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3/"/>
    </mc:Choice>
  </mc:AlternateContent>
  <xr:revisionPtr revIDLastSave="166" documentId="8_{EC4414D7-81A0-42A5-A18C-47E98ADCDE6D}" xr6:coauthVersionLast="47" xr6:coauthVersionMax="47" xr10:uidLastSave="{E4C300F2-7A84-4A3C-A5F1-38DF33B6DE33}"/>
  <bookViews>
    <workbookView xWindow="-108" yWindow="-108" windowWidth="23256" windowHeight="12576" activeTab="1" xr2:uid="{00000000-000D-0000-FFFF-FFFF00000000}"/>
  </bookViews>
  <sheets>
    <sheet name="Tietoa aineistosta" sheetId="4" r:id="rId1"/>
    <sheet name="Vos-laskelma" sheetId="3" r:id="rId2"/>
    <sheet name="Kotikuntakorvaukset" sheetId="5" r:id="rId3"/>
    <sheet name="Pp-vos-erittely" sheetId="9" state="hidden" r:id="rId4"/>
    <sheet name="Siirtolaskelmavertailu" sheetId="10" r:id="rId5"/>
  </sheets>
  <definedNames>
    <definedName name="_xlnm._FilterDatabase" localSheetId="4" hidden="1">Siirtolaskelmavertailu!$A$14:$R$14</definedName>
    <definedName name="_xlnm._FilterDatabase" localSheetId="1" hidden="1">'Vos-laskelma'!$A$10:$AF$10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0" l="1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15" i="5"/>
  <c r="E16" i="5"/>
  <c r="E17" i="5"/>
  <c r="E18" i="5"/>
  <c r="E19" i="5"/>
  <c r="E20" i="5"/>
  <c r="E12" i="5"/>
  <c r="E13" i="5"/>
  <c r="E14" i="5"/>
  <c r="E11" i="5"/>
  <c r="C10" i="5"/>
  <c r="E9" i="10"/>
  <c r="E8" i="10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G8" i="10"/>
  <c r="D10" i="10"/>
  <c r="E10" i="10"/>
  <c r="C10" i="10"/>
  <c r="E10" i="3" l="1"/>
  <c r="P307" i="10"/>
  <c r="M307" i="10"/>
  <c r="P306" i="10"/>
  <c r="M306" i="10"/>
  <c r="P305" i="10"/>
  <c r="M305" i="10"/>
  <c r="P304" i="10"/>
  <c r="M304" i="10"/>
  <c r="P303" i="10"/>
  <c r="M303" i="10"/>
  <c r="P302" i="10"/>
  <c r="M302" i="10"/>
  <c r="P301" i="10"/>
  <c r="M301" i="10"/>
  <c r="P300" i="10"/>
  <c r="M300" i="10"/>
  <c r="P299" i="10"/>
  <c r="M299" i="10"/>
  <c r="P298" i="10"/>
  <c r="M298" i="10"/>
  <c r="P297" i="10"/>
  <c r="M297" i="10"/>
  <c r="P296" i="10"/>
  <c r="M296" i="10"/>
  <c r="P295" i="10"/>
  <c r="M295" i="10"/>
  <c r="P294" i="10"/>
  <c r="M294" i="10"/>
  <c r="P293" i="10"/>
  <c r="M293" i="10"/>
  <c r="P292" i="10"/>
  <c r="M292" i="10"/>
  <c r="P291" i="10"/>
  <c r="M291" i="10"/>
  <c r="P290" i="10"/>
  <c r="M290" i="10"/>
  <c r="P289" i="10"/>
  <c r="M289" i="10"/>
  <c r="P288" i="10"/>
  <c r="M288" i="10"/>
  <c r="P287" i="10"/>
  <c r="M287" i="10"/>
  <c r="P286" i="10"/>
  <c r="M286" i="10"/>
  <c r="P285" i="10"/>
  <c r="M285" i="10"/>
  <c r="P284" i="10"/>
  <c r="M284" i="10"/>
  <c r="P283" i="10"/>
  <c r="M283" i="10"/>
  <c r="P282" i="10"/>
  <c r="M282" i="10"/>
  <c r="P281" i="10"/>
  <c r="M281" i="10"/>
  <c r="P280" i="10"/>
  <c r="M280" i="10"/>
  <c r="P279" i="10"/>
  <c r="M279" i="10"/>
  <c r="P278" i="10"/>
  <c r="M278" i="10"/>
  <c r="P277" i="10"/>
  <c r="M277" i="10"/>
  <c r="P276" i="10"/>
  <c r="M276" i="10"/>
  <c r="P275" i="10"/>
  <c r="M275" i="10"/>
  <c r="P274" i="10"/>
  <c r="M274" i="10"/>
  <c r="P273" i="10"/>
  <c r="M273" i="10"/>
  <c r="P272" i="10"/>
  <c r="M272" i="10"/>
  <c r="P271" i="10"/>
  <c r="M271" i="10"/>
  <c r="P270" i="10"/>
  <c r="M270" i="10"/>
  <c r="P269" i="10"/>
  <c r="M269" i="10"/>
  <c r="P268" i="10"/>
  <c r="M268" i="10"/>
  <c r="P267" i="10"/>
  <c r="M267" i="10"/>
  <c r="P266" i="10"/>
  <c r="M266" i="10"/>
  <c r="P265" i="10"/>
  <c r="M265" i="10"/>
  <c r="P264" i="10"/>
  <c r="M264" i="10"/>
  <c r="P263" i="10"/>
  <c r="M263" i="10"/>
  <c r="P262" i="10"/>
  <c r="M262" i="10"/>
  <c r="P261" i="10"/>
  <c r="M261" i="10"/>
  <c r="P260" i="10"/>
  <c r="M260" i="10"/>
  <c r="P259" i="10"/>
  <c r="M259" i="10"/>
  <c r="P258" i="10"/>
  <c r="M258" i="10"/>
  <c r="P257" i="10"/>
  <c r="M257" i="10"/>
  <c r="P256" i="10"/>
  <c r="M256" i="10"/>
  <c r="P255" i="10"/>
  <c r="M255" i="10"/>
  <c r="P254" i="10"/>
  <c r="M254" i="10"/>
  <c r="P253" i="10"/>
  <c r="M253" i="10"/>
  <c r="P252" i="10"/>
  <c r="M252" i="10"/>
  <c r="P251" i="10"/>
  <c r="M251" i="10"/>
  <c r="P250" i="10"/>
  <c r="M250" i="10"/>
  <c r="P249" i="10"/>
  <c r="M249" i="10"/>
  <c r="P248" i="10"/>
  <c r="M248" i="10"/>
  <c r="P247" i="10"/>
  <c r="M247" i="10"/>
  <c r="P246" i="10"/>
  <c r="M246" i="10"/>
  <c r="P245" i="10"/>
  <c r="M245" i="10"/>
  <c r="P244" i="10"/>
  <c r="M244" i="10"/>
  <c r="P243" i="10"/>
  <c r="M243" i="10"/>
  <c r="P242" i="10"/>
  <c r="M242" i="10"/>
  <c r="P241" i="10"/>
  <c r="M241" i="10"/>
  <c r="P240" i="10"/>
  <c r="M240" i="10"/>
  <c r="P239" i="10"/>
  <c r="M239" i="10"/>
  <c r="P238" i="10"/>
  <c r="M238" i="10"/>
  <c r="P237" i="10"/>
  <c r="M237" i="10"/>
  <c r="P236" i="10"/>
  <c r="M236" i="10"/>
  <c r="P235" i="10"/>
  <c r="M235" i="10"/>
  <c r="P234" i="10"/>
  <c r="M234" i="10"/>
  <c r="P233" i="10"/>
  <c r="M233" i="10"/>
  <c r="P232" i="10"/>
  <c r="M232" i="10"/>
  <c r="P231" i="10"/>
  <c r="M231" i="10"/>
  <c r="P230" i="10"/>
  <c r="M230" i="10"/>
  <c r="P229" i="10"/>
  <c r="M229" i="10"/>
  <c r="P228" i="10"/>
  <c r="M228" i="10"/>
  <c r="P227" i="10"/>
  <c r="M227" i="10"/>
  <c r="P226" i="10"/>
  <c r="M226" i="10"/>
  <c r="P225" i="10"/>
  <c r="M225" i="10"/>
  <c r="P224" i="10"/>
  <c r="M224" i="10"/>
  <c r="P223" i="10"/>
  <c r="M223" i="10"/>
  <c r="P222" i="10"/>
  <c r="M222" i="10"/>
  <c r="P221" i="10"/>
  <c r="M221" i="10"/>
  <c r="P220" i="10"/>
  <c r="M220" i="10"/>
  <c r="P219" i="10"/>
  <c r="M219" i="10"/>
  <c r="P218" i="10"/>
  <c r="M218" i="10"/>
  <c r="P217" i="10"/>
  <c r="M217" i="10"/>
  <c r="P216" i="10"/>
  <c r="M216" i="10"/>
  <c r="P215" i="10"/>
  <c r="M215" i="10"/>
  <c r="P214" i="10"/>
  <c r="M214" i="10"/>
  <c r="P213" i="10"/>
  <c r="M213" i="10"/>
  <c r="P212" i="10"/>
  <c r="M212" i="10"/>
  <c r="P211" i="10"/>
  <c r="M211" i="10"/>
  <c r="P210" i="10"/>
  <c r="M210" i="10"/>
  <c r="P209" i="10"/>
  <c r="M209" i="10"/>
  <c r="P208" i="10"/>
  <c r="M208" i="10"/>
  <c r="P207" i="10"/>
  <c r="M207" i="10"/>
  <c r="P206" i="10"/>
  <c r="M206" i="10"/>
  <c r="P205" i="10"/>
  <c r="M205" i="10"/>
  <c r="P204" i="10"/>
  <c r="M204" i="10"/>
  <c r="P203" i="10"/>
  <c r="M203" i="10"/>
  <c r="P202" i="10"/>
  <c r="M202" i="10"/>
  <c r="P201" i="10"/>
  <c r="M201" i="10"/>
  <c r="P200" i="10"/>
  <c r="M200" i="10"/>
  <c r="P199" i="10"/>
  <c r="M199" i="10"/>
  <c r="P198" i="10"/>
  <c r="M198" i="10"/>
  <c r="P197" i="10"/>
  <c r="M197" i="10"/>
  <c r="P196" i="10"/>
  <c r="M196" i="10"/>
  <c r="P195" i="10"/>
  <c r="M195" i="10"/>
  <c r="P194" i="10"/>
  <c r="M194" i="10"/>
  <c r="P193" i="10"/>
  <c r="M193" i="10"/>
  <c r="P192" i="10"/>
  <c r="M192" i="10"/>
  <c r="P191" i="10"/>
  <c r="M191" i="10"/>
  <c r="P190" i="10"/>
  <c r="M190" i="10"/>
  <c r="P189" i="10"/>
  <c r="M189" i="10"/>
  <c r="P188" i="10"/>
  <c r="M188" i="10"/>
  <c r="P187" i="10"/>
  <c r="M187" i="10"/>
  <c r="P186" i="10"/>
  <c r="M186" i="10"/>
  <c r="P185" i="10"/>
  <c r="M185" i="10"/>
  <c r="P184" i="10"/>
  <c r="M184" i="10"/>
  <c r="P183" i="10"/>
  <c r="M183" i="10"/>
  <c r="P182" i="10"/>
  <c r="M182" i="10"/>
  <c r="P181" i="10"/>
  <c r="M181" i="10"/>
  <c r="P180" i="10"/>
  <c r="M180" i="10"/>
  <c r="P179" i="10"/>
  <c r="M179" i="10"/>
  <c r="P178" i="10"/>
  <c r="M178" i="10"/>
  <c r="P177" i="10"/>
  <c r="M177" i="10"/>
  <c r="P176" i="10"/>
  <c r="M176" i="10"/>
  <c r="P175" i="10"/>
  <c r="M175" i="10"/>
  <c r="P174" i="10"/>
  <c r="M174" i="10"/>
  <c r="P173" i="10"/>
  <c r="M173" i="10"/>
  <c r="P172" i="10"/>
  <c r="M172" i="10"/>
  <c r="P171" i="10"/>
  <c r="M171" i="10"/>
  <c r="P170" i="10"/>
  <c r="M170" i="10"/>
  <c r="P169" i="10"/>
  <c r="M169" i="10"/>
  <c r="P168" i="10"/>
  <c r="M168" i="10"/>
  <c r="P167" i="10"/>
  <c r="M167" i="10"/>
  <c r="P166" i="10"/>
  <c r="M166" i="10"/>
  <c r="P165" i="10"/>
  <c r="M165" i="10"/>
  <c r="P164" i="10"/>
  <c r="M164" i="10"/>
  <c r="P163" i="10"/>
  <c r="M163" i="10"/>
  <c r="P162" i="10"/>
  <c r="M162" i="10"/>
  <c r="P161" i="10"/>
  <c r="M161" i="10"/>
  <c r="P160" i="10"/>
  <c r="M160" i="10"/>
  <c r="P159" i="10"/>
  <c r="M159" i="10"/>
  <c r="P158" i="10"/>
  <c r="M158" i="10"/>
  <c r="P157" i="10"/>
  <c r="M157" i="10"/>
  <c r="P156" i="10"/>
  <c r="M156" i="10"/>
  <c r="P155" i="10"/>
  <c r="M155" i="10"/>
  <c r="P154" i="10"/>
  <c r="M154" i="10"/>
  <c r="P153" i="10"/>
  <c r="M153" i="10"/>
  <c r="P152" i="10"/>
  <c r="M152" i="10"/>
  <c r="P151" i="10"/>
  <c r="M151" i="10"/>
  <c r="P150" i="10"/>
  <c r="M150" i="10"/>
  <c r="P149" i="10"/>
  <c r="M149" i="10"/>
  <c r="P148" i="10"/>
  <c r="M148" i="10"/>
  <c r="P147" i="10"/>
  <c r="M147" i="10"/>
  <c r="P146" i="10"/>
  <c r="M146" i="10"/>
  <c r="P145" i="10"/>
  <c r="M145" i="10"/>
  <c r="P144" i="10"/>
  <c r="M144" i="10"/>
  <c r="P143" i="10"/>
  <c r="M143" i="10"/>
  <c r="P142" i="10"/>
  <c r="M142" i="10"/>
  <c r="P141" i="10"/>
  <c r="M141" i="10"/>
  <c r="P140" i="10"/>
  <c r="M140" i="10"/>
  <c r="P139" i="10"/>
  <c r="M139" i="10"/>
  <c r="P138" i="10"/>
  <c r="M138" i="10"/>
  <c r="P137" i="10"/>
  <c r="M137" i="10"/>
  <c r="P136" i="10"/>
  <c r="M136" i="10"/>
  <c r="P135" i="10"/>
  <c r="M135" i="10"/>
  <c r="P134" i="10"/>
  <c r="M134" i="10"/>
  <c r="P133" i="10"/>
  <c r="M133" i="10"/>
  <c r="P132" i="10"/>
  <c r="M132" i="10"/>
  <c r="P131" i="10"/>
  <c r="M131" i="10"/>
  <c r="P130" i="10"/>
  <c r="M130" i="10"/>
  <c r="P129" i="10"/>
  <c r="M129" i="10"/>
  <c r="P128" i="10"/>
  <c r="M128" i="10"/>
  <c r="P127" i="10"/>
  <c r="M127" i="10"/>
  <c r="P126" i="10"/>
  <c r="M126" i="10"/>
  <c r="P125" i="10"/>
  <c r="M125" i="10"/>
  <c r="P124" i="10"/>
  <c r="M124" i="10"/>
  <c r="P123" i="10"/>
  <c r="M123" i="10"/>
  <c r="P122" i="10"/>
  <c r="M122" i="10"/>
  <c r="P121" i="10"/>
  <c r="M121" i="10"/>
  <c r="P120" i="10"/>
  <c r="M120" i="10"/>
  <c r="P119" i="10"/>
  <c r="M119" i="10"/>
  <c r="P118" i="10"/>
  <c r="M118" i="10"/>
  <c r="P117" i="10"/>
  <c r="M117" i="10"/>
  <c r="P116" i="10"/>
  <c r="M116" i="10"/>
  <c r="P115" i="10"/>
  <c r="M115" i="10"/>
  <c r="P114" i="10"/>
  <c r="M114" i="10"/>
  <c r="P113" i="10"/>
  <c r="M113" i="10"/>
  <c r="P112" i="10"/>
  <c r="M112" i="10"/>
  <c r="P111" i="10"/>
  <c r="M111" i="10"/>
  <c r="P110" i="10"/>
  <c r="M110" i="10"/>
  <c r="P109" i="10"/>
  <c r="M109" i="10"/>
  <c r="P108" i="10"/>
  <c r="M108" i="10"/>
  <c r="P107" i="10"/>
  <c r="M107" i="10"/>
  <c r="P106" i="10"/>
  <c r="M106" i="10"/>
  <c r="P105" i="10"/>
  <c r="M105" i="10"/>
  <c r="P104" i="10"/>
  <c r="M104" i="10"/>
  <c r="P103" i="10"/>
  <c r="M103" i="10"/>
  <c r="P102" i="10"/>
  <c r="M102" i="10"/>
  <c r="P101" i="10"/>
  <c r="M101" i="10"/>
  <c r="P100" i="10"/>
  <c r="M100" i="10"/>
  <c r="P99" i="10"/>
  <c r="M99" i="10"/>
  <c r="P98" i="10"/>
  <c r="M98" i="10"/>
  <c r="P97" i="10"/>
  <c r="M97" i="10"/>
  <c r="P96" i="10"/>
  <c r="M96" i="10"/>
  <c r="P95" i="10"/>
  <c r="M95" i="10"/>
  <c r="P94" i="10"/>
  <c r="M94" i="10"/>
  <c r="P93" i="10"/>
  <c r="M93" i="10"/>
  <c r="P92" i="10"/>
  <c r="M92" i="10"/>
  <c r="P91" i="10"/>
  <c r="M91" i="10"/>
  <c r="P90" i="10"/>
  <c r="M90" i="10"/>
  <c r="P89" i="10"/>
  <c r="M89" i="10"/>
  <c r="P88" i="10"/>
  <c r="M88" i="10"/>
  <c r="P87" i="10"/>
  <c r="M87" i="10"/>
  <c r="P86" i="10"/>
  <c r="M86" i="10"/>
  <c r="P85" i="10"/>
  <c r="M85" i="10"/>
  <c r="P84" i="10"/>
  <c r="M84" i="10"/>
  <c r="P83" i="10"/>
  <c r="M83" i="10"/>
  <c r="P82" i="10"/>
  <c r="M82" i="10"/>
  <c r="P81" i="10"/>
  <c r="M81" i="10"/>
  <c r="P80" i="10"/>
  <c r="M80" i="10"/>
  <c r="P79" i="10"/>
  <c r="M79" i="10"/>
  <c r="P78" i="10"/>
  <c r="M78" i="10"/>
  <c r="P77" i="10"/>
  <c r="M77" i="10"/>
  <c r="P76" i="10"/>
  <c r="M76" i="10"/>
  <c r="P75" i="10"/>
  <c r="M75" i="10"/>
  <c r="P74" i="10"/>
  <c r="M74" i="10"/>
  <c r="P73" i="10"/>
  <c r="M73" i="10"/>
  <c r="P72" i="10"/>
  <c r="M72" i="10"/>
  <c r="P71" i="10"/>
  <c r="M71" i="10"/>
  <c r="P70" i="10"/>
  <c r="M70" i="10"/>
  <c r="P69" i="10"/>
  <c r="M69" i="10"/>
  <c r="P68" i="10"/>
  <c r="M68" i="10"/>
  <c r="P67" i="10"/>
  <c r="M67" i="10"/>
  <c r="P66" i="10"/>
  <c r="M66" i="10"/>
  <c r="P65" i="10"/>
  <c r="M65" i="10"/>
  <c r="P64" i="10"/>
  <c r="M64" i="10"/>
  <c r="P63" i="10"/>
  <c r="M63" i="10"/>
  <c r="P62" i="10"/>
  <c r="M62" i="10"/>
  <c r="P61" i="10"/>
  <c r="M61" i="10"/>
  <c r="P60" i="10"/>
  <c r="M60" i="10"/>
  <c r="P59" i="10"/>
  <c r="M59" i="10"/>
  <c r="P58" i="10"/>
  <c r="M58" i="10"/>
  <c r="P57" i="10"/>
  <c r="M57" i="10"/>
  <c r="P56" i="10"/>
  <c r="M56" i="10"/>
  <c r="P55" i="10"/>
  <c r="M55" i="10"/>
  <c r="P54" i="10"/>
  <c r="M54" i="10"/>
  <c r="P53" i="10"/>
  <c r="M53" i="10"/>
  <c r="P52" i="10"/>
  <c r="M52" i="10"/>
  <c r="P51" i="10"/>
  <c r="M51" i="10"/>
  <c r="P50" i="10"/>
  <c r="M50" i="10"/>
  <c r="P49" i="10"/>
  <c r="M49" i="10"/>
  <c r="P48" i="10"/>
  <c r="M48" i="10"/>
  <c r="P47" i="10"/>
  <c r="M47" i="10"/>
  <c r="P46" i="10"/>
  <c r="M46" i="10"/>
  <c r="P45" i="10"/>
  <c r="M45" i="10"/>
  <c r="P44" i="10"/>
  <c r="M44" i="10"/>
  <c r="P43" i="10"/>
  <c r="M43" i="10"/>
  <c r="P42" i="10"/>
  <c r="M42" i="10"/>
  <c r="P41" i="10"/>
  <c r="M41" i="10"/>
  <c r="P40" i="10"/>
  <c r="M40" i="10"/>
  <c r="P39" i="10"/>
  <c r="M39" i="10"/>
  <c r="P38" i="10"/>
  <c r="M38" i="10"/>
  <c r="P37" i="10"/>
  <c r="M37" i="10"/>
  <c r="P36" i="10"/>
  <c r="M36" i="10"/>
  <c r="P35" i="10"/>
  <c r="M35" i="10"/>
  <c r="P34" i="10"/>
  <c r="M34" i="10"/>
  <c r="P33" i="10"/>
  <c r="M33" i="10"/>
  <c r="P32" i="10"/>
  <c r="M32" i="10"/>
  <c r="P31" i="10"/>
  <c r="M31" i="10"/>
  <c r="P30" i="10"/>
  <c r="M30" i="10"/>
  <c r="P29" i="10"/>
  <c r="M29" i="10"/>
  <c r="P28" i="10"/>
  <c r="M28" i="10"/>
  <c r="P27" i="10"/>
  <c r="M27" i="10"/>
  <c r="P26" i="10"/>
  <c r="M26" i="10"/>
  <c r="P25" i="10"/>
  <c r="M25" i="10"/>
  <c r="P24" i="10"/>
  <c r="M24" i="10"/>
  <c r="P23" i="10"/>
  <c r="M23" i="10"/>
  <c r="P22" i="10"/>
  <c r="M22" i="10"/>
  <c r="P21" i="10"/>
  <c r="M21" i="10"/>
  <c r="P20" i="10"/>
  <c r="M20" i="10"/>
  <c r="P19" i="10"/>
  <c r="M19" i="10"/>
  <c r="P18" i="10"/>
  <c r="M18" i="10"/>
  <c r="P17" i="10"/>
  <c r="M17" i="10"/>
  <c r="P16" i="10"/>
  <c r="M16" i="10"/>
  <c r="P15" i="10"/>
  <c r="M15" i="10"/>
  <c r="I18" i="10" l="1"/>
  <c r="I22" i="10"/>
  <c r="I26" i="10"/>
  <c r="I30" i="10"/>
  <c r="I34" i="10"/>
  <c r="I38" i="10"/>
  <c r="I42" i="10"/>
  <c r="I46" i="10"/>
  <c r="I50" i="10"/>
  <c r="I54" i="10"/>
  <c r="I58" i="10"/>
  <c r="I62" i="10"/>
  <c r="I66" i="10"/>
  <c r="I70" i="10"/>
  <c r="I74" i="10"/>
  <c r="I78" i="10"/>
  <c r="I82" i="10"/>
  <c r="I86" i="10"/>
  <c r="I90" i="10"/>
  <c r="I94" i="10"/>
  <c r="I98" i="10"/>
  <c r="I102" i="10"/>
  <c r="I106" i="10"/>
  <c r="I110" i="10"/>
  <c r="I114" i="10"/>
  <c r="I118" i="10"/>
  <c r="I122" i="10"/>
  <c r="I126" i="10"/>
  <c r="I130" i="10"/>
  <c r="I134" i="10"/>
  <c r="I138" i="10"/>
  <c r="I142" i="10"/>
  <c r="I150" i="10"/>
  <c r="I154" i="10"/>
  <c r="I158" i="10"/>
  <c r="I162" i="10"/>
  <c r="I166" i="10"/>
  <c r="I170" i="10"/>
  <c r="I174" i="10"/>
  <c r="I178" i="10"/>
  <c r="I182" i="10"/>
  <c r="I186" i="10"/>
  <c r="I190" i="10"/>
  <c r="I194" i="10"/>
  <c r="I198" i="10"/>
  <c r="I202" i="10"/>
  <c r="I206" i="10"/>
  <c r="I210" i="10"/>
  <c r="I214" i="10"/>
  <c r="I218" i="10"/>
  <c r="I222" i="10"/>
  <c r="I226" i="10"/>
  <c r="I230" i="10"/>
  <c r="I234" i="10"/>
  <c r="I238" i="10"/>
  <c r="I242" i="10"/>
  <c r="I246" i="10"/>
  <c r="I250" i="10"/>
  <c r="I254" i="10"/>
  <c r="I258" i="10"/>
  <c r="I262" i="10"/>
  <c r="I266" i="10"/>
  <c r="I270" i="10"/>
  <c r="I274" i="10"/>
  <c r="I278" i="10"/>
  <c r="I282" i="10"/>
  <c r="I286" i="10"/>
  <c r="I15" i="10"/>
  <c r="I19" i="10"/>
  <c r="I23" i="10"/>
  <c r="I27" i="10"/>
  <c r="I31" i="10"/>
  <c r="I35" i="10"/>
  <c r="I39" i="10"/>
  <c r="I43" i="10"/>
  <c r="I47" i="10"/>
  <c r="I51" i="10"/>
  <c r="I55" i="10"/>
  <c r="I59" i="10"/>
  <c r="I63" i="10"/>
  <c r="I67" i="10"/>
  <c r="I71" i="10"/>
  <c r="I75" i="10"/>
  <c r="I79" i="10"/>
  <c r="I83" i="10"/>
  <c r="I87" i="10"/>
  <c r="I91" i="10"/>
  <c r="I95" i="10"/>
  <c r="I99" i="10"/>
  <c r="I103" i="10"/>
  <c r="I107" i="10"/>
  <c r="I111" i="10"/>
  <c r="I115" i="10"/>
  <c r="I119" i="10"/>
  <c r="I123" i="10"/>
  <c r="I127" i="10"/>
  <c r="I131" i="10"/>
  <c r="I135" i="10"/>
  <c r="I139" i="10"/>
  <c r="I143" i="10"/>
  <c r="I147" i="10"/>
  <c r="I151" i="10"/>
  <c r="I155" i="10"/>
  <c r="I159" i="10"/>
  <c r="I163" i="10"/>
  <c r="I167" i="10"/>
  <c r="I171" i="10"/>
  <c r="I175" i="10"/>
  <c r="I179" i="10"/>
  <c r="I183" i="10"/>
  <c r="I187" i="10"/>
  <c r="I191" i="10"/>
  <c r="I195" i="10"/>
  <c r="I199" i="10"/>
  <c r="I203" i="10"/>
  <c r="I207" i="10"/>
  <c r="I211" i="10"/>
  <c r="I215" i="10"/>
  <c r="I219" i="10"/>
  <c r="I223" i="10"/>
  <c r="I227" i="10"/>
  <c r="I231" i="10"/>
  <c r="I235" i="10"/>
  <c r="I239" i="10"/>
  <c r="I243" i="10"/>
  <c r="I251" i="10"/>
  <c r="I255" i="10"/>
  <c r="I259" i="10"/>
  <c r="I263" i="10"/>
  <c r="I267" i="10"/>
  <c r="I271" i="10"/>
  <c r="I275" i="10"/>
  <c r="I279" i="10"/>
  <c r="I283" i="10"/>
  <c r="I287" i="10"/>
  <c r="I291" i="10"/>
  <c r="I295" i="10"/>
  <c r="I299" i="10"/>
  <c r="I303" i="10"/>
  <c r="I307" i="10"/>
  <c r="I290" i="10"/>
  <c r="I294" i="10"/>
  <c r="I16" i="10"/>
  <c r="I20" i="10"/>
  <c r="I24" i="10"/>
  <c r="I28" i="10"/>
  <c r="I32" i="10"/>
  <c r="I36" i="10"/>
  <c r="I40" i="10"/>
  <c r="I48" i="10"/>
  <c r="I52" i="10"/>
  <c r="I56" i="10"/>
  <c r="I60" i="10"/>
  <c r="I64" i="10"/>
  <c r="I68" i="10"/>
  <c r="I72" i="10"/>
  <c r="I76" i="10"/>
  <c r="I80" i="10"/>
  <c r="I84" i="10"/>
  <c r="I88" i="10"/>
  <c r="I92" i="10"/>
  <c r="I96" i="10"/>
  <c r="I100" i="10"/>
  <c r="I104" i="10"/>
  <c r="I108" i="10"/>
  <c r="I112" i="10"/>
  <c r="I116" i="10"/>
  <c r="I44" i="10"/>
  <c r="I120" i="10"/>
  <c r="I124" i="10"/>
  <c r="I128" i="10"/>
  <c r="I132" i="10"/>
  <c r="I136" i="10"/>
  <c r="I140" i="10"/>
  <c r="I144" i="10"/>
  <c r="I148" i="10"/>
  <c r="I152" i="10"/>
  <c r="I156" i="10"/>
  <c r="I160" i="10"/>
  <c r="I164" i="10"/>
  <c r="I168" i="10"/>
  <c r="I161" i="10"/>
  <c r="I169" i="10"/>
  <c r="I247" i="10"/>
  <c r="I17" i="10"/>
  <c r="I97" i="10"/>
  <c r="I298" i="10"/>
  <c r="I89" i="10"/>
  <c r="I65" i="10"/>
  <c r="I81" i="10"/>
  <c r="I105" i="10"/>
  <c r="I145" i="10"/>
  <c r="I41" i="10"/>
  <c r="I73" i="10"/>
  <c r="I153" i="10"/>
  <c r="I129" i="10"/>
  <c r="I49" i="10"/>
  <c r="I113" i="10"/>
  <c r="I121" i="10"/>
  <c r="I146" i="10"/>
  <c r="I57" i="10"/>
  <c r="I172" i="10"/>
  <c r="I176" i="10"/>
  <c r="I180" i="10"/>
  <c r="I184" i="10"/>
  <c r="I188" i="10"/>
  <c r="I192" i="10"/>
  <c r="I196" i="10"/>
  <c r="I200" i="10"/>
  <c r="I204" i="10"/>
  <c r="I208" i="10"/>
  <c r="I177" i="10"/>
  <c r="I185" i="10"/>
  <c r="I193" i="10"/>
  <c r="I201" i="10"/>
  <c r="I209" i="10"/>
  <c r="I217" i="10"/>
  <c r="I225" i="10"/>
  <c r="I233" i="10"/>
  <c r="I241" i="10"/>
  <c r="I249" i="10"/>
  <c r="I257" i="10"/>
  <c r="I265" i="10"/>
  <c r="I273" i="10"/>
  <c r="I25" i="10"/>
  <c r="I212" i="10"/>
  <c r="I33" i="10"/>
  <c r="I216" i="10"/>
  <c r="I220" i="10"/>
  <c r="I224" i="10"/>
  <c r="I228" i="10"/>
  <c r="I232" i="10"/>
  <c r="I236" i="10"/>
  <c r="I240" i="10"/>
  <c r="I244" i="10"/>
  <c r="I248" i="10"/>
  <c r="I252" i="10"/>
  <c r="I256" i="10"/>
  <c r="I260" i="10"/>
  <c r="I264" i="10"/>
  <c r="I268" i="10"/>
  <c r="I272" i="10"/>
  <c r="I276" i="10"/>
  <c r="I280" i="10"/>
  <c r="I284" i="10"/>
  <c r="I288" i="10"/>
  <c r="I292" i="10"/>
  <c r="I296" i="10"/>
  <c r="I300" i="10"/>
  <c r="I304" i="10"/>
  <c r="I302" i="10"/>
  <c r="I285" i="10"/>
  <c r="I293" i="10"/>
  <c r="I301" i="10"/>
  <c r="I306" i="10"/>
  <c r="I137" i="10"/>
  <c r="I281" i="10"/>
  <c r="I21" i="10"/>
  <c r="I29" i="10"/>
  <c r="I37" i="10"/>
  <c r="I45" i="10"/>
  <c r="I53" i="10"/>
  <c r="I61" i="10"/>
  <c r="I69" i="10"/>
  <c r="I77" i="10"/>
  <c r="I85" i="10"/>
  <c r="I93" i="10"/>
  <c r="I101" i="10"/>
  <c r="I109" i="10"/>
  <c r="I117" i="10"/>
  <c r="I125" i="10"/>
  <c r="I133" i="10"/>
  <c r="I141" i="10"/>
  <c r="I149" i="10"/>
  <c r="I157" i="10"/>
  <c r="I165" i="10"/>
  <c r="I173" i="10"/>
  <c r="I181" i="10"/>
  <c r="I189" i="10"/>
  <c r="I197" i="10"/>
  <c r="I205" i="10"/>
  <c r="I213" i="10"/>
  <c r="I221" i="10"/>
  <c r="I229" i="10"/>
  <c r="I237" i="10"/>
  <c r="I245" i="10"/>
  <c r="I253" i="10"/>
  <c r="I261" i="10"/>
  <c r="I269" i="10"/>
  <c r="I277" i="10"/>
  <c r="I289" i="10"/>
  <c r="I297" i="10"/>
  <c r="I305" i="10"/>
  <c r="F307" i="10" l="1"/>
  <c r="H307" i="10" s="1"/>
  <c r="F306" i="10"/>
  <c r="H306" i="10" s="1"/>
  <c r="F305" i="10"/>
  <c r="G305" i="10" s="1"/>
  <c r="F304" i="10"/>
  <c r="G304" i="10" s="1"/>
  <c r="F303" i="10"/>
  <c r="H303" i="10" s="1"/>
  <c r="F302" i="10"/>
  <c r="H302" i="10" s="1"/>
  <c r="F301" i="10"/>
  <c r="H301" i="10" s="1"/>
  <c r="F300" i="10"/>
  <c r="H300" i="10" s="1"/>
  <c r="F299" i="10"/>
  <c r="H299" i="10" s="1"/>
  <c r="F298" i="10"/>
  <c r="G298" i="10" s="1"/>
  <c r="F297" i="10"/>
  <c r="G297" i="10" s="1"/>
  <c r="F296" i="10"/>
  <c r="G296" i="10" s="1"/>
  <c r="F295" i="10"/>
  <c r="H295" i="10" s="1"/>
  <c r="F294" i="10"/>
  <c r="H294" i="10" s="1"/>
  <c r="F293" i="10"/>
  <c r="H293" i="10" s="1"/>
  <c r="F292" i="10"/>
  <c r="H292" i="10" s="1"/>
  <c r="F291" i="10"/>
  <c r="H291" i="10" s="1"/>
  <c r="F290" i="10"/>
  <c r="H290" i="10" s="1"/>
  <c r="F289" i="10"/>
  <c r="G289" i="10" s="1"/>
  <c r="F288" i="10"/>
  <c r="H288" i="10" s="1"/>
  <c r="F287" i="10"/>
  <c r="H287" i="10" s="1"/>
  <c r="F286" i="10"/>
  <c r="H286" i="10" s="1"/>
  <c r="F285" i="10"/>
  <c r="H285" i="10" s="1"/>
  <c r="F284" i="10"/>
  <c r="H284" i="10" s="1"/>
  <c r="F283" i="10"/>
  <c r="H283" i="10" s="1"/>
  <c r="F282" i="10"/>
  <c r="H282" i="10" s="1"/>
  <c r="F281" i="10"/>
  <c r="H281" i="10" s="1"/>
  <c r="F280" i="10"/>
  <c r="H280" i="10" s="1"/>
  <c r="F279" i="10"/>
  <c r="H279" i="10" s="1"/>
  <c r="F278" i="10"/>
  <c r="H278" i="10" s="1"/>
  <c r="F277" i="10"/>
  <c r="H277" i="10" s="1"/>
  <c r="F276" i="10"/>
  <c r="H276" i="10" s="1"/>
  <c r="F275" i="10"/>
  <c r="H275" i="10" s="1"/>
  <c r="F274" i="10"/>
  <c r="G274" i="10" s="1"/>
  <c r="F273" i="10"/>
  <c r="H273" i="10" s="1"/>
  <c r="F272" i="10"/>
  <c r="H272" i="10" s="1"/>
  <c r="F271" i="10"/>
  <c r="H271" i="10" s="1"/>
  <c r="F270" i="10"/>
  <c r="G270" i="10" s="1"/>
  <c r="F269" i="10"/>
  <c r="H269" i="10" s="1"/>
  <c r="F268" i="10"/>
  <c r="H268" i="10" s="1"/>
  <c r="F267" i="10"/>
  <c r="G267" i="10" s="1"/>
  <c r="F266" i="10"/>
  <c r="H266" i="10" s="1"/>
  <c r="F265" i="10"/>
  <c r="H265" i="10" s="1"/>
  <c r="F264" i="10"/>
  <c r="H264" i="10" s="1"/>
  <c r="F263" i="10"/>
  <c r="H263" i="10" s="1"/>
  <c r="F262" i="10"/>
  <c r="H262" i="10" s="1"/>
  <c r="F261" i="10"/>
  <c r="G261" i="10" s="1"/>
  <c r="F260" i="10"/>
  <c r="H260" i="10" s="1"/>
  <c r="F259" i="10"/>
  <c r="G259" i="10" s="1"/>
  <c r="F258" i="10"/>
  <c r="G258" i="10" s="1"/>
  <c r="F257" i="10"/>
  <c r="H257" i="10" s="1"/>
  <c r="F256" i="10"/>
  <c r="H256" i="10" s="1"/>
  <c r="F255" i="10"/>
  <c r="H255" i="10" s="1"/>
  <c r="F254" i="10"/>
  <c r="H254" i="10" s="1"/>
  <c r="F253" i="10"/>
  <c r="H253" i="10" s="1"/>
  <c r="F252" i="10"/>
  <c r="H252" i="10" s="1"/>
  <c r="F251" i="10"/>
  <c r="H251" i="10" s="1"/>
  <c r="F250" i="10"/>
  <c r="H250" i="10" s="1"/>
  <c r="F249" i="10"/>
  <c r="G249" i="10" s="1"/>
  <c r="F248" i="10"/>
  <c r="H248" i="10" s="1"/>
  <c r="F247" i="10"/>
  <c r="H247" i="10" s="1"/>
  <c r="F246" i="10"/>
  <c r="H246" i="10" s="1"/>
  <c r="F245" i="10"/>
  <c r="H245" i="10" s="1"/>
  <c r="F244" i="10"/>
  <c r="H244" i="10" s="1"/>
  <c r="F243" i="10"/>
  <c r="H243" i="10" s="1"/>
  <c r="F242" i="10"/>
  <c r="G242" i="10" s="1"/>
  <c r="F241" i="10"/>
  <c r="H241" i="10" s="1"/>
  <c r="F240" i="10"/>
  <c r="H240" i="10" s="1"/>
  <c r="F239" i="10"/>
  <c r="H239" i="10" s="1"/>
  <c r="F238" i="10"/>
  <c r="H238" i="10" s="1"/>
  <c r="F237" i="10"/>
  <c r="G237" i="10" s="1"/>
  <c r="F236" i="10"/>
  <c r="H236" i="10" s="1"/>
  <c r="F235" i="10"/>
  <c r="H235" i="10" s="1"/>
  <c r="F234" i="10"/>
  <c r="G234" i="10" s="1"/>
  <c r="F233" i="10"/>
  <c r="G233" i="10" s="1"/>
  <c r="F232" i="10"/>
  <c r="H232" i="10" s="1"/>
  <c r="F231" i="10"/>
  <c r="H231" i="10" s="1"/>
  <c r="F230" i="10"/>
  <c r="H230" i="10" s="1"/>
  <c r="F229" i="10"/>
  <c r="H229" i="10" s="1"/>
  <c r="F228" i="10"/>
  <c r="H228" i="10" s="1"/>
  <c r="F227" i="10"/>
  <c r="H227" i="10" s="1"/>
  <c r="F226" i="10"/>
  <c r="G226" i="10" s="1"/>
  <c r="F225" i="10"/>
  <c r="H225" i="10" s="1"/>
  <c r="F224" i="10"/>
  <c r="H224" i="10" s="1"/>
  <c r="F223" i="10"/>
  <c r="H223" i="10" s="1"/>
  <c r="F222" i="10"/>
  <c r="H222" i="10" s="1"/>
  <c r="F221" i="10"/>
  <c r="G221" i="10" s="1"/>
  <c r="F220" i="10"/>
  <c r="H220" i="10" s="1"/>
  <c r="F219" i="10"/>
  <c r="H219" i="10" s="1"/>
  <c r="F218" i="10"/>
  <c r="G218" i="10" s="1"/>
  <c r="F217" i="10"/>
  <c r="G217" i="10" s="1"/>
  <c r="F216" i="10"/>
  <c r="G216" i="10" s="1"/>
  <c r="F215" i="10"/>
  <c r="H215" i="10" s="1"/>
  <c r="F214" i="10"/>
  <c r="H214" i="10" s="1"/>
  <c r="F213" i="10"/>
  <c r="H213" i="10" s="1"/>
  <c r="F212" i="10"/>
  <c r="H212" i="10" s="1"/>
  <c r="F211" i="10"/>
  <c r="H211" i="10" s="1"/>
  <c r="F210" i="10"/>
  <c r="H210" i="10" s="1"/>
  <c r="F209" i="10"/>
  <c r="H209" i="10" s="1"/>
  <c r="F208" i="10"/>
  <c r="G208" i="10" s="1"/>
  <c r="F207" i="10"/>
  <c r="H207" i="10" s="1"/>
  <c r="F206" i="10"/>
  <c r="H206" i="10" s="1"/>
  <c r="F205" i="10"/>
  <c r="H205" i="10" s="1"/>
  <c r="F204" i="10"/>
  <c r="H204" i="10" s="1"/>
  <c r="F203" i="10"/>
  <c r="H203" i="10" s="1"/>
  <c r="F202" i="10"/>
  <c r="G202" i="10" s="1"/>
  <c r="F201" i="10"/>
  <c r="H201" i="10" s="1"/>
  <c r="F200" i="10"/>
  <c r="G200" i="10" s="1"/>
  <c r="F199" i="10"/>
  <c r="H199" i="10" s="1"/>
  <c r="F198" i="10"/>
  <c r="H198" i="10" s="1"/>
  <c r="F197" i="10"/>
  <c r="G197" i="10" s="1"/>
  <c r="F196" i="10"/>
  <c r="H196" i="10" s="1"/>
  <c r="F195" i="10"/>
  <c r="H195" i="10" s="1"/>
  <c r="F194" i="10"/>
  <c r="G194" i="10" s="1"/>
  <c r="F193" i="10"/>
  <c r="H193" i="10" s="1"/>
  <c r="F192" i="10"/>
  <c r="G192" i="10" s="1"/>
  <c r="F191" i="10"/>
  <c r="H191" i="10" s="1"/>
  <c r="F190" i="10"/>
  <c r="G190" i="10" s="1"/>
  <c r="F189" i="10"/>
  <c r="H189" i="10" s="1"/>
  <c r="F188" i="10"/>
  <c r="H188" i="10" s="1"/>
  <c r="F187" i="10"/>
  <c r="G187" i="10" s="1"/>
  <c r="F186" i="10"/>
  <c r="G186" i="10" s="1"/>
  <c r="F185" i="10"/>
  <c r="H185" i="10" s="1"/>
  <c r="F184" i="10"/>
  <c r="G184" i="10" s="1"/>
  <c r="F183" i="10"/>
  <c r="H183" i="10" s="1"/>
  <c r="F182" i="10"/>
  <c r="H182" i="10" s="1"/>
  <c r="F181" i="10"/>
  <c r="H181" i="10" s="1"/>
  <c r="F180" i="10"/>
  <c r="H180" i="10" s="1"/>
  <c r="F179" i="10"/>
  <c r="H179" i="10" s="1"/>
  <c r="F178" i="10"/>
  <c r="G178" i="10" s="1"/>
  <c r="F177" i="10"/>
  <c r="G177" i="10" s="1"/>
  <c r="F176" i="10"/>
  <c r="G176" i="10" s="1"/>
  <c r="F175" i="10"/>
  <c r="H175" i="10" s="1"/>
  <c r="F174" i="10"/>
  <c r="H174" i="10" s="1"/>
  <c r="F173" i="10"/>
  <c r="H173" i="10" s="1"/>
  <c r="F172" i="10"/>
  <c r="H172" i="10" s="1"/>
  <c r="F171" i="10"/>
  <c r="G171" i="10" s="1"/>
  <c r="F170" i="10"/>
  <c r="G170" i="10" s="1"/>
  <c r="F169" i="10"/>
  <c r="H169" i="10" s="1"/>
  <c r="F168" i="10"/>
  <c r="G168" i="10" s="1"/>
  <c r="F167" i="10"/>
  <c r="H167" i="10" s="1"/>
  <c r="F166" i="10"/>
  <c r="G166" i="10" s="1"/>
  <c r="F165" i="10"/>
  <c r="H165" i="10" s="1"/>
  <c r="F164" i="10"/>
  <c r="H164" i="10" s="1"/>
  <c r="F163" i="10"/>
  <c r="G163" i="10" s="1"/>
  <c r="F162" i="10"/>
  <c r="G162" i="10" s="1"/>
  <c r="F161" i="10"/>
  <c r="H161" i="10" s="1"/>
  <c r="F160" i="10"/>
  <c r="G160" i="10" s="1"/>
  <c r="F159" i="10"/>
  <c r="H159" i="10" s="1"/>
  <c r="F158" i="10"/>
  <c r="H158" i="10" s="1"/>
  <c r="F157" i="10"/>
  <c r="H157" i="10" s="1"/>
  <c r="F156" i="10"/>
  <c r="H156" i="10" s="1"/>
  <c r="F155" i="10"/>
  <c r="H155" i="10" s="1"/>
  <c r="F154" i="10"/>
  <c r="G154" i="10" s="1"/>
  <c r="F153" i="10"/>
  <c r="H153" i="10" s="1"/>
  <c r="F152" i="10"/>
  <c r="G152" i="10" s="1"/>
  <c r="F151" i="10"/>
  <c r="H151" i="10" s="1"/>
  <c r="F150" i="10"/>
  <c r="H150" i="10" s="1"/>
  <c r="F149" i="10"/>
  <c r="H149" i="10" s="1"/>
  <c r="F148" i="10"/>
  <c r="H148" i="10" s="1"/>
  <c r="F147" i="10"/>
  <c r="H147" i="10" s="1"/>
  <c r="F146" i="10"/>
  <c r="G146" i="10" s="1"/>
  <c r="F145" i="10"/>
  <c r="H145" i="10" s="1"/>
  <c r="F144" i="10"/>
  <c r="G144" i="10" s="1"/>
  <c r="F143" i="10"/>
  <c r="H143" i="10" s="1"/>
  <c r="F142" i="10"/>
  <c r="H142" i="10" s="1"/>
  <c r="F141" i="10"/>
  <c r="H141" i="10" s="1"/>
  <c r="F140" i="10"/>
  <c r="H140" i="10" s="1"/>
  <c r="F139" i="10"/>
  <c r="H139" i="10" s="1"/>
  <c r="F138" i="10"/>
  <c r="G138" i="10" s="1"/>
  <c r="F137" i="10"/>
  <c r="G137" i="10" s="1"/>
  <c r="F136" i="10"/>
  <c r="G136" i="10" s="1"/>
  <c r="F135" i="10"/>
  <c r="H135" i="10" s="1"/>
  <c r="F134" i="10"/>
  <c r="G134" i="10" s="1"/>
  <c r="F133" i="10"/>
  <c r="H133" i="10" s="1"/>
  <c r="F132" i="10"/>
  <c r="H132" i="10" s="1"/>
  <c r="F131" i="10"/>
  <c r="H131" i="10" s="1"/>
  <c r="F130" i="10"/>
  <c r="G130" i="10" s="1"/>
  <c r="F129" i="10"/>
  <c r="H129" i="10" s="1"/>
  <c r="F128" i="10"/>
  <c r="G128" i="10" s="1"/>
  <c r="F127" i="10"/>
  <c r="H127" i="10" s="1"/>
  <c r="F126" i="10"/>
  <c r="H126" i="10" s="1"/>
  <c r="F125" i="10"/>
  <c r="H125" i="10" s="1"/>
  <c r="F124" i="10"/>
  <c r="H124" i="10" s="1"/>
  <c r="F123" i="10"/>
  <c r="H123" i="10" s="1"/>
  <c r="F122" i="10"/>
  <c r="G122" i="10" s="1"/>
  <c r="F121" i="10"/>
  <c r="G121" i="10" s="1"/>
  <c r="F120" i="10"/>
  <c r="G120" i="10" s="1"/>
  <c r="F119" i="10"/>
  <c r="H119" i="10" s="1"/>
  <c r="F118" i="10"/>
  <c r="H118" i="10" s="1"/>
  <c r="F117" i="10"/>
  <c r="H117" i="10" s="1"/>
  <c r="F116" i="10"/>
  <c r="H116" i="10" s="1"/>
  <c r="F115" i="10"/>
  <c r="H115" i="10" s="1"/>
  <c r="F114" i="10"/>
  <c r="G114" i="10" s="1"/>
  <c r="F113" i="10"/>
  <c r="H113" i="10" s="1"/>
  <c r="F112" i="10"/>
  <c r="G112" i="10" s="1"/>
  <c r="F111" i="10"/>
  <c r="H111" i="10" s="1"/>
  <c r="F110" i="10"/>
  <c r="H110" i="10" s="1"/>
  <c r="F109" i="10"/>
  <c r="H109" i="10" s="1"/>
  <c r="F108" i="10"/>
  <c r="H108" i="10" s="1"/>
  <c r="F107" i="10"/>
  <c r="H107" i="10" s="1"/>
  <c r="F106" i="10"/>
  <c r="G106" i="10" s="1"/>
  <c r="F105" i="10"/>
  <c r="H105" i="10" s="1"/>
  <c r="F104" i="10"/>
  <c r="G104" i="10" s="1"/>
  <c r="F103" i="10"/>
  <c r="H103" i="10" s="1"/>
  <c r="F102" i="10"/>
  <c r="H102" i="10" s="1"/>
  <c r="F101" i="10"/>
  <c r="H101" i="10" s="1"/>
  <c r="F100" i="10"/>
  <c r="H100" i="10" s="1"/>
  <c r="F99" i="10"/>
  <c r="H99" i="10" s="1"/>
  <c r="F98" i="10"/>
  <c r="G98" i="10" s="1"/>
  <c r="F97" i="10"/>
  <c r="H97" i="10" s="1"/>
  <c r="F96" i="10"/>
  <c r="G96" i="10" s="1"/>
  <c r="F95" i="10"/>
  <c r="H95" i="10" s="1"/>
  <c r="F94" i="10"/>
  <c r="G94" i="10" s="1"/>
  <c r="F93" i="10"/>
  <c r="G93" i="10" s="1"/>
  <c r="F92" i="10"/>
  <c r="H92" i="10" s="1"/>
  <c r="F91" i="10"/>
  <c r="H91" i="10" s="1"/>
  <c r="F90" i="10"/>
  <c r="G90" i="10" s="1"/>
  <c r="F89" i="10"/>
  <c r="H89" i="10" s="1"/>
  <c r="F88" i="10"/>
  <c r="G88" i="10" s="1"/>
  <c r="F87" i="10"/>
  <c r="H87" i="10" s="1"/>
  <c r="F86" i="10"/>
  <c r="H86" i="10" s="1"/>
  <c r="F85" i="10"/>
  <c r="H85" i="10" s="1"/>
  <c r="F84" i="10"/>
  <c r="H84" i="10" s="1"/>
  <c r="F83" i="10"/>
  <c r="H83" i="10" s="1"/>
  <c r="F82" i="10"/>
  <c r="G82" i="10" s="1"/>
  <c r="F81" i="10"/>
  <c r="H81" i="10" s="1"/>
  <c r="F80" i="10"/>
  <c r="G80" i="10" s="1"/>
  <c r="F79" i="10"/>
  <c r="H79" i="10" s="1"/>
  <c r="F78" i="10"/>
  <c r="H78" i="10" s="1"/>
  <c r="F77" i="10"/>
  <c r="G77" i="10" s="1"/>
  <c r="F76" i="10"/>
  <c r="H76" i="10" s="1"/>
  <c r="F75" i="10"/>
  <c r="H75" i="10" s="1"/>
  <c r="F74" i="10"/>
  <c r="G74" i="10" s="1"/>
  <c r="F73" i="10"/>
  <c r="H73" i="10" s="1"/>
  <c r="F72" i="10"/>
  <c r="G72" i="10" s="1"/>
  <c r="F71" i="10"/>
  <c r="H71" i="10" s="1"/>
  <c r="F70" i="10"/>
  <c r="H70" i="10" s="1"/>
  <c r="F69" i="10"/>
  <c r="H69" i="10" s="1"/>
  <c r="F68" i="10"/>
  <c r="H68" i="10" s="1"/>
  <c r="F67" i="10"/>
  <c r="H67" i="10" s="1"/>
  <c r="F66" i="10"/>
  <c r="G66" i="10" s="1"/>
  <c r="F65" i="10"/>
  <c r="H65" i="10" s="1"/>
  <c r="F64" i="10"/>
  <c r="G64" i="10" s="1"/>
  <c r="F63" i="10"/>
  <c r="H63" i="10" s="1"/>
  <c r="F62" i="10"/>
  <c r="H62" i="10" s="1"/>
  <c r="F61" i="10"/>
  <c r="H61" i="10" s="1"/>
  <c r="F60" i="10"/>
  <c r="H60" i="10" s="1"/>
  <c r="F59" i="10"/>
  <c r="H59" i="10" s="1"/>
  <c r="F58" i="10"/>
  <c r="G58" i="10" s="1"/>
  <c r="F57" i="10"/>
  <c r="G57" i="10" s="1"/>
  <c r="F56" i="10"/>
  <c r="G56" i="10" s="1"/>
  <c r="F55" i="10"/>
  <c r="H55" i="10" s="1"/>
  <c r="F54" i="10"/>
  <c r="H54" i="10" s="1"/>
  <c r="F53" i="10"/>
  <c r="H53" i="10" s="1"/>
  <c r="F52" i="10"/>
  <c r="H52" i="10" s="1"/>
  <c r="F51" i="10"/>
  <c r="H51" i="10" s="1"/>
  <c r="F50" i="10"/>
  <c r="G50" i="10" s="1"/>
  <c r="F49" i="10"/>
  <c r="G49" i="10" s="1"/>
  <c r="F48" i="10"/>
  <c r="G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G42" i="10" s="1"/>
  <c r="F41" i="10"/>
  <c r="H41" i="10" s="1"/>
  <c r="F40" i="10"/>
  <c r="G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G34" i="10" s="1"/>
  <c r="F33" i="10"/>
  <c r="H33" i="10" s="1"/>
  <c r="F32" i="10"/>
  <c r="H32" i="10" s="1"/>
  <c r="F31" i="10"/>
  <c r="H31" i="10" s="1"/>
  <c r="F30" i="10"/>
  <c r="G30" i="10" s="1"/>
  <c r="F29" i="10"/>
  <c r="G29" i="10" s="1"/>
  <c r="F28" i="10"/>
  <c r="H28" i="10" s="1"/>
  <c r="F27" i="10"/>
  <c r="G27" i="10" s="1"/>
  <c r="F26" i="10"/>
  <c r="G26" i="10" s="1"/>
  <c r="F25" i="10"/>
  <c r="H25" i="10" s="1"/>
  <c r="F24" i="10"/>
  <c r="G24" i="10" s="1"/>
  <c r="F23" i="10"/>
  <c r="H23" i="10" s="1"/>
  <c r="F22" i="10"/>
  <c r="G22" i="10" s="1"/>
  <c r="F21" i="10"/>
  <c r="H21" i="10" s="1"/>
  <c r="F20" i="10"/>
  <c r="H20" i="10" s="1"/>
  <c r="F19" i="10"/>
  <c r="G19" i="10" s="1"/>
  <c r="F18" i="10"/>
  <c r="G18" i="10" s="1"/>
  <c r="F17" i="10"/>
  <c r="G17" i="10" s="1"/>
  <c r="F16" i="10"/>
  <c r="G16" i="10" s="1"/>
  <c r="F15" i="10"/>
  <c r="H15" i="10" s="1"/>
  <c r="D14" i="10"/>
  <c r="F14" i="10" s="1"/>
  <c r="H29" i="10" l="1"/>
  <c r="G52" i="10"/>
  <c r="G288" i="10"/>
  <c r="G158" i="10"/>
  <c r="H237" i="10"/>
  <c r="G302" i="10"/>
  <c r="H19" i="10"/>
  <c r="H94" i="10"/>
  <c r="H259" i="10"/>
  <c r="G282" i="10"/>
  <c r="M14" i="10"/>
  <c r="P14" i="10"/>
  <c r="H66" i="10"/>
  <c r="H74" i="10"/>
  <c r="H154" i="10"/>
  <c r="H289" i="10"/>
  <c r="G84" i="10"/>
  <c r="H121" i="10"/>
  <c r="H128" i="10"/>
  <c r="H134" i="10"/>
  <c r="G141" i="10"/>
  <c r="G198" i="10"/>
  <c r="G264" i="10"/>
  <c r="H226" i="10"/>
  <c r="H163" i="10"/>
  <c r="G213" i="10"/>
  <c r="G286" i="10"/>
  <c r="G181" i="10"/>
  <c r="H57" i="10"/>
  <c r="G116" i="10"/>
  <c r="H171" i="10"/>
  <c r="H178" i="10"/>
  <c r="G300" i="10"/>
  <c r="H24" i="10"/>
  <c r="G118" i="10"/>
  <c r="H166" i="10"/>
  <c r="H298" i="10"/>
  <c r="G105" i="10"/>
  <c r="G125" i="10"/>
  <c r="H200" i="10"/>
  <c r="G250" i="10"/>
  <c r="G268" i="10"/>
  <c r="H274" i="10"/>
  <c r="G148" i="10"/>
  <c r="G161" i="10"/>
  <c r="G262" i="10"/>
  <c r="G214" i="10"/>
  <c r="G133" i="10"/>
  <c r="H138" i="10"/>
  <c r="H144" i="10"/>
  <c r="G294" i="10"/>
  <c r="G41" i="10"/>
  <c r="G62" i="10"/>
  <c r="G70" i="10"/>
  <c r="H30" i="10"/>
  <c r="G67" i="10"/>
  <c r="G81" i="10"/>
  <c r="G91" i="10"/>
  <c r="G101" i="10"/>
  <c r="H106" i="10"/>
  <c r="G126" i="10"/>
  <c r="G131" i="10"/>
  <c r="G205" i="10"/>
  <c r="G210" i="10"/>
  <c r="H218" i="10"/>
  <c r="G256" i="10"/>
  <c r="G283" i="10"/>
  <c r="G299" i="10"/>
  <c r="H16" i="10"/>
  <c r="G21" i="10"/>
  <c r="H26" i="10"/>
  <c r="G37" i="10"/>
  <c r="H49" i="10"/>
  <c r="G54" i="10"/>
  <c r="G59" i="10"/>
  <c r="G76" i="10"/>
  <c r="G86" i="10"/>
  <c r="H96" i="10"/>
  <c r="G113" i="10"/>
  <c r="G123" i="10"/>
  <c r="G145" i="10"/>
  <c r="G155" i="10"/>
  <c r="G164" i="10"/>
  <c r="H168" i="10"/>
  <c r="G173" i="10"/>
  <c r="G188" i="10"/>
  <c r="G195" i="10"/>
  <c r="G265" i="10"/>
  <c r="G280" i="10"/>
  <c r="G291" i="10"/>
  <c r="H296" i="10"/>
  <c r="H17" i="10"/>
  <c r="H22" i="10"/>
  <c r="H27" i="10"/>
  <c r="G44" i="10"/>
  <c r="H64" i="10"/>
  <c r="H77" i="10"/>
  <c r="G108" i="10"/>
  <c r="H146" i="10"/>
  <c r="G156" i="10"/>
  <c r="G165" i="10"/>
  <c r="G211" i="10"/>
  <c r="H234" i="10"/>
  <c r="G253" i="10"/>
  <c r="G292" i="10"/>
  <c r="H297" i="10"/>
  <c r="H305" i="10"/>
  <c r="G51" i="10"/>
  <c r="H56" i="10"/>
  <c r="G69" i="10"/>
  <c r="G73" i="10"/>
  <c r="G83" i="10"/>
  <c r="H88" i="10"/>
  <c r="H98" i="10"/>
  <c r="G124" i="10"/>
  <c r="G153" i="10"/>
  <c r="G174" i="10"/>
  <c r="G185" i="10"/>
  <c r="H221" i="10"/>
  <c r="G273" i="10"/>
  <c r="G277" i="10"/>
  <c r="G281" i="10"/>
  <c r="G285" i="10"/>
  <c r="G301" i="10"/>
  <c r="H34" i="10"/>
  <c r="G61" i="10"/>
  <c r="G115" i="10"/>
  <c r="H208" i="10"/>
  <c r="H242" i="10"/>
  <c r="H14" i="10"/>
  <c r="G14" i="10"/>
  <c r="G33" i="10"/>
  <c r="G36" i="10"/>
  <c r="G43" i="10"/>
  <c r="G46" i="10"/>
  <c r="G53" i="10"/>
  <c r="H80" i="10"/>
  <c r="H90" i="10"/>
  <c r="H93" i="10"/>
  <c r="G97" i="10"/>
  <c r="G100" i="10"/>
  <c r="G107" i="10"/>
  <c r="G110" i="10"/>
  <c r="G117" i="10"/>
  <c r="H137" i="10"/>
  <c r="G140" i="10"/>
  <c r="G147" i="10"/>
  <c r="G150" i="10"/>
  <c r="G157" i="10"/>
  <c r="H177" i="10"/>
  <c r="H184" i="10"/>
  <c r="H187" i="10"/>
  <c r="H190" i="10"/>
  <c r="H194" i="10"/>
  <c r="H197" i="10"/>
  <c r="G201" i="10"/>
  <c r="G204" i="10"/>
  <c r="H217" i="10"/>
  <c r="G224" i="10"/>
  <c r="G227" i="10"/>
  <c r="G230" i="10"/>
  <c r="H233" i="10"/>
  <c r="G240" i="10"/>
  <c r="G243" i="10"/>
  <c r="G246" i="10"/>
  <c r="H249" i="10"/>
  <c r="G252" i="10"/>
  <c r="H258" i="10"/>
  <c r="H261" i="10"/>
  <c r="H267" i="10"/>
  <c r="H270" i="10"/>
  <c r="G20" i="10"/>
  <c r="H40" i="10"/>
  <c r="H50" i="10"/>
  <c r="G60" i="10"/>
  <c r="H104" i="10"/>
  <c r="H114" i="10"/>
  <c r="H192" i="10"/>
  <c r="H202" i="10"/>
  <c r="G209" i="10"/>
  <c r="G225" i="10"/>
  <c r="G228" i="10"/>
  <c r="G241" i="10"/>
  <c r="G244" i="10"/>
  <c r="G272" i="10"/>
  <c r="G290" i="10"/>
  <c r="G293" i="10"/>
  <c r="G306" i="10"/>
  <c r="H18" i="10"/>
  <c r="G25" i="10"/>
  <c r="G28" i="10"/>
  <c r="H48" i="10"/>
  <c r="H58" i="10"/>
  <c r="G65" i="10"/>
  <c r="G68" i="10"/>
  <c r="G75" i="10"/>
  <c r="G78" i="10"/>
  <c r="G85" i="10"/>
  <c r="H112" i="10"/>
  <c r="H122" i="10"/>
  <c r="G129" i="10"/>
  <c r="G132" i="10"/>
  <c r="H152" i="10"/>
  <c r="H162" i="10"/>
  <c r="G169" i="10"/>
  <c r="G172" i="10"/>
  <c r="G179" i="10"/>
  <c r="G182" i="10"/>
  <c r="G189" i="10"/>
  <c r="G212" i="10"/>
  <c r="G219" i="10"/>
  <c r="G222" i="10"/>
  <c r="G232" i="10"/>
  <c r="G235" i="10"/>
  <c r="G238" i="10"/>
  <c r="G248" i="10"/>
  <c r="G257" i="10"/>
  <c r="G266" i="10"/>
  <c r="G269" i="10"/>
  <c r="G275" i="10"/>
  <c r="G278" i="10"/>
  <c r="G284" i="10"/>
  <c r="G32" i="10"/>
  <c r="G35" i="10"/>
  <c r="G38" i="10"/>
  <c r="G45" i="10"/>
  <c r="H72" i="10"/>
  <c r="H82" i="10"/>
  <c r="G89" i="10"/>
  <c r="G92" i="10"/>
  <c r="G99" i="10"/>
  <c r="G102" i="10"/>
  <c r="G109" i="10"/>
  <c r="H136" i="10"/>
  <c r="G139" i="10"/>
  <c r="G142" i="10"/>
  <c r="G149" i="10"/>
  <c r="H176" i="10"/>
  <c r="H186" i="10"/>
  <c r="G193" i="10"/>
  <c r="G196" i="10"/>
  <c r="G203" i="10"/>
  <c r="G206" i="10"/>
  <c r="H216" i="10"/>
  <c r="G229" i="10"/>
  <c r="G245" i="10"/>
  <c r="G251" i="10"/>
  <c r="G254" i="10"/>
  <c r="G260" i="10"/>
  <c r="H42" i="10"/>
  <c r="G307" i="10"/>
  <c r="H120" i="10"/>
  <c r="H130" i="10"/>
  <c r="H160" i="10"/>
  <c r="H170" i="10"/>
  <c r="G180" i="10"/>
  <c r="G220" i="10"/>
  <c r="G236" i="10"/>
  <c r="G276" i="10"/>
  <c r="H304" i="10"/>
  <c r="G15" i="10"/>
  <c r="G23" i="10"/>
  <c r="G31" i="10"/>
  <c r="G39" i="10"/>
  <c r="G47" i="10"/>
  <c r="G55" i="10"/>
  <c r="G63" i="10"/>
  <c r="G71" i="10"/>
  <c r="G79" i="10"/>
  <c r="G87" i="10"/>
  <c r="G95" i="10"/>
  <c r="G103" i="10"/>
  <c r="G111" i="10"/>
  <c r="G119" i="10"/>
  <c r="G127" i="10"/>
  <c r="G135" i="10"/>
  <c r="G143" i="10"/>
  <c r="G151" i="10"/>
  <c r="G159" i="10"/>
  <c r="G167" i="10"/>
  <c r="G175" i="10"/>
  <c r="G183" i="10"/>
  <c r="G191" i="10"/>
  <c r="G199" i="10"/>
  <c r="G207" i="10"/>
  <c r="G215" i="10"/>
  <c r="G223" i="10"/>
  <c r="G231" i="10"/>
  <c r="G239" i="10"/>
  <c r="G247" i="10"/>
  <c r="G255" i="10"/>
  <c r="G263" i="10"/>
  <c r="G271" i="10"/>
  <c r="G279" i="10"/>
  <c r="G287" i="10"/>
  <c r="G295" i="10"/>
  <c r="G303" i="10"/>
  <c r="I14" i="10" l="1"/>
  <c r="I18" i="3" l="1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12" i="3"/>
  <c r="I13" i="3"/>
  <c r="I14" i="3"/>
  <c r="I15" i="3"/>
  <c r="I16" i="3"/>
  <c r="I17" i="3"/>
  <c r="D10" i="5" l="1"/>
  <c r="E10" i="5"/>
  <c r="W10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11" i="9"/>
  <c r="V10" i="9"/>
  <c r="U10" i="9"/>
  <c r="T10" i="9"/>
  <c r="S10" i="9"/>
  <c r="C10" i="9"/>
  <c r="D10" i="9"/>
  <c r="E10" i="9"/>
  <c r="P10" i="9" l="1"/>
  <c r="L10" i="9"/>
  <c r="M10" i="9"/>
  <c r="N10" i="9"/>
  <c r="O10" i="9"/>
  <c r="K10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11" i="9"/>
  <c r="H10" i="9"/>
  <c r="I10" i="9"/>
  <c r="J10" i="9" s="1"/>
  <c r="F10" i="9"/>
  <c r="AB303" i="3"/>
  <c r="AE303" i="3" s="1"/>
  <c r="AB302" i="3"/>
  <c r="AE302" i="3" s="1"/>
  <c r="AB301" i="3"/>
  <c r="AE301" i="3" s="1"/>
  <c r="AB300" i="3"/>
  <c r="AE300" i="3" s="1"/>
  <c r="AB299" i="3"/>
  <c r="AE299" i="3" s="1"/>
  <c r="AB298" i="3"/>
  <c r="AE298" i="3" s="1"/>
  <c r="AB297" i="3"/>
  <c r="AE297" i="3" s="1"/>
  <c r="AB296" i="3"/>
  <c r="AE296" i="3" s="1"/>
  <c r="AB295" i="3"/>
  <c r="AE295" i="3" s="1"/>
  <c r="AB294" i="3"/>
  <c r="AE294" i="3" s="1"/>
  <c r="AB293" i="3"/>
  <c r="AE293" i="3" s="1"/>
  <c r="AB292" i="3"/>
  <c r="AE292" i="3" s="1"/>
  <c r="AB291" i="3"/>
  <c r="AE291" i="3" s="1"/>
  <c r="AB290" i="3"/>
  <c r="AE290" i="3" s="1"/>
  <c r="AB289" i="3"/>
  <c r="AE289" i="3" s="1"/>
  <c r="AB288" i="3"/>
  <c r="AE288" i="3" s="1"/>
  <c r="AB287" i="3"/>
  <c r="AE287" i="3" s="1"/>
  <c r="AB286" i="3"/>
  <c r="AE286" i="3" s="1"/>
  <c r="AB285" i="3"/>
  <c r="AE285" i="3" s="1"/>
  <c r="AB284" i="3"/>
  <c r="AE284" i="3" s="1"/>
  <c r="AB283" i="3"/>
  <c r="AE283" i="3" s="1"/>
  <c r="AB282" i="3"/>
  <c r="AE282" i="3" s="1"/>
  <c r="AB281" i="3"/>
  <c r="AE281" i="3" s="1"/>
  <c r="AB280" i="3"/>
  <c r="AE280" i="3" s="1"/>
  <c r="AB279" i="3"/>
  <c r="AE279" i="3" s="1"/>
  <c r="AB278" i="3"/>
  <c r="AE278" i="3" s="1"/>
  <c r="AB277" i="3"/>
  <c r="AE277" i="3" s="1"/>
  <c r="AB276" i="3"/>
  <c r="AE276" i="3" s="1"/>
  <c r="AB275" i="3"/>
  <c r="AE275" i="3" s="1"/>
  <c r="AB274" i="3"/>
  <c r="AE274" i="3" s="1"/>
  <c r="AB273" i="3"/>
  <c r="AE273" i="3" s="1"/>
  <c r="AB272" i="3"/>
  <c r="AE272" i="3" s="1"/>
  <c r="AB271" i="3"/>
  <c r="AE271" i="3" s="1"/>
  <c r="AB270" i="3"/>
  <c r="AE270" i="3" s="1"/>
  <c r="AB269" i="3"/>
  <c r="AE269" i="3" s="1"/>
  <c r="AB268" i="3"/>
  <c r="AE268" i="3" s="1"/>
  <c r="AB267" i="3"/>
  <c r="AE267" i="3" s="1"/>
  <c r="AB266" i="3"/>
  <c r="AE266" i="3" s="1"/>
  <c r="AB265" i="3"/>
  <c r="AE265" i="3" s="1"/>
  <c r="AB264" i="3"/>
  <c r="AE264" i="3" s="1"/>
  <c r="AB263" i="3"/>
  <c r="AE263" i="3" s="1"/>
  <c r="AB262" i="3"/>
  <c r="AE262" i="3" s="1"/>
  <c r="AB261" i="3"/>
  <c r="AE261" i="3" s="1"/>
  <c r="AB260" i="3"/>
  <c r="AE260" i="3" s="1"/>
  <c r="AB259" i="3"/>
  <c r="AE259" i="3" s="1"/>
  <c r="AB258" i="3"/>
  <c r="AE258" i="3" s="1"/>
  <c r="AB257" i="3"/>
  <c r="AE257" i="3" s="1"/>
  <c r="AB256" i="3"/>
  <c r="AE256" i="3" s="1"/>
  <c r="AB255" i="3"/>
  <c r="AE255" i="3" s="1"/>
  <c r="AB254" i="3"/>
  <c r="AE254" i="3" s="1"/>
  <c r="AB253" i="3"/>
  <c r="AE253" i="3" s="1"/>
  <c r="AB252" i="3"/>
  <c r="AE252" i="3" s="1"/>
  <c r="AB251" i="3"/>
  <c r="AE251" i="3" s="1"/>
  <c r="AB250" i="3"/>
  <c r="AE250" i="3" s="1"/>
  <c r="AB249" i="3"/>
  <c r="AE249" i="3" s="1"/>
  <c r="AB248" i="3"/>
  <c r="AE248" i="3" s="1"/>
  <c r="AB247" i="3"/>
  <c r="AE247" i="3" s="1"/>
  <c r="AB246" i="3"/>
  <c r="AE246" i="3" s="1"/>
  <c r="AB245" i="3"/>
  <c r="AE245" i="3" s="1"/>
  <c r="AB244" i="3"/>
  <c r="AE244" i="3" s="1"/>
  <c r="AB243" i="3"/>
  <c r="AE243" i="3" s="1"/>
  <c r="AB242" i="3"/>
  <c r="AE242" i="3" s="1"/>
  <c r="AB241" i="3"/>
  <c r="AE241" i="3" s="1"/>
  <c r="AB240" i="3"/>
  <c r="AE240" i="3" s="1"/>
  <c r="AB239" i="3"/>
  <c r="AE239" i="3" s="1"/>
  <c r="AB238" i="3"/>
  <c r="AE238" i="3" s="1"/>
  <c r="AB237" i="3"/>
  <c r="AE237" i="3" s="1"/>
  <c r="AB236" i="3"/>
  <c r="AE236" i="3" s="1"/>
  <c r="AB235" i="3"/>
  <c r="AE235" i="3" s="1"/>
  <c r="AB234" i="3"/>
  <c r="AE234" i="3" s="1"/>
  <c r="AB233" i="3"/>
  <c r="AE233" i="3" s="1"/>
  <c r="AB232" i="3"/>
  <c r="AE232" i="3" s="1"/>
  <c r="AB231" i="3"/>
  <c r="AE231" i="3" s="1"/>
  <c r="AB230" i="3"/>
  <c r="AE230" i="3" s="1"/>
  <c r="AB229" i="3"/>
  <c r="AE229" i="3" s="1"/>
  <c r="AB228" i="3"/>
  <c r="AE228" i="3" s="1"/>
  <c r="AB227" i="3"/>
  <c r="AE227" i="3" s="1"/>
  <c r="AB226" i="3"/>
  <c r="AE226" i="3" s="1"/>
  <c r="AB225" i="3"/>
  <c r="AE225" i="3" s="1"/>
  <c r="AB224" i="3"/>
  <c r="AE224" i="3" s="1"/>
  <c r="AB223" i="3"/>
  <c r="AE223" i="3" s="1"/>
  <c r="AB222" i="3"/>
  <c r="AE222" i="3" s="1"/>
  <c r="AB221" i="3"/>
  <c r="AE221" i="3" s="1"/>
  <c r="AB220" i="3"/>
  <c r="AE220" i="3" s="1"/>
  <c r="AB219" i="3"/>
  <c r="AE219" i="3" s="1"/>
  <c r="AB218" i="3"/>
  <c r="AE218" i="3" s="1"/>
  <c r="AB217" i="3"/>
  <c r="AE217" i="3" s="1"/>
  <c r="AB216" i="3"/>
  <c r="AE216" i="3" s="1"/>
  <c r="AB215" i="3"/>
  <c r="AE215" i="3" s="1"/>
  <c r="AB214" i="3"/>
  <c r="AE214" i="3" s="1"/>
  <c r="AB213" i="3"/>
  <c r="AE213" i="3" s="1"/>
  <c r="AB212" i="3"/>
  <c r="AE212" i="3" s="1"/>
  <c r="AB211" i="3"/>
  <c r="AE211" i="3" s="1"/>
  <c r="AB210" i="3"/>
  <c r="AE210" i="3" s="1"/>
  <c r="AB209" i="3"/>
  <c r="AE209" i="3" s="1"/>
  <c r="AB208" i="3"/>
  <c r="AE208" i="3" s="1"/>
  <c r="AB207" i="3"/>
  <c r="AE207" i="3" s="1"/>
  <c r="AB206" i="3"/>
  <c r="AE206" i="3" s="1"/>
  <c r="AB205" i="3"/>
  <c r="AE205" i="3" s="1"/>
  <c r="AB204" i="3"/>
  <c r="AE204" i="3" s="1"/>
  <c r="AB203" i="3"/>
  <c r="AE203" i="3" s="1"/>
  <c r="AB202" i="3"/>
  <c r="AE202" i="3" s="1"/>
  <c r="AB201" i="3"/>
  <c r="AE201" i="3" s="1"/>
  <c r="AB200" i="3"/>
  <c r="AE200" i="3" s="1"/>
  <c r="AB199" i="3"/>
  <c r="AE199" i="3" s="1"/>
  <c r="AB198" i="3"/>
  <c r="AE198" i="3" s="1"/>
  <c r="AB197" i="3"/>
  <c r="AE197" i="3" s="1"/>
  <c r="AB196" i="3"/>
  <c r="AE196" i="3" s="1"/>
  <c r="AB195" i="3"/>
  <c r="AE195" i="3" s="1"/>
  <c r="AB194" i="3"/>
  <c r="AE194" i="3" s="1"/>
  <c r="AB193" i="3"/>
  <c r="AE193" i="3" s="1"/>
  <c r="AB192" i="3"/>
  <c r="AE192" i="3" s="1"/>
  <c r="AB191" i="3"/>
  <c r="AE191" i="3" s="1"/>
  <c r="AB190" i="3"/>
  <c r="AE190" i="3" s="1"/>
  <c r="AB189" i="3"/>
  <c r="AE189" i="3" s="1"/>
  <c r="AB188" i="3"/>
  <c r="AE188" i="3" s="1"/>
  <c r="AB187" i="3"/>
  <c r="AE187" i="3" s="1"/>
  <c r="AB186" i="3"/>
  <c r="AE186" i="3" s="1"/>
  <c r="AB185" i="3"/>
  <c r="AE185" i="3" s="1"/>
  <c r="AB184" i="3"/>
  <c r="AE184" i="3" s="1"/>
  <c r="AB183" i="3"/>
  <c r="AE183" i="3" s="1"/>
  <c r="AB182" i="3"/>
  <c r="AE182" i="3" s="1"/>
  <c r="AB181" i="3"/>
  <c r="AE181" i="3" s="1"/>
  <c r="AB180" i="3"/>
  <c r="AE180" i="3" s="1"/>
  <c r="AB179" i="3"/>
  <c r="AE179" i="3" s="1"/>
  <c r="AB178" i="3"/>
  <c r="AE178" i="3" s="1"/>
  <c r="AB177" i="3"/>
  <c r="AE177" i="3" s="1"/>
  <c r="AB176" i="3"/>
  <c r="AE176" i="3" s="1"/>
  <c r="AB175" i="3"/>
  <c r="AE175" i="3" s="1"/>
  <c r="AB174" i="3"/>
  <c r="AE174" i="3" s="1"/>
  <c r="AB173" i="3"/>
  <c r="AE173" i="3" s="1"/>
  <c r="AB172" i="3"/>
  <c r="AE172" i="3" s="1"/>
  <c r="AB171" i="3"/>
  <c r="AE171" i="3" s="1"/>
  <c r="AB170" i="3"/>
  <c r="AE170" i="3" s="1"/>
  <c r="AB169" i="3"/>
  <c r="AE169" i="3" s="1"/>
  <c r="AB168" i="3"/>
  <c r="AE168" i="3" s="1"/>
  <c r="AB167" i="3"/>
  <c r="AE167" i="3" s="1"/>
  <c r="AB166" i="3"/>
  <c r="AE166" i="3" s="1"/>
  <c r="AB165" i="3"/>
  <c r="AE165" i="3" s="1"/>
  <c r="AB164" i="3"/>
  <c r="AE164" i="3" s="1"/>
  <c r="AB163" i="3"/>
  <c r="AE163" i="3" s="1"/>
  <c r="AB162" i="3"/>
  <c r="AE162" i="3" s="1"/>
  <c r="AB161" i="3"/>
  <c r="AE161" i="3" s="1"/>
  <c r="AB160" i="3"/>
  <c r="AE160" i="3" s="1"/>
  <c r="AB159" i="3"/>
  <c r="AE159" i="3" s="1"/>
  <c r="AB158" i="3"/>
  <c r="AE158" i="3" s="1"/>
  <c r="AB157" i="3"/>
  <c r="AE157" i="3" s="1"/>
  <c r="AB156" i="3"/>
  <c r="AE156" i="3" s="1"/>
  <c r="AB155" i="3"/>
  <c r="AE155" i="3" s="1"/>
  <c r="AB154" i="3"/>
  <c r="AE154" i="3" s="1"/>
  <c r="AB153" i="3"/>
  <c r="AE153" i="3" s="1"/>
  <c r="AB152" i="3"/>
  <c r="AE152" i="3" s="1"/>
  <c r="AB151" i="3"/>
  <c r="AE151" i="3" s="1"/>
  <c r="AB150" i="3"/>
  <c r="AE150" i="3" s="1"/>
  <c r="AB149" i="3"/>
  <c r="AE149" i="3" s="1"/>
  <c r="AB148" i="3"/>
  <c r="AE148" i="3" s="1"/>
  <c r="AB147" i="3"/>
  <c r="AE147" i="3" s="1"/>
  <c r="AB146" i="3"/>
  <c r="AE146" i="3" s="1"/>
  <c r="AB145" i="3"/>
  <c r="AE145" i="3" s="1"/>
  <c r="AB144" i="3"/>
  <c r="AE144" i="3" s="1"/>
  <c r="AB143" i="3"/>
  <c r="AE143" i="3" s="1"/>
  <c r="AB142" i="3"/>
  <c r="AE142" i="3" s="1"/>
  <c r="AB141" i="3"/>
  <c r="AE141" i="3" s="1"/>
  <c r="AB140" i="3"/>
  <c r="AE140" i="3" s="1"/>
  <c r="AB139" i="3"/>
  <c r="AE139" i="3" s="1"/>
  <c r="AB138" i="3"/>
  <c r="AE138" i="3" s="1"/>
  <c r="AB137" i="3"/>
  <c r="AE137" i="3" s="1"/>
  <c r="AB136" i="3"/>
  <c r="AE136" i="3" s="1"/>
  <c r="AB135" i="3"/>
  <c r="AE135" i="3" s="1"/>
  <c r="AB134" i="3"/>
  <c r="AE134" i="3" s="1"/>
  <c r="AB133" i="3"/>
  <c r="AE133" i="3" s="1"/>
  <c r="AB132" i="3"/>
  <c r="AE132" i="3" s="1"/>
  <c r="AB131" i="3"/>
  <c r="AE131" i="3" s="1"/>
  <c r="AB130" i="3"/>
  <c r="AE130" i="3" s="1"/>
  <c r="AB129" i="3"/>
  <c r="AE129" i="3" s="1"/>
  <c r="AB128" i="3"/>
  <c r="AE128" i="3" s="1"/>
  <c r="AB127" i="3"/>
  <c r="AE127" i="3" s="1"/>
  <c r="AB126" i="3"/>
  <c r="AE126" i="3" s="1"/>
  <c r="AB125" i="3"/>
  <c r="AE125" i="3" s="1"/>
  <c r="AB124" i="3"/>
  <c r="AE124" i="3" s="1"/>
  <c r="AB123" i="3"/>
  <c r="AE123" i="3" s="1"/>
  <c r="AB122" i="3"/>
  <c r="AE122" i="3" s="1"/>
  <c r="AB121" i="3"/>
  <c r="AE121" i="3" s="1"/>
  <c r="AB120" i="3"/>
  <c r="AE120" i="3" s="1"/>
  <c r="AB119" i="3"/>
  <c r="AE119" i="3" s="1"/>
  <c r="AB118" i="3"/>
  <c r="AE118" i="3" s="1"/>
  <c r="AB117" i="3"/>
  <c r="AE117" i="3" s="1"/>
  <c r="AB116" i="3"/>
  <c r="AE116" i="3" s="1"/>
  <c r="AB115" i="3"/>
  <c r="AE115" i="3" s="1"/>
  <c r="AB114" i="3"/>
  <c r="AE114" i="3" s="1"/>
  <c r="AB113" i="3"/>
  <c r="AE113" i="3" s="1"/>
  <c r="AB112" i="3"/>
  <c r="AE112" i="3" s="1"/>
  <c r="AB111" i="3"/>
  <c r="AE111" i="3" s="1"/>
  <c r="AB110" i="3"/>
  <c r="AE110" i="3" s="1"/>
  <c r="AB109" i="3"/>
  <c r="AE109" i="3" s="1"/>
  <c r="AB108" i="3"/>
  <c r="AE108" i="3" s="1"/>
  <c r="AB107" i="3"/>
  <c r="AE107" i="3" s="1"/>
  <c r="AB106" i="3"/>
  <c r="AE106" i="3" s="1"/>
  <c r="AB105" i="3"/>
  <c r="AE105" i="3" s="1"/>
  <c r="AB104" i="3"/>
  <c r="AE104" i="3" s="1"/>
  <c r="AB103" i="3"/>
  <c r="AE103" i="3" s="1"/>
  <c r="AB102" i="3"/>
  <c r="AE102" i="3" s="1"/>
  <c r="AB101" i="3"/>
  <c r="AE101" i="3" s="1"/>
  <c r="AB100" i="3"/>
  <c r="AE100" i="3" s="1"/>
  <c r="AB99" i="3"/>
  <c r="AE99" i="3" s="1"/>
  <c r="AB98" i="3"/>
  <c r="AE98" i="3" s="1"/>
  <c r="AB97" i="3"/>
  <c r="AE97" i="3" s="1"/>
  <c r="AB96" i="3"/>
  <c r="AE96" i="3" s="1"/>
  <c r="AB95" i="3"/>
  <c r="AE95" i="3" s="1"/>
  <c r="AB94" i="3"/>
  <c r="AE94" i="3" s="1"/>
  <c r="AB93" i="3"/>
  <c r="AE93" i="3" s="1"/>
  <c r="AB92" i="3"/>
  <c r="AE92" i="3" s="1"/>
  <c r="AB91" i="3"/>
  <c r="AE91" i="3" s="1"/>
  <c r="AB90" i="3"/>
  <c r="AE90" i="3" s="1"/>
  <c r="AB89" i="3"/>
  <c r="AE89" i="3" s="1"/>
  <c r="AB88" i="3"/>
  <c r="AE88" i="3" s="1"/>
  <c r="AB87" i="3"/>
  <c r="AE87" i="3" s="1"/>
  <c r="AB86" i="3"/>
  <c r="AE86" i="3" s="1"/>
  <c r="AB85" i="3"/>
  <c r="AE85" i="3" s="1"/>
  <c r="AB84" i="3"/>
  <c r="AE84" i="3" s="1"/>
  <c r="AB83" i="3"/>
  <c r="AE83" i="3" s="1"/>
  <c r="AB82" i="3"/>
  <c r="AE82" i="3" s="1"/>
  <c r="AB81" i="3"/>
  <c r="AE81" i="3" s="1"/>
  <c r="AB80" i="3"/>
  <c r="AE80" i="3" s="1"/>
  <c r="AB79" i="3"/>
  <c r="AE79" i="3" s="1"/>
  <c r="AB78" i="3"/>
  <c r="AE78" i="3" s="1"/>
  <c r="AB77" i="3"/>
  <c r="AE77" i="3" s="1"/>
  <c r="AB76" i="3"/>
  <c r="AE76" i="3" s="1"/>
  <c r="AB75" i="3"/>
  <c r="AE75" i="3" s="1"/>
  <c r="AB74" i="3"/>
  <c r="AE74" i="3" s="1"/>
  <c r="AB73" i="3"/>
  <c r="AE73" i="3" s="1"/>
  <c r="AB72" i="3"/>
  <c r="AE72" i="3" s="1"/>
  <c r="AB71" i="3"/>
  <c r="AE71" i="3" s="1"/>
  <c r="AB70" i="3"/>
  <c r="AE70" i="3" s="1"/>
  <c r="AB69" i="3"/>
  <c r="AE69" i="3" s="1"/>
  <c r="AB68" i="3"/>
  <c r="AE68" i="3" s="1"/>
  <c r="AB67" i="3"/>
  <c r="AE67" i="3" s="1"/>
  <c r="AB66" i="3"/>
  <c r="AE66" i="3" s="1"/>
  <c r="AB65" i="3"/>
  <c r="AE65" i="3" s="1"/>
  <c r="AB64" i="3"/>
  <c r="AE64" i="3" s="1"/>
  <c r="AB63" i="3"/>
  <c r="AE63" i="3" s="1"/>
  <c r="AB62" i="3"/>
  <c r="AE62" i="3" s="1"/>
  <c r="AB61" i="3"/>
  <c r="AE61" i="3" s="1"/>
  <c r="AB60" i="3"/>
  <c r="AE60" i="3" s="1"/>
  <c r="AB59" i="3"/>
  <c r="AE59" i="3" s="1"/>
  <c r="AB58" i="3"/>
  <c r="AE58" i="3" s="1"/>
  <c r="AB57" i="3"/>
  <c r="AE57" i="3" s="1"/>
  <c r="AB56" i="3"/>
  <c r="AE56" i="3" s="1"/>
  <c r="AB55" i="3"/>
  <c r="AE55" i="3" s="1"/>
  <c r="AB54" i="3"/>
  <c r="AE54" i="3" s="1"/>
  <c r="AB53" i="3"/>
  <c r="AE53" i="3" s="1"/>
  <c r="AB52" i="3"/>
  <c r="AE52" i="3" s="1"/>
  <c r="AB51" i="3"/>
  <c r="AE51" i="3" s="1"/>
  <c r="AB50" i="3"/>
  <c r="AE50" i="3" s="1"/>
  <c r="AB49" i="3"/>
  <c r="AE49" i="3" s="1"/>
  <c r="AB48" i="3"/>
  <c r="AE48" i="3" s="1"/>
  <c r="AB47" i="3"/>
  <c r="AE47" i="3" s="1"/>
  <c r="AB46" i="3"/>
  <c r="AE46" i="3" s="1"/>
  <c r="AB45" i="3"/>
  <c r="AE45" i="3" s="1"/>
  <c r="AB44" i="3"/>
  <c r="AE44" i="3" s="1"/>
  <c r="AB43" i="3"/>
  <c r="AE43" i="3" s="1"/>
  <c r="AB42" i="3"/>
  <c r="AE42" i="3" s="1"/>
  <c r="AB41" i="3"/>
  <c r="AE41" i="3" s="1"/>
  <c r="AB40" i="3"/>
  <c r="AE40" i="3" s="1"/>
  <c r="AB39" i="3"/>
  <c r="AE39" i="3" s="1"/>
  <c r="AB38" i="3"/>
  <c r="AE38" i="3" s="1"/>
  <c r="AB37" i="3"/>
  <c r="AE37" i="3" s="1"/>
  <c r="AB36" i="3"/>
  <c r="AE36" i="3" s="1"/>
  <c r="AB35" i="3"/>
  <c r="AE35" i="3" s="1"/>
  <c r="AB34" i="3"/>
  <c r="AE34" i="3" s="1"/>
  <c r="AB33" i="3"/>
  <c r="AE33" i="3" s="1"/>
  <c r="AB32" i="3"/>
  <c r="AE32" i="3" s="1"/>
  <c r="AB31" i="3"/>
  <c r="AE31" i="3" s="1"/>
  <c r="AB30" i="3"/>
  <c r="AE30" i="3" s="1"/>
  <c r="AB29" i="3"/>
  <c r="AE29" i="3" s="1"/>
  <c r="AB28" i="3"/>
  <c r="AE28" i="3" s="1"/>
  <c r="AB27" i="3"/>
  <c r="AE27" i="3" s="1"/>
  <c r="AB26" i="3"/>
  <c r="AE26" i="3" s="1"/>
  <c r="AB25" i="3"/>
  <c r="AE25" i="3" s="1"/>
  <c r="AB24" i="3"/>
  <c r="AE24" i="3" s="1"/>
  <c r="AB23" i="3"/>
  <c r="AE23" i="3" s="1"/>
  <c r="AB22" i="3"/>
  <c r="AE22" i="3" s="1"/>
  <c r="AB21" i="3"/>
  <c r="AE21" i="3" s="1"/>
  <c r="AB20" i="3"/>
  <c r="AE20" i="3" s="1"/>
  <c r="AB19" i="3"/>
  <c r="AE19" i="3" s="1"/>
  <c r="AB18" i="3"/>
  <c r="AE18" i="3" s="1"/>
  <c r="AB17" i="3"/>
  <c r="AE17" i="3" s="1"/>
  <c r="AB16" i="3"/>
  <c r="AE16" i="3" s="1"/>
  <c r="AB15" i="3"/>
  <c r="AE15" i="3" s="1"/>
  <c r="AB14" i="3"/>
  <c r="AE14" i="3" s="1"/>
  <c r="AB13" i="3"/>
  <c r="AB12" i="3"/>
  <c r="AE12" i="3" s="1"/>
  <c r="AB11" i="3"/>
  <c r="AE11" i="3" s="1"/>
  <c r="AD10" i="3"/>
  <c r="AC10" i="3"/>
  <c r="AA10" i="3"/>
  <c r="Z10" i="3"/>
  <c r="Y10" i="3"/>
  <c r="N167" i="5" l="1"/>
  <c r="N257" i="5"/>
  <c r="N111" i="5"/>
  <c r="N177" i="5"/>
  <c r="N201" i="5"/>
  <c r="N296" i="5"/>
  <c r="N250" i="5"/>
  <c r="N128" i="5"/>
  <c r="N280" i="5"/>
  <c r="N105" i="5"/>
  <c r="N153" i="5"/>
  <c r="N102" i="5"/>
  <c r="N179" i="5"/>
  <c r="N100" i="5"/>
  <c r="N52" i="5"/>
  <c r="N187" i="5"/>
  <c r="N56" i="5"/>
  <c r="N19" i="5"/>
  <c r="N155" i="5"/>
  <c r="N175" i="5"/>
  <c r="N126" i="5"/>
  <c r="N184" i="5"/>
  <c r="N124" i="5"/>
  <c r="N28" i="5"/>
  <c r="N251" i="5"/>
  <c r="N133" i="5"/>
  <c r="N81" i="5"/>
  <c r="N297" i="5"/>
  <c r="N112" i="5"/>
  <c r="N89" i="5"/>
  <c r="N204" i="5"/>
  <c r="AF27" i="3"/>
  <c r="AF70" i="3"/>
  <c r="N79" i="5"/>
  <c r="AF77" i="3"/>
  <c r="N163" i="5"/>
  <c r="N236" i="5"/>
  <c r="AF91" i="3"/>
  <c r="N206" i="5"/>
  <c r="AF135" i="3"/>
  <c r="AF142" i="3"/>
  <c r="N115" i="5"/>
  <c r="AF150" i="3"/>
  <c r="N94" i="5"/>
  <c r="AF157" i="3"/>
  <c r="N195" i="5"/>
  <c r="AF165" i="3"/>
  <c r="N234" i="5"/>
  <c r="AF238" i="3"/>
  <c r="N199" i="5"/>
  <c r="AF245" i="3"/>
  <c r="AF14" i="3"/>
  <c r="N44" i="5"/>
  <c r="AF21" i="3"/>
  <c r="N159" i="5"/>
  <c r="N70" i="5"/>
  <c r="AF35" i="3"/>
  <c r="AF78" i="3"/>
  <c r="N245" i="5"/>
  <c r="AF85" i="3"/>
  <c r="N197" i="5"/>
  <c r="N60" i="5"/>
  <c r="AF99" i="3"/>
  <c r="AF158" i="3"/>
  <c r="N277" i="5"/>
  <c r="AF166" i="3"/>
  <c r="N91" i="5"/>
  <c r="AF173" i="3"/>
  <c r="N37" i="5"/>
  <c r="AF181" i="3"/>
  <c r="N110" i="5"/>
  <c r="N164" i="5"/>
  <c r="AF239" i="3"/>
  <c r="AF246" i="3"/>
  <c r="N23" i="5"/>
  <c r="AF253" i="3"/>
  <c r="N247" i="5"/>
  <c r="AF261" i="3"/>
  <c r="N59" i="5"/>
  <c r="AF22" i="3"/>
  <c r="N302" i="5"/>
  <c r="AF29" i="3"/>
  <c r="N282" i="5"/>
  <c r="N227" i="5"/>
  <c r="AF43" i="3"/>
  <c r="AF86" i="3"/>
  <c r="N156" i="5"/>
  <c r="AF93" i="3"/>
  <c r="N68" i="5"/>
  <c r="AF107" i="3"/>
  <c r="N272" i="5"/>
  <c r="AF122" i="3"/>
  <c r="AF174" i="3"/>
  <c r="N132" i="5"/>
  <c r="AF182" i="3"/>
  <c r="N216" i="5"/>
  <c r="AF189" i="3"/>
  <c r="N299" i="5"/>
  <c r="AF197" i="3"/>
  <c r="N194" i="5"/>
  <c r="N291" i="5"/>
  <c r="AF247" i="3"/>
  <c r="AF254" i="3"/>
  <c r="N263" i="5"/>
  <c r="AF262" i="3"/>
  <c r="AF269" i="3"/>
  <c r="N66" i="5"/>
  <c r="AF30" i="3"/>
  <c r="N183" i="5"/>
  <c r="AF37" i="3"/>
  <c r="N49" i="5"/>
  <c r="N215" i="5"/>
  <c r="AF51" i="3"/>
  <c r="AF94" i="3"/>
  <c r="N202" i="5"/>
  <c r="AF101" i="3"/>
  <c r="N171" i="5"/>
  <c r="N262" i="5"/>
  <c r="AF115" i="3"/>
  <c r="N53" i="5"/>
  <c r="AF123" i="3"/>
  <c r="AF190" i="3"/>
  <c r="N47" i="5"/>
  <c r="AF198" i="3"/>
  <c r="N139" i="5"/>
  <c r="AF205" i="3"/>
  <c r="N180" i="5"/>
  <c r="N235" i="5"/>
  <c r="AF255" i="3"/>
  <c r="N147" i="5"/>
  <c r="AF263" i="3"/>
  <c r="AF270" i="3"/>
  <c r="N64" i="5"/>
  <c r="AF277" i="3"/>
  <c r="N144" i="5"/>
  <c r="AF38" i="3"/>
  <c r="N25" i="5"/>
  <c r="AF45" i="3"/>
  <c r="N90" i="5"/>
  <c r="N92" i="5"/>
  <c r="AF59" i="3"/>
  <c r="AF102" i="3"/>
  <c r="N207" i="5"/>
  <c r="AF109" i="3"/>
  <c r="N228" i="5"/>
  <c r="N226" i="5"/>
  <c r="AF146" i="3"/>
  <c r="N256" i="5"/>
  <c r="AF199" i="3"/>
  <c r="AF206" i="3"/>
  <c r="N261" i="5"/>
  <c r="AF213" i="3"/>
  <c r="N146" i="5"/>
  <c r="AF278" i="3"/>
  <c r="N230" i="5"/>
  <c r="AF285" i="3"/>
  <c r="N134" i="5"/>
  <c r="AF46" i="3"/>
  <c r="N264" i="5"/>
  <c r="AF53" i="3"/>
  <c r="N188" i="5"/>
  <c r="N148" i="5"/>
  <c r="AF67" i="3"/>
  <c r="AF110" i="3"/>
  <c r="N271" i="5"/>
  <c r="AF117" i="3"/>
  <c r="N212" i="5"/>
  <c r="AF125" i="3"/>
  <c r="N75" i="5"/>
  <c r="N32" i="5"/>
  <c r="AF162" i="3"/>
  <c r="AF214" i="3"/>
  <c r="N18" i="5"/>
  <c r="AF221" i="3"/>
  <c r="N278" i="5"/>
  <c r="AF286" i="3"/>
  <c r="N268" i="5"/>
  <c r="AF293" i="3"/>
  <c r="N151" i="5"/>
  <c r="N71" i="5"/>
  <c r="AF11" i="3"/>
  <c r="AF54" i="3"/>
  <c r="N103" i="5"/>
  <c r="AF61" i="3"/>
  <c r="N223" i="5"/>
  <c r="N30" i="5"/>
  <c r="AF75" i="3"/>
  <c r="AF118" i="3"/>
  <c r="N301" i="5"/>
  <c r="AF126" i="3"/>
  <c r="N85" i="5"/>
  <c r="AF133" i="3"/>
  <c r="N109" i="5"/>
  <c r="N67" i="5"/>
  <c r="AF178" i="3"/>
  <c r="AF222" i="3"/>
  <c r="N238" i="5"/>
  <c r="AF229" i="3"/>
  <c r="N24" i="5"/>
  <c r="N169" i="5"/>
  <c r="AF258" i="3"/>
  <c r="AF294" i="3"/>
  <c r="N222" i="5"/>
  <c r="AF301" i="3"/>
  <c r="N168" i="5"/>
  <c r="N82" i="5"/>
  <c r="AF19" i="3"/>
  <c r="AF62" i="3"/>
  <c r="N243" i="5"/>
  <c r="AF69" i="3"/>
  <c r="N269" i="5"/>
  <c r="N265" i="5"/>
  <c r="AF83" i="3"/>
  <c r="AF134" i="3"/>
  <c r="N48" i="5"/>
  <c r="AF141" i="3"/>
  <c r="N22" i="5"/>
  <c r="AF149" i="3"/>
  <c r="N292" i="5"/>
  <c r="N46" i="5"/>
  <c r="AF194" i="3"/>
  <c r="AF230" i="3"/>
  <c r="N253" i="5"/>
  <c r="AF237" i="3"/>
  <c r="N273" i="5"/>
  <c r="AF302" i="3"/>
  <c r="N266" i="5"/>
  <c r="AF15" i="3"/>
  <c r="N87" i="5"/>
  <c r="AF25" i="3"/>
  <c r="N196" i="5"/>
  <c r="AF47" i="3"/>
  <c r="N192" i="5"/>
  <c r="AF57" i="3"/>
  <c r="N150" i="5"/>
  <c r="AF79" i="3"/>
  <c r="N161" i="5"/>
  <c r="AF89" i="3"/>
  <c r="N289" i="5"/>
  <c r="AF111" i="3"/>
  <c r="N157" i="5"/>
  <c r="AF121" i="3"/>
  <c r="N252" i="5"/>
  <c r="AF139" i="3"/>
  <c r="N213" i="5"/>
  <c r="AF145" i="3"/>
  <c r="N108" i="5"/>
  <c r="AF155" i="3"/>
  <c r="N57" i="5"/>
  <c r="AF161" i="3"/>
  <c r="N121" i="5"/>
  <c r="AF171" i="3"/>
  <c r="N86" i="5"/>
  <c r="AF177" i="3"/>
  <c r="N117" i="5"/>
  <c r="AF187" i="3"/>
  <c r="N293" i="5"/>
  <c r="AF193" i="3"/>
  <c r="N224" i="5"/>
  <c r="AF207" i="3"/>
  <c r="N38" i="5"/>
  <c r="AF223" i="3"/>
  <c r="N84" i="5"/>
  <c r="AF243" i="3"/>
  <c r="N182" i="5"/>
  <c r="AF257" i="3"/>
  <c r="N170" i="5"/>
  <c r="AF271" i="3"/>
  <c r="N186" i="5"/>
  <c r="AF287" i="3"/>
  <c r="N248" i="5"/>
  <c r="AF303" i="3"/>
  <c r="N119" i="5"/>
  <c r="AF16" i="3"/>
  <c r="N41" i="5"/>
  <c r="AF20" i="3"/>
  <c r="N12" i="5"/>
  <c r="AF34" i="3"/>
  <c r="AF48" i="3"/>
  <c r="N54" i="5"/>
  <c r="AF52" i="3"/>
  <c r="N51" i="5"/>
  <c r="AF66" i="3"/>
  <c r="AF80" i="3"/>
  <c r="AF84" i="3"/>
  <c r="N303" i="5"/>
  <c r="AF98" i="3"/>
  <c r="AF112" i="3"/>
  <c r="AF116" i="3"/>
  <c r="N74" i="5"/>
  <c r="AF130" i="3"/>
  <c r="AF140" i="3"/>
  <c r="N35" i="5"/>
  <c r="AF156" i="3"/>
  <c r="N259" i="5"/>
  <c r="AF172" i="3"/>
  <c r="N96" i="5"/>
  <c r="AF188" i="3"/>
  <c r="N62" i="5"/>
  <c r="AF202" i="3"/>
  <c r="AF208" i="3"/>
  <c r="N65" i="5"/>
  <c r="AF218" i="3"/>
  <c r="AF224" i="3"/>
  <c r="N178" i="5"/>
  <c r="AF234" i="3"/>
  <c r="AF244" i="3"/>
  <c r="N158" i="5"/>
  <c r="AF248" i="3"/>
  <c r="N185" i="5"/>
  <c r="AF266" i="3"/>
  <c r="AF272" i="3"/>
  <c r="N173" i="5"/>
  <c r="AF282" i="3"/>
  <c r="AF288" i="3"/>
  <c r="N221" i="5"/>
  <c r="AF298" i="3"/>
  <c r="AF17" i="3"/>
  <c r="N189" i="5"/>
  <c r="AF39" i="3"/>
  <c r="N254" i="5"/>
  <c r="AF49" i="3"/>
  <c r="N118" i="5"/>
  <c r="AF71" i="3"/>
  <c r="N34" i="5"/>
  <c r="AF81" i="3"/>
  <c r="N240" i="5"/>
  <c r="AF103" i="3"/>
  <c r="N143" i="5"/>
  <c r="AF113" i="3"/>
  <c r="N242" i="5"/>
  <c r="AF131" i="3"/>
  <c r="N233" i="5"/>
  <c r="AF151" i="3"/>
  <c r="N166" i="5"/>
  <c r="AF167" i="3"/>
  <c r="N276" i="5"/>
  <c r="AF183" i="3"/>
  <c r="N50" i="5"/>
  <c r="AF203" i="3"/>
  <c r="N174" i="5"/>
  <c r="AF209" i="3"/>
  <c r="N270" i="5"/>
  <c r="AF219" i="3"/>
  <c r="N113" i="5"/>
  <c r="AF225" i="3"/>
  <c r="N279" i="5"/>
  <c r="AF235" i="3"/>
  <c r="AF249" i="3"/>
  <c r="N88" i="5"/>
  <c r="AF267" i="3"/>
  <c r="N114" i="5"/>
  <c r="AF273" i="3"/>
  <c r="N200" i="5"/>
  <c r="AF283" i="3"/>
  <c r="N231" i="5"/>
  <c r="AF289" i="3"/>
  <c r="N101" i="5"/>
  <c r="AF299" i="3"/>
  <c r="N77" i="5"/>
  <c r="AF26" i="3"/>
  <c r="AF40" i="3"/>
  <c r="N61" i="5"/>
  <c r="AF44" i="3"/>
  <c r="N193" i="5"/>
  <c r="AF58" i="3"/>
  <c r="AF72" i="3"/>
  <c r="N295" i="5"/>
  <c r="AF76" i="3"/>
  <c r="N281" i="5"/>
  <c r="AF90" i="3"/>
  <c r="AF104" i="3"/>
  <c r="N98" i="5"/>
  <c r="AF108" i="3"/>
  <c r="N43" i="5"/>
  <c r="AF132" i="3"/>
  <c r="N145" i="5"/>
  <c r="AF136" i="3"/>
  <c r="N17" i="5"/>
  <c r="AF152" i="3"/>
  <c r="N140" i="5"/>
  <c r="AF168" i="3"/>
  <c r="N294" i="5"/>
  <c r="AF184" i="3"/>
  <c r="N255" i="5"/>
  <c r="AF204" i="3"/>
  <c r="N136" i="5"/>
  <c r="AF220" i="3"/>
  <c r="N288" i="5"/>
  <c r="AF236" i="3"/>
  <c r="N130" i="5"/>
  <c r="AF240" i="3"/>
  <c r="N104" i="5"/>
  <c r="AF268" i="3"/>
  <c r="N120" i="5"/>
  <c r="AF284" i="3"/>
  <c r="N95" i="5"/>
  <c r="AF300" i="3"/>
  <c r="N36" i="5"/>
  <c r="AB10" i="3"/>
  <c r="AF31" i="3"/>
  <c r="N298" i="5"/>
  <c r="AF41" i="3"/>
  <c r="N123" i="5"/>
  <c r="AF63" i="3"/>
  <c r="N275" i="5"/>
  <c r="AF73" i="3"/>
  <c r="N107" i="5"/>
  <c r="AF95" i="3"/>
  <c r="N239" i="5"/>
  <c r="AF105" i="3"/>
  <c r="N142" i="5"/>
  <c r="AF127" i="3"/>
  <c r="N93" i="5"/>
  <c r="AF137" i="3"/>
  <c r="N229" i="5"/>
  <c r="AF147" i="3"/>
  <c r="N31" i="5"/>
  <c r="AF153" i="3"/>
  <c r="N135" i="5"/>
  <c r="AF163" i="3"/>
  <c r="N16" i="5"/>
  <c r="AF169" i="3"/>
  <c r="N58" i="5"/>
  <c r="AF179" i="3"/>
  <c r="N232" i="5"/>
  <c r="AF185" i="3"/>
  <c r="N274" i="5"/>
  <c r="AF195" i="3"/>
  <c r="N125" i="5"/>
  <c r="AF215" i="3"/>
  <c r="N127" i="5"/>
  <c r="AF231" i="3"/>
  <c r="N191" i="5"/>
  <c r="AF241" i="3"/>
  <c r="N198" i="5"/>
  <c r="AF259" i="3"/>
  <c r="N116" i="5"/>
  <c r="AF279" i="3"/>
  <c r="N78" i="5"/>
  <c r="AF295" i="3"/>
  <c r="N237" i="5"/>
  <c r="AE13" i="3"/>
  <c r="N149" i="5" s="1"/>
  <c r="AF18" i="3"/>
  <c r="AF32" i="3"/>
  <c r="N300" i="5"/>
  <c r="AF36" i="3"/>
  <c r="N286" i="5"/>
  <c r="AF50" i="3"/>
  <c r="AF64" i="3"/>
  <c r="N246" i="5"/>
  <c r="AF68" i="3"/>
  <c r="N141" i="5"/>
  <c r="AF82" i="3"/>
  <c r="AF96" i="3"/>
  <c r="N138" i="5"/>
  <c r="AF100" i="3"/>
  <c r="N162" i="5"/>
  <c r="AF114" i="3"/>
  <c r="AF128" i="3"/>
  <c r="N55" i="5"/>
  <c r="AF148" i="3"/>
  <c r="N29" i="5"/>
  <c r="AF164" i="3"/>
  <c r="N209" i="5"/>
  <c r="AF180" i="3"/>
  <c r="N176" i="5"/>
  <c r="AF196" i="3"/>
  <c r="N15" i="5"/>
  <c r="AF200" i="3"/>
  <c r="N27" i="5"/>
  <c r="AF210" i="3"/>
  <c r="AF216" i="3"/>
  <c r="N122" i="5"/>
  <c r="AF226" i="3"/>
  <c r="AF232" i="3"/>
  <c r="N190" i="5"/>
  <c r="AF250" i="3"/>
  <c r="AF260" i="3"/>
  <c r="N72" i="5"/>
  <c r="AF264" i="3"/>
  <c r="N258" i="5"/>
  <c r="AF274" i="3"/>
  <c r="AF280" i="3"/>
  <c r="N45" i="5"/>
  <c r="AF290" i="3"/>
  <c r="AF296" i="3"/>
  <c r="N152" i="5"/>
  <c r="AF23" i="3"/>
  <c r="N69" i="5"/>
  <c r="AF33" i="3"/>
  <c r="N285" i="5"/>
  <c r="AF55" i="3"/>
  <c r="N160" i="5"/>
  <c r="AF65" i="3"/>
  <c r="N244" i="5"/>
  <c r="AF87" i="3"/>
  <c r="N11" i="5"/>
  <c r="AF97" i="3"/>
  <c r="N14" i="5"/>
  <c r="AF119" i="3"/>
  <c r="N137" i="5"/>
  <c r="AF129" i="3"/>
  <c r="N214" i="5"/>
  <c r="AF143" i="3"/>
  <c r="N210" i="5"/>
  <c r="AF159" i="3"/>
  <c r="N63" i="5"/>
  <c r="AF175" i="3"/>
  <c r="N20" i="5"/>
  <c r="AF191" i="3"/>
  <c r="N287" i="5"/>
  <c r="AF201" i="3"/>
  <c r="N225" i="5"/>
  <c r="AF211" i="3"/>
  <c r="N42" i="5"/>
  <c r="AF217" i="3"/>
  <c r="N208" i="5"/>
  <c r="AF227" i="3"/>
  <c r="N290" i="5"/>
  <c r="AF233" i="3"/>
  <c r="AF251" i="3"/>
  <c r="N260" i="5"/>
  <c r="AF265" i="3"/>
  <c r="N283" i="5"/>
  <c r="AF275" i="3"/>
  <c r="N21" i="5"/>
  <c r="AF281" i="3"/>
  <c r="N33" i="5"/>
  <c r="AF291" i="3"/>
  <c r="N129" i="5"/>
  <c r="AF297" i="3"/>
  <c r="N73" i="5"/>
  <c r="AF24" i="3"/>
  <c r="N181" i="5"/>
  <c r="AF28" i="3"/>
  <c r="N172" i="5"/>
  <c r="AF42" i="3"/>
  <c r="AF56" i="3"/>
  <c r="N267" i="5"/>
  <c r="AF60" i="3"/>
  <c r="N131" i="5"/>
  <c r="AF74" i="3"/>
  <c r="AF88" i="3"/>
  <c r="N83" i="5"/>
  <c r="AF92" i="3"/>
  <c r="N26" i="5"/>
  <c r="AF106" i="3"/>
  <c r="AF120" i="3"/>
  <c r="N241" i="5"/>
  <c r="AF124" i="3"/>
  <c r="N205" i="5"/>
  <c r="AF138" i="3"/>
  <c r="AF144" i="3"/>
  <c r="N80" i="5"/>
  <c r="AF154" i="3"/>
  <c r="AF160" i="3"/>
  <c r="N249" i="5"/>
  <c r="AF170" i="3"/>
  <c r="AF176" i="3"/>
  <c r="N76" i="5"/>
  <c r="AF186" i="3"/>
  <c r="AF192" i="3"/>
  <c r="N220" i="5"/>
  <c r="AF212" i="3"/>
  <c r="N218" i="5"/>
  <c r="AF228" i="3"/>
  <c r="N284" i="5"/>
  <c r="AF242" i="3"/>
  <c r="AF252" i="3"/>
  <c r="N203" i="5"/>
  <c r="AF256" i="3"/>
  <c r="N219" i="5"/>
  <c r="AF276" i="3"/>
  <c r="N39" i="5"/>
  <c r="AF292" i="3"/>
  <c r="N40" i="5"/>
  <c r="AF12" i="3"/>
  <c r="N99" i="5" l="1"/>
  <c r="N154" i="5"/>
  <c r="N106" i="5"/>
  <c r="N97" i="5"/>
  <c r="N217" i="5"/>
  <c r="AE10" i="3"/>
  <c r="AF10" i="3" s="1"/>
  <c r="N13" i="5"/>
  <c r="N211" i="5"/>
  <c r="AF13" i="3"/>
  <c r="N165" i="5"/>
  <c r="N10" i="5" l="1"/>
  <c r="J10" i="3" l="1"/>
  <c r="C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F82" i="5" l="1"/>
  <c r="M294" i="3"/>
  <c r="F222" i="5"/>
  <c r="M278" i="3"/>
  <c r="F230" i="5"/>
  <c r="M270" i="3"/>
  <c r="F64" i="5"/>
  <c r="M262" i="3"/>
  <c r="F99" i="5"/>
  <c r="M254" i="3"/>
  <c r="F263" i="5"/>
  <c r="M246" i="3"/>
  <c r="F23" i="5"/>
  <c r="M238" i="3"/>
  <c r="F199" i="5"/>
  <c r="M230" i="3"/>
  <c r="F253" i="5"/>
  <c r="M222" i="3"/>
  <c r="F238" i="5"/>
  <c r="M214" i="3"/>
  <c r="F18" i="5"/>
  <c r="M206" i="3"/>
  <c r="F261" i="5"/>
  <c r="M198" i="3"/>
  <c r="F139" i="5"/>
  <c r="M190" i="3"/>
  <c r="F47" i="5"/>
  <c r="M182" i="3"/>
  <c r="F216" i="5"/>
  <c r="M174" i="3"/>
  <c r="F132" i="5"/>
  <c r="M166" i="3"/>
  <c r="F91" i="5"/>
  <c r="M158" i="3"/>
  <c r="F277" i="5"/>
  <c r="M150" i="3"/>
  <c r="F94" i="5"/>
  <c r="M142" i="3"/>
  <c r="F115" i="5"/>
  <c r="M134" i="3"/>
  <c r="F48" i="5"/>
  <c r="M126" i="3"/>
  <c r="F85" i="5"/>
  <c r="M118" i="3"/>
  <c r="F301" i="5"/>
  <c r="M110" i="3"/>
  <c r="F271" i="5"/>
  <c r="M102" i="3"/>
  <c r="F207" i="5"/>
  <c r="M94" i="3"/>
  <c r="F202" i="5"/>
  <c r="M86" i="3"/>
  <c r="F156" i="5"/>
  <c r="M78" i="3"/>
  <c r="F245" i="5"/>
  <c r="M70" i="3"/>
  <c r="F79" i="5"/>
  <c r="M62" i="3"/>
  <c r="F243" i="5"/>
  <c r="M54" i="3"/>
  <c r="F103" i="5"/>
  <c r="M46" i="3"/>
  <c r="F264" i="5"/>
  <c r="M38" i="3"/>
  <c r="F25" i="5"/>
  <c r="M30" i="3"/>
  <c r="F183" i="5"/>
  <c r="M22" i="3"/>
  <c r="F302" i="5"/>
  <c r="M14" i="3"/>
  <c r="F44" i="5"/>
  <c r="M277" i="3"/>
  <c r="F144" i="5"/>
  <c r="M261" i="3"/>
  <c r="F59" i="5"/>
  <c r="M253" i="3"/>
  <c r="F247" i="5"/>
  <c r="M245" i="3"/>
  <c r="F13" i="5"/>
  <c r="M237" i="3"/>
  <c r="F273" i="5"/>
  <c r="M229" i="3"/>
  <c r="F24" i="5"/>
  <c r="M221" i="3"/>
  <c r="F278" i="5"/>
  <c r="M213" i="3"/>
  <c r="F146" i="5"/>
  <c r="M205" i="3"/>
  <c r="F180" i="5"/>
  <c r="M197" i="3"/>
  <c r="F194" i="5"/>
  <c r="M189" i="3"/>
  <c r="F299" i="5"/>
  <c r="M181" i="3"/>
  <c r="F110" i="5"/>
  <c r="M173" i="3"/>
  <c r="F37" i="5"/>
  <c r="M165" i="3"/>
  <c r="F234" i="5"/>
  <c r="M157" i="3"/>
  <c r="F195" i="5"/>
  <c r="M149" i="3"/>
  <c r="F292" i="5"/>
  <c r="M141" i="3"/>
  <c r="F22" i="5"/>
  <c r="M133" i="3"/>
  <c r="F109" i="5"/>
  <c r="M125" i="3"/>
  <c r="F75" i="5"/>
  <c r="M117" i="3"/>
  <c r="F212" i="5"/>
  <c r="M109" i="3"/>
  <c r="F228" i="5"/>
  <c r="M101" i="3"/>
  <c r="F171" i="5"/>
  <c r="M93" i="3"/>
  <c r="F68" i="5"/>
  <c r="M85" i="3"/>
  <c r="F197" i="5"/>
  <c r="M77" i="3"/>
  <c r="F163" i="5"/>
  <c r="M69" i="3"/>
  <c r="F269" i="5"/>
  <c r="M61" i="3"/>
  <c r="F223" i="5"/>
  <c r="M53" i="3"/>
  <c r="F188" i="5"/>
  <c r="M45" i="3"/>
  <c r="F90" i="5"/>
  <c r="M37" i="3"/>
  <c r="F49" i="5"/>
  <c r="M29" i="3"/>
  <c r="F282" i="5"/>
  <c r="M21" i="3"/>
  <c r="F159" i="5"/>
  <c r="M13" i="3"/>
  <c r="F165" i="5"/>
  <c r="M284" i="3"/>
  <c r="F95" i="5"/>
  <c r="M260" i="3"/>
  <c r="F72" i="5"/>
  <c r="M252" i="3"/>
  <c r="F203" i="5"/>
  <c r="M244" i="3"/>
  <c r="F158" i="5"/>
  <c r="M236" i="3"/>
  <c r="F130" i="5"/>
  <c r="M228" i="3"/>
  <c r="F284" i="5"/>
  <c r="M220" i="3"/>
  <c r="F288" i="5"/>
  <c r="M212" i="3"/>
  <c r="F218" i="5"/>
  <c r="M204" i="3"/>
  <c r="F136" i="5"/>
  <c r="M196" i="3"/>
  <c r="F15" i="5"/>
  <c r="M188" i="3"/>
  <c r="F62" i="5"/>
  <c r="M180" i="3"/>
  <c r="F176" i="5"/>
  <c r="M172" i="3"/>
  <c r="M164" i="3"/>
  <c r="F209" i="5"/>
  <c r="M156" i="3"/>
  <c r="F259" i="5"/>
  <c r="M148" i="3"/>
  <c r="F29" i="5"/>
  <c r="M140" i="3"/>
  <c r="F35" i="5"/>
  <c r="M132" i="3"/>
  <c r="F145" i="5"/>
  <c r="M124" i="3"/>
  <c r="F205" i="5"/>
  <c r="M116" i="3"/>
  <c r="F74" i="5"/>
  <c r="M108" i="3"/>
  <c r="F43" i="5"/>
  <c r="M100" i="3"/>
  <c r="F162" i="5"/>
  <c r="M92" i="3"/>
  <c r="F26" i="5"/>
  <c r="M84" i="3"/>
  <c r="F303" i="5"/>
  <c r="M76" i="3"/>
  <c r="M68" i="3"/>
  <c r="F141" i="5"/>
  <c r="M60" i="3"/>
  <c r="F131" i="5"/>
  <c r="M52" i="3"/>
  <c r="F51" i="5"/>
  <c r="M44" i="3"/>
  <c r="F193" i="5"/>
  <c r="M36" i="3"/>
  <c r="F286" i="5"/>
  <c r="M28" i="3"/>
  <c r="F172" i="5"/>
  <c r="M20" i="3"/>
  <c r="M12" i="3"/>
  <c r="F111" i="5"/>
  <c r="M293" i="3"/>
  <c r="F151" i="5"/>
  <c r="M300" i="3"/>
  <c r="F36" i="5"/>
  <c r="M267" i="3"/>
  <c r="F114" i="5"/>
  <c r="M227" i="3"/>
  <c r="F290" i="5"/>
  <c r="M219" i="3"/>
  <c r="F113" i="5"/>
  <c r="M211" i="3"/>
  <c r="F42" i="5"/>
  <c r="M203" i="3"/>
  <c r="F174" i="5"/>
  <c r="M195" i="3"/>
  <c r="F125" i="5"/>
  <c r="M187" i="3"/>
  <c r="F293" i="5"/>
  <c r="M179" i="3"/>
  <c r="F232" i="5"/>
  <c r="M171" i="3"/>
  <c r="F86" i="5"/>
  <c r="M163" i="3"/>
  <c r="F16" i="5"/>
  <c r="M155" i="3"/>
  <c r="F57" i="5"/>
  <c r="M147" i="3"/>
  <c r="F31" i="5"/>
  <c r="M139" i="3"/>
  <c r="F213" i="5"/>
  <c r="M131" i="3"/>
  <c r="F233" i="5"/>
  <c r="M123" i="3"/>
  <c r="F53" i="5"/>
  <c r="M115" i="3"/>
  <c r="F262" i="5"/>
  <c r="M107" i="3"/>
  <c r="F106" i="5"/>
  <c r="M99" i="3"/>
  <c r="F60" i="5"/>
  <c r="M91" i="3"/>
  <c r="F236" i="5"/>
  <c r="M83" i="3"/>
  <c r="F265" i="5"/>
  <c r="M75" i="3"/>
  <c r="F30" i="5"/>
  <c r="M67" i="3"/>
  <c r="F148" i="5"/>
  <c r="M59" i="3"/>
  <c r="M51" i="3"/>
  <c r="F215" i="5"/>
  <c r="M43" i="3"/>
  <c r="F227" i="5"/>
  <c r="M35" i="3"/>
  <c r="F70" i="5"/>
  <c r="M27" i="3"/>
  <c r="F97" i="5"/>
  <c r="M302" i="3"/>
  <c r="F266" i="5"/>
  <c r="M285" i="3"/>
  <c r="F134" i="5"/>
  <c r="M268" i="3"/>
  <c r="F120" i="5"/>
  <c r="M275" i="3"/>
  <c r="F21" i="5"/>
  <c r="M251" i="3"/>
  <c r="F260" i="5"/>
  <c r="M274" i="3"/>
  <c r="F297" i="5"/>
  <c r="M258" i="3"/>
  <c r="F169" i="5"/>
  <c r="M250" i="3"/>
  <c r="F175" i="5"/>
  <c r="M242" i="3"/>
  <c r="F52" i="5"/>
  <c r="M234" i="3"/>
  <c r="F204" i="5"/>
  <c r="M226" i="3"/>
  <c r="F280" i="5"/>
  <c r="M218" i="3"/>
  <c r="F100" i="5"/>
  <c r="M210" i="3"/>
  <c r="F112" i="5"/>
  <c r="M202" i="3"/>
  <c r="F81" i="5"/>
  <c r="M194" i="3"/>
  <c r="F46" i="5"/>
  <c r="M186" i="3"/>
  <c r="F179" i="5"/>
  <c r="M178" i="3"/>
  <c r="F67" i="5"/>
  <c r="M170" i="3"/>
  <c r="F251" i="5"/>
  <c r="M162" i="3"/>
  <c r="F32" i="5"/>
  <c r="M154" i="3"/>
  <c r="F28" i="5"/>
  <c r="M146" i="3"/>
  <c r="F226" i="5"/>
  <c r="M138" i="3"/>
  <c r="F102" i="5"/>
  <c r="M130" i="3"/>
  <c r="F155" i="5"/>
  <c r="M122" i="3"/>
  <c r="F272" i="5"/>
  <c r="M114" i="3"/>
  <c r="F201" i="5"/>
  <c r="M106" i="3"/>
  <c r="F19" i="5"/>
  <c r="M98" i="3"/>
  <c r="F124" i="5"/>
  <c r="M90" i="3"/>
  <c r="F296" i="5"/>
  <c r="M82" i="3"/>
  <c r="F177" i="5"/>
  <c r="M74" i="3"/>
  <c r="F56" i="5"/>
  <c r="M66" i="3"/>
  <c r="F257" i="5"/>
  <c r="M58" i="3"/>
  <c r="F128" i="5"/>
  <c r="M50" i="3"/>
  <c r="F250" i="5"/>
  <c r="M42" i="3"/>
  <c r="F153" i="5"/>
  <c r="M34" i="3"/>
  <c r="M26" i="3"/>
  <c r="F105" i="5"/>
  <c r="M18" i="3"/>
  <c r="F167" i="5"/>
  <c r="M286" i="3"/>
  <c r="F268" i="5"/>
  <c r="M292" i="3"/>
  <c r="F40" i="5"/>
  <c r="M283" i="3"/>
  <c r="F231" i="5"/>
  <c r="M235" i="3"/>
  <c r="F154" i="5"/>
  <c r="M290" i="3"/>
  <c r="F187" i="5"/>
  <c r="M273" i="3"/>
  <c r="F200" i="5"/>
  <c r="M249" i="3"/>
  <c r="F88" i="5"/>
  <c r="M241" i="3"/>
  <c r="F198" i="5"/>
  <c r="M225" i="3"/>
  <c r="F279" i="5"/>
  <c r="M217" i="3"/>
  <c r="F208" i="5"/>
  <c r="M209" i="3"/>
  <c r="F270" i="5"/>
  <c r="M201" i="3"/>
  <c r="F225" i="5"/>
  <c r="M193" i="3"/>
  <c r="F224" i="5"/>
  <c r="M185" i="3"/>
  <c r="F274" i="5"/>
  <c r="M177" i="3"/>
  <c r="M169" i="3"/>
  <c r="F58" i="5"/>
  <c r="M161" i="3"/>
  <c r="F121" i="5"/>
  <c r="M153" i="3"/>
  <c r="F135" i="5"/>
  <c r="M145" i="3"/>
  <c r="F108" i="5"/>
  <c r="M137" i="3"/>
  <c r="F229" i="5"/>
  <c r="M129" i="3"/>
  <c r="F214" i="5"/>
  <c r="M121" i="3"/>
  <c r="F252" i="5"/>
  <c r="M113" i="3"/>
  <c r="F242" i="5"/>
  <c r="M105" i="3"/>
  <c r="F142" i="5"/>
  <c r="M97" i="3"/>
  <c r="F14" i="5"/>
  <c r="M89" i="3"/>
  <c r="F289" i="5"/>
  <c r="M81" i="3"/>
  <c r="F240" i="5"/>
  <c r="M73" i="3"/>
  <c r="F107" i="5"/>
  <c r="M65" i="3"/>
  <c r="F244" i="5"/>
  <c r="M57" i="3"/>
  <c r="F150" i="5"/>
  <c r="M49" i="3"/>
  <c r="F118" i="5"/>
  <c r="M41" i="3"/>
  <c r="F123" i="5"/>
  <c r="M33" i="3"/>
  <c r="F285" i="5"/>
  <c r="M25" i="3"/>
  <c r="F196" i="5"/>
  <c r="M17" i="3"/>
  <c r="F189" i="5"/>
  <c r="M301" i="3"/>
  <c r="F168" i="5"/>
  <c r="M276" i="3"/>
  <c r="F39" i="5"/>
  <c r="M291" i="3"/>
  <c r="F129" i="5"/>
  <c r="M259" i="3"/>
  <c r="F116" i="5"/>
  <c r="M298" i="3"/>
  <c r="F184" i="5"/>
  <c r="M266" i="3"/>
  <c r="F126" i="5"/>
  <c r="M289" i="3"/>
  <c r="F101" i="5"/>
  <c r="M265" i="3"/>
  <c r="M233" i="3"/>
  <c r="F211" i="5"/>
  <c r="F71" i="5"/>
  <c r="M296" i="3"/>
  <c r="F152" i="5"/>
  <c r="M288" i="3"/>
  <c r="F221" i="5"/>
  <c r="M280" i="3"/>
  <c r="F45" i="5"/>
  <c r="M272" i="3"/>
  <c r="F173" i="5"/>
  <c r="M264" i="3"/>
  <c r="F258" i="5"/>
  <c r="M256" i="3"/>
  <c r="F219" i="5"/>
  <c r="M248" i="3"/>
  <c r="F185" i="5"/>
  <c r="M240" i="3"/>
  <c r="F104" i="5"/>
  <c r="M232" i="3"/>
  <c r="F190" i="5"/>
  <c r="M224" i="3"/>
  <c r="F178" i="5"/>
  <c r="M216" i="3"/>
  <c r="F122" i="5"/>
  <c r="M208" i="3"/>
  <c r="F65" i="5"/>
  <c r="M200" i="3"/>
  <c r="F27" i="5"/>
  <c r="M192" i="3"/>
  <c r="F220" i="5"/>
  <c r="M184" i="3"/>
  <c r="F255" i="5"/>
  <c r="M176" i="3"/>
  <c r="F76" i="5"/>
  <c r="M168" i="3"/>
  <c r="F294" i="5"/>
  <c r="M160" i="3"/>
  <c r="F249" i="5"/>
  <c r="M152" i="3"/>
  <c r="F140" i="5"/>
  <c r="M144" i="3"/>
  <c r="F80" i="5"/>
  <c r="M136" i="3"/>
  <c r="F17" i="5"/>
  <c r="M128" i="3"/>
  <c r="F55" i="5"/>
  <c r="M120" i="3"/>
  <c r="F241" i="5"/>
  <c r="M112" i="3"/>
  <c r="F149" i="5"/>
  <c r="M104" i="3"/>
  <c r="F98" i="5"/>
  <c r="M96" i="3"/>
  <c r="F138" i="5"/>
  <c r="M88" i="3"/>
  <c r="F83" i="5"/>
  <c r="M80" i="3"/>
  <c r="F217" i="5"/>
  <c r="M72" i="3"/>
  <c r="F295" i="5"/>
  <c r="M64" i="3"/>
  <c r="F246" i="5"/>
  <c r="M56" i="3"/>
  <c r="F267" i="5"/>
  <c r="M48" i="3"/>
  <c r="F54" i="5"/>
  <c r="M40" i="3"/>
  <c r="F61" i="5"/>
  <c r="M32" i="3"/>
  <c r="F300" i="5"/>
  <c r="M24" i="3"/>
  <c r="M16" i="3"/>
  <c r="F41" i="5"/>
  <c r="M269" i="3"/>
  <c r="F66" i="5"/>
  <c r="M299" i="3"/>
  <c r="F77" i="5"/>
  <c r="M243" i="3"/>
  <c r="F182" i="5"/>
  <c r="M282" i="3"/>
  <c r="F89" i="5"/>
  <c r="M297" i="3"/>
  <c r="F73" i="5"/>
  <c r="M281" i="3"/>
  <c r="M257" i="3"/>
  <c r="F170" i="5"/>
  <c r="M303" i="3"/>
  <c r="F119" i="5"/>
  <c r="M295" i="3"/>
  <c r="F237" i="5"/>
  <c r="M287" i="3"/>
  <c r="F248" i="5"/>
  <c r="M279" i="3"/>
  <c r="F78" i="5"/>
  <c r="M271" i="3"/>
  <c r="F186" i="5"/>
  <c r="M263" i="3"/>
  <c r="F147" i="5"/>
  <c r="M255" i="3"/>
  <c r="F235" i="5"/>
  <c r="M247" i="3"/>
  <c r="F291" i="5"/>
  <c r="M239" i="3"/>
  <c r="F164" i="5"/>
  <c r="M231" i="3"/>
  <c r="F191" i="5"/>
  <c r="M223" i="3"/>
  <c r="F84" i="5"/>
  <c r="M215" i="3"/>
  <c r="F127" i="5"/>
  <c r="M207" i="3"/>
  <c r="F38" i="5"/>
  <c r="M199" i="3"/>
  <c r="F256" i="5"/>
  <c r="M191" i="3"/>
  <c r="F287" i="5"/>
  <c r="M183" i="3"/>
  <c r="F50" i="5"/>
  <c r="M175" i="3"/>
  <c r="F20" i="5"/>
  <c r="M167" i="3"/>
  <c r="F276" i="5"/>
  <c r="M159" i="3"/>
  <c r="F63" i="5"/>
  <c r="M151" i="3"/>
  <c r="F166" i="5"/>
  <c r="M143" i="3"/>
  <c r="F210" i="5"/>
  <c r="M135" i="3"/>
  <c r="F206" i="5"/>
  <c r="M127" i="3"/>
  <c r="F93" i="5"/>
  <c r="M119" i="3"/>
  <c r="F137" i="5"/>
  <c r="M111" i="3"/>
  <c r="F157" i="5"/>
  <c r="M103" i="3"/>
  <c r="F143" i="5"/>
  <c r="M95" i="3"/>
  <c r="F239" i="5"/>
  <c r="M87" i="3"/>
  <c r="M79" i="3"/>
  <c r="F161" i="5"/>
  <c r="M71" i="3"/>
  <c r="F34" i="5"/>
  <c r="M63" i="3"/>
  <c r="F275" i="5"/>
  <c r="M55" i="3"/>
  <c r="F160" i="5"/>
  <c r="M47" i="3"/>
  <c r="F192" i="5"/>
  <c r="M39" i="3"/>
  <c r="F254" i="5"/>
  <c r="M31" i="3"/>
  <c r="F298" i="5"/>
  <c r="M23" i="3"/>
  <c r="F69" i="5"/>
  <c r="M15" i="3"/>
  <c r="F87" i="5"/>
  <c r="M19" i="3"/>
  <c r="T11" i="3" l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10" i="3"/>
  <c r="S288" i="3" l="1"/>
  <c r="S256" i="3"/>
  <c r="S233" i="3"/>
  <c r="S226" i="3"/>
  <c r="S218" i="3"/>
  <c r="S194" i="3"/>
  <c r="S192" i="3"/>
  <c r="S178" i="3"/>
  <c r="S176" i="3"/>
  <c r="S161" i="3"/>
  <c r="S160" i="3"/>
  <c r="S154" i="3"/>
  <c r="S152" i="3"/>
  <c r="S98" i="3"/>
  <c r="S95" i="3"/>
  <c r="S90" i="3"/>
  <c r="S83" i="3"/>
  <c r="S82" i="3"/>
  <c r="S80" i="3"/>
  <c r="S72" i="3"/>
  <c r="S64" i="3"/>
  <c r="S61" i="3"/>
  <c r="S58" i="3"/>
  <c r="S48" i="3"/>
  <c r="S40" i="3"/>
  <c r="S30" i="3"/>
  <c r="S25" i="3"/>
  <c r="S24" i="3"/>
  <c r="S20" i="3"/>
  <c r="S19" i="3"/>
  <c r="S18" i="3"/>
  <c r="S17" i="3"/>
  <c r="S16" i="3"/>
  <c r="S13" i="3"/>
  <c r="S32" i="3" l="1"/>
  <c r="S56" i="3"/>
  <c r="S200" i="3"/>
  <c r="S224" i="3"/>
  <c r="S232" i="3"/>
  <c r="S264" i="3"/>
  <c r="S73" i="3"/>
  <c r="S81" i="3"/>
  <c r="S27" i="3"/>
  <c r="S163" i="3"/>
  <c r="S243" i="3"/>
  <c r="S12" i="3"/>
  <c r="S236" i="3"/>
  <c r="S181" i="3"/>
  <c r="S182" i="3"/>
  <c r="S225" i="3"/>
  <c r="S257" i="3"/>
  <c r="S273" i="3"/>
  <c r="S248" i="3"/>
  <c r="S42" i="3"/>
  <c r="S74" i="3"/>
  <c r="S146" i="3"/>
  <c r="S162" i="3"/>
  <c r="S234" i="3"/>
  <c r="S242" i="3"/>
  <c r="S250" i="3"/>
  <c r="S266" i="3"/>
  <c r="S274" i="3"/>
  <c r="S282" i="3"/>
  <c r="S290" i="3"/>
  <c r="S91" i="3"/>
  <c r="S155" i="3"/>
  <c r="S203" i="3"/>
  <c r="S219" i="3"/>
  <c r="S227" i="3"/>
  <c r="S235" i="3"/>
  <c r="S259" i="3"/>
  <c r="S267" i="3"/>
  <c r="S275" i="3"/>
  <c r="S283" i="3"/>
  <c r="S76" i="3"/>
  <c r="S180" i="3"/>
  <c r="S244" i="3"/>
  <c r="S276" i="3"/>
  <c r="S292" i="3"/>
  <c r="S165" i="3"/>
  <c r="S213" i="3"/>
  <c r="S78" i="3"/>
  <c r="S246" i="3"/>
  <c r="S271" i="3"/>
  <c r="S279" i="3"/>
  <c r="S296" i="3"/>
  <c r="S240" i="3"/>
  <c r="S153" i="3"/>
  <c r="S193" i="3"/>
  <c r="S201" i="3"/>
  <c r="S217" i="3"/>
  <c r="S241" i="3"/>
  <c r="S249" i="3"/>
  <c r="S265" i="3"/>
  <c r="S281" i="3"/>
  <c r="S289" i="3"/>
  <c r="S297" i="3"/>
  <c r="S298" i="3"/>
  <c r="S299" i="3"/>
  <c r="S300" i="3"/>
  <c r="S272" i="3"/>
  <c r="S301" i="3"/>
  <c r="S43" i="3"/>
  <c r="S195" i="3"/>
  <c r="S211" i="3"/>
  <c r="S291" i="3"/>
  <c r="S44" i="3"/>
  <c r="S148" i="3"/>
  <c r="S228" i="3"/>
  <c r="S260" i="3"/>
  <c r="S21" i="3"/>
  <c r="S149" i="3"/>
  <c r="S197" i="3"/>
  <c r="S221" i="3"/>
  <c r="S229" i="3"/>
  <c r="S237" i="3"/>
  <c r="S245" i="3"/>
  <c r="S253" i="3"/>
  <c r="S261" i="3"/>
  <c r="S269" i="3"/>
  <c r="S277" i="3"/>
  <c r="S285" i="3"/>
  <c r="S293" i="3"/>
  <c r="S14" i="3"/>
  <c r="S22" i="3"/>
  <c r="S46" i="3"/>
  <c r="S86" i="3"/>
  <c r="S94" i="3"/>
  <c r="S150" i="3"/>
  <c r="S158" i="3"/>
  <c r="S166" i="3"/>
  <c r="S198" i="3"/>
  <c r="S222" i="3"/>
  <c r="S230" i="3"/>
  <c r="S238" i="3"/>
  <c r="S254" i="3"/>
  <c r="S262" i="3"/>
  <c r="S270" i="3"/>
  <c r="S278" i="3"/>
  <c r="S286" i="3"/>
  <c r="S294" i="3"/>
  <c r="S302" i="3"/>
  <c r="S280" i="3"/>
  <c r="S202" i="3"/>
  <c r="S258" i="3"/>
  <c r="S147" i="3"/>
  <c r="S179" i="3"/>
  <c r="S251" i="3"/>
  <c r="S220" i="3"/>
  <c r="S252" i="3"/>
  <c r="S268" i="3"/>
  <c r="S284" i="3"/>
  <c r="S29" i="3"/>
  <c r="S173" i="3"/>
  <c r="S15" i="3"/>
  <c r="S23" i="3"/>
  <c r="S31" i="3"/>
  <c r="S39" i="3"/>
  <c r="S63" i="3"/>
  <c r="S71" i="3"/>
  <c r="S151" i="3"/>
  <c r="S159" i="3"/>
  <c r="S175" i="3"/>
  <c r="S199" i="3"/>
  <c r="S215" i="3"/>
  <c r="S223" i="3"/>
  <c r="S231" i="3"/>
  <c r="S239" i="3"/>
  <c r="S247" i="3"/>
  <c r="S255" i="3"/>
  <c r="S263" i="3"/>
  <c r="S287" i="3"/>
  <c r="S295" i="3"/>
  <c r="S303" i="3"/>
  <c r="S26" i="3"/>
  <c r="S34" i="3"/>
  <c r="S50" i="3"/>
  <c r="S66" i="3"/>
  <c r="S106" i="3"/>
  <c r="S114" i="3"/>
  <c r="S122" i="3"/>
  <c r="S130" i="3"/>
  <c r="S138" i="3"/>
  <c r="S170" i="3"/>
  <c r="S186" i="3"/>
  <c r="S210" i="3"/>
  <c r="S35" i="3"/>
  <c r="S51" i="3"/>
  <c r="S59" i="3"/>
  <c r="S67" i="3"/>
  <c r="S75" i="3"/>
  <c r="S99" i="3"/>
  <c r="S107" i="3"/>
  <c r="S115" i="3"/>
  <c r="S123" i="3"/>
  <c r="S131" i="3"/>
  <c r="S139" i="3"/>
  <c r="S171" i="3"/>
  <c r="S187" i="3"/>
  <c r="S28" i="3"/>
  <c r="S36" i="3"/>
  <c r="S52" i="3"/>
  <c r="S60" i="3"/>
  <c r="S68" i="3"/>
  <c r="S84" i="3"/>
  <c r="S92" i="3"/>
  <c r="S100" i="3"/>
  <c r="S108" i="3"/>
  <c r="S116" i="3"/>
  <c r="S124" i="3"/>
  <c r="S132" i="3"/>
  <c r="S140" i="3"/>
  <c r="S156" i="3"/>
  <c r="S164" i="3"/>
  <c r="S172" i="3"/>
  <c r="S188" i="3"/>
  <c r="S196" i="3"/>
  <c r="S204" i="3"/>
  <c r="S212" i="3"/>
  <c r="S37" i="3"/>
  <c r="S45" i="3"/>
  <c r="S53" i="3"/>
  <c r="S69" i="3"/>
  <c r="S77" i="3"/>
  <c r="S85" i="3"/>
  <c r="S93" i="3"/>
  <c r="S101" i="3"/>
  <c r="S109" i="3"/>
  <c r="S117" i="3"/>
  <c r="S125" i="3"/>
  <c r="S133" i="3"/>
  <c r="S141" i="3"/>
  <c r="S157" i="3"/>
  <c r="S189" i="3"/>
  <c r="S205" i="3"/>
  <c r="S38" i="3"/>
  <c r="S54" i="3"/>
  <c r="S62" i="3"/>
  <c r="S70" i="3"/>
  <c r="S102" i="3"/>
  <c r="S110" i="3"/>
  <c r="S118" i="3"/>
  <c r="S126" i="3"/>
  <c r="S134" i="3"/>
  <c r="S142" i="3"/>
  <c r="S174" i="3"/>
  <c r="S190" i="3"/>
  <c r="S206" i="3"/>
  <c r="S214" i="3"/>
  <c r="S47" i="3"/>
  <c r="S55" i="3"/>
  <c r="S79" i="3"/>
  <c r="S87" i="3"/>
  <c r="S103" i="3"/>
  <c r="S111" i="3"/>
  <c r="S119" i="3"/>
  <c r="S127" i="3"/>
  <c r="S135" i="3"/>
  <c r="S143" i="3"/>
  <c r="S167" i="3"/>
  <c r="S183" i="3"/>
  <c r="S191" i="3"/>
  <c r="S207" i="3"/>
  <c r="S88" i="3"/>
  <c r="S96" i="3"/>
  <c r="S104" i="3"/>
  <c r="S112" i="3"/>
  <c r="S120" i="3"/>
  <c r="S128" i="3"/>
  <c r="S136" i="3"/>
  <c r="S144" i="3"/>
  <c r="S168" i="3"/>
  <c r="S184" i="3"/>
  <c r="S208" i="3"/>
  <c r="S216" i="3"/>
  <c r="S33" i="3"/>
  <c r="S41" i="3"/>
  <c r="S49" i="3"/>
  <c r="S57" i="3"/>
  <c r="S65" i="3"/>
  <c r="S89" i="3"/>
  <c r="S97" i="3"/>
  <c r="S105" i="3"/>
  <c r="S113" i="3"/>
  <c r="S121" i="3"/>
  <c r="S129" i="3"/>
  <c r="S137" i="3"/>
  <c r="S145" i="3"/>
  <c r="S169" i="3"/>
  <c r="S177" i="3"/>
  <c r="S185" i="3"/>
  <c r="S209" i="3"/>
  <c r="K10" i="5"/>
  <c r="O250" i="3" l="1"/>
  <c r="P250" i="3" s="1"/>
  <c r="O229" i="3"/>
  <c r="P229" i="3" s="1"/>
  <c r="O16" i="3"/>
  <c r="P16" i="3" s="1"/>
  <c r="O249" i="3"/>
  <c r="P249" i="3" s="1"/>
  <c r="O279" i="3"/>
  <c r="P279" i="3" s="1"/>
  <c r="O81" i="3"/>
  <c r="P81" i="3" s="1"/>
  <c r="O257" i="3"/>
  <c r="P257" i="3" s="1"/>
  <c r="O19" i="3"/>
  <c r="P19" i="3" s="1"/>
  <c r="O201" i="3"/>
  <c r="P201" i="3" s="1"/>
  <c r="O197" i="3"/>
  <c r="P197" i="3" s="1"/>
  <c r="O61" i="3"/>
  <c r="P61" i="3" s="1"/>
  <c r="O237" i="3"/>
  <c r="P237" i="3" s="1"/>
  <c r="O159" i="3"/>
  <c r="P159" i="3" s="1"/>
  <c r="O83" i="3"/>
  <c r="P83" i="3" s="1"/>
  <c r="O232" i="3"/>
  <c r="P232" i="3" s="1"/>
  <c r="Q218" i="3"/>
  <c r="O218" i="3"/>
  <c r="P218" i="3" s="1"/>
  <c r="O299" i="3"/>
  <c r="P299" i="3" s="1"/>
  <c r="O146" i="3"/>
  <c r="P146" i="3" s="1"/>
  <c r="Q202" i="3"/>
  <c r="O202" i="3"/>
  <c r="P202" i="3" s="1"/>
  <c r="Q219" i="3"/>
  <c r="O219" i="3"/>
  <c r="P219" i="3" s="1"/>
  <c r="O169" i="3"/>
  <c r="P169" i="3" s="1"/>
  <c r="O121" i="3"/>
  <c r="P121" i="3" s="1"/>
  <c r="O89" i="3"/>
  <c r="P89" i="3" s="1"/>
  <c r="O41" i="3"/>
  <c r="P41" i="3" s="1"/>
  <c r="O184" i="3"/>
  <c r="P184" i="3" s="1"/>
  <c r="O128" i="3"/>
  <c r="P128" i="3" s="1"/>
  <c r="O96" i="3"/>
  <c r="P96" i="3" s="1"/>
  <c r="O183" i="3"/>
  <c r="P183" i="3" s="1"/>
  <c r="O127" i="3"/>
  <c r="P127" i="3" s="1"/>
  <c r="O87" i="3"/>
  <c r="P87" i="3" s="1"/>
  <c r="O214" i="3"/>
  <c r="P214" i="3" s="1"/>
  <c r="O142" i="3"/>
  <c r="P142" i="3" s="1"/>
  <c r="O110" i="3"/>
  <c r="P110" i="3" s="1"/>
  <c r="O54" i="3"/>
  <c r="P54" i="3" s="1"/>
  <c r="O157" i="3"/>
  <c r="P157" i="3" s="1"/>
  <c r="O117" i="3"/>
  <c r="P117" i="3" s="1"/>
  <c r="O85" i="3"/>
  <c r="P85" i="3" s="1"/>
  <c r="O45" i="3"/>
  <c r="P45" i="3" s="1"/>
  <c r="O242" i="3"/>
  <c r="P242" i="3" s="1"/>
  <c r="Q206" i="3"/>
  <c r="O231" i="3"/>
  <c r="P231" i="3" s="1"/>
  <c r="O148" i="3"/>
  <c r="P148" i="3" s="1"/>
  <c r="O233" i="3"/>
  <c r="P233" i="3" s="1"/>
  <c r="O271" i="3"/>
  <c r="P271" i="3" s="1"/>
  <c r="O43" i="3"/>
  <c r="P43" i="3" s="1"/>
  <c r="O241" i="3"/>
  <c r="P241" i="3" s="1"/>
  <c r="O302" i="3"/>
  <c r="P302" i="3" s="1"/>
  <c r="O199" i="3"/>
  <c r="P199" i="3" s="1"/>
  <c r="O82" i="3"/>
  <c r="P82" i="3" s="1"/>
  <c r="Q189" i="3"/>
  <c r="O165" i="3"/>
  <c r="P165" i="3" s="1"/>
  <c r="O42" i="3"/>
  <c r="P42" i="3" s="1"/>
  <c r="O223" i="3"/>
  <c r="P223" i="3" s="1"/>
  <c r="O86" i="3"/>
  <c r="P86" i="3" s="1"/>
  <c r="O74" i="3"/>
  <c r="P74" i="3" s="1"/>
  <c r="O300" i="3"/>
  <c r="P300" i="3" s="1"/>
  <c r="O160" i="3"/>
  <c r="P160" i="3" s="1"/>
  <c r="O239" i="3"/>
  <c r="P239" i="3" s="1"/>
  <c r="O72" i="3"/>
  <c r="P72" i="3" s="1"/>
  <c r="O192" i="3"/>
  <c r="P192" i="3" s="1"/>
  <c r="O196" i="3"/>
  <c r="P196" i="3" s="1"/>
  <c r="O156" i="3"/>
  <c r="P156" i="3" s="1"/>
  <c r="O116" i="3"/>
  <c r="P116" i="3" s="1"/>
  <c r="O84" i="3"/>
  <c r="P84" i="3" s="1"/>
  <c r="O36" i="3"/>
  <c r="P36" i="3" s="1"/>
  <c r="O139" i="3"/>
  <c r="P139" i="3" s="1"/>
  <c r="O107" i="3"/>
  <c r="P107" i="3" s="1"/>
  <c r="O59" i="3"/>
  <c r="P59" i="3" s="1"/>
  <c r="O210" i="3"/>
  <c r="P210" i="3" s="1"/>
  <c r="O130" i="3"/>
  <c r="P130" i="3" s="1"/>
  <c r="O66" i="3"/>
  <c r="P66" i="3" s="1"/>
  <c r="O226" i="3"/>
  <c r="P226" i="3" s="1"/>
  <c r="O234" i="3"/>
  <c r="P234" i="3" s="1"/>
  <c r="O230" i="3"/>
  <c r="P230" i="3" s="1"/>
  <c r="O263" i="3"/>
  <c r="P263" i="3" s="1"/>
  <c r="O297" i="3"/>
  <c r="P297" i="3" s="1"/>
  <c r="O225" i="3"/>
  <c r="P225" i="3" s="1"/>
  <c r="O294" i="3"/>
  <c r="P294" i="3" s="1"/>
  <c r="O182" i="3"/>
  <c r="P182" i="3" s="1"/>
  <c r="Q48" i="3"/>
  <c r="O48" i="3"/>
  <c r="P48" i="3" s="1"/>
  <c r="O158" i="3"/>
  <c r="P158" i="3" s="1"/>
  <c r="O27" i="3"/>
  <c r="P27" i="3" s="1"/>
  <c r="Q120" i="3"/>
  <c r="O217" i="3"/>
  <c r="P217" i="3" s="1"/>
  <c r="Q32" i="3"/>
  <c r="O32" i="3"/>
  <c r="P32" i="3" s="1"/>
  <c r="Q259" i="3"/>
  <c r="O40" i="3"/>
  <c r="P40" i="3" s="1"/>
  <c r="O283" i="3"/>
  <c r="P283" i="3" s="1"/>
  <c r="O154" i="3"/>
  <c r="P154" i="3" s="1"/>
  <c r="O195" i="3"/>
  <c r="P195" i="3" s="1"/>
  <c r="O284" i="3"/>
  <c r="P284" i="3" s="1"/>
  <c r="Q123" i="3"/>
  <c r="O149" i="3"/>
  <c r="P149" i="3" s="1"/>
  <c r="O209" i="3"/>
  <c r="P209" i="3" s="1"/>
  <c r="O145" i="3"/>
  <c r="P145" i="3" s="1"/>
  <c r="O113" i="3"/>
  <c r="P113" i="3" s="1"/>
  <c r="O65" i="3"/>
  <c r="P65" i="3" s="1"/>
  <c r="O33" i="3"/>
  <c r="P33" i="3" s="1"/>
  <c r="O168" i="3"/>
  <c r="P168" i="3" s="1"/>
  <c r="O120" i="3"/>
  <c r="P120" i="3" s="1"/>
  <c r="O88" i="3"/>
  <c r="P88" i="3" s="1"/>
  <c r="O167" i="3"/>
  <c r="P167" i="3" s="1"/>
  <c r="O119" i="3"/>
  <c r="P119" i="3" s="1"/>
  <c r="O79" i="3"/>
  <c r="P79" i="3" s="1"/>
  <c r="O206" i="3"/>
  <c r="P206" i="3" s="1"/>
  <c r="O134" i="3"/>
  <c r="P134" i="3" s="1"/>
  <c r="O102" i="3"/>
  <c r="P102" i="3" s="1"/>
  <c r="O38" i="3"/>
  <c r="P38" i="3" s="1"/>
  <c r="O141" i="3"/>
  <c r="P141" i="3" s="1"/>
  <c r="O109" i="3"/>
  <c r="P109" i="3" s="1"/>
  <c r="O77" i="3"/>
  <c r="P77" i="3" s="1"/>
  <c r="O37" i="3"/>
  <c r="P37" i="3" s="1"/>
  <c r="O256" i="3"/>
  <c r="P256" i="3" s="1"/>
  <c r="O95" i="3"/>
  <c r="P95" i="3" s="1"/>
  <c r="O14" i="3"/>
  <c r="P14" i="3" s="1"/>
  <c r="O94" i="3"/>
  <c r="P94" i="3" s="1"/>
  <c r="O91" i="3"/>
  <c r="P91" i="3" s="1"/>
  <c r="O98" i="3"/>
  <c r="P98" i="3" s="1"/>
  <c r="O301" i="3"/>
  <c r="P301" i="3" s="1"/>
  <c r="O245" i="3"/>
  <c r="P245" i="3" s="1"/>
  <c r="O289" i="3"/>
  <c r="P289" i="3" s="1"/>
  <c r="O222" i="3"/>
  <c r="P222" i="3" s="1"/>
  <c r="O286" i="3"/>
  <c r="P286" i="3" s="1"/>
  <c r="O180" i="3"/>
  <c r="P180" i="3" s="1"/>
  <c r="O46" i="3"/>
  <c r="P46" i="3" s="1"/>
  <c r="O151" i="3"/>
  <c r="P151" i="3" s="1"/>
  <c r="O25" i="3"/>
  <c r="P25" i="3" s="1"/>
  <c r="O255" i="3"/>
  <c r="P255" i="3" s="1"/>
  <c r="Q215" i="3"/>
  <c r="O215" i="3"/>
  <c r="P215" i="3" s="1"/>
  <c r="O292" i="3"/>
  <c r="P292" i="3" s="1"/>
  <c r="O152" i="3"/>
  <c r="P152" i="3" s="1"/>
  <c r="O235" i="3"/>
  <c r="P235" i="3" s="1"/>
  <c r="Q99" i="3"/>
  <c r="O13" i="3"/>
  <c r="P13" i="3" s="1"/>
  <c r="O162" i="3"/>
  <c r="P162" i="3" s="1"/>
  <c r="O291" i="3"/>
  <c r="P291" i="3" s="1"/>
  <c r="O251" i="3"/>
  <c r="P251" i="3" s="1"/>
  <c r="O267" i="3"/>
  <c r="P267" i="3" s="1"/>
  <c r="O188" i="3"/>
  <c r="P188" i="3" s="1"/>
  <c r="O140" i="3"/>
  <c r="P140" i="3" s="1"/>
  <c r="O108" i="3"/>
  <c r="P108" i="3" s="1"/>
  <c r="O68" i="3"/>
  <c r="P68" i="3" s="1"/>
  <c r="Q55" i="3"/>
  <c r="O28" i="3"/>
  <c r="P28" i="3" s="1"/>
  <c r="O131" i="3"/>
  <c r="P131" i="3" s="1"/>
  <c r="O99" i="3"/>
  <c r="P99" i="3" s="1"/>
  <c r="Q51" i="3"/>
  <c r="O51" i="3"/>
  <c r="P51" i="3" s="1"/>
  <c r="O186" i="3"/>
  <c r="P186" i="3" s="1"/>
  <c r="O122" i="3"/>
  <c r="P122" i="3" s="1"/>
  <c r="O50" i="3"/>
  <c r="P50" i="3" s="1"/>
  <c r="O228" i="3"/>
  <c r="P228" i="3" s="1"/>
  <c r="O248" i="3"/>
  <c r="P248" i="3" s="1"/>
  <c r="O254" i="3"/>
  <c r="P254" i="3" s="1"/>
  <c r="Q117" i="3"/>
  <c r="O221" i="3"/>
  <c r="P221" i="3" s="1"/>
  <c r="O17" i="3"/>
  <c r="P17" i="3" s="1"/>
  <c r="O90" i="3"/>
  <c r="P90" i="3" s="1"/>
  <c r="O293" i="3"/>
  <c r="P293" i="3" s="1"/>
  <c r="O198" i="3"/>
  <c r="P198" i="3" s="1"/>
  <c r="O281" i="3"/>
  <c r="P281" i="3" s="1"/>
  <c r="O173" i="3"/>
  <c r="P173" i="3" s="1"/>
  <c r="O278" i="3"/>
  <c r="P278" i="3" s="1"/>
  <c r="O178" i="3"/>
  <c r="P178" i="3" s="1"/>
  <c r="O44" i="3"/>
  <c r="P44" i="3" s="1"/>
  <c r="O80" i="3"/>
  <c r="P80" i="3" s="1"/>
  <c r="Q133" i="3"/>
  <c r="O227" i="3"/>
  <c r="P227" i="3" s="1"/>
  <c r="O213" i="3"/>
  <c r="P213" i="3" s="1"/>
  <c r="O276" i="3"/>
  <c r="P276" i="3" s="1"/>
  <c r="O298" i="3"/>
  <c r="P298" i="3" s="1"/>
  <c r="O56" i="3"/>
  <c r="P56" i="3" s="1"/>
  <c r="O296" i="3"/>
  <c r="P296" i="3" s="1"/>
  <c r="O150" i="3"/>
  <c r="P150" i="3" s="1"/>
  <c r="O280" i="3"/>
  <c r="P280" i="3" s="1"/>
  <c r="O193" i="3"/>
  <c r="P193" i="3" s="1"/>
  <c r="O185" i="3"/>
  <c r="P185" i="3" s="1"/>
  <c r="O137" i="3"/>
  <c r="P137" i="3" s="1"/>
  <c r="O105" i="3"/>
  <c r="P105" i="3" s="1"/>
  <c r="O57" i="3"/>
  <c r="P57" i="3" s="1"/>
  <c r="O216" i="3"/>
  <c r="P216" i="3" s="1"/>
  <c r="O144" i="3"/>
  <c r="P144" i="3" s="1"/>
  <c r="O112" i="3"/>
  <c r="P112" i="3" s="1"/>
  <c r="O207" i="3"/>
  <c r="P207" i="3" s="1"/>
  <c r="O143" i="3"/>
  <c r="P143" i="3" s="1"/>
  <c r="O111" i="3"/>
  <c r="P111" i="3" s="1"/>
  <c r="O55" i="3"/>
  <c r="P55" i="3" s="1"/>
  <c r="O190" i="3"/>
  <c r="P190" i="3" s="1"/>
  <c r="O126" i="3"/>
  <c r="P126" i="3" s="1"/>
  <c r="Q70" i="3"/>
  <c r="O70" i="3"/>
  <c r="P70" i="3" s="1"/>
  <c r="Q205" i="3"/>
  <c r="O205" i="3"/>
  <c r="P205" i="3" s="1"/>
  <c r="O133" i="3"/>
  <c r="P133" i="3" s="1"/>
  <c r="O101" i="3"/>
  <c r="P101" i="3" s="1"/>
  <c r="O69" i="3"/>
  <c r="P69" i="3" s="1"/>
  <c r="O220" i="3"/>
  <c r="P220" i="3" s="1"/>
  <c r="O240" i="3"/>
  <c r="P240" i="3" s="1"/>
  <c r="O246" i="3"/>
  <c r="P246" i="3" s="1"/>
  <c r="O252" i="3"/>
  <c r="P252" i="3" s="1"/>
  <c r="O236" i="3"/>
  <c r="P236" i="3" s="1"/>
  <c r="O285" i="3"/>
  <c r="P285" i="3" s="1"/>
  <c r="O303" i="3"/>
  <c r="P303" i="3" s="1"/>
  <c r="O175" i="3"/>
  <c r="P175" i="3" s="1"/>
  <c r="O273" i="3"/>
  <c r="P273" i="3" s="1"/>
  <c r="O147" i="3"/>
  <c r="P147" i="3" s="1"/>
  <c r="O270" i="3"/>
  <c r="P270" i="3" s="1"/>
  <c r="O176" i="3"/>
  <c r="P176" i="3" s="1"/>
  <c r="O31" i="3"/>
  <c r="P31" i="3" s="1"/>
  <c r="O78" i="3"/>
  <c r="P78" i="3" s="1"/>
  <c r="Q167" i="3"/>
  <c r="O58" i="3"/>
  <c r="P58" i="3" s="1"/>
  <c r="O211" i="3"/>
  <c r="P211" i="3" s="1"/>
  <c r="O243" i="3"/>
  <c r="P243" i="3" s="1"/>
  <c r="O282" i="3"/>
  <c r="P282" i="3" s="1"/>
  <c r="O272" i="3"/>
  <c r="P272" i="3" s="1"/>
  <c r="O288" i="3"/>
  <c r="P288" i="3" s="1"/>
  <c r="Q273" i="3"/>
  <c r="O73" i="3"/>
  <c r="P73" i="3" s="1"/>
  <c r="O24" i="3"/>
  <c r="P24" i="3" s="1"/>
  <c r="Q157" i="3"/>
  <c r="O212" i="3"/>
  <c r="P212" i="3" s="1"/>
  <c r="O172" i="3"/>
  <c r="P172" i="3" s="1"/>
  <c r="O132" i="3"/>
  <c r="P132" i="3" s="1"/>
  <c r="O100" i="3"/>
  <c r="P100" i="3" s="1"/>
  <c r="O60" i="3"/>
  <c r="P60" i="3" s="1"/>
  <c r="Q187" i="3"/>
  <c r="O187" i="3"/>
  <c r="P187" i="3" s="1"/>
  <c r="O123" i="3"/>
  <c r="P123" i="3" s="1"/>
  <c r="Q75" i="3"/>
  <c r="O75" i="3"/>
  <c r="P75" i="3" s="1"/>
  <c r="O35" i="3"/>
  <c r="P35" i="3" s="1"/>
  <c r="O170" i="3"/>
  <c r="P170" i="3" s="1"/>
  <c r="O114" i="3"/>
  <c r="P114" i="3" s="1"/>
  <c r="O34" i="3"/>
  <c r="P34" i="3" s="1"/>
  <c r="Q232" i="3"/>
  <c r="Q169" i="3"/>
  <c r="O238" i="3"/>
  <c r="P238" i="3" s="1"/>
  <c r="Q170" i="3"/>
  <c r="O23" i="3"/>
  <c r="P23" i="3" s="1"/>
  <c r="O22" i="3"/>
  <c r="P22" i="3" s="1"/>
  <c r="O12" i="3"/>
  <c r="P12" i="3" s="1"/>
  <c r="O18" i="3"/>
  <c r="P18" i="3" s="1"/>
  <c r="Q119" i="3"/>
  <c r="O277" i="3"/>
  <c r="P277" i="3" s="1"/>
  <c r="O295" i="3"/>
  <c r="P295" i="3" s="1"/>
  <c r="O166" i="3"/>
  <c r="P166" i="3" s="1"/>
  <c r="O265" i="3"/>
  <c r="P265" i="3" s="1"/>
  <c r="O71" i="3"/>
  <c r="P71" i="3" s="1"/>
  <c r="O247" i="3"/>
  <c r="P247" i="3" s="1"/>
  <c r="O155" i="3"/>
  <c r="P155" i="3" s="1"/>
  <c r="O29" i="3"/>
  <c r="P29" i="3" s="1"/>
  <c r="O76" i="3"/>
  <c r="P76" i="3" s="1"/>
  <c r="O290" i="3"/>
  <c r="P290" i="3" s="1"/>
  <c r="O200" i="3"/>
  <c r="P200" i="3" s="1"/>
  <c r="O181" i="3"/>
  <c r="P181" i="3" s="1"/>
  <c r="O266" i="3"/>
  <c r="P266" i="3" s="1"/>
  <c r="O262" i="3"/>
  <c r="P262" i="3" s="1"/>
  <c r="O264" i="3"/>
  <c r="P264" i="3" s="1"/>
  <c r="O194" i="3"/>
  <c r="P194" i="3" s="1"/>
  <c r="O268" i="3"/>
  <c r="P268" i="3" s="1"/>
  <c r="Q122" i="3"/>
  <c r="O64" i="3"/>
  <c r="P64" i="3" s="1"/>
  <c r="O177" i="3"/>
  <c r="P177" i="3" s="1"/>
  <c r="O129" i="3"/>
  <c r="P129" i="3" s="1"/>
  <c r="O97" i="3"/>
  <c r="P97" i="3" s="1"/>
  <c r="O49" i="3"/>
  <c r="P49" i="3" s="1"/>
  <c r="Q208" i="3"/>
  <c r="O208" i="3"/>
  <c r="P208" i="3" s="1"/>
  <c r="O136" i="3"/>
  <c r="P136" i="3" s="1"/>
  <c r="O104" i="3"/>
  <c r="P104" i="3" s="1"/>
  <c r="O191" i="3"/>
  <c r="P191" i="3" s="1"/>
  <c r="O135" i="3"/>
  <c r="P135" i="3" s="1"/>
  <c r="O103" i="3"/>
  <c r="P103" i="3" s="1"/>
  <c r="O47" i="3"/>
  <c r="P47" i="3" s="1"/>
  <c r="O174" i="3"/>
  <c r="P174" i="3" s="1"/>
  <c r="O118" i="3"/>
  <c r="P118" i="3" s="1"/>
  <c r="Q62" i="3"/>
  <c r="O62" i="3"/>
  <c r="P62" i="3" s="1"/>
  <c r="O189" i="3"/>
  <c r="P189" i="3" s="1"/>
  <c r="O125" i="3"/>
  <c r="P125" i="3" s="1"/>
  <c r="O93" i="3"/>
  <c r="P93" i="3" s="1"/>
  <c r="O53" i="3"/>
  <c r="P53" i="3" s="1"/>
  <c r="O258" i="3"/>
  <c r="P258" i="3" s="1"/>
  <c r="O224" i="3"/>
  <c r="P224" i="3" s="1"/>
  <c r="Q96" i="3"/>
  <c r="Q144" i="3"/>
  <c r="O21" i="3"/>
  <c r="P21" i="3" s="1"/>
  <c r="O20" i="3"/>
  <c r="P20" i="3" s="1"/>
  <c r="O244" i="3"/>
  <c r="P244" i="3" s="1"/>
  <c r="Q139" i="3"/>
  <c r="O269" i="3"/>
  <c r="P269" i="3" s="1"/>
  <c r="O287" i="3"/>
  <c r="P287" i="3" s="1"/>
  <c r="O260" i="3"/>
  <c r="P260" i="3" s="1"/>
  <c r="O39" i="3"/>
  <c r="P39" i="3" s="1"/>
  <c r="O203" i="3"/>
  <c r="P203" i="3" s="1"/>
  <c r="O153" i="3"/>
  <c r="P153" i="3" s="1"/>
  <c r="Q15" i="3"/>
  <c r="O15" i="3"/>
  <c r="P15" i="3" s="1"/>
  <c r="O63" i="3"/>
  <c r="P63" i="3" s="1"/>
  <c r="O274" i="3"/>
  <c r="P274" i="3" s="1"/>
  <c r="O179" i="3"/>
  <c r="P179" i="3" s="1"/>
  <c r="O163" i="3"/>
  <c r="P163" i="3" s="1"/>
  <c r="O253" i="3"/>
  <c r="P253" i="3" s="1"/>
  <c r="O259" i="3"/>
  <c r="P259" i="3" s="1"/>
  <c r="O261" i="3"/>
  <c r="P261" i="3" s="1"/>
  <c r="O161" i="3"/>
  <c r="P161" i="3" s="1"/>
  <c r="O275" i="3"/>
  <c r="P275" i="3" s="1"/>
  <c r="Q130" i="3"/>
  <c r="O30" i="3"/>
  <c r="P30" i="3" s="1"/>
  <c r="O204" i="3"/>
  <c r="P204" i="3" s="1"/>
  <c r="O164" i="3"/>
  <c r="P164" i="3" s="1"/>
  <c r="O124" i="3"/>
  <c r="P124" i="3" s="1"/>
  <c r="O92" i="3"/>
  <c r="P92" i="3" s="1"/>
  <c r="Q52" i="3"/>
  <c r="O52" i="3"/>
  <c r="P52" i="3" s="1"/>
  <c r="O171" i="3"/>
  <c r="P171" i="3" s="1"/>
  <c r="O115" i="3"/>
  <c r="P115" i="3" s="1"/>
  <c r="Q67" i="3"/>
  <c r="O67" i="3"/>
  <c r="P67" i="3" s="1"/>
  <c r="O138" i="3"/>
  <c r="P138" i="3" s="1"/>
  <c r="O106" i="3"/>
  <c r="P106" i="3" s="1"/>
  <c r="O26" i="3"/>
  <c r="P26" i="3" s="1"/>
  <c r="Q162" i="3"/>
  <c r="Q247" i="3"/>
  <c r="Q263" i="3"/>
  <c r="Q300" i="3"/>
  <c r="Q155" i="3"/>
  <c r="Q257" i="3"/>
  <c r="Q294" i="3"/>
  <c r="Q197" i="3"/>
  <c r="Q287" i="3"/>
  <c r="Q235" i="3"/>
  <c r="Q291" i="3"/>
  <c r="Q243" i="3"/>
  <c r="Q285" i="3"/>
  <c r="Q163" i="3"/>
  <c r="Q194" i="3"/>
  <c r="Q290" i="3"/>
  <c r="Q112" i="3"/>
  <c r="Q271" i="3"/>
  <c r="Q283" i="3"/>
  <c r="Q239" i="3"/>
  <c r="Q182" i="3"/>
  <c r="Q299" i="3"/>
  <c r="Q135" i="3"/>
  <c r="Q255" i="3"/>
  <c r="Q178" i="3"/>
  <c r="Q279" i="3"/>
  <c r="Q266" i="3"/>
  <c r="Q176" i="3"/>
  <c r="Q166" i="3"/>
  <c r="Q158" i="3"/>
  <c r="Q43" i="3"/>
  <c r="Q151" i="3"/>
  <c r="Q198" i="3"/>
  <c r="Q175" i="3"/>
  <c r="Q63" i="3"/>
  <c r="Q242" i="3"/>
  <c r="Q22" i="3"/>
  <c r="Q250" i="3"/>
  <c r="Q110" i="3"/>
  <c r="Q16" i="3"/>
  <c r="Q14" i="3"/>
  <c r="Q98" i="3"/>
  <c r="Q95" i="3"/>
  <c r="Q90" i="3"/>
  <c r="Q114" i="3"/>
  <c r="Q248" i="3"/>
  <c r="Q234" i="3"/>
  <c r="Q101" i="3"/>
  <c r="Q91" i="3"/>
  <c r="Q226" i="3"/>
  <c r="Q258" i="3"/>
  <c r="Q246" i="3"/>
  <c r="Q23" i="3"/>
  <c r="Q225" i="3"/>
  <c r="Q33" i="3"/>
  <c r="Q121" i="3"/>
  <c r="Q201" i="3"/>
  <c r="Q113" i="3"/>
  <c r="Q108" i="3"/>
  <c r="Q92" i="3"/>
  <c r="Q164" i="3"/>
  <c r="Q100" i="3"/>
  <c r="Q140" i="3"/>
  <c r="Q124" i="3"/>
  <c r="Q109" i="3"/>
  <c r="Q65" i="3"/>
  <c r="Q190" i="3" l="1"/>
  <c r="Q288" i="3"/>
  <c r="Q200" i="3"/>
  <c r="Q29" i="3"/>
  <c r="Q31" i="3"/>
  <c r="Q193" i="3"/>
  <c r="Q147" i="3"/>
  <c r="Q89" i="3"/>
  <c r="Q192" i="3"/>
  <c r="Q228" i="3"/>
  <c r="Q94" i="3"/>
  <c r="Q27" i="3"/>
  <c r="Q253" i="3"/>
  <c r="Q56" i="3"/>
  <c r="Q298" i="3"/>
  <c r="Q303" i="3"/>
  <c r="Q30" i="3"/>
  <c r="Q132" i="3"/>
  <c r="Q97" i="3"/>
  <c r="Q278" i="3"/>
  <c r="Q116" i="3"/>
  <c r="Q184" i="3"/>
  <c r="Q71" i="3"/>
  <c r="Q138" i="3"/>
  <c r="Q125" i="3"/>
  <c r="Q103" i="3"/>
  <c r="Q240" i="3"/>
  <c r="Q268" i="3"/>
  <c r="Q286" i="3"/>
  <c r="Q301" i="3"/>
  <c r="Q106" i="3"/>
  <c r="Q80" i="3"/>
  <c r="Q129" i="3"/>
  <c r="Q168" i="3"/>
  <c r="Q141" i="3"/>
  <c r="Q18" i="3"/>
  <c r="Q236" i="3"/>
  <c r="Q39" i="3"/>
  <c r="Q179" i="3"/>
  <c r="Q188" i="3"/>
  <c r="Q195" i="3"/>
  <c r="Q191" i="3"/>
  <c r="Q183" i="3"/>
  <c r="Q87" i="3"/>
  <c r="Q171" i="3"/>
  <c r="Q181" i="3"/>
  <c r="Q212" i="3"/>
  <c r="Q38" i="3"/>
  <c r="Q275" i="3"/>
  <c r="Q72" i="3"/>
  <c r="Q45" i="3"/>
  <c r="Q35" i="3"/>
  <c r="Q256" i="3"/>
  <c r="Q295" i="3"/>
  <c r="Q230" i="3"/>
  <c r="Q76" i="3"/>
  <c r="Q150" i="3"/>
  <c r="Q118" i="3"/>
  <c r="Q185" i="3"/>
  <c r="Q79" i="3"/>
  <c r="Q149" i="3"/>
  <c r="Q172" i="3"/>
  <c r="Q229" i="3"/>
  <c r="Q21" i="3"/>
  <c r="Q267" i="3"/>
  <c r="Q104" i="3"/>
  <c r="Q282" i="3"/>
  <c r="Q111" i="3"/>
  <c r="Q296" i="3"/>
  <c r="Q53" i="3"/>
  <c r="Q211" i="3"/>
  <c r="Q69" i="3"/>
  <c r="Q207" i="3"/>
  <c r="Q199" i="3"/>
  <c r="Q54" i="3"/>
  <c r="Q186" i="3"/>
  <c r="Q254" i="3"/>
  <c r="Q47" i="3"/>
  <c r="Q152" i="3"/>
  <c r="Q86" i="3"/>
  <c r="Q159" i="3"/>
  <c r="Q289" i="3"/>
  <c r="Q12" i="3"/>
  <c r="Q261" i="3"/>
  <c r="Q274" i="3"/>
  <c r="Q78" i="3"/>
  <c r="Q213" i="3"/>
  <c r="Q13" i="3"/>
  <c r="Q77" i="3"/>
  <c r="Q59" i="3"/>
  <c r="Q74" i="3"/>
  <c r="Q102" i="3"/>
  <c r="Q85" i="3"/>
  <c r="Q134" i="3"/>
  <c r="Q64" i="3"/>
  <c r="Q143" i="3"/>
  <c r="Q84" i="3"/>
  <c r="Q115" i="3"/>
  <c r="Q222" i="3"/>
  <c r="Q196" i="3"/>
  <c r="Q270" i="3"/>
  <c r="Q224" i="3"/>
  <c r="Q293" i="3"/>
  <c r="Q260" i="3"/>
  <c r="Q203" i="3"/>
  <c r="Q24" i="3"/>
  <c r="Q88" i="3"/>
  <c r="Q227" i="3"/>
  <c r="Q145" i="3"/>
  <c r="Q165" i="3"/>
  <c r="Q210" i="3"/>
  <c r="Q128" i="3"/>
  <c r="Q156" i="3"/>
  <c r="Q137" i="3"/>
  <c r="Q177" i="3"/>
  <c r="Q244" i="3"/>
  <c r="Q221" i="3"/>
  <c r="Q238" i="3"/>
  <c r="Q249" i="3"/>
  <c r="Q173" i="3"/>
  <c r="Q223" i="3"/>
  <c r="Q302" i="3"/>
  <c r="Q280" i="3"/>
  <c r="Q34" i="3"/>
  <c r="Q58" i="3"/>
  <c r="Q216" i="3"/>
  <c r="Q40" i="3"/>
  <c r="Q107" i="3"/>
  <c r="Q262" i="3"/>
  <c r="Q251" i="3"/>
  <c r="Q154" i="3"/>
  <c r="Q136" i="3"/>
  <c r="Q37" i="3"/>
  <c r="Q126" i="3"/>
  <c r="Q131" i="3"/>
  <c r="Q83" i="3"/>
  <c r="Q297" i="3"/>
  <c r="Q231" i="3"/>
  <c r="Q214" i="3"/>
  <c r="Q17" i="3"/>
  <c r="Q241" i="3"/>
  <c r="Q146" i="3"/>
  <c r="Q160" i="3"/>
  <c r="Q272" i="3"/>
  <c r="Q269" i="3"/>
  <c r="Q264" i="3"/>
  <c r="Q105" i="3"/>
  <c r="Q174" i="3"/>
  <c r="Q60" i="3"/>
  <c r="Q142" i="3"/>
  <c r="Q68" i="3"/>
  <c r="Q180" i="3"/>
  <c r="Q93" i="3"/>
  <c r="Q82" i="3"/>
  <c r="Q127" i="3"/>
  <c r="Q61" i="3"/>
  <c r="Q19" i="3"/>
  <c r="Q245" i="3"/>
  <c r="Q265" i="3"/>
  <c r="Q204" i="3"/>
  <c r="Q49" i="3"/>
  <c r="Q73" i="3"/>
  <c r="Q148" i="3"/>
  <c r="Q281" i="3"/>
  <c r="Q252" i="3"/>
  <c r="Q233" i="3"/>
  <c r="Q28" i="3"/>
  <c r="Q46" i="3"/>
  <c r="Q36" i="3"/>
  <c r="Q220" i="3"/>
  <c r="Q237" i="3"/>
  <c r="Q292" i="3"/>
  <c r="Q42" i="3"/>
  <c r="Q20" i="3"/>
  <c r="Q277" i="3"/>
  <c r="Q57" i="3"/>
  <c r="Q50" i="3"/>
  <c r="Q217" i="3"/>
  <c r="Q66" i="3"/>
  <c r="Q41" i="3"/>
  <c r="Q161" i="3"/>
  <c r="Q25" i="3"/>
  <c r="Q81" i="3"/>
  <c r="Q284" i="3"/>
  <c r="Q153" i="3"/>
  <c r="Q26" i="3"/>
  <c r="Q276" i="3"/>
  <c r="Q44" i="3"/>
  <c r="Q209" i="3"/>
  <c r="M303" i="5" l="1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L10" i="5"/>
  <c r="M10" i="5" l="1"/>
  <c r="I11" i="3" l="1"/>
  <c r="S11" i="3" s="1"/>
  <c r="I10" i="3" l="1"/>
  <c r="S10" i="3" s="1"/>
  <c r="L11" i="3"/>
  <c r="F92" i="5" l="1"/>
  <c r="F281" i="5"/>
  <c r="F96" i="5"/>
  <c r="F12" i="5"/>
  <c r="F117" i="5"/>
  <c r="F33" i="5"/>
  <c r="F181" i="5"/>
  <c r="F133" i="5"/>
  <c r="F283" i="5"/>
  <c r="M11" i="3"/>
  <c r="O11" i="3"/>
  <c r="P11" i="3" s="1"/>
  <c r="L10" i="3"/>
  <c r="F11" i="5"/>
  <c r="Q11" i="3" l="1"/>
  <c r="M10" i="3"/>
  <c r="O10" i="3"/>
  <c r="P10" i="3" s="1"/>
  <c r="F10" i="5"/>
  <c r="Q10" i="3" l="1"/>
  <c r="G9" i="10" l="1"/>
  <c r="F10" i="10"/>
  <c r="G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tc={EA3DA258-1521-47A7-B66E-B57B5D6B2CBB}</author>
    <author>tc={23209493-83F0-4FCB-A5F1-E52519F02EAB}</author>
    <author>tc={DC07C2B0-6C4B-4213-9704-EE1657B23AAA}</author>
  </authors>
  <commentList>
    <comment ref="E9" authorId="0" shapeId="0" xr:uid="{EA3DA258-1521-47A7-B66E-B57B5D6B2CBB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Siis sarake E näyttää, mikä on kunnan peruspalvelujen puhdas valtionosuus ilman sote-uudistuksen vaikutusta.</t>
      </text>
    </comment>
    <comment ref="F9" authorId="1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tc={DF317702-F0BE-42D3-BC85-95D088C886A2}</author>
    <author>tc={C9F3134C-E8B0-40C8-AD53-6581476F39FB}</author>
    <author>tc={43F797BD-1DEA-455D-8D13-B2346C9B1802}</author>
    <author>tc={65924A47-D127-4D38-B158-EE3CDD51657F}</author>
    <author>tc={43F35437-4329-4DAA-9A37-5CF151379D83}</author>
    <author>tc={0A90569D-6001-4CA7-BAD3-AE0D41E37202}</author>
  </authors>
  <commentList>
    <comment ref="D13" authorId="0" shapeId="0" xr:uid="{DF317702-F0BE-42D3-BC85-95D088C886A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D-sarakkeesta.</t>
      </text>
    </comment>
    <comment ref="E13" authorId="1" shapeId="0" xr:uid="{C9F3134C-E8B0-40C8-AD53-6581476F39FB}">
      <text>
        <t>[Kommenttiketju]
Excel-versiosi avulla voit lukea tämän kommenttiketjun, mutta siihen tehdyt muutokset poistetaan, jos tiedosto avataan uudemmassa Excel-versiossa. Lisätietoja: https://go.microsoft.com/fwlink/?linkid=870924
Kommentti:
    Tiedot syyskuun rahoituslaskelmasta välilehdeltä "Siirtyvät kustannukset".</t>
      </text>
    </comment>
    <comment ref="K13" authorId="2" shapeId="0" xr:uid="{43F797BD-1DEA-455D-8D13-B2346C9B180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O-sarakkeesta.</t>
      </text>
    </comment>
    <comment ref="L13" authorId="3" shapeId="0" xr:uid="{65924A47-D127-4D38-B158-EE3CDD51657F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  <comment ref="N13" authorId="4" shapeId="0" xr:uid="{43F35437-4329-4DAA-9A37-5CF151379D83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2022 rahoituslaskelman välilehdeltä "Valtionosuudet_VM" R-sarakkeesta.</t>
      </text>
    </comment>
    <comment ref="O13" authorId="5" shapeId="0" xr:uid="{0A90569D-6001-4CA7-BAD3-AE0D41E37202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</commentList>
</comments>
</file>

<file path=xl/sharedStrings.xml><?xml version="1.0" encoding="utf-8"?>
<sst xmlns="http://schemas.openxmlformats.org/spreadsheetml/2006/main" count="1911" uniqueCount="420">
  <si>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</si>
  <si>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</si>
  <si>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</si>
  <si>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</si>
  <si>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</si>
  <si>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</si>
  <si>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</si>
  <si>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</si>
  <si>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</si>
  <si>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</si>
  <si>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</si>
  <si>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</si>
  <si>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</si>
  <si>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</si>
  <si>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</si>
  <si>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</si>
  <si>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</si>
  <si>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</si>
  <si>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</si>
  <si>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</si>
  <si>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</si>
  <si>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</si>
  <si>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</si>
  <si>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</si>
  <si>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</si>
  <si>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</si>
  <si>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</si>
  <si>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</si>
  <si>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</si>
  <si>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</si>
  <si>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</si>
  <si>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</si>
  <si>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</si>
  <si>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</si>
  <si>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</si>
  <si>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</si>
  <si>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</si>
  <si>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</si>
  <si>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</si>
  <si>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</si>
  <si>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</si>
  <si>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</si>
  <si>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</si>
  <si>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</si>
  <si>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</si>
  <si>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</si>
  <si>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</si>
  <si>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</si>
  <si>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</si>
  <si>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</si>
  <si>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</si>
  <si>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</si>
  <si>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</si>
  <si>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</si>
  <si>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</si>
  <si>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</si>
  <si>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</si>
  <si>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</si>
  <si>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</si>
  <si>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</si>
  <si>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</si>
  <si>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</si>
  <si>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</si>
  <si>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</si>
  <si>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</si>
  <si>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</si>
  <si>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</si>
  <si>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</si>
  <si>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</si>
  <si>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</si>
  <si>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</si>
  <si>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</si>
  <si>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</si>
  <si>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</si>
  <si>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</si>
  <si>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</si>
  <si>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</si>
  <si>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</si>
  <si>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</si>
  <si>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</si>
  <si>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</si>
  <si>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</si>
  <si>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</si>
  <si>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</si>
  <si>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</si>
  <si>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</si>
  <si>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</si>
  <si>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</si>
  <si>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</si>
  <si>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</si>
  <si>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</si>
  <si>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</si>
  <si>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</si>
  <si>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</si>
  <si>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</si>
  <si>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</si>
  <si>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</si>
  <si>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</si>
  <si>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</si>
  <si>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</si>
  <si>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</si>
  <si>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</si>
  <si>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</si>
  <si>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</si>
  <si>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</si>
  <si>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</si>
  <si>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</si>
  <si>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</si>
  <si>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</si>
  <si>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</si>
  <si>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</si>
  <si>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</si>
  <si>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</si>
  <si>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</si>
  <si>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</si>
  <si>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</si>
  <si>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</si>
  <si>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</si>
  <si>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</si>
  <si>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</si>
  <si>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</si>
  <si>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</si>
  <si>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</si>
  <si>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</si>
  <si>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</si>
  <si>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</si>
  <si>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</si>
  <si>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</si>
  <si>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</si>
  <si>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</si>
  <si>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</si>
  <si>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</si>
  <si>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</si>
  <si>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</si>
  <si>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</si>
  <si>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</si>
  <si>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</si>
  <si>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</si>
  <si>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</si>
  <si>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</si>
  <si>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</si>
  <si>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</si>
  <si>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</si>
  <si>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</si>
  <si>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</si>
  <si>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</si>
  <si>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</si>
  <si>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</si>
  <si>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</si>
  <si>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</si>
  <si>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</si>
  <si>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</si>
  <si>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</si>
  <si>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</si>
  <si>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</si>
  <si>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</si>
  <si>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</si>
  <si>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</si>
  <si>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</si>
  <si>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</si>
  <si>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</si>
  <si>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</si>
  <si>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</si>
  <si>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</si>
  <si>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</si>
  <si>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</si>
  <si>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</si>
  <si>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</si>
  <si>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</si>
  <si>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</si>
  <si>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</si>
  <si>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</si>
  <si>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</si>
  <si>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</si>
  <si>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</si>
  <si>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</si>
  <si>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</si>
  <si>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</si>
  <si>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</si>
  <si>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</si>
  <si>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</si>
  <si>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</si>
  <si>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</si>
  <si>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</si>
  <si>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</si>
  <si>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</si>
  <si>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</si>
  <si>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</si>
  <si>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</si>
  <si>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</si>
  <si>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</si>
  <si>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</si>
  <si>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</si>
  <si>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</si>
  <si>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</si>
  <si>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</si>
  <si>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</si>
  <si>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</si>
  <si>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</si>
  <si>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</si>
  <si>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</si>
  <si>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</si>
  <si>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</si>
  <si>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</si>
  <si>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</si>
  <si>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</si>
  <si>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</si>
  <si>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</si>
  <si>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</si>
  <si>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</si>
  <si>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</si>
  <si>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</si>
  <si>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</si>
  <si>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</si>
  <si>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</si>
  <si>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</si>
  <si>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</si>
  <si>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</si>
  <si>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</si>
  <si>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</si>
  <si>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</si>
  <si>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</si>
  <si>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</si>
  <si>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</si>
  <si>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</si>
  <si>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</si>
  <si>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</si>
  <si>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</si>
  <si>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</si>
  <si>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</si>
  <si>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</si>
  <si>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</si>
  <si>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</si>
  <si>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</si>
  <si>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</si>
  <si>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</si>
  <si>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</si>
  <si>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</si>
  <si>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</si>
  <si>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</si>
  <si>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</si>
  <si>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</si>
  <si>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</si>
  <si>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</si>
  <si>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</si>
  <si>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</si>
  <si>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</si>
  <si>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</si>
  <si>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</si>
  <si>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</si>
  <si>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</si>
  <si>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</si>
  <si>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</si>
  <si>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</si>
  <si>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</si>
  <si>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</si>
  <si>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</si>
  <si>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</si>
  <si>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</si>
  <si>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</si>
  <si>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</si>
  <si>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</si>
  <si>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</si>
  <si>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</si>
  <si>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</si>
  <si>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</si>
  <si>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</si>
  <si>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</si>
  <si>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</si>
  <si>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</si>
  <si>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</si>
  <si>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</si>
  <si>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</si>
  <si>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</si>
  <si>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</si>
  <si>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</si>
  <si>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</si>
  <si>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</si>
  <si>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</si>
  <si>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</si>
  <si>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</si>
  <si>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</si>
  <si>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</si>
  <si>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</si>
  <si>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</si>
  <si>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</si>
  <si>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</si>
  <si>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</si>
  <si>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</si>
  <si>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</si>
  <si>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</si>
  <si>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</si>
  <si>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</si>
  <si>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</si>
  <si>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</si>
  <si>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</si>
  <si>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</si>
  <si>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</si>
  <si>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</si>
  <si>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</si>
  <si>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</si>
  <si>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</si>
  <si>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</si>
  <si>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</si>
  <si>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</si>
  <si>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</si>
  <si>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</si>
  <si>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Valtionosuudet €/as.</t>
  </si>
  <si>
    <t>Lähteet:</t>
  </si>
  <si>
    <t>Kotikuntakorvaustulot ja -menot vuonna 2022</t>
  </si>
  <si>
    <t>Kotikunta-korvaukset, tulot</t>
  </si>
  <si>
    <t>Kotikunta-korvaukset, menot</t>
  </si>
  <si>
    <t>Kotikunta-korvaukset, netto</t>
  </si>
  <si>
    <t>Yhteyshenkilö: Olli Riikonen, puh. 050 477 5619, olli.riikonen@kuntaliitto.fi Twitter: @RiikosenOlli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</si>
  <si>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</si>
  <si>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</si>
  <si>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</si>
  <si>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</si>
  <si>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</si>
  <si>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</si>
  <si>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</si>
  <si>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>5890 Veromenetysten korvaus                (ml. verolykkäysten takaisinperintä)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</si>
  <si>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</si>
  <si>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</si>
  <si>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</si>
  <si>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</si>
  <si>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</si>
  <si>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 xml:space="preserve">5701           Opetus- ja kulttuuritoimen valtionosuus </t>
  </si>
  <si>
    <t>5501 Peruspalvelujen valtionosuus ilman tasausta</t>
  </si>
  <si>
    <t>Lähde: VM/KAO 30.12.2021</t>
  </si>
  <si>
    <t>Aineiston nimi: Kuntien valtionosuudet 2023</t>
  </si>
  <si>
    <t>Kuntien valtionosuudet ja veromenetysten korvaukset 2023, yhteenveto</t>
  </si>
  <si>
    <t>Asukasluku 31.12.2021</t>
  </si>
  <si>
    <t>Valtionosuuksien muutos yhteensä € 2022-23</t>
  </si>
  <si>
    <t>Sote-uudistuksen järjestelmä-muutoksen tasaus vuodelle 2023</t>
  </si>
  <si>
    <t>Kunta-nro</t>
  </si>
  <si>
    <t>Sote-uudistuksen muutosrajoitin</t>
  </si>
  <si>
    <t>Kunnan peruspalvelujen valtionosuus vuonna 2023</t>
  </si>
  <si>
    <t>Valtionosuuspäätöksiä ja niihin liittyviä laskentatietoja - Valtiovarainministeriö (vm.fi)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</si>
  <si>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</si>
  <si>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</si>
  <si>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</si>
  <si>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</si>
  <si>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</si>
  <si>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</si>
  <si>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</si>
  <si>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</si>
  <si>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</si>
  <si>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</si>
  <si>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</si>
  <si>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</si>
  <si>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</si>
  <si>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</si>
  <si>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</si>
  <si>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</si>
  <si>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</si>
  <si>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</si>
  <si>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</si>
  <si>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</si>
  <si>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</si>
  <si>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</si>
  <si>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</si>
  <si>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</si>
  <si>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</si>
  <si>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</si>
  <si>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</t>
  </si>
  <si>
    <t>Opetus- ja kulttuuritoimen valtionosuudet vuodelle 2022, OPH 25.4.2022</t>
  </si>
  <si>
    <t>Lähde: VM/KAO 8.7.2022</t>
  </si>
  <si>
    <t>Kotikuntakorvaustulot ja -menot vuonna 2023</t>
  </si>
  <si>
    <t>Valtionosuudet yhteensä (I+J+K)</t>
  </si>
  <si>
    <t>Valtionosuudet yhteensä €/as.</t>
  </si>
  <si>
    <t xml:space="preserve">Muutosrajoittimen ja järjestelmämuutoksen tasauksen sarakejärjestys VM:n esitystavasta poiketen: ensin (vasemmalta oikealle) muutosrajoitin ja sitten järjestelmämuutoksen tasaus </t>
  </si>
  <si>
    <t>Taulukossa näytetään valikoituja laskentatekijöitä, jotka vaikuttavat peruspalvelujen valtionosuuden määrään. Kattava erittely kaikista laskentatekijöistä VM:n verkkosivuilla.</t>
  </si>
  <si>
    <t>Kunnan  peruspalvelujen valtionosuus yhteensä (D+H)</t>
  </si>
  <si>
    <r>
      <t xml:space="preserve">Peruspalvelujen valtionosuus </t>
    </r>
    <r>
      <rPr>
        <i/>
        <u/>
        <sz val="9"/>
        <rFont val="Arial Narrow"/>
        <family val="2"/>
      </rPr>
      <t>ilman tasausta</t>
    </r>
    <r>
      <rPr>
        <i/>
        <u/>
        <sz val="9"/>
        <color rgb="FFFF0000"/>
        <rFont val="Arial Narrow"/>
        <family val="2"/>
      </rPr>
      <t xml:space="preserve"> ja sote-eriä</t>
    </r>
    <r>
      <rPr>
        <i/>
        <sz val="9"/>
        <rFont val="Arial Narrow"/>
        <family val="2"/>
      </rPr>
      <t xml:space="preserve"> eli muutosrajoitinta ja siirtymätasausta</t>
    </r>
  </si>
  <si>
    <t>5501 Peruspalvelujen valtionosuus ilman tasausta (sis. sote-erät eli muutosrajoitin ja siirtymätasaus)</t>
  </si>
  <si>
    <t xml:space="preserve">5890 Veromenetysten korvaus        </t>
  </si>
  <si>
    <t>5701        Opetus- ja kulttuuritoimen valtionosuus</t>
  </si>
  <si>
    <t>Huhtikuu 2022</t>
  </si>
  <si>
    <t>nro</t>
  </si>
  <si>
    <t>Kunnat</t>
  </si>
  <si>
    <t>Siirtyvät kustannukset (TPA21+TA22)</t>
  </si>
  <si>
    <t>Siirtyvät kustannukset (TP21+TA22)</t>
  </si>
  <si>
    <t>Laskelmien erotus</t>
  </si>
  <si>
    <t>Muutos, %</t>
  </si>
  <si>
    <t>Koko maa</t>
  </si>
  <si>
    <t>Koski tl</t>
  </si>
  <si>
    <t>Kristiinankaup.</t>
  </si>
  <si>
    <t>Pedersören k.</t>
  </si>
  <si>
    <t>Huhtikuu</t>
  </si>
  <si>
    <t>Muutos-rajoittimen muutos €/as.</t>
  </si>
  <si>
    <t>Tasauksen muutos €/as.</t>
  </si>
  <si>
    <t>Siirtyvien kustannusten muutos €/as.</t>
  </si>
  <si>
    <t>Muutos valtionosuuksissa (muutosrajoittimen ja tasauksen muutos) yhteensä €/as.</t>
  </si>
  <si>
    <t>Opetus- ja kulttuuritoimen valtionosuudet vuodelle 2022, OPH 26.7.2022 mukaan</t>
  </si>
  <si>
    <t>Sote-uudistuksen yhteydessä kunnilta siirtyvät kustannukset</t>
  </si>
  <si>
    <t>Sote</t>
  </si>
  <si>
    <t>Pela</t>
  </si>
  <si>
    <t>TP 2021</t>
  </si>
  <si>
    <t>TA 2022</t>
  </si>
  <si>
    <t>Keskiarvo TP21+TA22</t>
  </si>
  <si>
    <t>Keskiarvon nosto TA22 tasolle</t>
  </si>
  <si>
    <t>Yhteensä</t>
  </si>
  <si>
    <t>Nosto-%</t>
  </si>
  <si>
    <t>Näillä prosenteilla korotettu kaikkien kuntien keskiarvokustannuksia</t>
  </si>
  <si>
    <t xml:space="preserve">Kunnilta siirtyvät sote- ja pelastustoimen kustannukset perustuvat kuntakohtaisiin kuntien ilmoittamiin kustannustietoihin. Tässä laskelmassa kustannustieto perustuu vuoden 2021 tilinpäätöstietoon </t>
  </si>
  <si>
    <t>Järjestelmä-muutoksen tasaus (siirtymätasaus) vuodelle 2023</t>
  </si>
  <si>
    <t>ja vuoden 2022 talousarviotietoon. Näiden vuosien kustannusten keskiarvo on skaalattu koko maan arvioituun vuoden 2022 siirtyvien kustannusten tasoon, minkä vuoksi kuntakohtainen luku ei täysin vastaa kunnan omaa TA22:n lukua.</t>
  </si>
  <si>
    <t>20.9.2022</t>
  </si>
  <si>
    <t>Vertailulaskelmat KL/OR 20.9.2022</t>
  </si>
  <si>
    <t>Lähde: soteuudistus.fi/rahoituslaskelmat -&gt; Kuntien rahoituslaskelmat, huhtikuun ja syyskuun 2022 excel-tiedostot</t>
  </si>
  <si>
    <t>Syyskuu 2022</t>
  </si>
  <si>
    <t>Syyskuu</t>
  </si>
  <si>
    <t>Päivämäärä (milloin aineisto on tuotettu tai tarkistettu): 20.9.2022</t>
  </si>
  <si>
    <t>Muutoslaskelmat Kuntaliitto / Olli Riikonen</t>
  </si>
  <si>
    <t>VM:n valtionosuuslaskelma 19.9.2022</t>
  </si>
  <si>
    <t>Aineiston tiedot: VM/valtionosuuslaskelma 19.9.2022 ja OPH 26.7.2022</t>
  </si>
  <si>
    <t>Lähde: VM/KAO 19.9.2022</t>
  </si>
  <si>
    <t>Maakuntanro</t>
  </si>
  <si>
    <t>Maakunta-nro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</si>
</sst>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32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rgb="FFA34E96"/>
      <name val="Work Sans"/>
      <scheme val="minor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8"/>
      <color theme="6" tint="0.39997558519241921"/>
      <name val="Work Sans"/>
      <scheme val="min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u/>
      <sz val="9"/>
      <name val="Arial Narrow"/>
      <family val="2"/>
    </font>
    <font>
      <i/>
      <u/>
      <sz val="9"/>
      <color rgb="FFFF0000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sz val="9"/>
      <color theme="1"/>
      <name val="Work Sans"/>
    </font>
    <font>
      <b/>
      <sz val="9"/>
      <color theme="1"/>
      <name val="Work Sans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Work Sans"/>
      <scheme val="minor"/>
    </font>
    <font>
      <u/>
      <sz val="10"/>
      <color theme="10"/>
      <name val="Work Sans"/>
      <scheme val="minor"/>
    </font>
    <font>
      <b/>
      <sz val="10"/>
      <name val="Work Sans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9"/>
      <name val="Work Sans"/>
      <scheme val="minor"/>
    </font>
    <font>
      <b/>
      <i/>
      <sz val="9"/>
      <name val="Work Sans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Work Sans"/>
      <scheme val="minor"/>
    </font>
    <font>
      <sz val="9"/>
      <color theme="1"/>
      <name val="Work Sans"/>
      <scheme val="minor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Work Sans"/>
      <scheme val="minor"/>
    </font>
    <font>
      <b/>
      <sz val="9"/>
      <color theme="1"/>
      <name val="Work Sans"/>
      <scheme val="minor"/>
    </font>
    <font>
      <b/>
      <i/>
      <sz val="9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2"/>
      <color theme="6"/>
      <name val="Work Sans"/>
      <scheme val="minor"/>
    </font>
    <font>
      <u/>
      <sz val="11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9"/>
      <color rgb="FFFF0000"/>
      <name val="Arial Narrow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44" fillId="0" borderId="0" applyNumberFormat="0" applyFill="0" applyBorder="0" applyAlignment="0" applyProtection="0"/>
    <xf numFmtId="0" fontId="59" fillId="0" borderId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0" fontId="126" fillId="0" borderId="0"/>
  </cellStyleXfs>
  <cellXfs count="383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3" fillId="0" borderId="0" xfId="0" applyFont="1"/>
    <xf numFmtId="3" fontId="24" fillId="0" borderId="0" xfId="0" applyNumberFormat="1" applyFont="1" applyAlignment="1">
      <alignment horizontal="right"/>
    </xf>
    <xf numFmtId="0" fontId="25" fillId="0" borderId="0" xfId="0" applyFont="1"/>
    <xf numFmtId="0" fontId="28" fillId="0" borderId="0" xfId="0" applyFont="1"/>
    <xf numFmtId="3" fontId="30" fillId="0" borderId="0" xfId="0" applyNumberFormat="1" applyFont="1"/>
    <xf numFmtId="1" fontId="31" fillId="0" borderId="0" xfId="0" applyNumberFormat="1" applyFont="1"/>
    <xf numFmtId="0" fontId="24" fillId="0" borderId="0" xfId="0" applyFont="1"/>
    <xf numFmtId="0" fontId="32" fillId="0" borderId="0" xfId="1" applyFont="1" applyFill="1" applyBorder="1" applyAlignment="1">
      <alignment horizontal="left"/>
    </xf>
    <xf numFmtId="0" fontId="34" fillId="0" borderId="0" xfId="1" applyFont="1" applyFill="1" applyBorder="1" applyAlignment="1">
      <alignment horizontal="left"/>
    </xf>
    <xf numFmtId="0" fontId="35" fillId="0" borderId="0" xfId="0" applyFont="1"/>
    <xf numFmtId="0" fontId="24" fillId="0" borderId="0" xfId="0" applyFont="1" applyAlignment="1">
      <alignment horizontal="right"/>
    </xf>
    <xf numFmtId="0" fontId="37" fillId="0" borderId="0" xfId="0" applyFont="1"/>
    <xf numFmtId="0" fontId="24" fillId="0" borderId="16" xfId="0" applyFont="1" applyBorder="1"/>
    <xf numFmtId="0" fontId="24" fillId="0" borderId="0" xfId="0" applyFont="1" applyFill="1"/>
    <xf numFmtId="0" fontId="24" fillId="0" borderId="16" xfId="0" applyFont="1" applyFill="1" applyBorder="1"/>
    <xf numFmtId="3" fontId="22" fillId="0" borderId="0" xfId="0" applyNumberFormat="1" applyFont="1" applyAlignment="1">
      <alignment horizontal="right"/>
    </xf>
    <xf numFmtId="0" fontId="22" fillId="0" borderId="16" xfId="0" applyFont="1" applyBorder="1" applyAlignment="1">
      <alignment horizontal="right"/>
    </xf>
    <xf numFmtId="0" fontId="0" fillId="0" borderId="0" xfId="0" applyFont="1" applyFill="1" applyBorder="1"/>
    <xf numFmtId="0" fontId="26" fillId="0" borderId="0" xfId="0" applyFont="1" applyBorder="1"/>
    <xf numFmtId="166" fontId="26" fillId="0" borderId="0" xfId="0" applyNumberFormat="1" applyFont="1" applyBorder="1"/>
    <xf numFmtId="3" fontId="26" fillId="14" borderId="0" xfId="0" applyNumberFormat="1" applyFont="1" applyFill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3" fontId="29" fillId="0" borderId="0" xfId="0" applyNumberFormat="1" applyFont="1" applyBorder="1"/>
    <xf numFmtId="3" fontId="28" fillId="0" borderId="0" xfId="0" applyNumberFormat="1" applyFont="1" applyBorder="1" applyAlignment="1">
      <alignment horizontal="right"/>
    </xf>
    <xf numFmtId="166" fontId="28" fillId="0" borderId="0" xfId="0" applyNumberFormat="1" applyFont="1" applyBorder="1"/>
    <xf numFmtId="1" fontId="28" fillId="0" borderId="0" xfId="0" applyNumberFormat="1" applyFont="1" applyBorder="1"/>
    <xf numFmtId="3" fontId="26" fillId="0" borderId="0" xfId="0" applyNumberFormat="1" applyFont="1" applyBorder="1"/>
    <xf numFmtId="167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166" fontId="25" fillId="0" borderId="0" xfId="0" applyNumberFormat="1" applyFont="1" applyFill="1" applyBorder="1"/>
    <xf numFmtId="3" fontId="22" fillId="0" borderId="0" xfId="0" applyNumberFormat="1" applyFont="1" applyBorder="1" applyAlignment="1">
      <alignment horizontal="right"/>
    </xf>
    <xf numFmtId="1" fontId="29" fillId="0" borderId="0" xfId="0" applyNumberFormat="1" applyFont="1" applyBorder="1"/>
    <xf numFmtId="0" fontId="28" fillId="0" borderId="0" xfId="0" applyFont="1" applyBorder="1"/>
    <xf numFmtId="0" fontId="24" fillId="0" borderId="0" xfId="0" applyFont="1" applyFill="1" applyBorder="1"/>
    <xf numFmtId="1" fontId="39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37" fillId="0" borderId="0" xfId="0" applyFont="1" applyBorder="1"/>
    <xf numFmtId="1" fontId="40" fillId="0" borderId="0" xfId="0" applyNumberFormat="1" applyFont="1" applyBorder="1"/>
    <xf numFmtId="0" fontId="25" fillId="0" borderId="0" xfId="0" applyFont="1" applyBorder="1"/>
    <xf numFmtId="0" fontId="46" fillId="0" borderId="0" xfId="0" applyFont="1"/>
    <xf numFmtId="166" fontId="28" fillId="0" borderId="0" xfId="0" applyNumberFormat="1" applyFont="1" applyFill="1" applyBorder="1"/>
    <xf numFmtId="3" fontId="28" fillId="0" borderId="0" xfId="0" applyNumberFormat="1" applyFont="1" applyBorder="1"/>
    <xf numFmtId="168" fontId="10" fillId="0" borderId="0" xfId="0" applyNumberFormat="1" applyFont="1"/>
    <xf numFmtId="0" fontId="23" fillId="0" borderId="0" xfId="0" applyFont="1" applyBorder="1"/>
    <xf numFmtId="3" fontId="21" fillId="0" borderId="0" xfId="0" applyNumberFormat="1" applyFont="1" applyBorder="1" applyAlignment="1">
      <alignment horizontal="right"/>
    </xf>
    <xf numFmtId="0" fontId="43" fillId="0" borderId="0" xfId="0" applyFont="1" applyBorder="1"/>
    <xf numFmtId="0" fontId="0" fillId="0" borderId="0" xfId="0" applyBorder="1"/>
    <xf numFmtId="0" fontId="38" fillId="15" borderId="0" xfId="0" applyFont="1" applyFill="1" applyBorder="1" applyAlignment="1">
      <alignment horizontal="center" vertical="center" wrapText="1"/>
    </xf>
    <xf numFmtId="166" fontId="45" fillId="0" borderId="0" xfId="0" applyNumberFormat="1" applyFont="1" applyBorder="1"/>
    <xf numFmtId="166" fontId="21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1" fontId="31" fillId="0" borderId="0" xfId="0" applyNumberFormat="1" applyFont="1" applyBorder="1"/>
    <xf numFmtId="0" fontId="24" fillId="0" borderId="0" xfId="0" applyFont="1" applyBorder="1"/>
    <xf numFmtId="0" fontId="47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7" fillId="0" borderId="0" xfId="0" applyFont="1" applyBorder="1"/>
    <xf numFmtId="0" fontId="41" fillId="16" borderId="0" xfId="0" applyFont="1" applyFill="1" applyBorder="1" applyAlignment="1">
      <alignment horizontal="center" vertical="center" wrapText="1"/>
    </xf>
    <xf numFmtId="0" fontId="43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166" fontId="45" fillId="0" borderId="0" xfId="0" applyNumberFormat="1" applyFont="1" applyFill="1" applyBorder="1"/>
    <xf numFmtId="166" fontId="28" fillId="0" borderId="0" xfId="0" applyNumberFormat="1" applyFont="1" applyFill="1" applyBorder="1" applyAlignment="1">
      <alignment horizontal="right"/>
    </xf>
    <xf numFmtId="168" fontId="10" fillId="0" borderId="0" xfId="0" applyNumberFormat="1" applyFont="1" applyBorder="1"/>
    <xf numFmtId="3" fontId="36" fillId="0" borderId="0" xfId="0" applyNumberFormat="1" applyFont="1" applyBorder="1"/>
    <xf numFmtId="0" fontId="47" fillId="0" borderId="0" xfId="0" applyFont="1" applyBorder="1"/>
    <xf numFmtId="0" fontId="47" fillId="0" borderId="0" xfId="0" applyFont="1" applyAlignment="1">
      <alignment vertical="center"/>
    </xf>
    <xf numFmtId="3" fontId="26" fillId="0" borderId="0" xfId="0" applyNumberFormat="1" applyFont="1" applyBorder="1" applyAlignment="1">
      <alignment horizontal="right"/>
    </xf>
    <xf numFmtId="168" fontId="28" fillId="0" borderId="0" xfId="0" applyNumberFormat="1" applyFont="1" applyBorder="1"/>
    <xf numFmtId="3" fontId="26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3" fillId="0" borderId="0" xfId="0" applyFont="1"/>
    <xf numFmtId="10" fontId="50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/>
    </xf>
    <xf numFmtId="3" fontId="51" fillId="0" borderId="0" xfId="0" applyNumberFormat="1" applyFont="1" applyAlignment="1">
      <alignment horizontal="right"/>
    </xf>
    <xf numFmtId="166" fontId="52" fillId="0" borderId="0" xfId="0" applyNumberFormat="1" applyFont="1"/>
    <xf numFmtId="0" fontId="53" fillId="0" borderId="0" xfId="0" applyFont="1" applyBorder="1" applyAlignment="1">
      <alignment horizontal="center"/>
    </xf>
    <xf numFmtId="0" fontId="54" fillId="0" borderId="0" xfId="0" applyFont="1" applyBorder="1"/>
    <xf numFmtId="0" fontId="54" fillId="0" borderId="0" xfId="0" applyFont="1"/>
    <xf numFmtId="0" fontId="54" fillId="0" borderId="0" xfId="0" applyFont="1" applyFill="1"/>
    <xf numFmtId="0" fontId="51" fillId="0" borderId="0" xfId="0" applyFont="1"/>
    <xf numFmtId="0" fontId="33" fillId="0" borderId="0" xfId="0" applyFont="1" applyBorder="1"/>
    <xf numFmtId="0" fontId="33" fillId="0" borderId="0" xfId="1" applyFont="1" applyFill="1" applyBorder="1" applyAlignment="1">
      <alignment horizontal="left"/>
    </xf>
    <xf numFmtId="0" fontId="55" fillId="0" borderId="0" xfId="0" applyFont="1" applyBorder="1"/>
    <xf numFmtId="3" fontId="33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right"/>
    </xf>
    <xf numFmtId="0" fontId="33" fillId="0" borderId="0" xfId="0" applyFont="1" applyFill="1"/>
    <xf numFmtId="0" fontId="56" fillId="0" borderId="0" xfId="35" applyFont="1" applyFill="1"/>
    <xf numFmtId="3" fontId="37" fillId="0" borderId="0" xfId="0" applyNumberFormat="1" applyFont="1" applyBorder="1"/>
    <xf numFmtId="166" fontId="57" fillId="0" borderId="0" xfId="0" applyNumberFormat="1" applyFont="1" applyBorder="1"/>
    <xf numFmtId="1" fontId="28" fillId="0" borderId="0" xfId="0" applyNumberFormat="1" applyFont="1"/>
    <xf numFmtId="0" fontId="58" fillId="0" borderId="0" xfId="0" applyFont="1" applyBorder="1"/>
    <xf numFmtId="0" fontId="26" fillId="0" borderId="0" xfId="0" applyFont="1"/>
    <xf numFmtId="3" fontId="28" fillId="0" borderId="0" xfId="0" applyNumberFormat="1" applyFont="1" applyAlignment="1">
      <alignment horizontal="right"/>
    </xf>
    <xf numFmtId="3" fontId="26" fillId="0" borderId="0" xfId="0" applyNumberFormat="1" applyFont="1"/>
    <xf numFmtId="166" fontId="25" fillId="0" borderId="0" xfId="0" applyNumberFormat="1" applyFont="1"/>
    <xf numFmtId="1" fontId="29" fillId="0" borderId="0" xfId="0" applyNumberFormat="1" applyFont="1"/>
    <xf numFmtId="3" fontId="29" fillId="0" borderId="0" xfId="0" applyNumberFormat="1" applyFont="1"/>
    <xf numFmtId="1" fontId="39" fillId="0" borderId="0" xfId="0" applyNumberFormat="1" applyFont="1"/>
    <xf numFmtId="1" fontId="40" fillId="0" borderId="0" xfId="0" applyNumberFormat="1" applyFont="1"/>
    <xf numFmtId="0" fontId="10" fillId="0" borderId="17" xfId="0" applyFont="1" applyBorder="1" applyAlignment="1">
      <alignment vertical="top"/>
    </xf>
    <xf numFmtId="0" fontId="27" fillId="15" borderId="0" xfId="0" applyFont="1" applyFill="1" applyBorder="1" applyAlignment="1">
      <alignment horizontal="center" vertical="center" wrapText="1"/>
    </xf>
    <xf numFmtId="3" fontId="27" fillId="15" borderId="0" xfId="0" applyNumberFormat="1" applyFont="1" applyFill="1" applyBorder="1" applyAlignment="1">
      <alignment horizontal="center" vertical="center" wrapText="1"/>
    </xf>
    <xf numFmtId="3" fontId="42" fillId="16" borderId="0" xfId="0" applyNumberFormat="1" applyFont="1" applyFill="1" applyBorder="1" applyAlignment="1">
      <alignment horizontal="center" vertical="center" wrapText="1"/>
    </xf>
    <xf numFmtId="0" fontId="42" fillId="16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3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14" fontId="33" fillId="0" borderId="0" xfId="1" applyNumberFormat="1" applyFont="1" applyFill="1" applyBorder="1" applyAlignment="1">
      <alignment horizontal="left"/>
    </xf>
    <xf numFmtId="0" fontId="60" fillId="0" borderId="0" xfId="0" applyFont="1"/>
    <xf numFmtId="3" fontId="61" fillId="0" borderId="0" xfId="0" applyNumberFormat="1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2" fillId="0" borderId="0" xfId="0" applyNumberFormat="1" applyFont="1"/>
    <xf numFmtId="169" fontId="61" fillId="0" borderId="0" xfId="0" applyNumberFormat="1" applyFont="1"/>
    <xf numFmtId="168" fontId="63" fillId="0" borderId="0" xfId="0" applyNumberFormat="1" applyFont="1"/>
    <xf numFmtId="0" fontId="64" fillId="0" borderId="0" xfId="0" applyFont="1" applyAlignment="1">
      <alignment horizontal="left"/>
    </xf>
    <xf numFmtId="0" fontId="65" fillId="0" borderId="0" xfId="0" applyFont="1"/>
    <xf numFmtId="0" fontId="61" fillId="0" borderId="0" xfId="0" applyFont="1" applyAlignment="1">
      <alignment horizontal="right"/>
    </xf>
    <xf numFmtId="0" fontId="61" fillId="0" borderId="0" xfId="0" applyFont="1"/>
    <xf numFmtId="3" fontId="60" fillId="0" borderId="0" xfId="0" applyNumberFormat="1" applyFont="1" applyAlignment="1">
      <alignment horizontal="right"/>
    </xf>
    <xf numFmtId="0" fontId="66" fillId="0" borderId="0" xfId="0" applyFont="1"/>
    <xf numFmtId="3" fontId="68" fillId="0" borderId="0" xfId="0" applyNumberFormat="1" applyFont="1" applyAlignment="1">
      <alignment horizontal="right"/>
    </xf>
    <xf numFmtId="3" fontId="68" fillId="0" borderId="0" xfId="0" applyNumberFormat="1" applyFont="1"/>
    <xf numFmtId="168" fontId="69" fillId="0" borderId="0" xfId="0" applyNumberFormat="1" applyFont="1"/>
    <xf numFmtId="0" fontId="68" fillId="0" borderId="0" xfId="0" applyFont="1" applyAlignment="1">
      <alignment horizontal="right"/>
    </xf>
    <xf numFmtId="166" fontId="67" fillId="0" borderId="0" xfId="0" applyNumberFormat="1" applyFont="1" applyAlignment="1">
      <alignment horizontal="right"/>
    </xf>
    <xf numFmtId="0" fontId="70" fillId="0" borderId="0" xfId="0" applyFont="1"/>
    <xf numFmtId="169" fontId="67" fillId="0" borderId="0" xfId="0" applyNumberFormat="1" applyFont="1" applyAlignment="1">
      <alignment horizontal="right"/>
    </xf>
    <xf numFmtId="168" fontId="71" fillId="0" borderId="0" xfId="0" applyNumberFormat="1" applyFont="1" applyAlignment="1">
      <alignment horizontal="right"/>
    </xf>
    <xf numFmtId="170" fontId="64" fillId="0" borderId="0" xfId="0" applyNumberFormat="1" applyFont="1"/>
    <xf numFmtId="170" fontId="65" fillId="0" borderId="0" xfId="0" applyNumberFormat="1" applyFont="1"/>
    <xf numFmtId="3" fontId="66" fillId="0" borderId="0" xfId="0" applyNumberFormat="1" applyFont="1"/>
    <xf numFmtId="10" fontId="72" fillId="0" borderId="0" xfId="0" applyNumberFormat="1" applyFont="1" applyAlignment="1">
      <alignment horizontal="center"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66" fontId="74" fillId="0" borderId="0" xfId="0" applyNumberFormat="1" applyFont="1"/>
    <xf numFmtId="166" fontId="68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3" fontId="61" fillId="0" borderId="0" xfId="0" applyNumberFormat="1" applyFont="1"/>
    <xf numFmtId="0" fontId="60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168" fontId="76" fillId="0" borderId="0" xfId="0" applyNumberFormat="1" applyFont="1"/>
    <xf numFmtId="0" fontId="64" fillId="23" borderId="0" xfId="0" applyFont="1" applyFill="1"/>
    <xf numFmtId="170" fontId="64" fillId="23" borderId="0" xfId="0" applyNumberFormat="1" applyFont="1" applyFill="1"/>
    <xf numFmtId="170" fontId="67" fillId="24" borderId="0" xfId="0" applyNumberFormat="1" applyFont="1" applyFill="1"/>
    <xf numFmtId="0" fontId="28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3" fontId="28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168" fontId="77" fillId="0" borderId="0" xfId="0" applyNumberFormat="1" applyFont="1" applyAlignment="1">
      <alignment horizontal="left" vertical="center" wrapText="1"/>
    </xf>
    <xf numFmtId="4" fontId="28" fillId="22" borderId="0" xfId="0" applyNumberFormat="1" applyFont="1" applyFill="1" applyAlignment="1">
      <alignment horizontal="left" vertical="center" wrapText="1"/>
    </xf>
    <xf numFmtId="166" fontId="28" fillId="18" borderId="0" xfId="0" applyNumberFormat="1" applyFont="1" applyFill="1" applyAlignment="1">
      <alignment horizontal="left" vertical="center" wrapText="1"/>
    </xf>
    <xf numFmtId="166" fontId="26" fillId="18" borderId="0" xfId="0" applyNumberFormat="1" applyFont="1" applyFill="1" applyAlignment="1">
      <alignment horizontal="left" vertical="center" wrapText="1"/>
    </xf>
    <xf numFmtId="0" fontId="26" fillId="0" borderId="18" xfId="0" applyFont="1" applyBorder="1"/>
    <xf numFmtId="166" fontId="26" fillId="0" borderId="18" xfId="0" applyNumberFormat="1" applyFont="1" applyBorder="1"/>
    <xf numFmtId="168" fontId="78" fillId="0" borderId="18" xfId="0" applyNumberFormat="1" applyFont="1" applyBorder="1"/>
    <xf numFmtId="3" fontId="39" fillId="22" borderId="18" xfId="0" applyNumberFormat="1" applyFont="1" applyFill="1" applyBorder="1"/>
    <xf numFmtId="166" fontId="26" fillId="18" borderId="18" xfId="0" applyNumberFormat="1" applyFont="1" applyFill="1" applyBorder="1"/>
    <xf numFmtId="0" fontId="31" fillId="0" borderId="18" xfId="0" applyFont="1" applyBorder="1"/>
    <xf numFmtId="0" fontId="39" fillId="0" borderId="18" xfId="0" applyFont="1" applyBorder="1"/>
    <xf numFmtId="171" fontId="28" fillId="0" borderId="0" xfId="0" applyNumberFormat="1" applyFont="1"/>
    <xf numFmtId="3" fontId="28" fillId="0" borderId="0" xfId="0" applyNumberFormat="1" applyFont="1"/>
    <xf numFmtId="168" fontId="77" fillId="0" borderId="0" xfId="0" applyNumberFormat="1" applyFont="1"/>
    <xf numFmtId="3" fontId="29" fillId="22" borderId="0" xfId="0" applyNumberFormat="1" applyFont="1" applyFill="1"/>
    <xf numFmtId="166" fontId="28" fillId="18" borderId="0" xfId="0" applyNumberFormat="1" applyFont="1" applyFill="1"/>
    <xf numFmtId="166" fontId="28" fillId="18" borderId="0" xfId="0" applyNumberFormat="1" applyFont="1" applyFill="1" applyAlignment="1">
      <alignment horizontal="right"/>
    </xf>
    <xf numFmtId="166" fontId="28" fillId="0" borderId="0" xfId="0" applyNumberFormat="1" applyFont="1" applyAlignment="1">
      <alignment horizontal="right"/>
    </xf>
    <xf numFmtId="166" fontId="26" fillId="0" borderId="0" xfId="0" applyNumberFormat="1" applyFont="1"/>
    <xf numFmtId="0" fontId="30" fillId="0" borderId="0" xfId="0" applyFont="1"/>
    <xf numFmtId="0" fontId="29" fillId="0" borderId="0" xfId="0" applyFont="1"/>
    <xf numFmtId="1" fontId="61" fillId="0" borderId="0" xfId="0" applyNumberFormat="1" applyFont="1"/>
    <xf numFmtId="3" fontId="60" fillId="0" borderId="0" xfId="0" applyNumberFormat="1" applyFont="1"/>
    <xf numFmtId="167" fontId="61" fillId="0" borderId="0" xfId="0" applyNumberFormat="1" applyFont="1" applyAlignment="1">
      <alignment horizontal="right"/>
    </xf>
    <xf numFmtId="166" fontId="60" fillId="0" borderId="0" xfId="0" applyNumberFormat="1" applyFont="1"/>
    <xf numFmtId="1" fontId="66" fillId="0" borderId="0" xfId="0" applyNumberFormat="1" applyFont="1"/>
    <xf numFmtId="1" fontId="79" fillId="0" borderId="0" xfId="0" applyNumberFormat="1" applyFont="1"/>
    <xf numFmtId="0" fontId="80" fillId="0" borderId="0" xfId="0" applyFont="1"/>
    <xf numFmtId="1" fontId="81" fillId="0" borderId="0" xfId="0" applyNumberFormat="1" applyFont="1"/>
    <xf numFmtId="3" fontId="61" fillId="0" borderId="0" xfId="0" applyNumberFormat="1" applyFont="1" applyBorder="1" applyAlignment="1">
      <alignment horizontal="right"/>
    </xf>
    <xf numFmtId="3" fontId="68" fillId="0" borderId="0" xfId="0" applyNumberFormat="1" applyFont="1" applyBorder="1" applyAlignment="1">
      <alignment horizontal="right"/>
    </xf>
    <xf numFmtId="3" fontId="28" fillId="0" borderId="17" xfId="0" applyNumberFormat="1" applyFont="1" applyBorder="1" applyAlignment="1">
      <alignment horizontal="left" vertical="center" wrapText="1"/>
    </xf>
    <xf numFmtId="0" fontId="82" fillId="0" borderId="0" xfId="1" applyFont="1" applyFill="1" applyBorder="1" applyAlignment="1">
      <alignment horizontal="left"/>
    </xf>
    <xf numFmtId="0" fontId="55" fillId="0" borderId="0" xfId="0" applyFont="1"/>
    <xf numFmtId="0" fontId="53" fillId="0" borderId="0" xfId="0" applyFont="1" applyAlignment="1">
      <alignment horizontal="center"/>
    </xf>
    <xf numFmtId="0" fontId="68" fillId="0" borderId="0" xfId="0" applyFont="1"/>
    <xf numFmtId="4" fontId="83" fillId="0" borderId="0" xfId="0" applyNumberFormat="1" applyFont="1" applyAlignment="1">
      <alignment wrapText="1"/>
    </xf>
    <xf numFmtId="0" fontId="26" fillId="24" borderId="0" xfId="0" applyFont="1" applyFill="1" applyBorder="1" applyAlignment="1">
      <alignment horizontal="center" vertical="center" wrapText="1"/>
    </xf>
    <xf numFmtId="3" fontId="28" fillId="24" borderId="0" xfId="0" applyNumberFormat="1" applyFont="1" applyFill="1" applyBorder="1"/>
    <xf numFmtId="168" fontId="28" fillId="24" borderId="0" xfId="0" applyNumberFormat="1" applyFont="1" applyFill="1" applyBorder="1"/>
    <xf numFmtId="166" fontId="52" fillId="0" borderId="0" xfId="0" applyNumberFormat="1" applyFont="1" applyFill="1" applyBorder="1"/>
    <xf numFmtId="3" fontId="0" fillId="0" borderId="0" xfId="0" applyNumberFormat="1"/>
    <xf numFmtId="10" fontId="50" fillId="0" borderId="0" xfId="0" applyNumberFormat="1" applyFont="1" applyAlignment="1">
      <alignment horizontal="center" vertical="center"/>
    </xf>
    <xf numFmtId="166" fontId="84" fillId="0" borderId="0" xfId="0" applyNumberFormat="1" applyFont="1" applyAlignment="1">
      <alignment horizontal="right"/>
    </xf>
    <xf numFmtId="166" fontId="33" fillId="0" borderId="0" xfId="0" applyNumberFormat="1" applyFont="1"/>
    <xf numFmtId="166" fontId="26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20" borderId="0" xfId="0" applyFont="1" applyFill="1" applyAlignment="1">
      <alignment horizontal="center" vertical="center" wrapText="1"/>
    </xf>
    <xf numFmtId="3" fontId="27" fillId="20" borderId="0" xfId="0" applyNumberFormat="1" applyFont="1" applyFill="1" applyAlignment="1">
      <alignment horizontal="center" vertical="center" wrapText="1"/>
    </xf>
    <xf numFmtId="3" fontId="42" fillId="21" borderId="0" xfId="0" applyNumberFormat="1" applyFont="1" applyFill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3" fontId="28" fillId="0" borderId="19" xfId="0" applyNumberFormat="1" applyFont="1" applyBorder="1" applyAlignment="1">
      <alignment horizontal="right"/>
    </xf>
    <xf numFmtId="166" fontId="28" fillId="17" borderId="0" xfId="0" applyNumberFormat="1" applyFont="1" applyFill="1"/>
    <xf numFmtId="3" fontId="26" fillId="14" borderId="0" xfId="0" applyNumberFormat="1" applyFont="1" applyFill="1" applyAlignment="1">
      <alignment horizontal="right"/>
    </xf>
    <xf numFmtId="167" fontId="28" fillId="0" borderId="0" xfId="0" applyNumberFormat="1" applyFont="1" applyAlignment="1">
      <alignment horizontal="right"/>
    </xf>
    <xf numFmtId="166" fontId="28" fillId="0" borderId="0" xfId="0" applyNumberFormat="1" applyFont="1"/>
    <xf numFmtId="3" fontId="39" fillId="18" borderId="18" xfId="0" applyNumberFormat="1" applyFont="1" applyFill="1" applyBorder="1"/>
    <xf numFmtId="171" fontId="26" fillId="0" borderId="18" xfId="0" applyNumberFormat="1" applyFont="1" applyBorder="1"/>
    <xf numFmtId="0" fontId="67" fillId="0" borderId="0" xfId="0" applyFont="1"/>
    <xf numFmtId="0" fontId="67" fillId="0" borderId="0" xfId="0" applyFont="1" applyAlignment="1">
      <alignment horizontal="right"/>
    </xf>
    <xf numFmtId="0" fontId="38" fillId="26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center" vertical="center" wrapText="1"/>
    </xf>
    <xf numFmtId="0" fontId="85" fillId="0" borderId="0" xfId="1" applyFont="1" applyFill="1" applyBorder="1" applyAlignment="1">
      <alignment horizontal="left"/>
    </xf>
    <xf numFmtId="0" fontId="86" fillId="0" borderId="0" xfId="1" applyFont="1" applyFill="1" applyBorder="1" applyAlignment="1">
      <alignment horizontal="left"/>
    </xf>
    <xf numFmtId="0" fontId="83" fillId="0" borderId="0" xfId="0" applyFont="1"/>
    <xf numFmtId="0" fontId="56" fillId="0" borderId="0" xfId="35" applyFont="1"/>
    <xf numFmtId="4" fontId="33" fillId="0" borderId="0" xfId="0" applyNumberFormat="1" applyFont="1" applyAlignment="1">
      <alignment horizontal="right"/>
    </xf>
    <xf numFmtId="3" fontId="33" fillId="0" borderId="0" xfId="0" applyNumberFormat="1" applyFont="1"/>
    <xf numFmtId="168" fontId="87" fillId="0" borderId="0" xfId="0" applyNumberFormat="1" applyFont="1"/>
    <xf numFmtId="0" fontId="33" fillId="0" borderId="0" xfId="0" applyFont="1" applyAlignment="1">
      <alignment horizontal="right"/>
    </xf>
    <xf numFmtId="166" fontId="55" fillId="0" borderId="0" xfId="0" applyNumberFormat="1" applyFont="1" applyAlignment="1">
      <alignment horizontal="right"/>
    </xf>
    <xf numFmtId="3" fontId="65" fillId="0" borderId="0" xfId="0" applyNumberFormat="1" applyFont="1"/>
    <xf numFmtId="4" fontId="68" fillId="0" borderId="0" xfId="0" applyNumberFormat="1" applyFont="1" applyAlignment="1">
      <alignment horizontal="right"/>
    </xf>
    <xf numFmtId="166" fontId="53" fillId="0" borderId="0" xfId="0" applyNumberFormat="1" applyFont="1" applyBorder="1"/>
    <xf numFmtId="166" fontId="26" fillId="17" borderId="0" xfId="0" applyNumberFormat="1" applyFont="1" applyFill="1" applyBorder="1"/>
    <xf numFmtId="0" fontId="25" fillId="0" borderId="16" xfId="0" applyFont="1" applyBorder="1"/>
    <xf numFmtId="0" fontId="46" fillId="0" borderId="0" xfId="0" applyFont="1" applyAlignment="1">
      <alignment horizontal="right"/>
    </xf>
    <xf numFmtId="0" fontId="88" fillId="0" borderId="0" xfId="0" applyFont="1"/>
    <xf numFmtId="0" fontId="89" fillId="0" borderId="0" xfId="0" applyFont="1" applyBorder="1" applyAlignment="1">
      <alignment horizontal="right"/>
    </xf>
    <xf numFmtId="4" fontId="90" fillId="0" borderId="0" xfId="0" applyNumberFormat="1" applyFont="1" applyAlignment="1">
      <alignment wrapText="1"/>
    </xf>
    <xf numFmtId="170" fontId="91" fillId="0" borderId="0" xfId="0" applyNumberFormat="1" applyFont="1"/>
    <xf numFmtId="0" fontId="92" fillId="0" borderId="0" xfId="0" applyFont="1"/>
    <xf numFmtId="0" fontId="93" fillId="0" borderId="0" xfId="0" applyFont="1"/>
    <xf numFmtId="0" fontId="92" fillId="0" borderId="0" xfId="0" applyFont="1" applyBorder="1"/>
    <xf numFmtId="0" fontId="46" fillId="0" borderId="0" xfId="0" applyFont="1" applyBorder="1" applyAlignment="1">
      <alignment horizontal="right"/>
    </xf>
    <xf numFmtId="170" fontId="94" fillId="0" borderId="0" xfId="0" applyNumberFormat="1" applyFont="1" applyFill="1"/>
    <xf numFmtId="166" fontId="95" fillId="18" borderId="0" xfId="0" applyNumberFormat="1" applyFont="1" applyFill="1" applyAlignment="1">
      <alignment horizontal="center" wrapText="1"/>
    </xf>
    <xf numFmtId="166" fontId="46" fillId="18" borderId="0" xfId="0" applyNumberFormat="1" applyFont="1" applyFill="1" applyBorder="1"/>
    <xf numFmtId="166" fontId="46" fillId="18" borderId="0" xfId="0" applyNumberFormat="1" applyFont="1" applyFill="1"/>
    <xf numFmtId="166" fontId="46" fillId="18" borderId="0" xfId="0" applyNumberFormat="1" applyFont="1" applyFill="1" applyAlignment="1">
      <alignment horizontal="right"/>
    </xf>
    <xf numFmtId="0" fontId="46" fillId="0" borderId="0" xfId="0" applyFont="1"/>
    <xf numFmtId="3" fontId="28" fillId="0" borderId="0" xfId="0" applyNumberFormat="1" applyFont="1" applyBorder="1"/>
    <xf numFmtId="0" fontId="46" fillId="0" borderId="0" xfId="0" applyFont="1" applyBorder="1"/>
    <xf numFmtId="0" fontId="26" fillId="19" borderId="0" xfId="0" applyFont="1" applyFill="1" applyBorder="1" applyAlignment="1">
      <alignment horizontal="center" vertical="center" wrapText="1"/>
    </xf>
    <xf numFmtId="0" fontId="99" fillId="0" borderId="0" xfId="1" applyFont="1"/>
    <xf numFmtId="0" fontId="100" fillId="0" borderId="0" xfId="0" applyFont="1"/>
    <xf numFmtId="0" fontId="101" fillId="0" borderId="0" xfId="0" applyFont="1"/>
    <xf numFmtId="0" fontId="102" fillId="0" borderId="0" xfId="0" applyFont="1" applyAlignment="1">
      <alignment horizontal="center" vertical="center" wrapText="1"/>
    </xf>
    <xf numFmtId="166" fontId="103" fillId="0" borderId="0" xfId="0" applyNumberFormat="1" applyFont="1"/>
    <xf numFmtId="168" fontId="103" fillId="0" borderId="0" xfId="0" applyNumberFormat="1" applyFont="1"/>
    <xf numFmtId="3" fontId="103" fillId="0" borderId="0" xfId="0" applyNumberFormat="1" applyFont="1"/>
    <xf numFmtId="0" fontId="105" fillId="0" borderId="0" xfId="0" applyFont="1"/>
    <xf numFmtId="0" fontId="0" fillId="0" borderId="0" xfId="0" applyFill="1"/>
    <xf numFmtId="0" fontId="10" fillId="0" borderId="0" xfId="0" applyFont="1" applyFill="1"/>
    <xf numFmtId="0" fontId="102" fillId="0" borderId="0" xfId="0" applyFont="1" applyFill="1" applyAlignment="1">
      <alignment horizontal="center"/>
    </xf>
    <xf numFmtId="0" fontId="102" fillId="28" borderId="0" xfId="0" quotePrefix="1" applyFont="1" applyFill="1" applyAlignment="1">
      <alignment horizontal="center"/>
    </xf>
    <xf numFmtId="0" fontId="102" fillId="28" borderId="0" xfId="0" applyFont="1" applyFill="1" applyAlignment="1">
      <alignment horizontal="center" vertical="center" wrapText="1"/>
    </xf>
    <xf numFmtId="166" fontId="103" fillId="28" borderId="0" xfId="0" applyNumberFormat="1" applyFont="1" applyFill="1"/>
    <xf numFmtId="0" fontId="102" fillId="28" borderId="0" xfId="0" applyFont="1" applyFill="1" applyAlignment="1">
      <alignment horizontal="center"/>
    </xf>
    <xf numFmtId="17" fontId="102" fillId="29" borderId="0" xfId="0" quotePrefix="1" applyNumberFormat="1" applyFont="1" applyFill="1" applyAlignment="1">
      <alignment horizontal="center"/>
    </xf>
    <xf numFmtId="0" fontId="102" fillId="29" borderId="0" xfId="0" applyFont="1" applyFill="1" applyAlignment="1">
      <alignment horizontal="center" vertical="center" wrapText="1"/>
    </xf>
    <xf numFmtId="166" fontId="104" fillId="30" borderId="0" xfId="0" applyNumberFormat="1" applyFont="1" applyFill="1"/>
    <xf numFmtId="0" fontId="102" fillId="29" borderId="0" xfId="0" applyFont="1" applyFill="1" applyAlignment="1">
      <alignment horizontal="center"/>
    </xf>
    <xf numFmtId="0" fontId="47" fillId="0" borderId="0" xfId="0" applyFont="1"/>
    <xf numFmtId="3" fontId="28" fillId="25" borderId="20" xfId="0" applyNumberFormat="1" applyFont="1" applyFill="1" applyBorder="1" applyAlignment="1">
      <alignment horizontal="right"/>
    </xf>
    <xf numFmtId="3" fontId="28" fillId="22" borderId="20" xfId="0" applyNumberFormat="1" applyFont="1" applyFill="1" applyBorder="1" applyAlignment="1">
      <alignment horizontal="right"/>
    </xf>
    <xf numFmtId="166" fontId="108" fillId="0" borderId="0" xfId="0" applyNumberFormat="1" applyFont="1" applyAlignment="1">
      <alignment vertical="top"/>
    </xf>
    <xf numFmtId="166" fontId="109" fillId="28" borderId="0" xfId="0" applyNumberFormat="1" applyFont="1" applyFill="1"/>
    <xf numFmtId="166" fontId="109" fillId="29" borderId="0" xfId="0" applyNumberFormat="1" applyFont="1" applyFill="1"/>
    <xf numFmtId="166" fontId="108" fillId="0" borderId="0" xfId="0" applyNumberFormat="1" applyFont="1" applyFill="1" applyAlignment="1">
      <alignment vertical="top"/>
    </xf>
    <xf numFmtId="166" fontId="109" fillId="28" borderId="0" xfId="0" applyNumberFormat="1" applyFont="1" applyFill="1" applyAlignment="1">
      <alignment horizontal="right"/>
    </xf>
    <xf numFmtId="166" fontId="109" fillId="29" borderId="0" xfId="0" applyNumberFormat="1" applyFont="1" applyFill="1" applyAlignment="1">
      <alignment horizontal="right"/>
    </xf>
    <xf numFmtId="1" fontId="108" fillId="0" borderId="0" xfId="0" applyNumberFormat="1" applyFont="1" applyFill="1" applyAlignment="1">
      <alignment vertical="top"/>
    </xf>
    <xf numFmtId="166" fontId="110" fillId="28" borderId="0" xfId="0" applyNumberFormat="1" applyFont="1" applyFill="1" applyAlignment="1">
      <alignment horizontal="center" wrapText="1"/>
    </xf>
    <xf numFmtId="166" fontId="110" fillId="29" borderId="0" xfId="0" applyNumberFormat="1" applyFont="1" applyFill="1" applyAlignment="1">
      <alignment horizontal="center" wrapText="1"/>
    </xf>
    <xf numFmtId="166" fontId="111" fillId="0" borderId="0" xfId="0" applyNumberFormat="1" applyFont="1" applyFill="1" applyAlignment="1">
      <alignment horizontal="center" wrapText="1"/>
    </xf>
    <xf numFmtId="0" fontId="89" fillId="0" borderId="0" xfId="0" applyFont="1" applyFill="1"/>
    <xf numFmtId="0" fontId="112" fillId="0" borderId="0" xfId="0" applyFont="1" applyFill="1"/>
    <xf numFmtId="0" fontId="112" fillId="0" borderId="0" xfId="1" applyFont="1" applyFill="1"/>
    <xf numFmtId="0" fontId="37" fillId="0" borderId="0" xfId="0" applyFont="1" applyFill="1"/>
    <xf numFmtId="0" fontId="26" fillId="0" borderId="0" xfId="0" applyFont="1" applyFill="1"/>
    <xf numFmtId="0" fontId="114" fillId="0" borderId="0" xfId="0" applyFont="1" applyFill="1" applyAlignment="1">
      <alignment horizontal="center" wrapText="1"/>
    </xf>
    <xf numFmtId="0" fontId="114" fillId="0" borderId="21" xfId="0" applyFont="1" applyFill="1" applyBorder="1" applyAlignment="1">
      <alignment horizontal="center" wrapText="1"/>
    </xf>
    <xf numFmtId="0" fontId="115" fillId="0" borderId="21" xfId="0" applyFont="1" applyFill="1" applyBorder="1" applyAlignment="1">
      <alignment horizontal="center" wrapText="1"/>
    </xf>
    <xf numFmtId="166" fontId="112" fillId="0" borderId="21" xfId="0" applyNumberFormat="1" applyFont="1" applyFill="1" applyBorder="1"/>
    <xf numFmtId="166" fontId="113" fillId="0" borderId="21" xfId="0" applyNumberFormat="1" applyFont="1" applyFill="1" applyBorder="1"/>
    <xf numFmtId="166" fontId="28" fillId="0" borderId="21" xfId="0" applyNumberFormat="1" applyFont="1" applyBorder="1"/>
    <xf numFmtId="166" fontId="45" fillId="0" borderId="21" xfId="0" applyNumberFormat="1" applyFont="1" applyFill="1" applyBorder="1"/>
    <xf numFmtId="166" fontId="26" fillId="0" borderId="21" xfId="0" applyNumberFormat="1" applyFont="1" applyFill="1" applyBorder="1"/>
    <xf numFmtId="0" fontId="112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10" fontId="112" fillId="0" borderId="21" xfId="0" applyNumberFormat="1" applyFont="1" applyFill="1" applyBorder="1"/>
    <xf numFmtId="10" fontId="114" fillId="0" borderId="21" xfId="0" applyNumberFormat="1" applyFont="1" applyFill="1" applyBorder="1"/>
    <xf numFmtId="0" fontId="47" fillId="0" borderId="0" xfId="0" applyFont="1" applyFill="1"/>
    <xf numFmtId="0" fontId="107" fillId="0" borderId="0" xfId="0" applyFont="1" applyFill="1"/>
    <xf numFmtId="166" fontId="107" fillId="0" borderId="0" xfId="0" applyNumberFormat="1" applyFont="1" applyFill="1"/>
    <xf numFmtId="0" fontId="116" fillId="0" borderId="0" xfId="0" applyFont="1"/>
    <xf numFmtId="0" fontId="107" fillId="0" borderId="0" xfId="0" applyFont="1"/>
    <xf numFmtId="0" fontId="47" fillId="0" borderId="0" xfId="1" applyFont="1"/>
    <xf numFmtId="0" fontId="105" fillId="0" borderId="0" xfId="0" applyFont="1" applyFill="1"/>
    <xf numFmtId="166" fontId="105" fillId="0" borderId="0" xfId="0" applyNumberFormat="1" applyFont="1" applyFill="1"/>
    <xf numFmtId="0" fontId="89" fillId="0" borderId="0" xfId="0" applyFont="1"/>
    <xf numFmtId="0" fontId="117" fillId="0" borderId="0" xfId="0" applyFont="1"/>
    <xf numFmtId="0" fontId="89" fillId="0" borderId="0" xfId="1" applyFont="1"/>
    <xf numFmtId="0" fontId="118" fillId="0" borderId="0" xfId="0" applyFont="1"/>
    <xf numFmtId="4" fontId="118" fillId="0" borderId="0" xfId="0" applyNumberFormat="1" applyFont="1" applyAlignment="1">
      <alignment wrapText="1"/>
    </xf>
    <xf numFmtId="0" fontId="119" fillId="0" borderId="0" xfId="0" applyFont="1"/>
    <xf numFmtId="170" fontId="96" fillId="0" borderId="0" xfId="0" applyNumberFormat="1" applyFont="1" applyFill="1"/>
    <xf numFmtId="166" fontId="46" fillId="18" borderId="19" xfId="0" applyNumberFormat="1" applyFont="1" applyFill="1" applyBorder="1"/>
    <xf numFmtId="166" fontId="46" fillId="18" borderId="22" xfId="0" applyNumberFormat="1" applyFont="1" applyFill="1" applyBorder="1"/>
    <xf numFmtId="3" fontId="109" fillId="0" borderId="0" xfId="0" applyNumberFormat="1" applyFont="1" applyFill="1" applyBorder="1" applyAlignment="1">
      <alignment horizontal="right"/>
    </xf>
    <xf numFmtId="0" fontId="121" fillId="0" borderId="0" xfId="0" applyFont="1" applyAlignment="1">
      <alignment horizontal="center" vertical="center" wrapText="1"/>
    </xf>
    <xf numFmtId="166" fontId="55" fillId="0" borderId="17" xfId="0" applyNumberFormat="1" applyFont="1" applyFill="1" applyBorder="1" applyAlignment="1">
      <alignment horizontal="right" vertical="top"/>
    </xf>
    <xf numFmtId="0" fontId="122" fillId="0" borderId="0" xfId="0" applyFont="1" applyFill="1" applyAlignment="1">
      <alignment wrapText="1"/>
    </xf>
    <xf numFmtId="166" fontId="55" fillId="0" borderId="17" xfId="0" applyNumberFormat="1" applyFont="1" applyBorder="1" applyAlignment="1">
      <alignment vertical="top"/>
    </xf>
    <xf numFmtId="0" fontId="120" fillId="0" borderId="17" xfId="0" applyFont="1" applyBorder="1" applyAlignment="1">
      <alignment vertical="top"/>
    </xf>
    <xf numFmtId="166" fontId="120" fillId="28" borderId="17" xfId="0" applyNumberFormat="1" applyFont="1" applyFill="1" applyBorder="1" applyAlignment="1">
      <alignment vertical="top"/>
    </xf>
    <xf numFmtId="166" fontId="123" fillId="30" borderId="17" xfId="0" applyNumberFormat="1" applyFont="1" applyFill="1" applyBorder="1" applyAlignment="1">
      <alignment vertical="top"/>
    </xf>
    <xf numFmtId="166" fontId="120" fillId="0" borderId="17" xfId="0" applyNumberFormat="1" applyFont="1" applyBorder="1" applyAlignment="1">
      <alignment vertical="top"/>
    </xf>
    <xf numFmtId="168" fontId="120" fillId="0" borderId="17" xfId="0" applyNumberFormat="1" applyFont="1" applyBorder="1" applyAlignment="1">
      <alignment vertical="top"/>
    </xf>
    <xf numFmtId="3" fontId="120" fillId="0" borderId="17" xfId="0" applyNumberFormat="1" applyFont="1" applyBorder="1" applyAlignment="1">
      <alignment vertical="top"/>
    </xf>
    <xf numFmtId="166" fontId="55" fillId="28" borderId="17" xfId="0" applyNumberFormat="1" applyFont="1" applyFill="1" applyBorder="1" applyAlignment="1">
      <alignment vertical="top"/>
    </xf>
    <xf numFmtId="166" fontId="55" fillId="29" borderId="17" xfId="0" applyNumberFormat="1" applyFont="1" applyFill="1" applyBorder="1" applyAlignment="1">
      <alignment vertical="top"/>
    </xf>
    <xf numFmtId="166" fontId="55" fillId="0" borderId="17" xfId="0" applyNumberFormat="1" applyFont="1" applyFill="1" applyBorder="1" applyAlignment="1">
      <alignment vertical="top"/>
    </xf>
    <xf numFmtId="1" fontId="55" fillId="0" borderId="17" xfId="0" applyNumberFormat="1" applyFont="1" applyFill="1" applyBorder="1" applyAlignment="1">
      <alignment vertical="top"/>
    </xf>
    <xf numFmtId="0" fontId="33" fillId="0" borderId="0" xfId="0" applyFont="1" applyAlignment="1">
      <alignment vertical="top"/>
    </xf>
    <xf numFmtId="3" fontId="112" fillId="0" borderId="0" xfId="0" applyNumberFormat="1" applyFont="1" applyFill="1"/>
    <xf numFmtId="3" fontId="26" fillId="0" borderId="0" xfId="0" applyNumberFormat="1" applyFont="1" applyFill="1"/>
    <xf numFmtId="3" fontId="28" fillId="25" borderId="23" xfId="0" applyNumberFormat="1" applyFont="1" applyFill="1" applyBorder="1" applyAlignment="1">
      <alignment horizontal="right"/>
    </xf>
    <xf numFmtId="166" fontId="96" fillId="18" borderId="24" xfId="0" applyNumberFormat="1" applyFont="1" applyFill="1" applyBorder="1" applyAlignment="1">
      <alignment vertical="top"/>
    </xf>
    <xf numFmtId="3" fontId="95" fillId="27" borderId="0" xfId="0" applyNumberFormat="1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vertical="top"/>
    </xf>
    <xf numFmtId="166" fontId="26" fillId="0" borderId="24" xfId="0" applyNumberFormat="1" applyFont="1" applyFill="1" applyBorder="1" applyAlignment="1">
      <alignment horizontal="right" vertical="top"/>
    </xf>
    <xf numFmtId="166" fontId="96" fillId="18" borderId="24" xfId="0" applyNumberFormat="1" applyFont="1" applyFill="1" applyBorder="1" applyAlignment="1">
      <alignment horizontal="right" vertical="top"/>
    </xf>
    <xf numFmtId="166" fontId="26" fillId="17" borderId="24" xfId="0" applyNumberFormat="1" applyFont="1" applyFill="1" applyBorder="1" applyAlignment="1">
      <alignment horizontal="right" vertical="top"/>
    </xf>
    <xf numFmtId="166" fontId="26" fillId="22" borderId="24" xfId="0" applyNumberFormat="1" applyFont="1" applyFill="1" applyBorder="1" applyAlignment="1">
      <alignment horizontal="right" vertical="top"/>
    </xf>
    <xf numFmtId="166" fontId="26" fillId="14" borderId="24" xfId="0" applyNumberFormat="1" applyFont="1" applyFill="1" applyBorder="1" applyAlignment="1">
      <alignment horizontal="right" vertical="top"/>
    </xf>
    <xf numFmtId="166" fontId="26" fillId="0" borderId="24" xfId="0" applyNumberFormat="1" applyFont="1" applyBorder="1" applyAlignment="1">
      <alignment horizontal="right" vertical="top"/>
    </xf>
    <xf numFmtId="3" fontId="26" fillId="24" borderId="24" xfId="0" applyNumberFormat="1" applyFont="1" applyFill="1" applyBorder="1" applyAlignment="1">
      <alignment vertical="top"/>
    </xf>
    <xf numFmtId="168" fontId="26" fillId="24" borderId="24" xfId="0" applyNumberFormat="1" applyFont="1" applyFill="1" applyBorder="1" applyAlignment="1">
      <alignment vertical="top"/>
    </xf>
    <xf numFmtId="0" fontId="10" fillId="0" borderId="24" xfId="0" applyFont="1" applyBorder="1" applyAlignment="1">
      <alignment vertical="top"/>
    </xf>
    <xf numFmtId="168" fontId="26" fillId="0" borderId="24" xfId="0" applyNumberFormat="1" applyFont="1" applyBorder="1" applyAlignment="1">
      <alignment vertical="top"/>
    </xf>
    <xf numFmtId="168" fontId="10" fillId="0" borderId="24" xfId="0" applyNumberFormat="1" applyFont="1" applyBorder="1" applyAlignment="1">
      <alignment vertical="top"/>
    </xf>
    <xf numFmtId="166" fontId="26" fillId="0" borderId="24" xfId="0" applyNumberFormat="1" applyFont="1" applyBorder="1" applyAlignment="1">
      <alignment vertical="top"/>
    </xf>
    <xf numFmtId="166" fontId="26" fillId="17" borderId="24" xfId="0" applyNumberFormat="1" applyFont="1" applyFill="1" applyBorder="1" applyAlignment="1">
      <alignment vertical="top"/>
    </xf>
    <xf numFmtId="3" fontId="26" fillId="22" borderId="24" xfId="0" applyNumberFormat="1" applyFont="1" applyFill="1" applyBorder="1" applyAlignment="1">
      <alignment vertical="top"/>
    </xf>
    <xf numFmtId="166" fontId="26" fillId="14" borderId="24" xfId="0" applyNumberFormat="1" applyFont="1" applyFill="1" applyBorder="1" applyAlignment="1">
      <alignment vertical="top"/>
    </xf>
    <xf numFmtId="14" fontId="124" fillId="0" borderId="0" xfId="1" quotePrefix="1" applyNumberFormat="1" applyFont="1" applyFill="1" applyBorder="1" applyAlignment="1">
      <alignment horizontal="left"/>
    </xf>
    <xf numFmtId="0" fontId="27" fillId="15" borderId="0" xfId="0" applyFont="1" applyFill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top"/>
    </xf>
    <xf numFmtId="3" fontId="29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1" fontId="40" fillId="0" borderId="0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/>
    </xf>
    <xf numFmtId="3" fontId="96" fillId="0" borderId="0" xfId="0" applyNumberFormat="1" applyFont="1" applyAlignment="1"/>
    <xf numFmtId="0" fontId="96" fillId="0" borderId="0" xfId="0" applyFont="1" applyBorder="1" applyAlignment="1"/>
    <xf numFmtId="0" fontId="127" fillId="0" borderId="0" xfId="0" applyFont="1" applyAlignment="1"/>
    <xf numFmtId="166" fontId="96" fillId="0" borderId="24" xfId="0" applyNumberFormat="1" applyFont="1" applyBorder="1" applyAlignment="1">
      <alignment vertical="top"/>
    </xf>
    <xf numFmtId="0" fontId="46" fillId="0" borderId="0" xfId="39" applyFont="1" applyAlignment="1" applyProtection="1">
      <protection locked="0"/>
    </xf>
    <xf numFmtId="3" fontId="96" fillId="0" borderId="0" xfId="0" applyNumberFormat="1" applyFont="1" applyBorder="1" applyAlignment="1"/>
    <xf numFmtId="170" fontId="125" fillId="0" borderId="0" xfId="35" applyNumberFormat="1" applyFont="1" applyAlignment="1">
      <alignment horizontal="left"/>
    </xf>
    <xf numFmtId="0" fontId="106" fillId="0" borderId="0" xfId="35" applyFont="1" applyFill="1" applyAlignment="1">
      <alignment horizontal="left"/>
    </xf>
    <xf numFmtId="0" fontId="47" fillId="0" borderId="0" xfId="0" applyFont="1" applyBorder="1" applyAlignment="1">
      <alignment horizontal="left"/>
    </xf>
    <xf numFmtId="0" fontId="107" fillId="0" borderId="0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128" fillId="0" borderId="0" xfId="0" applyFont="1"/>
    <xf numFmtId="0" fontId="129" fillId="0" borderId="0" xfId="0" applyFont="1" applyFill="1"/>
    <xf numFmtId="0" fontId="130" fillId="0" borderId="0" xfId="0" applyFont="1" applyFill="1"/>
    <xf numFmtId="0" fontId="131" fillId="0" borderId="0" xfId="0" applyFont="1"/>
    <xf numFmtId="0" fontId="129" fillId="0" borderId="0" xfId="0" applyFont="1" applyFill="1" applyAlignment="1">
      <alignment horizontal="center" wrapText="1"/>
    </xf>
    <xf numFmtId="0" fontId="131" fillId="0" borderId="0" xfId="0" applyFont="1" applyFill="1"/>
    <xf numFmtId="0" fontId="108" fillId="0" borderId="0" xfId="0" applyFont="1" applyFill="1"/>
    <xf numFmtId="0" fontId="109" fillId="0" borderId="0" xfId="0" applyFont="1" applyAlignment="1">
      <alignment vertical="top"/>
    </xf>
  </cellXfs>
  <cellStyles count="40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3" xfId="39" xr:uid="{8B0B0FB2-03EB-48AC-B33A-01C9FDD1E99D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2" xfId="37" xr:uid="{505660A2-B6D2-45CD-932C-A98D5A739E9E}"/>
  </cellStyles>
  <dxfs count="1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EA3DA258-1521-47A7-B66E-B57B5D6B2CBB}">
    <text>Sarake D = E+F+G. Siis sarake E näyttää, mikä on kunnan peruspalvelujen puhdas valtionosuus ilman sote-uudistuksen vaikutusta.</text>
  </threadedComment>
  <threadedComment ref="F9" dT="2022-04-21T09:31:25.60" personId="{261C2C5C-719C-4B81-9431-61E2133A3C01}" id="{23209493-83F0-4FCB-A5F1-E52519F02EAB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DC07C2B0-6C4B-4213-9704-EE1657B23AA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Q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3" dT="2022-09-01T10:49:10.72" personId="{261C2C5C-719C-4B81-9431-61E2133A3C01}" id="{DF317702-F0BE-42D3-BC85-95D088C886A2}">
    <text>Tiedot huhtikuun rahoituslaskelman välilehdeltä "Siirtyvät erät" D-sarakkeesta.</text>
  </threadedComment>
  <threadedComment ref="E13" dT="2022-09-19T12:56:34.29" personId="{261C2C5C-719C-4B81-9431-61E2133A3C01}" id="{C9F3134C-E8B0-40C8-AD53-6581476F39FB}">
    <text>Tiedot syyskuun rahoituslaskelmasta välilehdeltä "Siirtyvät kustannukset".</text>
  </threadedComment>
  <threadedComment ref="K13" dT="2022-04-21T09:31:25.60" personId="{261C2C5C-719C-4B81-9431-61E2133A3C01}" id="{43F797BD-1DEA-455D-8D13-B2346C9B1802}">
    <text>Tiedot huhtikuun rahoituslaskelman välilehdeltä "Siirtyvät erät" O-sarakkeesta.</text>
  </threadedComment>
  <threadedComment ref="L13" dT="2022-09-19T12:57:03.37" personId="{261C2C5C-719C-4B81-9431-61E2133A3C01}" id="{65924A47-D127-4D38-B158-EE3CDD51657F}">
    <text>Lähde: VM:n valtionosuuslaskelma 20.9.2022</text>
  </threadedComment>
  <threadedComment ref="N13" dT="2022-04-21T09:33:57.95" personId="{261C2C5C-719C-4B81-9431-61E2133A3C01}" id="{43F35437-4329-4DAA-9A37-5CF151379D83}">
    <text>Tiedot huhtikuun 2022 rahoituslaskelman välilehdeltä "Valtionosuudet_VM" R-sarakkeesta.</text>
  </threadedComment>
  <threadedComment ref="O13" dT="2022-09-19T13:00:39.92" personId="{261C2C5C-719C-4B81-9431-61E2133A3C01}" id="{0A90569D-6001-4CA7-BAD3-AE0D41E37202}">
    <text>Lähde: VM:n valtionosuuslaskelma 20.9.2022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vos.oph.fi/rap/vos/v22/vop6os22.html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m.fi/valtionosuuspaatoksia-ja-laskentatietoja" TargetMode="Externa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m.fi/valtionosuuspaatoksia-ja-laskentatietoja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6" sqref="B6"/>
    </sheetView>
  </sheetViews>
  <sheetFormatPr defaultColWidth="9.109375" defaultRowHeight="12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>
      <c r="B4" s="4" t="s">
        <v>330</v>
      </c>
      <c r="D4"/>
    </row>
    <row r="5" spans="2:10" ht="13.8">
      <c r="B5" s="4" t="s">
        <v>416</v>
      </c>
      <c r="D5"/>
    </row>
    <row r="6" spans="2:10" ht="13.8">
      <c r="B6" s="4" t="s">
        <v>313</v>
      </c>
      <c r="D6"/>
      <c r="E6" s="24"/>
    </row>
    <row r="7" spans="2:10" ht="13.8">
      <c r="B7" s="4" t="s">
        <v>413</v>
      </c>
      <c r="D7"/>
    </row>
    <row r="8" spans="2:10" ht="13.8">
      <c r="B8" s="4" t="s">
        <v>6</v>
      </c>
    </row>
    <row r="9" spans="2:10" ht="21.6" thickBot="1">
      <c r="B9" s="6" t="s">
        <v>5</v>
      </c>
      <c r="C9" s="2"/>
      <c r="D9" s="2"/>
      <c r="E9" s="2"/>
      <c r="F9" s="2"/>
      <c r="G9" s="2"/>
      <c r="H9" s="2"/>
      <c r="I9" s="2"/>
      <c r="J9" s="2"/>
    </row>
    <row r="11" spans="2:10" ht="13.8">
      <c r="D11" s="5" t="s">
        <v>1</v>
      </c>
    </row>
    <row r="12" spans="2:10">
      <c r="D12" s="3" t="s">
        <v>2</v>
      </c>
    </row>
    <row r="14" spans="2:10" ht="13.8">
      <c r="D14" s="5" t="s">
        <v>3</v>
      </c>
    </row>
    <row r="15" spans="2:10">
      <c r="D15" t="s">
        <v>4</v>
      </c>
    </row>
    <row r="16" spans="2:10">
      <c r="D16" t="s">
        <v>0</v>
      </c>
    </row>
    <row r="22" spans="4:4" ht="13.8">
      <c r="D22" s="5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AF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9" sqref="A9"/>
    </sheetView>
  </sheetViews>
  <sheetFormatPr defaultColWidth="9.109375" defaultRowHeight="14.4"/>
  <cols>
    <col min="1" max="1" width="8.6640625" style="17" customWidth="1"/>
    <col min="2" max="2" width="15.5546875" style="9" bestFit="1" customWidth="1"/>
    <col min="3" max="3" width="9.88671875" style="8" bestFit="1" customWidth="1"/>
    <col min="4" max="4" width="14.33203125" style="17" bestFit="1" customWidth="1"/>
    <col min="5" max="5" width="14.44140625" style="235" bestFit="1" customWidth="1"/>
    <col min="6" max="6" width="12.21875" style="313" bestFit="1" customWidth="1"/>
    <col min="7" max="7" width="12.44140625" style="236" bestFit="1" customWidth="1"/>
    <col min="8" max="8" width="14" style="8" bestFit="1" customWidth="1"/>
    <col min="9" max="9" width="13.109375" style="234" bestFit="1" customWidth="1"/>
    <col min="10" max="10" width="12.88671875" style="21" customWidth="1"/>
    <col min="11" max="11" width="13.44140625" style="10" bestFit="1" customWidth="1"/>
    <col min="12" max="12" width="12.5546875" style="76" bestFit="1" customWidth="1"/>
    <col min="13" max="13" width="12.5546875" style="23" bestFit="1" customWidth="1"/>
    <col min="14" max="14" width="8.88671875" style="365" customWidth="1"/>
    <col min="15" max="15" width="15.109375" customWidth="1"/>
    <col min="16" max="17" width="7.77734375" bestFit="1" customWidth="1"/>
    <col min="18" max="18" width="3.44140625" customWidth="1"/>
    <col min="19" max="19" width="9.88671875" customWidth="1"/>
    <col min="20" max="20" width="16" bestFit="1" customWidth="1"/>
    <col min="21" max="21" width="5.6640625" customWidth="1"/>
    <col min="22" max="22" width="5.44140625" customWidth="1"/>
    <col min="23" max="23" width="8.33203125" style="13" customWidth="1"/>
    <col min="24" max="24" width="15.5546875" style="9" bestFit="1" customWidth="1"/>
    <col min="25" max="25" width="9.88671875" style="8" bestFit="1" customWidth="1"/>
    <col min="26" max="26" width="13.44140625" style="204" customWidth="1"/>
    <col min="27" max="27" width="14" style="8" bestFit="1" customWidth="1"/>
    <col min="28" max="28" width="13.109375" style="19" bestFit="1" customWidth="1"/>
    <col min="29" max="29" width="12.88671875" style="19" customWidth="1"/>
    <col min="30" max="30" width="15.33203125" style="10" customWidth="1"/>
    <col min="31" max="31" width="12.33203125" style="199" bestFit="1" customWidth="1"/>
    <col min="32" max="32" width="12.5546875" style="76" customWidth="1"/>
    <col min="33" max="16384" width="9.109375" style="1"/>
  </cols>
  <sheetData>
    <row r="1" spans="1:32" ht="22.8">
      <c r="A1" s="61" t="s">
        <v>331</v>
      </c>
      <c r="B1" s="7"/>
      <c r="I1" s="9"/>
      <c r="J1" s="20"/>
      <c r="L1" s="74"/>
      <c r="M1" s="22"/>
      <c r="N1" s="364"/>
      <c r="W1" s="61" t="s">
        <v>326</v>
      </c>
      <c r="X1" s="7"/>
      <c r="Z1" s="22"/>
      <c r="AB1" s="13"/>
      <c r="AC1" s="13"/>
      <c r="AF1" s="74"/>
    </row>
    <row r="2" spans="1:32" ht="22.8">
      <c r="A2" s="356" t="s">
        <v>408</v>
      </c>
      <c r="B2" s="7"/>
      <c r="I2" s="9"/>
      <c r="J2" s="20"/>
      <c r="L2" s="74"/>
      <c r="M2" s="22"/>
      <c r="N2" s="364"/>
      <c r="W2" s="61"/>
      <c r="X2" s="7"/>
      <c r="Z2" s="22"/>
      <c r="AB2" s="13"/>
      <c r="AC2" s="13"/>
      <c r="AF2" s="74"/>
    </row>
    <row r="3" spans="1:32">
      <c r="A3" s="60" t="s">
        <v>308</v>
      </c>
      <c r="B3" s="90"/>
      <c r="C3" s="91"/>
      <c r="D3" s="80"/>
      <c r="E3" s="237"/>
      <c r="F3" s="314"/>
      <c r="G3" s="238"/>
      <c r="H3" s="92"/>
      <c r="I3" s="191"/>
      <c r="J3" s="93"/>
      <c r="K3" s="78"/>
      <c r="L3" s="74"/>
      <c r="M3" s="22"/>
      <c r="N3" s="364"/>
      <c r="W3" s="89" t="s">
        <v>308</v>
      </c>
      <c r="X3" s="191"/>
      <c r="Y3" s="92"/>
      <c r="Z3" s="22"/>
      <c r="AA3" s="92"/>
      <c r="AB3" s="78"/>
      <c r="AC3" s="78"/>
      <c r="AD3" s="78"/>
      <c r="AF3" s="74"/>
    </row>
    <row r="4" spans="1:32">
      <c r="A4" s="370" t="s">
        <v>415</v>
      </c>
      <c r="B4" s="90"/>
      <c r="C4" s="79"/>
      <c r="D4" s="80"/>
      <c r="E4" s="237"/>
      <c r="G4" s="239"/>
      <c r="H4" s="81"/>
      <c r="I4" s="232"/>
      <c r="J4" s="198"/>
      <c r="K4" s="39"/>
      <c r="L4" s="75"/>
      <c r="M4" s="42"/>
      <c r="O4" s="53"/>
      <c r="W4" s="94" t="s">
        <v>364</v>
      </c>
      <c r="X4" s="191"/>
      <c r="Y4" s="200"/>
      <c r="Z4" s="201"/>
      <c r="AA4" s="81"/>
      <c r="AB4" s="82"/>
      <c r="AC4" s="82"/>
      <c r="AD4" s="202" t="s">
        <v>365</v>
      </c>
      <c r="AF4" s="203"/>
    </row>
    <row r="5" spans="1:32" s="62" customFormat="1">
      <c r="A5" s="371" t="s">
        <v>394</v>
      </c>
      <c r="B5" s="191"/>
      <c r="C5" s="192"/>
      <c r="D5" s="85"/>
      <c r="E5" s="240"/>
      <c r="F5" s="315"/>
      <c r="G5" s="241"/>
      <c r="H5" s="88" t="s">
        <v>363</v>
      </c>
      <c r="J5" s="59"/>
      <c r="M5" s="42"/>
      <c r="N5" s="365"/>
      <c r="O5" s="53"/>
      <c r="P5" s="53"/>
      <c r="Q5" s="53"/>
      <c r="R5" s="53"/>
      <c r="S5" s="53"/>
      <c r="U5" s="53"/>
      <c r="V5" s="53"/>
      <c r="W5" s="94" t="s">
        <v>366</v>
      </c>
      <c r="X5" s="191"/>
      <c r="Y5" s="192"/>
      <c r="Z5" s="204"/>
      <c r="AA5" s="85"/>
      <c r="AB5" s="59"/>
      <c r="AC5" s="59"/>
      <c r="AD5" s="78" t="s">
        <v>363</v>
      </c>
      <c r="AE5" s="199"/>
      <c r="AF5" s="205"/>
    </row>
    <row r="6" spans="1:32">
      <c r="A6" s="372" t="s">
        <v>414</v>
      </c>
      <c r="B6" s="90"/>
      <c r="C6" s="83"/>
      <c r="D6" s="84"/>
      <c r="E6" s="242"/>
      <c r="F6" s="315"/>
      <c r="G6" s="241"/>
      <c r="H6" s="85"/>
      <c r="I6" s="85"/>
      <c r="J6" s="86"/>
      <c r="K6" s="87"/>
      <c r="L6" s="18"/>
      <c r="M6" s="16"/>
      <c r="N6" s="366"/>
      <c r="W6" s="78" t="s">
        <v>314</v>
      </c>
      <c r="X6" s="191"/>
      <c r="Y6" s="192"/>
      <c r="Z6" s="16"/>
      <c r="AA6" s="85"/>
      <c r="AB6" s="85"/>
      <c r="AC6" s="85"/>
      <c r="AD6" s="87"/>
      <c r="AF6" s="18"/>
    </row>
    <row r="7" spans="1:32">
      <c r="A7" s="373" t="s">
        <v>315</v>
      </c>
      <c r="B7" s="90"/>
      <c r="C7" s="83"/>
      <c r="D7" s="84"/>
      <c r="E7" s="242"/>
      <c r="H7" s="85"/>
      <c r="I7" s="85"/>
      <c r="J7" s="86"/>
      <c r="K7" s="87"/>
      <c r="L7" s="18"/>
      <c r="M7" s="16"/>
      <c r="N7" s="366"/>
      <c r="W7" s="78" t="s">
        <v>315</v>
      </c>
      <c r="X7" s="191"/>
      <c r="Y7" s="192"/>
      <c r="Z7" s="16"/>
      <c r="AA7" s="85"/>
      <c r="AB7" s="85"/>
      <c r="AC7" s="85"/>
      <c r="AD7" s="87"/>
      <c r="AF7" s="18"/>
    </row>
    <row r="8" spans="1:32" s="62" customFormat="1">
      <c r="A8" s="374" t="s">
        <v>320</v>
      </c>
      <c r="B8" s="45"/>
      <c r="C8" s="115"/>
      <c r="D8" s="116"/>
      <c r="E8" s="243"/>
      <c r="F8" s="316"/>
      <c r="G8" s="244"/>
      <c r="H8" s="115"/>
      <c r="I8" s="45"/>
      <c r="J8" s="40"/>
      <c r="K8" s="39"/>
      <c r="L8" s="75"/>
      <c r="M8" s="42"/>
      <c r="N8" s="365"/>
      <c r="O8" s="53"/>
      <c r="P8" s="53"/>
      <c r="Q8" s="53"/>
      <c r="R8" s="53"/>
      <c r="S8" s="53"/>
      <c r="T8" s="53"/>
      <c r="U8" s="53"/>
      <c r="V8" s="53"/>
      <c r="W8" s="78" t="s">
        <v>320</v>
      </c>
      <c r="X8" s="191"/>
      <c r="Y8" s="192"/>
      <c r="Z8" s="16"/>
      <c r="AA8" s="85"/>
      <c r="AB8" s="85"/>
      <c r="AC8" s="85"/>
      <c r="AD8" s="87"/>
      <c r="AE8" s="199"/>
      <c r="AF8" s="18"/>
    </row>
    <row r="9" spans="1:32" s="62" customFormat="1" ht="96.6">
      <c r="A9" s="357" t="s">
        <v>302</v>
      </c>
      <c r="B9" s="108" t="s">
        <v>7</v>
      </c>
      <c r="C9" s="109" t="s">
        <v>332</v>
      </c>
      <c r="D9" s="109" t="s">
        <v>375</v>
      </c>
      <c r="E9" s="339" t="s">
        <v>374</v>
      </c>
      <c r="F9" s="245" t="s">
        <v>336</v>
      </c>
      <c r="G9" s="245" t="s">
        <v>334</v>
      </c>
      <c r="H9" s="109" t="s">
        <v>319</v>
      </c>
      <c r="I9" s="109" t="s">
        <v>373</v>
      </c>
      <c r="J9" s="110" t="s">
        <v>377</v>
      </c>
      <c r="K9" s="110" t="s">
        <v>376</v>
      </c>
      <c r="L9" s="111" t="s">
        <v>369</v>
      </c>
      <c r="M9" s="111" t="s">
        <v>370</v>
      </c>
      <c r="N9" s="252" t="s">
        <v>419</v>
      </c>
      <c r="O9" s="195" t="s">
        <v>333</v>
      </c>
      <c r="P9" s="195" t="s">
        <v>318</v>
      </c>
      <c r="Q9" s="195" t="s">
        <v>317</v>
      </c>
      <c r="R9" s="112"/>
      <c r="S9" s="113" t="s">
        <v>316</v>
      </c>
      <c r="T9" s="113" t="s">
        <v>325</v>
      </c>
      <c r="U9" s="113"/>
      <c r="V9" s="114"/>
      <c r="W9" s="206" t="s">
        <v>302</v>
      </c>
      <c r="X9" s="206" t="s">
        <v>7</v>
      </c>
      <c r="Y9" s="207" t="s">
        <v>303</v>
      </c>
      <c r="Z9" s="207" t="s">
        <v>328</v>
      </c>
      <c r="AA9" s="207" t="s">
        <v>319</v>
      </c>
      <c r="AB9" s="207" t="s">
        <v>304</v>
      </c>
      <c r="AC9" s="208" t="s">
        <v>327</v>
      </c>
      <c r="AD9" s="208" t="s">
        <v>321</v>
      </c>
      <c r="AE9" s="209" t="s">
        <v>305</v>
      </c>
      <c r="AF9" s="209" t="s">
        <v>307</v>
      </c>
    </row>
    <row r="10" spans="1:32" s="107" customFormat="1" ht="27.6" customHeight="1">
      <c r="A10" s="358"/>
      <c r="B10" s="340" t="s">
        <v>8</v>
      </c>
      <c r="C10" s="341">
        <f>SUM(C11:C303)</f>
        <v>5517897</v>
      </c>
      <c r="D10" s="341">
        <v>1892792021.5919447</v>
      </c>
      <c r="E10" s="342">
        <f t="shared" ref="E10:L10" si="0">SUM(E11:E303)</f>
        <v>1896382936.3887067</v>
      </c>
      <c r="F10" s="338">
        <v>-3590914.7967605116</v>
      </c>
      <c r="G10" s="338">
        <v>0</v>
      </c>
      <c r="H10" s="341">
        <v>818756361.32335389</v>
      </c>
      <c r="I10" s="343">
        <f t="shared" si="0"/>
        <v>2711548382.9152994</v>
      </c>
      <c r="J10" s="344">
        <f t="shared" si="0"/>
        <v>13162188</v>
      </c>
      <c r="K10" s="341">
        <v>862000000.00000036</v>
      </c>
      <c r="L10" s="345">
        <f t="shared" si="0"/>
        <v>3586710570.9152999</v>
      </c>
      <c r="M10" s="346">
        <f t="shared" ref="M10" si="1">L10/C10</f>
        <v>650.01404899643831</v>
      </c>
      <c r="N10" s="367"/>
      <c r="O10" s="347">
        <f t="shared" ref="O10:O73" si="2">L10-AE10</f>
        <v>-7131726620.1757259</v>
      </c>
      <c r="P10" s="348">
        <f t="shared" ref="P10" si="3">O10/AE10</f>
        <v>-0.66537000618928754</v>
      </c>
      <c r="Q10" s="347">
        <f t="shared" ref="Q10:Q73" si="4">M10-AF10</f>
        <v>-1297.495317689287</v>
      </c>
      <c r="R10" s="349"/>
      <c r="S10" s="350">
        <f t="shared" ref="S10:S73" si="5">I10/AB10-1</f>
        <v>-0.65917659819152041</v>
      </c>
      <c r="T10" s="350">
        <f t="shared" ref="T10:T73" si="6">K10/AD10-1</f>
        <v>-0.68647704953849309</v>
      </c>
      <c r="U10" s="350"/>
      <c r="V10" s="351"/>
      <c r="W10" s="340"/>
      <c r="X10" s="340" t="s">
        <v>8</v>
      </c>
      <c r="Y10" s="352">
        <f t="shared" ref="Y10:AE10" si="7">SUM(Y11:Y303)</f>
        <v>5503664</v>
      </c>
      <c r="Z10" s="352">
        <f t="shared" si="7"/>
        <v>7166187560.7008839</v>
      </c>
      <c r="AA10" s="352">
        <f t="shared" si="7"/>
        <v>789687442.38652444</v>
      </c>
      <c r="AB10" s="353">
        <f t="shared" si="7"/>
        <v>7955875003.0874109</v>
      </c>
      <c r="AC10" s="354">
        <f>SUM(AC11:AC303)</f>
        <v>13162188</v>
      </c>
      <c r="AD10" s="352">
        <f t="shared" si="7"/>
        <v>2749400000.0036144</v>
      </c>
      <c r="AE10" s="355">
        <f t="shared" si="7"/>
        <v>10718437191.091026</v>
      </c>
      <c r="AF10" s="352">
        <f t="shared" ref="AF10" si="8">AE10/Y10</f>
        <v>1947.5093666857254</v>
      </c>
    </row>
    <row r="11" spans="1:32">
      <c r="A11" s="359">
        <v>5</v>
      </c>
      <c r="B11" s="25" t="s">
        <v>9</v>
      </c>
      <c r="C11" s="77">
        <v>9311</v>
      </c>
      <c r="D11" s="47">
        <v>6654046.7846985571</v>
      </c>
      <c r="E11" s="246">
        <f>D11-F11-G11</f>
        <v>4435541.5337273572</v>
      </c>
      <c r="F11" s="246">
        <v>1780192.6468615355</v>
      </c>
      <c r="G11" s="248">
        <v>438312.60410966398</v>
      </c>
      <c r="H11" s="67">
        <v>5455018.5206965087</v>
      </c>
      <c r="I11" s="233">
        <f>SUM(D11+H11)</f>
        <v>12109065.305395067</v>
      </c>
      <c r="J11" s="337">
        <v>1507772</v>
      </c>
      <c r="K11" s="31">
        <v>1986020.1301658938</v>
      </c>
      <c r="L11" s="27">
        <f>SUM(I11:K11)</f>
        <v>15602857.43556096</v>
      </c>
      <c r="M11" s="28">
        <f>L11/C11</f>
        <v>1675.7445425368876</v>
      </c>
      <c r="N11" s="368">
        <v>14</v>
      </c>
      <c r="O11" s="196">
        <f>L11-AE11</f>
        <v>-23605654.365745049</v>
      </c>
      <c r="P11" s="197">
        <f>O11/AE11</f>
        <v>-0.60205433160456656</v>
      </c>
      <c r="Q11" s="196">
        <f>M11-AF11</f>
        <v>-2486.959757421283</v>
      </c>
      <c r="R11" s="46"/>
      <c r="S11" s="73">
        <f>I11/AB11-1</f>
        <v>-0.61136189281300413</v>
      </c>
      <c r="T11" s="73">
        <f>K11/AD11-1</f>
        <v>-0.69646878613156227</v>
      </c>
      <c r="U11" s="97"/>
      <c r="V11" s="49"/>
      <c r="W11" s="104">
        <v>5</v>
      </c>
      <c r="X11" s="99" t="s">
        <v>9</v>
      </c>
      <c r="Y11" s="100">
        <v>9419</v>
      </c>
      <c r="Z11" s="30">
        <v>21003090.634986468</v>
      </c>
      <c r="AA11" s="175">
        <v>10154598.437353287</v>
      </c>
      <c r="AB11" s="211">
        <f>Z11+AA11</f>
        <v>31157689.072339755</v>
      </c>
      <c r="AC11" s="337">
        <v>1507772</v>
      </c>
      <c r="AD11" s="250">
        <v>6543050.7289662547</v>
      </c>
      <c r="AE11" s="212">
        <f>SUM(AB11+AC11+AD11)</f>
        <v>39208511.801306009</v>
      </c>
      <c r="AF11" s="175">
        <f>AE11/Y11</f>
        <v>4162.7042999581709</v>
      </c>
    </row>
    <row r="12" spans="1:32">
      <c r="A12" s="359">
        <v>9</v>
      </c>
      <c r="B12" s="25" t="s">
        <v>10</v>
      </c>
      <c r="C12" s="77">
        <v>2491</v>
      </c>
      <c r="D12" s="47">
        <v>2036764.8988811015</v>
      </c>
      <c r="E12" s="246">
        <f>D12-F12-G12</f>
        <v>1508668.607756929</v>
      </c>
      <c r="F12" s="317">
        <v>464111.86453743564</v>
      </c>
      <c r="G12" s="248">
        <v>63984.426586736838</v>
      </c>
      <c r="H12" s="67">
        <v>1701562.6363302395</v>
      </c>
      <c r="I12" s="233">
        <f>SUM(D12+H12)</f>
        <v>3738327.535211341</v>
      </c>
      <c r="J12" s="274">
        <v>-539829</v>
      </c>
      <c r="K12" s="31">
        <v>528480.51410500845</v>
      </c>
      <c r="L12" s="27">
        <f>SUM(I12:K12)</f>
        <v>3726979.0493163494</v>
      </c>
      <c r="M12" s="28">
        <f>L12/C12</f>
        <v>1496.1778600226212</v>
      </c>
      <c r="N12" s="368">
        <v>17</v>
      </c>
      <c r="O12" s="196">
        <f>L12-AE12</f>
        <v>-6911058.0032831514</v>
      </c>
      <c r="P12" s="197">
        <f>O12/AE12</f>
        <v>-0.64965537994571765</v>
      </c>
      <c r="Q12" s="196">
        <f>M12-AF12</f>
        <v>-2730.2969324285118</v>
      </c>
      <c r="R12" s="46"/>
      <c r="S12" s="73">
        <f>I12/AB12-1</f>
        <v>-0.60380847071581911</v>
      </c>
      <c r="T12" s="73">
        <f>K12/AD12-1</f>
        <v>-0.69666060755931469</v>
      </c>
      <c r="U12" s="97"/>
      <c r="V12" s="49"/>
      <c r="W12" s="104">
        <v>9</v>
      </c>
      <c r="X12" s="99" t="s">
        <v>10</v>
      </c>
      <c r="Y12" s="100">
        <v>2517</v>
      </c>
      <c r="Z12" s="210">
        <v>6542865.7642790833</v>
      </c>
      <c r="AA12" s="175">
        <v>2892791.6359827667</v>
      </c>
      <c r="AB12" s="211">
        <f>Z12+AA12</f>
        <v>9435657.4002618492</v>
      </c>
      <c r="AC12" s="274">
        <v>-539829</v>
      </c>
      <c r="AD12" s="250">
        <v>1742208.6523376517</v>
      </c>
      <c r="AE12" s="212">
        <f>SUM(AB12+AC12+AD12)</f>
        <v>10638037.052599501</v>
      </c>
      <c r="AF12" s="175">
        <f>AE12/Y12</f>
        <v>4226.474792451133</v>
      </c>
    </row>
    <row r="13" spans="1:32">
      <c r="A13" s="359">
        <v>10</v>
      </c>
      <c r="B13" s="25" t="s">
        <v>11</v>
      </c>
      <c r="C13" s="77">
        <v>11197</v>
      </c>
      <c r="D13" s="47">
        <v>4100829.2631175928</v>
      </c>
      <c r="E13" s="246">
        <f>D13-F13-G13</f>
        <v>4300792.8520634864</v>
      </c>
      <c r="F13" s="317">
        <v>422267.45384994568</v>
      </c>
      <c r="G13" s="248">
        <v>-622231.04279583937</v>
      </c>
      <c r="H13" s="67">
        <v>6423808.3761771442</v>
      </c>
      <c r="I13" s="233">
        <f>SUM(D13+H13)</f>
        <v>10524637.639294736</v>
      </c>
      <c r="J13" s="273">
        <v>-678824</v>
      </c>
      <c r="K13" s="31">
        <v>2438352.4682064205</v>
      </c>
      <c r="L13" s="27">
        <f>SUM(I13:K13)</f>
        <v>12284166.107501157</v>
      </c>
      <c r="M13" s="28">
        <f>L13/C13</f>
        <v>1097.0944098866801</v>
      </c>
      <c r="N13" s="368">
        <v>14</v>
      </c>
      <c r="O13" s="196">
        <f>L13-AE13</f>
        <v>-32725087.382136926</v>
      </c>
      <c r="P13" s="197">
        <f>O13/AE13</f>
        <v>-0.72707465343033995</v>
      </c>
      <c r="Q13" s="196">
        <f>M13-AF13</f>
        <v>-2874.7775888459428</v>
      </c>
      <c r="R13" s="46"/>
      <c r="S13" s="73">
        <f>I13/AB13-1</f>
        <v>-0.72074482475095203</v>
      </c>
      <c r="T13" s="73">
        <f>K13/AD13-1</f>
        <v>-0.69519953517202948</v>
      </c>
      <c r="U13" s="97"/>
      <c r="V13" s="49"/>
      <c r="W13" s="104">
        <v>10</v>
      </c>
      <c r="X13" s="99" t="s">
        <v>11</v>
      </c>
      <c r="Y13" s="100">
        <v>11332</v>
      </c>
      <c r="Z13" s="210">
        <v>25482311.469852973</v>
      </c>
      <c r="AA13" s="175">
        <v>12205934.163942546</v>
      </c>
      <c r="AB13" s="211">
        <f>Z13+AA13</f>
        <v>37688245.633795515</v>
      </c>
      <c r="AC13" s="273">
        <v>-678824</v>
      </c>
      <c r="AD13" s="250">
        <v>7999831.8558425661</v>
      </c>
      <c r="AE13" s="212">
        <f>SUM(AB13+AC13+AD13)</f>
        <v>45009253.489638083</v>
      </c>
      <c r="AF13" s="175">
        <f>AE13/Y13</f>
        <v>3971.8719987326231</v>
      </c>
    </row>
    <row r="14" spans="1:32">
      <c r="A14" s="359">
        <v>16</v>
      </c>
      <c r="B14" s="25" t="s">
        <v>12</v>
      </c>
      <c r="C14" s="77">
        <v>8033</v>
      </c>
      <c r="D14" s="47">
        <v>7095762.2564783162</v>
      </c>
      <c r="E14" s="246">
        <f>D14-F14-G14</f>
        <v>923249.05874449899</v>
      </c>
      <c r="F14" s="317">
        <v>3289149.4046717775</v>
      </c>
      <c r="G14" s="248">
        <v>2883363.7930620397</v>
      </c>
      <c r="H14" s="67">
        <v>2323888.2654916393</v>
      </c>
      <c r="I14" s="233">
        <f>SUM(D14+H14)</f>
        <v>9419650.5219699554</v>
      </c>
      <c r="J14" s="274">
        <v>-571243</v>
      </c>
      <c r="K14" s="31">
        <v>1442392.1551878706</v>
      </c>
      <c r="L14" s="27">
        <f>SUM(I14:K14)</f>
        <v>10290799.677157827</v>
      </c>
      <c r="M14" s="28">
        <f>L14/C14</f>
        <v>1281.0655641924345</v>
      </c>
      <c r="N14" s="368">
        <v>7</v>
      </c>
      <c r="O14" s="196">
        <f>L14-AE14</f>
        <v>-12772936.60000553</v>
      </c>
      <c r="P14" s="197">
        <f>O14/AE14</f>
        <v>-0.55381038208682176</v>
      </c>
      <c r="Q14" s="196">
        <f>M14-AF14</f>
        <v>-1580.7952469706574</v>
      </c>
      <c r="R14" s="46"/>
      <c r="S14" s="73">
        <f>I14/AB14-1</f>
        <v>-0.50229199503077437</v>
      </c>
      <c r="T14" s="73">
        <f>K14/AD14-1</f>
        <v>-0.69368947976050044</v>
      </c>
      <c r="U14" s="97"/>
      <c r="V14" s="49"/>
      <c r="W14" s="104">
        <v>16</v>
      </c>
      <c r="X14" s="99" t="s">
        <v>12</v>
      </c>
      <c r="Y14" s="100">
        <v>8059</v>
      </c>
      <c r="Z14" s="210">
        <v>14784357.103456717</v>
      </c>
      <c r="AA14" s="175">
        <v>4141700.8018253017</v>
      </c>
      <c r="AB14" s="211">
        <f>Z14+AA14</f>
        <v>18926057.905282021</v>
      </c>
      <c r="AC14" s="274">
        <v>-571243</v>
      </c>
      <c r="AD14" s="250">
        <v>4708921.3718813369</v>
      </c>
      <c r="AE14" s="212">
        <f>SUM(AB14+AC14+AD14)</f>
        <v>23063736.277163357</v>
      </c>
      <c r="AF14" s="175">
        <f>AE14/Y14</f>
        <v>2861.860811163092</v>
      </c>
    </row>
    <row r="15" spans="1:32">
      <c r="A15" s="359">
        <v>18</v>
      </c>
      <c r="B15" s="25" t="s">
        <v>13</v>
      </c>
      <c r="C15" s="77">
        <v>4847</v>
      </c>
      <c r="D15" s="47">
        <v>1570500.8558547357</v>
      </c>
      <c r="E15" s="246">
        <f>D15-F15-G15</f>
        <v>2368628.6372651779</v>
      </c>
      <c r="F15" s="317">
        <v>-463971.9361565389</v>
      </c>
      <c r="G15" s="248">
        <v>-334155.84525390354</v>
      </c>
      <c r="H15" s="67">
        <v>1258878.6451743196</v>
      </c>
      <c r="I15" s="233">
        <f>SUM(D15+H15)</f>
        <v>2829379.5010290556</v>
      </c>
      <c r="J15" s="273">
        <v>-122335</v>
      </c>
      <c r="K15" s="31">
        <v>870986.03937708272</v>
      </c>
      <c r="L15" s="27">
        <f>SUM(I15:K15)</f>
        <v>3578030.5404061382</v>
      </c>
      <c r="M15" s="28">
        <f>L15/C15</f>
        <v>738.19487113805201</v>
      </c>
      <c r="N15" s="368">
        <v>1</v>
      </c>
      <c r="O15" s="196">
        <f>L15-AE15</f>
        <v>-5191310.9362532906</v>
      </c>
      <c r="P15" s="197">
        <f>O15/AE15</f>
        <v>-0.59198412447166515</v>
      </c>
      <c r="Q15" s="196">
        <f>M15-AF15</f>
        <v>-1059.538108906931</v>
      </c>
      <c r="R15" s="46"/>
      <c r="S15" s="73">
        <f>I15/AB15-1</f>
        <v>-0.5388861277582615</v>
      </c>
      <c r="T15" s="73">
        <f>K15/AD15-1</f>
        <v>-0.68393401220787764</v>
      </c>
      <c r="U15" s="97"/>
      <c r="V15" s="49"/>
      <c r="W15" s="104">
        <v>18</v>
      </c>
      <c r="X15" s="99" t="s">
        <v>13</v>
      </c>
      <c r="Y15" s="100">
        <v>4878</v>
      </c>
      <c r="Z15" s="210">
        <v>4641224.3705044333</v>
      </c>
      <c r="AA15" s="175">
        <v>1494742.6245326537</v>
      </c>
      <c r="AB15" s="211">
        <f>Z15+AA15</f>
        <v>6135966.9950370872</v>
      </c>
      <c r="AC15" s="273">
        <v>-122335</v>
      </c>
      <c r="AD15" s="250">
        <v>2755709.4816223411</v>
      </c>
      <c r="AE15" s="212">
        <f>SUM(AB15+AC15+AD15)</f>
        <v>8769341.4766594283</v>
      </c>
      <c r="AF15" s="175">
        <f>AE15/Y15</f>
        <v>1797.7329800449832</v>
      </c>
    </row>
    <row r="16" spans="1:32">
      <c r="A16" s="359">
        <v>19</v>
      </c>
      <c r="B16" s="25" t="s">
        <v>14</v>
      </c>
      <c r="C16" s="77">
        <v>3955</v>
      </c>
      <c r="D16" s="47">
        <v>1603398.8279023739</v>
      </c>
      <c r="E16" s="246">
        <f>D16-F16-G16</f>
        <v>1983749.5895332338</v>
      </c>
      <c r="F16" s="317">
        <v>-45285.652622894806</v>
      </c>
      <c r="G16" s="248">
        <v>-335065.10900796513</v>
      </c>
      <c r="H16" s="67">
        <v>1669540.9239788367</v>
      </c>
      <c r="I16" s="233">
        <f>SUM(D16+H16)</f>
        <v>3272939.7518812106</v>
      </c>
      <c r="J16" s="274">
        <v>-74210</v>
      </c>
      <c r="K16" s="31">
        <v>686688.94266462908</v>
      </c>
      <c r="L16" s="27">
        <f>SUM(I16:K16)</f>
        <v>3885418.6945458399</v>
      </c>
      <c r="M16" s="28">
        <f>L16/C16</f>
        <v>982.40674956911255</v>
      </c>
      <c r="N16" s="368">
        <v>2</v>
      </c>
      <c r="O16" s="196">
        <f>L16-AE16</f>
        <v>-4260727.6235162364</v>
      </c>
      <c r="P16" s="197">
        <f>O16/AE16</f>
        <v>-0.52303598010130514</v>
      </c>
      <c r="Q16" s="196">
        <f>M16-AF16</f>
        <v>-1075.2205093503308</v>
      </c>
      <c r="R16" s="46"/>
      <c r="S16" s="73">
        <f>I16/AB16-1</f>
        <v>-0.45369193790189777</v>
      </c>
      <c r="T16" s="73">
        <f>K16/AD16-1</f>
        <v>-0.69197676776251416</v>
      </c>
      <c r="U16" s="97"/>
      <c r="V16" s="49"/>
      <c r="W16" s="104">
        <v>19</v>
      </c>
      <c r="X16" s="99" t="s">
        <v>14</v>
      </c>
      <c r="Y16" s="100">
        <v>3959</v>
      </c>
      <c r="Z16" s="210">
        <v>4080744.7840817384</v>
      </c>
      <c r="AA16" s="175">
        <v>1910270.1376301055</v>
      </c>
      <c r="AB16" s="211">
        <f>Z16+AA16</f>
        <v>5991014.9217118435</v>
      </c>
      <c r="AC16" s="274">
        <v>-74210</v>
      </c>
      <c r="AD16" s="250">
        <v>2229341.3963502333</v>
      </c>
      <c r="AE16" s="212">
        <f>SUM(AB16+AC16+AD16)</f>
        <v>8146146.3180620763</v>
      </c>
      <c r="AF16" s="175">
        <f>AE16/Y16</f>
        <v>2057.6272589194432</v>
      </c>
    </row>
    <row r="17" spans="1:32">
      <c r="A17" s="359">
        <v>20</v>
      </c>
      <c r="B17" s="25" t="s">
        <v>15</v>
      </c>
      <c r="C17" s="77">
        <v>16467</v>
      </c>
      <c r="D17" s="47">
        <v>1233659.6125885863</v>
      </c>
      <c r="E17" s="246">
        <f>D17-F17-G17</f>
        <v>4555441.535105763</v>
      </c>
      <c r="F17" s="317">
        <v>-1592564.1663530697</v>
      </c>
      <c r="G17" s="248">
        <v>-1729217.7561641075</v>
      </c>
      <c r="H17" s="67">
        <v>7577310.0732649677</v>
      </c>
      <c r="I17" s="233">
        <f>SUM(D17+H17)</f>
        <v>8810969.6858535539</v>
      </c>
      <c r="J17" s="273">
        <v>-2659976</v>
      </c>
      <c r="K17" s="31">
        <v>2876295.8692132682</v>
      </c>
      <c r="L17" s="27">
        <f>SUM(I17:K17)</f>
        <v>9027289.5550668221</v>
      </c>
      <c r="M17" s="28">
        <f>L17/C17</f>
        <v>548.20486761807388</v>
      </c>
      <c r="N17" s="368">
        <v>6</v>
      </c>
      <c r="O17" s="196">
        <f>L17-AE17</f>
        <v>-26897172.777979739</v>
      </c>
      <c r="P17" s="197">
        <f>O17/AE17</f>
        <v>-0.7487146927523336</v>
      </c>
      <c r="Q17" s="196">
        <f>M17-AF17</f>
        <v>-1643.5139007942598</v>
      </c>
      <c r="R17" s="46"/>
      <c r="S17" s="73">
        <f>I17/AB17-1</f>
        <v>-0.70061462529373952</v>
      </c>
      <c r="T17" s="73">
        <f>K17/AD17-1</f>
        <v>-0.68579646845606457</v>
      </c>
      <c r="U17" s="97"/>
      <c r="V17" s="49"/>
      <c r="W17" s="104">
        <v>20</v>
      </c>
      <c r="X17" s="99" t="s">
        <v>15</v>
      </c>
      <c r="Y17" s="100">
        <v>16391</v>
      </c>
      <c r="Z17" s="210">
        <v>20065742.288429942</v>
      </c>
      <c r="AA17" s="175">
        <v>9364451.8033768572</v>
      </c>
      <c r="AB17" s="211">
        <f>Z17+AA17</f>
        <v>29430194.091806799</v>
      </c>
      <c r="AC17" s="273">
        <v>-2659976</v>
      </c>
      <c r="AD17" s="250">
        <v>9154244.2412397657</v>
      </c>
      <c r="AE17" s="212">
        <f>SUM(AB17+AC17+AD17)</f>
        <v>35924462.333046563</v>
      </c>
      <c r="AF17" s="175">
        <f>AE17/Y17</f>
        <v>2191.7187684123337</v>
      </c>
    </row>
    <row r="18" spans="1:32">
      <c r="A18" s="359">
        <v>46</v>
      </c>
      <c r="B18" s="25" t="s">
        <v>16</v>
      </c>
      <c r="C18" s="77">
        <v>1362</v>
      </c>
      <c r="D18" s="47">
        <v>1512975.5824544737</v>
      </c>
      <c r="E18" s="246">
        <f>D18-F18-G18</f>
        <v>754181.20482853847</v>
      </c>
      <c r="F18" s="317">
        <v>419736.89852684824</v>
      </c>
      <c r="G18" s="248">
        <v>339057.47909908701</v>
      </c>
      <c r="H18" s="67">
        <v>398847.89650114003</v>
      </c>
      <c r="I18" s="233">
        <f>SUM(D18+H18)</f>
        <v>1911823.4789556137</v>
      </c>
      <c r="J18" s="274">
        <v>-336729</v>
      </c>
      <c r="K18" s="31">
        <v>300351.92572675296</v>
      </c>
      <c r="L18" s="27">
        <f>SUM(I18:K18)</f>
        <v>1875446.4046823666</v>
      </c>
      <c r="M18" s="28">
        <f>L18/C18</f>
        <v>1376.9797391206803</v>
      </c>
      <c r="N18" s="368">
        <v>10</v>
      </c>
      <c r="O18" s="196">
        <f>L18-AE18</f>
        <v>-4163744.3502958338</v>
      </c>
      <c r="P18" s="197">
        <f>O18/AE18</f>
        <v>-0.68945402111426823</v>
      </c>
      <c r="Q18" s="196">
        <f>M18-AF18</f>
        <v>-3034.4086867216865</v>
      </c>
      <c r="R18" s="46"/>
      <c r="S18" s="73">
        <f>I18/AB18-1</f>
        <v>-0.64457294589685721</v>
      </c>
      <c r="T18" s="73">
        <f>K18/AD18-1</f>
        <v>-0.69873591083563635</v>
      </c>
      <c r="U18" s="97"/>
      <c r="V18" s="49"/>
      <c r="W18" s="104">
        <v>46</v>
      </c>
      <c r="X18" s="99" t="s">
        <v>16</v>
      </c>
      <c r="Y18" s="100">
        <v>1369</v>
      </c>
      <c r="Z18" s="210">
        <v>4232063.4970265338</v>
      </c>
      <c r="AA18" s="175">
        <v>1146884.0447686769</v>
      </c>
      <c r="AB18" s="211">
        <f>Z18+AA18</f>
        <v>5378947.5417952109</v>
      </c>
      <c r="AC18" s="274">
        <v>-336729</v>
      </c>
      <c r="AD18" s="250">
        <v>996972.21318298916</v>
      </c>
      <c r="AE18" s="212">
        <f>SUM(AB18+AC18+AD18)</f>
        <v>6039190.7549782004</v>
      </c>
      <c r="AF18" s="175">
        <f>AE18/Y18</f>
        <v>4411.3884258423668</v>
      </c>
    </row>
    <row r="19" spans="1:32">
      <c r="A19" s="359">
        <v>47</v>
      </c>
      <c r="B19" s="25" t="s">
        <v>17</v>
      </c>
      <c r="C19" s="77">
        <v>1789</v>
      </c>
      <c r="D19" s="47">
        <v>2581014.7777733826</v>
      </c>
      <c r="E19" s="246">
        <f>D19-F19-G19</f>
        <v>2121598.2962523103</v>
      </c>
      <c r="F19" s="317">
        <v>-141790.16410520035</v>
      </c>
      <c r="G19" s="248">
        <v>601206.64562627277</v>
      </c>
      <c r="H19" s="67">
        <v>633828.26378302253</v>
      </c>
      <c r="I19" s="233">
        <f>SUM(D19+H19)</f>
        <v>3214843.0415564049</v>
      </c>
      <c r="J19" s="273">
        <v>-36544</v>
      </c>
      <c r="K19" s="31">
        <v>398753.49516745942</v>
      </c>
      <c r="L19" s="27">
        <f>SUM(I19:K19)</f>
        <v>3577052.5367238643</v>
      </c>
      <c r="M19" s="28">
        <f>L19/C19</f>
        <v>1999.4703950384931</v>
      </c>
      <c r="N19" s="368">
        <v>19</v>
      </c>
      <c r="O19" s="196">
        <f>L19-AE19</f>
        <v>-6329268.1328511564</v>
      </c>
      <c r="P19" s="197">
        <f>O19/AE19</f>
        <v>-0.63891209904904889</v>
      </c>
      <c r="Q19" s="196">
        <f>M19-AF19</f>
        <v>-3479.6892673370721</v>
      </c>
      <c r="R19" s="46"/>
      <c r="S19" s="73">
        <f>I19/AB19-1</f>
        <v>-0.62879353844934149</v>
      </c>
      <c r="T19" s="73">
        <f>K19/AD19-1</f>
        <v>-0.68904208992475402</v>
      </c>
      <c r="U19" s="97"/>
      <c r="V19" s="49"/>
      <c r="W19" s="104">
        <v>47</v>
      </c>
      <c r="X19" s="99" t="s">
        <v>17</v>
      </c>
      <c r="Y19" s="100">
        <v>1808</v>
      </c>
      <c r="Z19" s="210">
        <v>7027730.1077003749</v>
      </c>
      <c r="AA19" s="175">
        <v>1632795.4341419926</v>
      </c>
      <c r="AB19" s="211">
        <f>Z19+AA19</f>
        <v>8660525.5418423675</v>
      </c>
      <c r="AC19" s="273">
        <v>-36544</v>
      </c>
      <c r="AD19" s="250">
        <v>1282339.1277326522</v>
      </c>
      <c r="AE19" s="212">
        <f>SUM(AB19+AC19+AD19)</f>
        <v>9906320.6695750207</v>
      </c>
      <c r="AF19" s="175">
        <f>AE19/Y19</f>
        <v>5479.1596623755649</v>
      </c>
    </row>
    <row r="20" spans="1:32">
      <c r="A20" s="359">
        <v>49</v>
      </c>
      <c r="B20" s="25" t="s">
        <v>18</v>
      </c>
      <c r="C20" s="77">
        <v>297132</v>
      </c>
      <c r="D20" s="47">
        <v>346932118.51696372</v>
      </c>
      <c r="E20" s="246">
        <f>D20-F20-G20</f>
        <v>231381534.83861509</v>
      </c>
      <c r="F20" s="317">
        <v>85195291.673805296</v>
      </c>
      <c r="G20" s="248">
        <v>30355292.004543334</v>
      </c>
      <c r="H20" s="67">
        <v>-23535975.325242549</v>
      </c>
      <c r="I20" s="233">
        <f>SUM(D20+H20)</f>
        <v>323396143.1917212</v>
      </c>
      <c r="J20" s="274">
        <v>-764681</v>
      </c>
      <c r="K20" s="31">
        <v>30721433.917262617</v>
      </c>
      <c r="L20" s="27">
        <f>SUM(I20:K20)</f>
        <v>353352896.10898381</v>
      </c>
      <c r="M20" s="28">
        <f>L20/C20</f>
        <v>1189.2118523383001</v>
      </c>
      <c r="N20" s="368">
        <v>1</v>
      </c>
      <c r="O20" s="196">
        <f>L20-AE20</f>
        <v>189893477.36249679</v>
      </c>
      <c r="P20" s="197">
        <f>O20/AE20</f>
        <v>1.1617163380288715</v>
      </c>
      <c r="Q20" s="196">
        <f>M20-AF20</f>
        <v>630.94118352285511</v>
      </c>
      <c r="R20" s="46"/>
      <c r="S20" s="73">
        <f>I20/AB20-1</f>
        <v>3.7389359856616959</v>
      </c>
      <c r="T20" s="73">
        <f>K20/AD20-1</f>
        <v>-0.67992420419925326</v>
      </c>
      <c r="U20" s="97"/>
      <c r="V20" s="49"/>
      <c r="W20" s="104">
        <v>49</v>
      </c>
      <c r="X20" s="99" t="s">
        <v>18</v>
      </c>
      <c r="Y20" s="100">
        <v>292796</v>
      </c>
      <c r="Z20" s="210">
        <v>244483938.16030222</v>
      </c>
      <c r="AA20" s="175">
        <v>-176241584.98857743</v>
      </c>
      <c r="AB20" s="211">
        <f>Z20+AA20</f>
        <v>68242353.171724796</v>
      </c>
      <c r="AC20" s="274">
        <v>-764681</v>
      </c>
      <c r="AD20" s="250">
        <v>95981746.57476224</v>
      </c>
      <c r="AE20" s="212">
        <f>SUM(AB20+AC20+AD20)</f>
        <v>163459418.74648702</v>
      </c>
      <c r="AF20" s="175">
        <f>AE20/Y20</f>
        <v>558.27066881544499</v>
      </c>
    </row>
    <row r="21" spans="1:32">
      <c r="A21" s="359">
        <v>50</v>
      </c>
      <c r="B21" s="25" t="s">
        <v>19</v>
      </c>
      <c r="C21" s="77">
        <v>11417</v>
      </c>
      <c r="D21" s="47">
        <v>2570612.5259582135</v>
      </c>
      <c r="E21" s="246">
        <f>D21-F21-G21</f>
        <v>2459237.0466692215</v>
      </c>
      <c r="F21" s="317">
        <v>67603.767387514294</v>
      </c>
      <c r="G21" s="248">
        <v>43771.711901477684</v>
      </c>
      <c r="H21" s="67">
        <v>3560919.61419188</v>
      </c>
      <c r="I21" s="233">
        <f>SUM(D21+H21)</f>
        <v>6131532.1401500935</v>
      </c>
      <c r="J21" s="273">
        <v>-1324551</v>
      </c>
      <c r="K21" s="31">
        <v>2080352.4103364057</v>
      </c>
      <c r="L21" s="27">
        <f>SUM(I21:K21)</f>
        <v>6887333.5504864994</v>
      </c>
      <c r="M21" s="28">
        <f>L21/C21</f>
        <v>603.25247880235611</v>
      </c>
      <c r="N21" s="368">
        <v>4</v>
      </c>
      <c r="O21" s="196">
        <f>L21-AE21</f>
        <v>-20574890.094581015</v>
      </c>
      <c r="P21" s="197">
        <f>O21/AE21</f>
        <v>-0.74920699650905609</v>
      </c>
      <c r="Q21" s="196">
        <f>M21-AF21</f>
        <v>-1788.302310457203</v>
      </c>
      <c r="R21" s="249"/>
      <c r="S21" s="73">
        <f>I21/AB21-1</f>
        <v>-0.72143628416754091</v>
      </c>
      <c r="T21" s="73">
        <f>K21/AD21-1</f>
        <v>-0.69296125146190479</v>
      </c>
      <c r="U21" s="97"/>
      <c r="V21" s="49"/>
      <c r="W21" s="104">
        <v>50</v>
      </c>
      <c r="X21" s="99" t="s">
        <v>19</v>
      </c>
      <c r="Y21" s="100">
        <v>11483</v>
      </c>
      <c r="Z21" s="210">
        <v>17534154.209014289</v>
      </c>
      <c r="AA21" s="175">
        <v>4477083.4061454516</v>
      </c>
      <c r="AB21" s="211">
        <f>Z21+AA21</f>
        <v>22011237.615159743</v>
      </c>
      <c r="AC21" s="273">
        <v>-1324551</v>
      </c>
      <c r="AD21" s="250">
        <v>6775537.0299077742</v>
      </c>
      <c r="AE21" s="212">
        <f>SUM(AB21+AC21+AD21)</f>
        <v>27462223.645067517</v>
      </c>
      <c r="AF21" s="175">
        <f>AE21/Y21</f>
        <v>2391.5547892595591</v>
      </c>
    </row>
    <row r="22" spans="1:32">
      <c r="A22" s="359">
        <v>51</v>
      </c>
      <c r="B22" s="25" t="s">
        <v>20</v>
      </c>
      <c r="C22" s="77">
        <v>9334</v>
      </c>
      <c r="D22" s="47">
        <v>-4818068.7724786811</v>
      </c>
      <c r="E22" s="246">
        <f>D22-F22-G22</f>
        <v>3655643.5757097602</v>
      </c>
      <c r="F22" s="317">
        <v>-3986811.8517787382</v>
      </c>
      <c r="G22" s="247">
        <v>-4486900.496409703</v>
      </c>
      <c r="H22" s="67">
        <v>-162272.38139175103</v>
      </c>
      <c r="I22" s="233">
        <f>SUM(D22+H22)</f>
        <v>-4980341.1538704317</v>
      </c>
      <c r="J22" s="274">
        <v>-914679</v>
      </c>
      <c r="K22" s="31">
        <v>1779611.1645207335</v>
      </c>
      <c r="L22" s="27">
        <f>SUM(I22:K22)</f>
        <v>-4115408.9893496982</v>
      </c>
      <c r="M22" s="28">
        <f>L22/C22</f>
        <v>-440.90518420288174</v>
      </c>
      <c r="N22" s="368">
        <v>4</v>
      </c>
      <c r="O22" s="196">
        <f>L22-AE22</f>
        <v>-18298686.645636477</v>
      </c>
      <c r="P22" s="197">
        <f>O22/AE22</f>
        <v>-1.2901592346340007</v>
      </c>
      <c r="Q22" s="196">
        <f>M22-AF22</f>
        <v>-1941.4635481773612</v>
      </c>
      <c r="R22" s="46"/>
      <c r="S22" s="73">
        <f>I22/AB22-1</f>
        <v>-1.5337110209053109</v>
      </c>
      <c r="T22" s="73">
        <f>K22/AD22-1</f>
        <v>-0.69138398789467093</v>
      </c>
      <c r="U22" s="97"/>
      <c r="V22" s="49"/>
      <c r="W22" s="104">
        <v>51</v>
      </c>
      <c r="X22" s="99" t="s">
        <v>20</v>
      </c>
      <c r="Y22" s="100">
        <v>9452</v>
      </c>
      <c r="Z22" s="210">
        <v>11942523.022112932</v>
      </c>
      <c r="AA22" s="175">
        <v>-2610991.6150558032</v>
      </c>
      <c r="AB22" s="211">
        <f>Z22+AA22</f>
        <v>9331531.4070571288</v>
      </c>
      <c r="AC22" s="274">
        <v>-914679</v>
      </c>
      <c r="AD22" s="250">
        <v>5766425.2492296519</v>
      </c>
      <c r="AE22" s="212">
        <f>SUM(AB22+AC22+AD22)</f>
        <v>14183277.65628678</v>
      </c>
      <c r="AF22" s="175">
        <f>AE22/Y22</f>
        <v>1500.5583639744796</v>
      </c>
    </row>
    <row r="23" spans="1:32">
      <c r="A23" s="359">
        <v>52</v>
      </c>
      <c r="B23" s="25" t="s">
        <v>21</v>
      </c>
      <c r="C23" s="77">
        <v>2404</v>
      </c>
      <c r="D23" s="47">
        <v>1979626.9073122803</v>
      </c>
      <c r="E23" s="246">
        <f>D23-F23-G23</f>
        <v>1108843.0307105789</v>
      </c>
      <c r="F23" s="317">
        <v>581125.81750542601</v>
      </c>
      <c r="G23" s="248">
        <v>289658.05909627536</v>
      </c>
      <c r="H23" s="67">
        <v>1145737.1125901395</v>
      </c>
      <c r="I23" s="233">
        <f>SUM(D23+H23)</f>
        <v>3125364.0199024198</v>
      </c>
      <c r="J23" s="273">
        <v>293110</v>
      </c>
      <c r="K23" s="31">
        <v>546429.93342652183</v>
      </c>
      <c r="L23" s="27">
        <f>SUM(I23:K23)</f>
        <v>3964903.9533289415</v>
      </c>
      <c r="M23" s="28">
        <f>L23/C23</f>
        <v>1649.2944897374964</v>
      </c>
      <c r="N23" s="368">
        <v>14</v>
      </c>
      <c r="O23" s="196">
        <f>L23-AE23</f>
        <v>-6315941.3413576595</v>
      </c>
      <c r="P23" s="197">
        <f>O23/AE23</f>
        <v>-0.61434066560868272</v>
      </c>
      <c r="Q23" s="196">
        <f>M23-AF23</f>
        <v>-2620.1595362951448</v>
      </c>
      <c r="R23" s="46"/>
      <c r="S23" s="73">
        <f>I23/AB23-1</f>
        <v>-0.61778272564040737</v>
      </c>
      <c r="T23" s="73">
        <f>K23/AD23-1</f>
        <v>-0.69823921330443572</v>
      </c>
      <c r="U23" s="97"/>
      <c r="V23" s="49"/>
      <c r="W23" s="104">
        <v>52</v>
      </c>
      <c r="X23" s="99" t="s">
        <v>21</v>
      </c>
      <c r="Y23" s="100">
        <v>2408</v>
      </c>
      <c r="Z23" s="210">
        <v>5918371.0535030719</v>
      </c>
      <c r="AA23" s="175">
        <v>2258559.2674485035</v>
      </c>
      <c r="AB23" s="211">
        <f>Z23+AA23</f>
        <v>8176930.3209515754</v>
      </c>
      <c r="AC23" s="273">
        <v>293110</v>
      </c>
      <c r="AD23" s="250">
        <v>1810804.9737350256</v>
      </c>
      <c r="AE23" s="212">
        <f>SUM(AB23+AC23+AD23)</f>
        <v>10280845.294686601</v>
      </c>
      <c r="AF23" s="175">
        <f>AE23/Y23</f>
        <v>4269.4540260326412</v>
      </c>
    </row>
    <row r="24" spans="1:32">
      <c r="A24" s="359">
        <v>61</v>
      </c>
      <c r="B24" s="25" t="s">
        <v>22</v>
      </c>
      <c r="C24" s="77">
        <v>16573</v>
      </c>
      <c r="D24" s="47">
        <v>2812113.1867592316</v>
      </c>
      <c r="E24" s="246">
        <f>D24-F24-G24</f>
        <v>-834735.93298158282</v>
      </c>
      <c r="F24" s="317">
        <v>1527149.3610316855</v>
      </c>
      <c r="G24" s="248">
        <v>2119699.7587091289</v>
      </c>
      <c r="H24" s="67">
        <v>5978840.4455904439</v>
      </c>
      <c r="I24" s="233">
        <f>SUM(D24+H24)</f>
        <v>8790953.6323496755</v>
      </c>
      <c r="J24" s="274">
        <v>948249</v>
      </c>
      <c r="K24" s="31">
        <v>3049752.5425972282</v>
      </c>
      <c r="L24" s="27">
        <f>SUM(I24:K24)</f>
        <v>12788955.174946904</v>
      </c>
      <c r="M24" s="28">
        <f>L24/C24</f>
        <v>771.67411904585197</v>
      </c>
      <c r="N24" s="368">
        <v>5</v>
      </c>
      <c r="O24" s="196">
        <f>L24-AE24</f>
        <v>-37414959.894127503</v>
      </c>
      <c r="P24" s="197">
        <f>O24/AE24</f>
        <v>-0.74525980379516465</v>
      </c>
      <c r="Q24" s="196">
        <f>M24-AF24</f>
        <v>-2216.6541588752439</v>
      </c>
      <c r="R24" s="46"/>
      <c r="S24" s="73">
        <f>I24/AB24-1</f>
        <v>-0.77778395632627462</v>
      </c>
      <c r="T24" s="73">
        <f>K24/AD24-1</f>
        <v>-0.68543928839814883</v>
      </c>
      <c r="U24" s="97"/>
      <c r="V24" s="49"/>
      <c r="W24" s="104">
        <v>61</v>
      </c>
      <c r="X24" s="99" t="s">
        <v>22</v>
      </c>
      <c r="Y24" s="100">
        <v>16800</v>
      </c>
      <c r="Z24" s="210">
        <v>29524915.108106114</v>
      </c>
      <c r="AA24" s="175">
        <v>10035476.153549271</v>
      </c>
      <c r="AB24" s="211">
        <f>Z24+AA24</f>
        <v>39560391.261655383</v>
      </c>
      <c r="AC24" s="274">
        <v>948249</v>
      </c>
      <c r="AD24" s="250">
        <v>9695274.8074190225</v>
      </c>
      <c r="AE24" s="212">
        <f>SUM(AB24+AC24+AD24)</f>
        <v>50203915.069074407</v>
      </c>
      <c r="AF24" s="175">
        <f>AE24/Y24</f>
        <v>2988.3282779210958</v>
      </c>
    </row>
    <row r="25" spans="1:32">
      <c r="A25" s="359">
        <v>69</v>
      </c>
      <c r="B25" s="25" t="s">
        <v>23</v>
      </c>
      <c r="C25" s="77">
        <v>6802</v>
      </c>
      <c r="D25" s="47">
        <v>737005.57057904545</v>
      </c>
      <c r="E25" s="246">
        <f>D25-F25-G25</f>
        <v>3730594.0151997441</v>
      </c>
      <c r="F25" s="317">
        <v>-1363322.0885474668</v>
      </c>
      <c r="G25" s="248">
        <v>-1630266.3560732319</v>
      </c>
      <c r="H25" s="67">
        <v>3712398.4574991474</v>
      </c>
      <c r="I25" s="233">
        <f>SUM(D25+H25)</f>
        <v>4449404.0280781928</v>
      </c>
      <c r="J25" s="273">
        <v>834691</v>
      </c>
      <c r="K25" s="31">
        <v>1351149.0419193076</v>
      </c>
      <c r="L25" s="27">
        <f>SUM(I25:K25)</f>
        <v>6635244.0699975006</v>
      </c>
      <c r="M25" s="28">
        <f>L25/C25</f>
        <v>975.48427962327264</v>
      </c>
      <c r="N25" s="368">
        <v>17</v>
      </c>
      <c r="O25" s="196">
        <f>L25-AE25</f>
        <v>-20549402.593842644</v>
      </c>
      <c r="P25" s="197">
        <f>O25/AE25</f>
        <v>-0.75591942937321976</v>
      </c>
      <c r="Q25" s="196">
        <f>M25-AF25</f>
        <v>-2966.6048537642191</v>
      </c>
      <c r="R25" s="46"/>
      <c r="S25" s="73">
        <f>I25/AB25-1</f>
        <v>-0.79712733423091309</v>
      </c>
      <c r="T25" s="73">
        <f>K25/AD25-1</f>
        <v>-0.69416847207278842</v>
      </c>
      <c r="U25" s="97"/>
      <c r="V25" s="49"/>
      <c r="W25" s="104">
        <v>69</v>
      </c>
      <c r="X25" s="99" t="s">
        <v>23</v>
      </c>
      <c r="Y25" s="100">
        <v>6896</v>
      </c>
      <c r="Z25" s="210">
        <v>15138535.116044035</v>
      </c>
      <c r="AA25" s="175">
        <v>6793468.4449609723</v>
      </c>
      <c r="AB25" s="211">
        <f>Z25+AA25</f>
        <v>21932003.561005007</v>
      </c>
      <c r="AC25" s="273">
        <v>834691</v>
      </c>
      <c r="AD25" s="250">
        <v>4417952.1028351374</v>
      </c>
      <c r="AE25" s="212">
        <f>SUM(AB25+AC25+AD25)</f>
        <v>27184646.663840145</v>
      </c>
      <c r="AF25" s="175">
        <f>AE25/Y25</f>
        <v>3942.089133387492</v>
      </c>
    </row>
    <row r="26" spans="1:32">
      <c r="A26" s="359">
        <v>71</v>
      </c>
      <c r="B26" s="25" t="s">
        <v>24</v>
      </c>
      <c r="C26" s="77">
        <v>6613</v>
      </c>
      <c r="D26" s="47">
        <v>3277641.4629783644</v>
      </c>
      <c r="E26" s="246">
        <f>D26-F26-G26</f>
        <v>4863924.2598680686</v>
      </c>
      <c r="F26" s="317">
        <v>-562824.91019471909</v>
      </c>
      <c r="G26" s="248">
        <v>-1023457.8866949854</v>
      </c>
      <c r="H26" s="67">
        <v>3924979.3975823522</v>
      </c>
      <c r="I26" s="233">
        <f>SUM(D26+H26)</f>
        <v>7202620.8605607171</v>
      </c>
      <c r="J26" s="274">
        <v>398312</v>
      </c>
      <c r="K26" s="31">
        <v>1328750.4884770857</v>
      </c>
      <c r="L26" s="27">
        <f>SUM(I26:K26)</f>
        <v>8929683.3490378037</v>
      </c>
      <c r="M26" s="28">
        <f>L26/C26</f>
        <v>1350.3225992798734</v>
      </c>
      <c r="N26" s="368">
        <v>17</v>
      </c>
      <c r="O26" s="196">
        <f>L26-AE26</f>
        <v>-19511907.947196294</v>
      </c>
      <c r="P26" s="197">
        <f>O26/AE26</f>
        <v>-0.68603432712218992</v>
      </c>
      <c r="Q26" s="196">
        <f>M26-AF26</f>
        <v>-2915.7027938855827</v>
      </c>
      <c r="R26" s="46"/>
      <c r="S26" s="73">
        <f>I26/AB26-1</f>
        <v>-0.69611228160756855</v>
      </c>
      <c r="T26" s="73">
        <f>K26/AD26-1</f>
        <v>-0.69395570660265427</v>
      </c>
      <c r="U26" s="97"/>
      <c r="V26" s="49"/>
      <c r="W26" s="104">
        <v>71</v>
      </c>
      <c r="X26" s="99" t="s">
        <v>24</v>
      </c>
      <c r="Y26" s="100">
        <v>6667</v>
      </c>
      <c r="Z26" s="210">
        <v>16465609.553465946</v>
      </c>
      <c r="AA26" s="175">
        <v>7235976.3436629036</v>
      </c>
      <c r="AB26" s="211">
        <f>Z26+AA26</f>
        <v>23701585.89712885</v>
      </c>
      <c r="AC26" s="274">
        <v>398312</v>
      </c>
      <c r="AD26" s="250">
        <v>4341693.399105248</v>
      </c>
      <c r="AE26" s="212">
        <f>SUM(AB26+AC26+AD26)</f>
        <v>28441591.296234097</v>
      </c>
      <c r="AF26" s="175">
        <f>AE26/Y26</f>
        <v>4266.0253931654561</v>
      </c>
    </row>
    <row r="27" spans="1:32">
      <c r="A27" s="359">
        <v>72</v>
      </c>
      <c r="B27" s="25" t="s">
        <v>25</v>
      </c>
      <c r="C27" s="77">
        <v>950</v>
      </c>
      <c r="D27" s="47">
        <v>1255228.8630765656</v>
      </c>
      <c r="E27" s="246">
        <f>D27-F27-G27</f>
        <v>1257604.2847811894</v>
      </c>
      <c r="F27" s="317">
        <v>-20935.032822800385</v>
      </c>
      <c r="G27" s="248">
        <v>18559.611118176494</v>
      </c>
      <c r="H27" s="67">
        <v>285624.72634455928</v>
      </c>
      <c r="I27" s="233">
        <f>SUM(D27+H27)</f>
        <v>1540853.5894211249</v>
      </c>
      <c r="J27" s="273">
        <v>-235405</v>
      </c>
      <c r="K27" s="31">
        <v>169028.71999574493</v>
      </c>
      <c r="L27" s="27">
        <f>SUM(I27:K27)</f>
        <v>1474477.3094168699</v>
      </c>
      <c r="M27" s="28">
        <f>L27/C27</f>
        <v>1552.0813783335473</v>
      </c>
      <c r="N27" s="368">
        <v>17</v>
      </c>
      <c r="O27" s="196">
        <f>L27-AE27</f>
        <v>-2515907.2290812526</v>
      </c>
      <c r="P27" s="197">
        <f>O27/AE27</f>
        <v>-0.63049242618311041</v>
      </c>
      <c r="Q27" s="196">
        <f>M27-AF27</f>
        <v>-2652.7495368383416</v>
      </c>
      <c r="R27" s="46"/>
      <c r="S27" s="73">
        <f>I27/AB27-1</f>
        <v>-0.58028261756260158</v>
      </c>
      <c r="T27" s="73">
        <f>K27/AD27-1</f>
        <v>-0.69523518430709486</v>
      </c>
      <c r="U27" s="97"/>
      <c r="V27" s="49"/>
      <c r="W27" s="104">
        <v>72</v>
      </c>
      <c r="X27" s="99" t="s">
        <v>25</v>
      </c>
      <c r="Y27" s="100">
        <v>949</v>
      </c>
      <c r="Z27" s="210">
        <v>3159897.4762645448</v>
      </c>
      <c r="AA27" s="175">
        <v>511271.87219803873</v>
      </c>
      <c r="AB27" s="211">
        <f>Z27+AA27</f>
        <v>3671169.3484625835</v>
      </c>
      <c r="AC27" s="273">
        <v>-235405</v>
      </c>
      <c r="AD27" s="250">
        <v>554620.19003553852</v>
      </c>
      <c r="AE27" s="212">
        <f>SUM(AB27+AC27+AD27)</f>
        <v>3990384.5384981222</v>
      </c>
      <c r="AF27" s="175">
        <f>AE27/Y27</f>
        <v>4204.8309151718886</v>
      </c>
    </row>
    <row r="28" spans="1:32">
      <c r="A28" s="359">
        <v>74</v>
      </c>
      <c r="B28" s="25" t="s">
        <v>26</v>
      </c>
      <c r="C28" s="77">
        <v>1083</v>
      </c>
      <c r="D28" s="47">
        <v>679379.33338401874</v>
      </c>
      <c r="E28" s="246">
        <f>D28-F28-G28</f>
        <v>531240.25807060057</v>
      </c>
      <c r="F28" s="317">
        <v>121941.45955002852</v>
      </c>
      <c r="G28" s="248">
        <v>26197.615763389625</v>
      </c>
      <c r="H28" s="67">
        <v>460799.49374720553</v>
      </c>
      <c r="I28" s="233">
        <f>SUM(D28+H28)</f>
        <v>1140178.8271312243</v>
      </c>
      <c r="J28" s="274">
        <v>-308048</v>
      </c>
      <c r="K28" s="31">
        <v>268820.60197146365</v>
      </c>
      <c r="L28" s="27">
        <f>SUM(I28:K28)</f>
        <v>1100951.4291026881</v>
      </c>
      <c r="M28" s="28">
        <f>L28/C28</f>
        <v>1016.5756501409862</v>
      </c>
      <c r="N28" s="368">
        <v>16</v>
      </c>
      <c r="O28" s="196">
        <f>L28-AE28</f>
        <v>-3766014.1142642442</v>
      </c>
      <c r="P28" s="197">
        <f>O28/AE28</f>
        <v>-0.77379099578727284</v>
      </c>
      <c r="Q28" s="196">
        <f>M28-AF28</f>
        <v>-3395.9044435733676</v>
      </c>
      <c r="R28" s="249"/>
      <c r="S28" s="73">
        <f>I28/AB28-1</f>
        <v>-0.73442540918976995</v>
      </c>
      <c r="T28" s="73">
        <f>K28/AD28-1</f>
        <v>-0.69513207374315811</v>
      </c>
      <c r="U28" s="97"/>
      <c r="V28" s="49"/>
      <c r="W28" s="104">
        <v>74</v>
      </c>
      <c r="X28" s="99" t="s">
        <v>26</v>
      </c>
      <c r="Y28" s="100">
        <v>1103</v>
      </c>
      <c r="Z28" s="210">
        <v>3161170.4736417676</v>
      </c>
      <c r="AA28" s="175">
        <v>1132082.2191429664</v>
      </c>
      <c r="AB28" s="211">
        <f>Z28+AA28</f>
        <v>4293252.6927847341</v>
      </c>
      <c r="AC28" s="274">
        <v>-308048</v>
      </c>
      <c r="AD28" s="250">
        <v>881760.85058219789</v>
      </c>
      <c r="AE28" s="212">
        <f>SUM(AB28+AC28+AD28)</f>
        <v>4866965.5433669323</v>
      </c>
      <c r="AF28" s="175">
        <f>AE28/Y28</f>
        <v>4412.4800937143536</v>
      </c>
    </row>
    <row r="29" spans="1:32">
      <c r="A29" s="359">
        <v>75</v>
      </c>
      <c r="B29" s="25" t="s">
        <v>27</v>
      </c>
      <c r="C29" s="77">
        <v>19702</v>
      </c>
      <c r="D29" s="47">
        <v>1023290.9513735643</v>
      </c>
      <c r="E29" s="246">
        <f>D29-F29-G29</f>
        <v>1132103.4942681969</v>
      </c>
      <c r="F29" s="317">
        <v>-1062693.2260760528</v>
      </c>
      <c r="G29" s="248">
        <v>953880.6831814202</v>
      </c>
      <c r="H29" s="67">
        <v>-173382.96658527682</v>
      </c>
      <c r="I29" s="233">
        <f>SUM(D29+H29)</f>
        <v>849907.98478828743</v>
      </c>
      <c r="J29" s="273">
        <v>-1667493</v>
      </c>
      <c r="K29" s="31">
        <v>3319689.2742543034</v>
      </c>
      <c r="L29" s="27">
        <f>SUM(I29:K29)</f>
        <v>2502104.2590425909</v>
      </c>
      <c r="M29" s="28">
        <f>L29/C29</f>
        <v>126.99747533461532</v>
      </c>
      <c r="N29" s="368">
        <v>8</v>
      </c>
      <c r="O29" s="196">
        <f>L29-AE29</f>
        <v>-40335325.237571836</v>
      </c>
      <c r="P29" s="197">
        <f>O29/AE29</f>
        <v>-0.94159070027205205</v>
      </c>
      <c r="Q29" s="196">
        <f>M29-AF29</f>
        <v>-2028.1280213004113</v>
      </c>
      <c r="R29" s="46"/>
      <c r="S29" s="73">
        <f>I29/AB29-1</f>
        <v>-0.97491588706697496</v>
      </c>
      <c r="T29" s="73">
        <f>K29/AD29-1</f>
        <v>-0.68748808806946227</v>
      </c>
      <c r="U29" s="97"/>
      <c r="V29" s="49"/>
      <c r="W29" s="104">
        <v>75</v>
      </c>
      <c r="X29" s="99" t="s">
        <v>27</v>
      </c>
      <c r="Y29" s="100">
        <v>19877</v>
      </c>
      <c r="Z29" s="210">
        <v>33663385.32450182</v>
      </c>
      <c r="AA29" s="175">
        <v>218936.40868259064</v>
      </c>
      <c r="AB29" s="211">
        <f>Z29+AA29</f>
        <v>33882321.733184412</v>
      </c>
      <c r="AC29" s="273">
        <v>-1667493</v>
      </c>
      <c r="AD29" s="250">
        <v>10622600.763430014</v>
      </c>
      <c r="AE29" s="212">
        <f>SUM(AB29+AC29+AD29)</f>
        <v>42837429.496614426</v>
      </c>
      <c r="AF29" s="175">
        <f>AE29/Y29</f>
        <v>2155.1254966350266</v>
      </c>
    </row>
    <row r="30" spans="1:32">
      <c r="A30" s="359">
        <v>77</v>
      </c>
      <c r="B30" s="25" t="s">
        <v>28</v>
      </c>
      <c r="C30" s="77">
        <v>4683</v>
      </c>
      <c r="D30" s="47">
        <v>1058684.987394094</v>
      </c>
      <c r="E30" s="246">
        <f>D30-F30-G30</f>
        <v>972386.35279788333</v>
      </c>
      <c r="F30" s="317">
        <v>50377.121388521999</v>
      </c>
      <c r="G30" s="248">
        <v>35921.513207688673</v>
      </c>
      <c r="H30" s="67">
        <v>2700202.9824723694</v>
      </c>
      <c r="I30" s="233">
        <f>SUM(D30+H30)</f>
        <v>3758887.9698664634</v>
      </c>
      <c r="J30" s="274">
        <v>252765</v>
      </c>
      <c r="K30" s="31">
        <v>1066451.4556737444</v>
      </c>
      <c r="L30" s="27">
        <f>SUM(I30:K30)</f>
        <v>5078104.4255402079</v>
      </c>
      <c r="M30" s="28">
        <f>L30/C30</f>
        <v>1084.369939256931</v>
      </c>
      <c r="N30" s="368">
        <v>13</v>
      </c>
      <c r="O30" s="196">
        <f>L30-AE30</f>
        <v>-15019407.741381004</v>
      </c>
      <c r="P30" s="197">
        <f>O30/AE30</f>
        <v>-0.74732671470161693</v>
      </c>
      <c r="Q30" s="196">
        <f>M30-AF30</f>
        <v>-3118.3720446245438</v>
      </c>
      <c r="R30" s="46"/>
      <c r="S30" s="73">
        <f>I30/AB30-1</f>
        <v>-0.77007920001472119</v>
      </c>
      <c r="T30" s="73">
        <f>K30/AD30-1</f>
        <v>-0.69496198374938734</v>
      </c>
      <c r="U30" s="97"/>
      <c r="V30" s="49"/>
      <c r="W30" s="104">
        <v>77</v>
      </c>
      <c r="X30" s="99" t="s">
        <v>28</v>
      </c>
      <c r="Y30" s="100">
        <v>4782</v>
      </c>
      <c r="Z30" s="210">
        <v>11244535.976750566</v>
      </c>
      <c r="AA30" s="175">
        <v>5104084.8096556021</v>
      </c>
      <c r="AB30" s="211">
        <f>Z30+AA30</f>
        <v>16348620.786406167</v>
      </c>
      <c r="AC30" s="274">
        <v>252765</v>
      </c>
      <c r="AD30" s="250">
        <v>3496126.3805150469</v>
      </c>
      <c r="AE30" s="212">
        <f>SUM(AB30+AC30+AD30)</f>
        <v>20097512.166921213</v>
      </c>
      <c r="AF30" s="175">
        <f>AE30/Y30</f>
        <v>4202.7419838814749</v>
      </c>
    </row>
    <row r="31" spans="1:32">
      <c r="A31" s="359">
        <v>78</v>
      </c>
      <c r="B31" s="25" t="s">
        <v>29</v>
      </c>
      <c r="C31" s="77">
        <v>7979</v>
      </c>
      <c r="D31" s="47">
        <v>-806438.11185698281</v>
      </c>
      <c r="E31" s="246">
        <f>D31-F31-G31</f>
        <v>1116967.4548427162</v>
      </c>
      <c r="F31" s="317">
        <v>-1562781.4202272503</v>
      </c>
      <c r="G31" s="248">
        <v>-360624.14647244877</v>
      </c>
      <c r="H31" s="67">
        <v>-54144.142195362569</v>
      </c>
      <c r="I31" s="233">
        <f>SUM(D31+H31)</f>
        <v>-860582.25405234541</v>
      </c>
      <c r="J31" s="273">
        <v>-482933</v>
      </c>
      <c r="K31" s="31">
        <v>1283757.3851002804</v>
      </c>
      <c r="L31" s="27">
        <f>SUM(I31:K31)</f>
        <v>-59757.868952065008</v>
      </c>
      <c r="M31" s="28">
        <f>L31/C31</f>
        <v>-7.4893932763585669</v>
      </c>
      <c r="N31" s="368">
        <v>1</v>
      </c>
      <c r="O31" s="196">
        <f>L31-AE31</f>
        <v>-15674072.736307718</v>
      </c>
      <c r="P31" s="197">
        <f>O31/AE31</f>
        <v>-1.0038271207836982</v>
      </c>
      <c r="Q31" s="196">
        <f>M31-AF31</f>
        <v>-1949.0853728032987</v>
      </c>
      <c r="R31" s="46"/>
      <c r="S31" s="73">
        <f>I31/AB31-1</f>
        <v>-1.0712233458735894</v>
      </c>
      <c r="T31" s="73">
        <f>K31/AD31-1</f>
        <v>-0.68021032366343515</v>
      </c>
      <c r="U31" s="97"/>
      <c r="V31" s="49"/>
      <c r="W31" s="104">
        <v>78</v>
      </c>
      <c r="X31" s="99" t="s">
        <v>29</v>
      </c>
      <c r="Y31" s="100">
        <v>8042</v>
      </c>
      <c r="Z31" s="210">
        <v>12613221.476726944</v>
      </c>
      <c r="AA31" s="175">
        <v>-530353.93523641035</v>
      </c>
      <c r="AB31" s="211">
        <f>Z31+AA31</f>
        <v>12082867.541490532</v>
      </c>
      <c r="AC31" s="273">
        <v>-482933</v>
      </c>
      <c r="AD31" s="250">
        <v>4014380.3258651188</v>
      </c>
      <c r="AE31" s="212">
        <f>SUM(AB31+AC31+AD31)</f>
        <v>15614314.867355652</v>
      </c>
      <c r="AF31" s="175">
        <f>AE31/Y31</f>
        <v>1941.59597952694</v>
      </c>
    </row>
    <row r="32" spans="1:32">
      <c r="A32" s="359">
        <v>79</v>
      </c>
      <c r="B32" s="25" t="s">
        <v>30</v>
      </c>
      <c r="C32" s="77">
        <v>6785</v>
      </c>
      <c r="D32" s="47">
        <v>-1423328.0775703685</v>
      </c>
      <c r="E32" s="246">
        <f>D32-F32-G32</f>
        <v>309078.88805489591</v>
      </c>
      <c r="F32" s="317">
        <v>-887363.86895321321</v>
      </c>
      <c r="G32" s="248">
        <v>-845043.09667205124</v>
      </c>
      <c r="H32" s="67">
        <v>-482087.88819709356</v>
      </c>
      <c r="I32" s="233">
        <f>SUM(D32+H32)</f>
        <v>-1905415.965767462</v>
      </c>
      <c r="J32" s="274">
        <v>-374540</v>
      </c>
      <c r="K32" s="31">
        <v>1118924.6643531008</v>
      </c>
      <c r="L32" s="27">
        <f>SUM(I32:K32)</f>
        <v>-1161031.301414361</v>
      </c>
      <c r="M32" s="28">
        <f>L32/C32</f>
        <v>-171.1173620360149</v>
      </c>
      <c r="N32" s="368">
        <v>4</v>
      </c>
      <c r="O32" s="196">
        <f>L32-AE32</f>
        <v>-14816027.938084032</v>
      </c>
      <c r="P32" s="197">
        <f>O32/AE32</f>
        <v>-1.0850261140523816</v>
      </c>
      <c r="Q32" s="196">
        <f>M32-AF32</f>
        <v>-2159.0335997226753</v>
      </c>
      <c r="R32" s="46"/>
      <c r="S32" s="73">
        <f>I32/AB32-1</f>
        <v>-1.1822214637676673</v>
      </c>
      <c r="T32" s="73">
        <f>K32/AD32-1</f>
        <v>-0.68683380848130038</v>
      </c>
      <c r="U32" s="97"/>
      <c r="V32" s="49"/>
      <c r="W32" s="104">
        <v>79</v>
      </c>
      <c r="X32" s="99" t="s">
        <v>30</v>
      </c>
      <c r="Y32" s="100">
        <v>6869</v>
      </c>
      <c r="Z32" s="210">
        <v>11825475.910842039</v>
      </c>
      <c r="AA32" s="175">
        <v>-1368881.3562243138</v>
      </c>
      <c r="AB32" s="211">
        <f>Z32+AA32</f>
        <v>10456594.554617725</v>
      </c>
      <c r="AC32" s="274">
        <v>-374540</v>
      </c>
      <c r="AD32" s="250">
        <v>3572942.0820519454</v>
      </c>
      <c r="AE32" s="212">
        <f>SUM(AB32+AC32+AD32)</f>
        <v>13654996.636669671</v>
      </c>
      <c r="AF32" s="175">
        <f>AE32/Y32</f>
        <v>1987.9162376866605</v>
      </c>
    </row>
    <row r="33" spans="1:32">
      <c r="A33" s="359">
        <v>81</v>
      </c>
      <c r="B33" s="25" t="s">
        <v>31</v>
      </c>
      <c r="C33" s="77">
        <v>2621</v>
      </c>
      <c r="D33" s="47">
        <v>479245.27882434882</v>
      </c>
      <c r="E33" s="246">
        <f>D33-F33-G33</f>
        <v>-211520.31287455524</v>
      </c>
      <c r="F33" s="317">
        <v>282913.28108364216</v>
      </c>
      <c r="G33" s="248">
        <v>407852.3106152619</v>
      </c>
      <c r="H33" s="67">
        <v>264916.74609483284</v>
      </c>
      <c r="I33" s="233">
        <f>SUM(D33+H33)</f>
        <v>744162.0249191816</v>
      </c>
      <c r="J33" s="273">
        <v>-671936</v>
      </c>
      <c r="K33" s="31">
        <v>639512.41705238703</v>
      </c>
      <c r="L33" s="27">
        <f>SUM(I33:K33)</f>
        <v>711738.44197156862</v>
      </c>
      <c r="M33" s="28">
        <f>L33/C33</f>
        <v>271.55224798610021</v>
      </c>
      <c r="N33" s="368">
        <v>7</v>
      </c>
      <c r="O33" s="196">
        <f>L33-AE33</f>
        <v>-9156426.045672169</v>
      </c>
      <c r="P33" s="197">
        <f>O33/AE33</f>
        <v>-0.92787529607327079</v>
      </c>
      <c r="Q33" s="196">
        <f>M33-AF33</f>
        <v>-3445.2705345539139</v>
      </c>
      <c r="R33" s="249"/>
      <c r="S33" s="73">
        <f>I33/AB33-1</f>
        <v>-0.91178589035523505</v>
      </c>
      <c r="T33" s="73">
        <f>K33/AD33-1</f>
        <v>-0.69608373017635583</v>
      </c>
      <c r="U33" s="97"/>
      <c r="V33" s="49"/>
      <c r="W33" s="104">
        <v>81</v>
      </c>
      <c r="X33" s="99" t="s">
        <v>31</v>
      </c>
      <c r="Y33" s="100">
        <v>2655</v>
      </c>
      <c r="Z33" s="210">
        <v>6471032.7109940117</v>
      </c>
      <c r="AA33" s="175">
        <v>1964828.9432911754</v>
      </c>
      <c r="AB33" s="211">
        <f>Z33+AA33</f>
        <v>8435861.6542851869</v>
      </c>
      <c r="AC33" s="273">
        <v>-671936</v>
      </c>
      <c r="AD33" s="250">
        <v>2104238.8333585495</v>
      </c>
      <c r="AE33" s="212">
        <f>SUM(AB33+AC33+AD33)</f>
        <v>9868164.4876437373</v>
      </c>
      <c r="AF33" s="175">
        <f>AE33/Y33</f>
        <v>3716.822782540014</v>
      </c>
    </row>
    <row r="34" spans="1:32">
      <c r="A34" s="359">
        <v>82</v>
      </c>
      <c r="B34" s="25" t="s">
        <v>32</v>
      </c>
      <c r="C34" s="77">
        <v>9405</v>
      </c>
      <c r="D34" s="47">
        <v>3821244.707051428</v>
      </c>
      <c r="E34" s="246">
        <f>D34-F34-G34</f>
        <v>3402249.1132723619</v>
      </c>
      <c r="F34" s="317">
        <v>331989.64259877818</v>
      </c>
      <c r="G34" s="248">
        <v>87005.951180288175</v>
      </c>
      <c r="H34" s="67">
        <v>2309362.5168820019</v>
      </c>
      <c r="I34" s="233">
        <f>SUM(D34+H34)</f>
        <v>6130607.2239334304</v>
      </c>
      <c r="J34" s="274">
        <v>-1911323</v>
      </c>
      <c r="K34" s="31">
        <v>1460628.2823397724</v>
      </c>
      <c r="L34" s="27">
        <f>SUM(I34:K34)</f>
        <v>5679912.5062732026</v>
      </c>
      <c r="M34" s="28">
        <f>L34/C34</f>
        <v>603.9247747233602</v>
      </c>
      <c r="N34" s="368">
        <v>5</v>
      </c>
      <c r="O34" s="196">
        <f>L34-AE34</f>
        <v>-8221247.1307095103</v>
      </c>
      <c r="P34" s="197">
        <f>O34/AE34</f>
        <v>-0.59140728870112858</v>
      </c>
      <c r="Q34" s="196">
        <f>M34-AF34</f>
        <v>-876.65458803973627</v>
      </c>
      <c r="R34" s="46"/>
      <c r="S34" s="73">
        <f>I34/AB34-1</f>
        <v>-0.44987602433440721</v>
      </c>
      <c r="T34" s="73">
        <f>K34/AD34-1</f>
        <v>-0.68712685090515202</v>
      </c>
      <c r="U34" s="97"/>
      <c r="V34" s="49"/>
      <c r="W34" s="104">
        <v>82</v>
      </c>
      <c r="X34" s="99" t="s">
        <v>32</v>
      </c>
      <c r="Y34" s="100">
        <v>9389</v>
      </c>
      <c r="Z34" s="210">
        <v>8956987.6739372723</v>
      </c>
      <c r="AA34" s="175">
        <v>2187058.9321319014</v>
      </c>
      <c r="AB34" s="211">
        <f>Z34+AA34</f>
        <v>11144046.606069174</v>
      </c>
      <c r="AC34" s="274">
        <v>-1911323</v>
      </c>
      <c r="AD34" s="250">
        <v>4668436.0309135402</v>
      </c>
      <c r="AE34" s="212">
        <f>SUM(AB34+AC34+AD34)</f>
        <v>13901159.636982713</v>
      </c>
      <c r="AF34" s="175">
        <f>AE34/Y34</f>
        <v>1480.5793627630965</v>
      </c>
    </row>
    <row r="35" spans="1:32">
      <c r="A35" s="359">
        <v>86</v>
      </c>
      <c r="B35" s="25" t="s">
        <v>33</v>
      </c>
      <c r="C35" s="77">
        <v>8143</v>
      </c>
      <c r="D35" s="47">
        <v>2556212.7672689371</v>
      </c>
      <c r="E35" s="246">
        <f>D35-F35-G35</f>
        <v>3003656.0223101182</v>
      </c>
      <c r="F35" s="317">
        <v>-142704.51861403964</v>
      </c>
      <c r="G35" s="248">
        <v>-304738.73642714124</v>
      </c>
      <c r="H35" s="67">
        <v>2861876.7740100804</v>
      </c>
      <c r="I35" s="233">
        <f>SUM(D35+H35)</f>
        <v>5418089.5412790179</v>
      </c>
      <c r="J35" s="273">
        <v>-1174703</v>
      </c>
      <c r="K35" s="31">
        <v>1483983.8101287875</v>
      </c>
      <c r="L35" s="27">
        <f>SUM(I35:K35)</f>
        <v>5727370.3514078055</v>
      </c>
      <c r="M35" s="28">
        <f>L35/C35</f>
        <v>703.34893177057666</v>
      </c>
      <c r="N35" s="368">
        <v>5</v>
      </c>
      <c r="O35" s="196">
        <f>L35-AE35</f>
        <v>-10699563.973455632</v>
      </c>
      <c r="P35" s="197">
        <f>O35/AE35</f>
        <v>-0.65134271324510096</v>
      </c>
      <c r="Q35" s="196">
        <f>M35-AF35</f>
        <v>-1306.061994818223</v>
      </c>
      <c r="R35" s="46"/>
      <c r="S35" s="73">
        <f>I35/AB35-1</f>
        <v>-0.57899615347243705</v>
      </c>
      <c r="T35" s="73">
        <f>K35/AD35-1</f>
        <v>-0.68640611802838036</v>
      </c>
      <c r="U35" s="97"/>
      <c r="V35" s="49"/>
      <c r="W35" s="104">
        <v>86</v>
      </c>
      <c r="X35" s="99" t="s">
        <v>33</v>
      </c>
      <c r="Y35" s="100">
        <v>8175</v>
      </c>
      <c r="Z35" s="210">
        <v>9725774.9798871353</v>
      </c>
      <c r="AA35" s="175">
        <v>3143678.7934391312</v>
      </c>
      <c r="AB35" s="211">
        <f>Z35+AA35</f>
        <v>12869453.773326267</v>
      </c>
      <c r="AC35" s="273">
        <v>-1174703</v>
      </c>
      <c r="AD35" s="250">
        <v>4732183.551537171</v>
      </c>
      <c r="AE35" s="212">
        <f>SUM(AB35+AC35+AD35)</f>
        <v>16426934.324863438</v>
      </c>
      <c r="AF35" s="175">
        <f>AE35/Y35</f>
        <v>2009.4109265887996</v>
      </c>
    </row>
    <row r="36" spans="1:32">
      <c r="A36" s="359">
        <v>90</v>
      </c>
      <c r="B36" s="25" t="s">
        <v>34</v>
      </c>
      <c r="C36" s="77">
        <v>3136</v>
      </c>
      <c r="D36" s="47">
        <v>344747.01099420711</v>
      </c>
      <c r="E36" s="246">
        <f>D36-F36-G36</f>
        <v>942039.4769592674</v>
      </c>
      <c r="F36" s="317">
        <v>84423.867727200603</v>
      </c>
      <c r="G36" s="248">
        <v>-681716.3336922609</v>
      </c>
      <c r="H36" s="67">
        <v>-11068.302192970643</v>
      </c>
      <c r="I36" s="233">
        <f>SUM(D36+H36)</f>
        <v>333678.70880123647</v>
      </c>
      <c r="J36" s="274">
        <v>-239617</v>
      </c>
      <c r="K36" s="31">
        <v>725989.49879109568</v>
      </c>
      <c r="L36" s="27">
        <f>SUM(I36:K36)</f>
        <v>820051.20759233215</v>
      </c>
      <c r="M36" s="28">
        <f>L36/C36</f>
        <v>261.49592078837122</v>
      </c>
      <c r="N36" s="368">
        <v>12</v>
      </c>
      <c r="O36" s="196">
        <f>L36-AE36</f>
        <v>-12745930.252027541</v>
      </c>
      <c r="P36" s="197">
        <f>O36/AE36</f>
        <v>-0.93955091196068086</v>
      </c>
      <c r="Q36" s="196">
        <f>M36-AF36</f>
        <v>-3983.179129155269</v>
      </c>
      <c r="R36" s="46"/>
      <c r="S36" s="73">
        <f>I36/AB36-1</f>
        <v>-0.97080427122077539</v>
      </c>
      <c r="T36" s="73">
        <f>K36/AD36-1</f>
        <v>-0.69452261603942134</v>
      </c>
      <c r="U36" s="97"/>
      <c r="V36" s="49"/>
      <c r="W36" s="104">
        <v>90</v>
      </c>
      <c r="X36" s="99" t="s">
        <v>34</v>
      </c>
      <c r="Y36" s="100">
        <v>3196</v>
      </c>
      <c r="Z36" s="210">
        <v>9801438.8976030555</v>
      </c>
      <c r="AA36" s="175">
        <v>1627585.9205298815</v>
      </c>
      <c r="AB36" s="211">
        <f>Z36+AA36</f>
        <v>11429024.818132937</v>
      </c>
      <c r="AC36" s="274">
        <v>-239617</v>
      </c>
      <c r="AD36" s="250">
        <v>2376573.6414869372</v>
      </c>
      <c r="AE36" s="212">
        <f>SUM(AB36+AC36+AD36)</f>
        <v>13565981.459619874</v>
      </c>
      <c r="AF36" s="175">
        <f>AE36/Y36</f>
        <v>4244.6750499436403</v>
      </c>
    </row>
    <row r="37" spans="1:32">
      <c r="A37" s="359">
        <v>91</v>
      </c>
      <c r="B37" s="25" t="s">
        <v>35</v>
      </c>
      <c r="C37" s="77">
        <v>658457</v>
      </c>
      <c r="D37" s="47">
        <v>126615436.16268247</v>
      </c>
      <c r="E37" s="246">
        <f>D37-F37-G37</f>
        <v>216845502.11223751</v>
      </c>
      <c r="F37" s="317">
        <v>-10917864.07249089</v>
      </c>
      <c r="G37" s="248">
        <v>-79312201.877064124</v>
      </c>
      <c r="H37" s="67">
        <v>-60768210.084700637</v>
      </c>
      <c r="I37" s="233">
        <f>SUM(D37+H37)</f>
        <v>65847226.077981837</v>
      </c>
      <c r="J37" s="273">
        <v>31655776</v>
      </c>
      <c r="K37" s="31">
        <v>88583658.812038049</v>
      </c>
      <c r="L37" s="27">
        <f>SUM(I37:K37)</f>
        <v>186086660.89001989</v>
      </c>
      <c r="M37" s="28">
        <f>L37/C37</f>
        <v>282.6101945761377</v>
      </c>
      <c r="N37" s="368">
        <v>1</v>
      </c>
      <c r="O37" s="196">
        <f>L37-AE37</f>
        <v>-187163863.63384646</v>
      </c>
      <c r="P37" s="197">
        <f>O37/AE37</f>
        <v>-0.50144300231754624</v>
      </c>
      <c r="Q37" s="196">
        <f>M37-AF37</f>
        <v>-285.57242206495459</v>
      </c>
      <c r="R37" s="46"/>
      <c r="S37" s="73">
        <f>I37/AB37-1</f>
        <v>8.3787835686343959E-2</v>
      </c>
      <c r="T37" s="73">
        <f>K37/AD37-1</f>
        <v>-0.68457402160044167</v>
      </c>
      <c r="U37" s="97"/>
      <c r="V37" s="49"/>
      <c r="W37" s="104">
        <v>91</v>
      </c>
      <c r="X37" s="99" t="s">
        <v>35</v>
      </c>
      <c r="Y37" s="100">
        <v>656920</v>
      </c>
      <c r="Z37" s="210">
        <v>434376052.32168949</v>
      </c>
      <c r="AA37" s="175">
        <v>-373619487.32824504</v>
      </c>
      <c r="AB37" s="211">
        <f>Z37+AA37</f>
        <v>60756564.993444443</v>
      </c>
      <c r="AC37" s="273">
        <v>31655776</v>
      </c>
      <c r="AD37" s="250">
        <v>280838183.53042191</v>
      </c>
      <c r="AE37" s="212">
        <f>SUM(AB37+AC37+AD37)</f>
        <v>373250524.52386636</v>
      </c>
      <c r="AF37" s="175">
        <f>AE37/Y37</f>
        <v>568.1826166410923</v>
      </c>
    </row>
    <row r="38" spans="1:32">
      <c r="A38" s="359">
        <v>92</v>
      </c>
      <c r="B38" s="25" t="s">
        <v>36</v>
      </c>
      <c r="C38" s="77">
        <v>239206</v>
      </c>
      <c r="D38" s="47">
        <v>130052632.53036961</v>
      </c>
      <c r="E38" s="246">
        <f>D38-F38-G38</f>
        <v>161512680.33092514</v>
      </c>
      <c r="F38" s="317">
        <v>-28097555.080177408</v>
      </c>
      <c r="G38" s="248">
        <v>-3362492.7203781386</v>
      </c>
      <c r="H38" s="67">
        <v>-3783373.4256012933</v>
      </c>
      <c r="I38" s="233">
        <f>SUM(D38+H38)</f>
        <v>126269259.10476832</v>
      </c>
      <c r="J38" s="274">
        <v>23676918</v>
      </c>
      <c r="K38" s="31">
        <v>30460308.733518921</v>
      </c>
      <c r="L38" s="27">
        <f>SUM(I38:K38)</f>
        <v>180406485.83828726</v>
      </c>
      <c r="M38" s="28">
        <f>L38/C38</f>
        <v>754.18879893601024</v>
      </c>
      <c r="N38" s="368">
        <v>1</v>
      </c>
      <c r="O38" s="196">
        <f>L38-AE38</f>
        <v>-106054532.69231018</v>
      </c>
      <c r="P38" s="197">
        <f>O38/AE38</f>
        <v>-0.37022326191646315</v>
      </c>
      <c r="Q38" s="196">
        <f>M38-AF38</f>
        <v>-453.33053256197036</v>
      </c>
      <c r="R38" s="46"/>
      <c r="S38" s="73">
        <f>I38/AB38-1</f>
        <v>-0.24709101127933042</v>
      </c>
      <c r="T38" s="73">
        <f>K38/AD38-1</f>
        <v>-0.67962002961618229</v>
      </c>
      <c r="U38" s="97"/>
      <c r="V38" s="49"/>
      <c r="W38" s="104">
        <v>92</v>
      </c>
      <c r="X38" s="99" t="s">
        <v>36</v>
      </c>
      <c r="Y38" s="100">
        <v>237231</v>
      </c>
      <c r="Z38" s="210">
        <v>199309353.34088165</v>
      </c>
      <c r="AA38" s="175">
        <v>-31600824.160850286</v>
      </c>
      <c r="AB38" s="211">
        <f>Z38+AA38</f>
        <v>167708529.18003136</v>
      </c>
      <c r="AC38" s="274">
        <v>23676918</v>
      </c>
      <c r="AD38" s="250">
        <v>95075571.350566119</v>
      </c>
      <c r="AE38" s="212">
        <f>SUM(AB38+AC38+AD38)</f>
        <v>286461018.53059745</v>
      </c>
      <c r="AF38" s="175">
        <f>AE38/Y38</f>
        <v>1207.5193314979806</v>
      </c>
    </row>
    <row r="39" spans="1:32">
      <c r="A39" s="359">
        <v>97</v>
      </c>
      <c r="B39" s="25" t="s">
        <v>37</v>
      </c>
      <c r="C39" s="77">
        <v>2131</v>
      </c>
      <c r="D39" s="47">
        <v>275148.55720411555</v>
      </c>
      <c r="E39" s="246">
        <f>D39-F39-G39</f>
        <v>330586.71810625581</v>
      </c>
      <c r="F39" s="317">
        <v>-322932.87027874705</v>
      </c>
      <c r="G39" s="248">
        <v>267494.7093766068</v>
      </c>
      <c r="H39" s="67">
        <v>142893.32257980382</v>
      </c>
      <c r="I39" s="233">
        <f>SUM(D39+H39)</f>
        <v>418041.87978391937</v>
      </c>
      <c r="J39" s="273">
        <v>-546383</v>
      </c>
      <c r="K39" s="31">
        <v>457232.15724298626</v>
      </c>
      <c r="L39" s="27">
        <f>SUM(I39:K39)</f>
        <v>328891.03702690563</v>
      </c>
      <c r="M39" s="28">
        <f>L39/C39</f>
        <v>154.33647913041091</v>
      </c>
      <c r="N39" s="368">
        <v>10</v>
      </c>
      <c r="O39" s="196">
        <f>L39-AE39</f>
        <v>-7091011.244528369</v>
      </c>
      <c r="P39" s="197">
        <f>O39/AE39</f>
        <v>-0.95567447864583377</v>
      </c>
      <c r="Q39" s="196">
        <f>M39-AF39</f>
        <v>-3287.1766384740768</v>
      </c>
      <c r="R39" s="46"/>
      <c r="S39" s="73">
        <f>I39/AB39-1</f>
        <v>-0.93523682185091095</v>
      </c>
      <c r="T39" s="73">
        <f>K39/AD39-1</f>
        <v>-0.69746847627285824</v>
      </c>
      <c r="U39" s="97"/>
      <c r="V39" s="49"/>
      <c r="W39" s="104">
        <v>97</v>
      </c>
      <c r="X39" s="99" t="s">
        <v>37</v>
      </c>
      <c r="Y39" s="100">
        <v>2156</v>
      </c>
      <c r="Z39" s="210">
        <v>5056931.8284059782</v>
      </c>
      <c r="AA39" s="175">
        <v>1397999.6887218528</v>
      </c>
      <c r="AB39" s="211">
        <f>Z39+AA39</f>
        <v>6454931.5171278305</v>
      </c>
      <c r="AC39" s="273">
        <v>-546383</v>
      </c>
      <c r="AD39" s="250">
        <v>1511353.7644274435</v>
      </c>
      <c r="AE39" s="212">
        <f>SUM(AB39+AC39+AD39)</f>
        <v>7419902.2815552745</v>
      </c>
      <c r="AF39" s="175">
        <f>AE39/Y39</f>
        <v>3441.5131176044874</v>
      </c>
    </row>
    <row r="40" spans="1:32">
      <c r="A40" s="359">
        <v>98</v>
      </c>
      <c r="B40" s="25" t="s">
        <v>38</v>
      </c>
      <c r="C40" s="77">
        <v>23090</v>
      </c>
      <c r="D40" s="47">
        <v>15465530.007773874</v>
      </c>
      <c r="E40" s="246">
        <f>D40-F40-G40</f>
        <v>8173912.3830646239</v>
      </c>
      <c r="F40" s="317">
        <v>4291718.914459642</v>
      </c>
      <c r="G40" s="247">
        <v>2999898.7102496079</v>
      </c>
      <c r="H40" s="67">
        <v>6691974.958220222</v>
      </c>
      <c r="I40" s="233">
        <f>SUM(D40+H40)</f>
        <v>22157504.965994097</v>
      </c>
      <c r="J40" s="274">
        <v>-4608213</v>
      </c>
      <c r="K40" s="31">
        <v>3620598.8694065562</v>
      </c>
      <c r="L40" s="27">
        <f>SUM(I40:K40)</f>
        <v>21169890.835400652</v>
      </c>
      <c r="M40" s="28">
        <f>L40/C40</f>
        <v>916.8423921784605</v>
      </c>
      <c r="N40" s="368">
        <v>7</v>
      </c>
      <c r="O40" s="196">
        <f>L40-AE40</f>
        <v>-26604136.454665821</v>
      </c>
      <c r="P40" s="197">
        <f>O40/AE40</f>
        <v>-0.55687447686030744</v>
      </c>
      <c r="Q40" s="196">
        <f>M40-AF40</f>
        <v>-1137.8661059535111</v>
      </c>
      <c r="R40" s="46"/>
      <c r="S40" s="73">
        <f>I40/AB40-1</f>
        <v>-0.45689289847882919</v>
      </c>
      <c r="T40" s="73">
        <f>K40/AD40-1</f>
        <v>-0.68746365548703503</v>
      </c>
      <c r="U40" s="97"/>
      <c r="V40" s="49"/>
      <c r="W40" s="104">
        <v>98</v>
      </c>
      <c r="X40" s="99" t="s">
        <v>38</v>
      </c>
      <c r="Y40" s="100">
        <v>23251</v>
      </c>
      <c r="Z40" s="210">
        <v>34458340.900284447</v>
      </c>
      <c r="AA40" s="175">
        <v>6339330.321347286</v>
      </c>
      <c r="AB40" s="211">
        <f>Z40+AA40</f>
        <v>40797671.221631736</v>
      </c>
      <c r="AC40" s="274">
        <v>-4608213</v>
      </c>
      <c r="AD40" s="250">
        <v>11584569.068434738</v>
      </c>
      <c r="AE40" s="212">
        <f>SUM(AB40+AC40+AD40)</f>
        <v>47774027.290066473</v>
      </c>
      <c r="AF40" s="175">
        <f>AE40/Y40</f>
        <v>2054.7084981319717</v>
      </c>
    </row>
    <row r="41" spans="1:32">
      <c r="A41" s="359">
        <v>102</v>
      </c>
      <c r="B41" s="25" t="s">
        <v>39</v>
      </c>
      <c r="C41" s="77">
        <v>9870</v>
      </c>
      <c r="D41" s="47">
        <v>2924181.6722619571</v>
      </c>
      <c r="E41" s="246">
        <f>D41-F41-G41</f>
        <v>1250567.1423031848</v>
      </c>
      <c r="F41" s="317">
        <v>1027152.5103559718</v>
      </c>
      <c r="G41" s="248">
        <v>646462.01960280049</v>
      </c>
      <c r="H41" s="67">
        <v>4138807.8703577719</v>
      </c>
      <c r="I41" s="233">
        <f>SUM(D41+H41)</f>
        <v>7062989.5426197294</v>
      </c>
      <c r="J41" s="273">
        <v>811647</v>
      </c>
      <c r="K41" s="31">
        <v>2005064.4905445338</v>
      </c>
      <c r="L41" s="27">
        <f>SUM(I41:K41)</f>
        <v>9879701.0331642628</v>
      </c>
      <c r="M41" s="28">
        <f>L41/C41</f>
        <v>1000.9828807663894</v>
      </c>
      <c r="N41" s="368">
        <v>4</v>
      </c>
      <c r="O41" s="196">
        <f>L41-AE41</f>
        <v>-19864863.965523265</v>
      </c>
      <c r="P41" s="197">
        <f>O41/AE41</f>
        <v>-0.66784852850931919</v>
      </c>
      <c r="Q41" s="196">
        <f>M41-AF41</f>
        <v>-1992.3314996992972</v>
      </c>
      <c r="R41" s="46"/>
      <c r="S41" s="73">
        <f>I41/AB41-1</f>
        <v>-0.68452218335100579</v>
      </c>
      <c r="T41" s="73">
        <f>K41/AD41-1</f>
        <v>-0.69363487985924466</v>
      </c>
      <c r="U41" s="97"/>
      <c r="V41" s="49"/>
      <c r="W41" s="104">
        <v>102</v>
      </c>
      <c r="X41" s="99" t="s">
        <v>39</v>
      </c>
      <c r="Y41" s="100">
        <v>9937</v>
      </c>
      <c r="Z41" s="210">
        <v>15245864.158525769</v>
      </c>
      <c r="AA41" s="175">
        <v>7142364.6483133724</v>
      </c>
      <c r="AB41" s="211">
        <f>Z41+AA41</f>
        <v>22388228.806839142</v>
      </c>
      <c r="AC41" s="273">
        <v>811647</v>
      </c>
      <c r="AD41" s="250">
        <v>6544689.1918483851</v>
      </c>
      <c r="AE41" s="212">
        <f>SUM(AB41+AC41+AD41)</f>
        <v>29744564.998687528</v>
      </c>
      <c r="AF41" s="175">
        <f>AE41/Y41</f>
        <v>2993.3143804656866</v>
      </c>
    </row>
    <row r="42" spans="1:32">
      <c r="A42" s="359">
        <v>103</v>
      </c>
      <c r="B42" s="25" t="s">
        <v>40</v>
      </c>
      <c r="C42" s="77">
        <v>2166</v>
      </c>
      <c r="D42" s="47">
        <v>659516.80735681299</v>
      </c>
      <c r="E42" s="246">
        <f>D42-F42-G42</f>
        <v>361262.71371599555</v>
      </c>
      <c r="F42" s="317">
        <v>186834.84534403766</v>
      </c>
      <c r="G42" s="248">
        <v>111419.24829677981</v>
      </c>
      <c r="H42" s="67">
        <v>1102950.9050835883</v>
      </c>
      <c r="I42" s="233">
        <f>SUM(D42+H42)</f>
        <v>1762467.7124404013</v>
      </c>
      <c r="J42" s="274">
        <v>-578616</v>
      </c>
      <c r="K42" s="31">
        <v>484796.99210607959</v>
      </c>
      <c r="L42" s="27">
        <f>SUM(I42:K42)</f>
        <v>1668648.7045464809</v>
      </c>
      <c r="M42" s="28">
        <f>L42/C42</f>
        <v>770.38259674352764</v>
      </c>
      <c r="N42" s="368">
        <v>5</v>
      </c>
      <c r="O42" s="196">
        <f>L42-AE42</f>
        <v>-4359656.669369027</v>
      </c>
      <c r="P42" s="197">
        <f>O42/AE42</f>
        <v>-0.72319771460703897</v>
      </c>
      <c r="Q42" s="196">
        <f>M42-AF42</f>
        <v>-2002.5269588753813</v>
      </c>
      <c r="R42" s="46"/>
      <c r="S42" s="73">
        <f>I42/AB42-1</f>
        <v>-0.64868832747649163</v>
      </c>
      <c r="T42" s="73">
        <f>K42/AD42-1</f>
        <v>-0.69511551303784169</v>
      </c>
      <c r="U42" s="97"/>
      <c r="V42" s="49"/>
      <c r="W42" s="104">
        <v>103</v>
      </c>
      <c r="X42" s="99" t="s">
        <v>40</v>
      </c>
      <c r="Y42" s="100">
        <v>2174</v>
      </c>
      <c r="Z42" s="210">
        <v>3249751.2075847327</v>
      </c>
      <c r="AA42" s="175">
        <v>1767069.6107513385</v>
      </c>
      <c r="AB42" s="211">
        <f>Z42+AA42</f>
        <v>5016820.8183360714</v>
      </c>
      <c r="AC42" s="274">
        <v>-578616</v>
      </c>
      <c r="AD42" s="250">
        <v>1590100.5555794374</v>
      </c>
      <c r="AE42" s="212">
        <f>SUM(AB42+AC42+AD42)</f>
        <v>6028305.3739155084</v>
      </c>
      <c r="AF42" s="175">
        <f>AE42/Y42</f>
        <v>2772.9095556189091</v>
      </c>
    </row>
    <row r="43" spans="1:32">
      <c r="A43" s="359">
        <v>105</v>
      </c>
      <c r="B43" s="25" t="s">
        <v>41</v>
      </c>
      <c r="C43" s="77">
        <v>2139</v>
      </c>
      <c r="D43" s="47">
        <v>1624431.5066704527</v>
      </c>
      <c r="E43" s="246">
        <f>D43-F43-G43</f>
        <v>944338.82486714143</v>
      </c>
      <c r="F43" s="317">
        <v>331436.58120990195</v>
      </c>
      <c r="G43" s="248">
        <v>348656.10059340927</v>
      </c>
      <c r="H43" s="67">
        <v>798552.14399566827</v>
      </c>
      <c r="I43" s="233">
        <f>SUM(D43+H43)</f>
        <v>2422983.6506661209</v>
      </c>
      <c r="J43" s="273">
        <v>-466465</v>
      </c>
      <c r="K43" s="31">
        <v>510144.94359156606</v>
      </c>
      <c r="L43" s="27">
        <f>SUM(I43:K43)</f>
        <v>2466663.5942576872</v>
      </c>
      <c r="M43" s="28">
        <f>L43/C43</f>
        <v>1153.1854110601623</v>
      </c>
      <c r="N43" s="368">
        <v>18</v>
      </c>
      <c r="O43" s="196">
        <f>L43-AE43</f>
        <v>-9746299.414948415</v>
      </c>
      <c r="P43" s="197">
        <f>O43/AE43</f>
        <v>-0.79802906203856316</v>
      </c>
      <c r="Q43" s="196">
        <f>M43-AF43</f>
        <v>-4400.6858982650319</v>
      </c>
      <c r="R43" s="46"/>
      <c r="S43" s="73">
        <f>I43/AB43-1</f>
        <v>-0.78042128557176549</v>
      </c>
      <c r="T43" s="73">
        <f>K43/AD43-1</f>
        <v>-0.68983157363323666</v>
      </c>
      <c r="U43" s="97"/>
      <c r="V43" s="49"/>
      <c r="W43" s="104">
        <v>105</v>
      </c>
      <c r="X43" s="99" t="s">
        <v>41</v>
      </c>
      <c r="Y43" s="100">
        <v>2199</v>
      </c>
      <c r="Z43" s="210">
        <v>9003377.6499368362</v>
      </c>
      <c r="AA43" s="175">
        <v>2031315.1114966983</v>
      </c>
      <c r="AB43" s="211">
        <f>Z43+AA43</f>
        <v>11034692.761433534</v>
      </c>
      <c r="AC43" s="273">
        <v>-466465</v>
      </c>
      <c r="AD43" s="250">
        <v>1644735.2477725681</v>
      </c>
      <c r="AE43" s="212">
        <f>SUM(AB43+AC43+AD43)</f>
        <v>12212963.009206103</v>
      </c>
      <c r="AF43" s="175">
        <f>AE43/Y43</f>
        <v>5553.8713093251945</v>
      </c>
    </row>
    <row r="44" spans="1:32">
      <c r="A44" s="359">
        <v>106</v>
      </c>
      <c r="B44" s="25" t="s">
        <v>42</v>
      </c>
      <c r="C44" s="77">
        <v>46880</v>
      </c>
      <c r="D44" s="47">
        <v>15948827.054555018</v>
      </c>
      <c r="E44" s="246">
        <f>D44-F44-G44</f>
        <v>10674183.551870152</v>
      </c>
      <c r="F44" s="317">
        <v>1655976.351664569</v>
      </c>
      <c r="G44" s="248">
        <v>3618667.1510202968</v>
      </c>
      <c r="H44" s="67">
        <v>-195255.75287964832</v>
      </c>
      <c r="I44" s="233">
        <f>SUM(D44+H44)</f>
        <v>15753571.30167537</v>
      </c>
      <c r="J44" s="274">
        <v>-1929957</v>
      </c>
      <c r="K44" s="31">
        <v>6935786.1324841203</v>
      </c>
      <c r="L44" s="27">
        <f>SUM(I44:K44)</f>
        <v>20759400.434159491</v>
      </c>
      <c r="M44" s="28">
        <f>L44/C44</f>
        <v>442.81997513138845</v>
      </c>
      <c r="N44" s="368">
        <v>1</v>
      </c>
      <c r="O44" s="196">
        <f>L44-AE44</f>
        <v>-49476657.007723227</v>
      </c>
      <c r="P44" s="197">
        <f>O44/AE44</f>
        <v>-0.70443385932735492</v>
      </c>
      <c r="Q44" s="196">
        <f>M44-AF44</f>
        <v>-1065.1682042288553</v>
      </c>
      <c r="R44" s="46"/>
      <c r="S44" s="73">
        <f>I44/AB44-1</f>
        <v>-0.69024353924527349</v>
      </c>
      <c r="T44" s="73">
        <f>K44/AD44-1</f>
        <v>-0.67449983600180019</v>
      </c>
      <c r="U44" s="97"/>
      <c r="V44" s="49"/>
      <c r="W44" s="104">
        <v>106</v>
      </c>
      <c r="X44" s="99" t="s">
        <v>42</v>
      </c>
      <c r="Y44" s="100">
        <v>46576</v>
      </c>
      <c r="Z44" s="210">
        <v>55674536.574424192</v>
      </c>
      <c r="AA44" s="175">
        <v>-4816610.1140961666</v>
      </c>
      <c r="AB44" s="211">
        <f>Z44+AA44</f>
        <v>50857926.460328028</v>
      </c>
      <c r="AC44" s="274">
        <v>-1929957</v>
      </c>
      <c r="AD44" s="250">
        <v>21308087.981554683</v>
      </c>
      <c r="AE44" s="212">
        <f>SUM(AB44+AC44+AD44)</f>
        <v>70236057.441882715</v>
      </c>
      <c r="AF44" s="175">
        <f>AE44/Y44</f>
        <v>1507.9881793602437</v>
      </c>
    </row>
    <row r="45" spans="1:32">
      <c r="A45" s="359">
        <v>108</v>
      </c>
      <c r="B45" s="25" t="s">
        <v>43</v>
      </c>
      <c r="C45" s="77">
        <v>10337</v>
      </c>
      <c r="D45" s="47">
        <v>3997089.9595856164</v>
      </c>
      <c r="E45" s="246">
        <f>D45-F45-G45</f>
        <v>3307486.2641651803</v>
      </c>
      <c r="F45" s="317">
        <v>612146.44128381182</v>
      </c>
      <c r="G45" s="248">
        <v>77457.254136624106</v>
      </c>
      <c r="H45" s="67">
        <v>4494192.9552578581</v>
      </c>
      <c r="I45" s="233">
        <f>SUM(D45+H45)</f>
        <v>8491282.9148434736</v>
      </c>
      <c r="J45" s="273">
        <v>-1291259</v>
      </c>
      <c r="K45" s="31">
        <v>1817448.5473298037</v>
      </c>
      <c r="L45" s="27">
        <f>SUM(I45:K45)</f>
        <v>9017472.4621732775</v>
      </c>
      <c r="M45" s="28">
        <f>L45/C45</f>
        <v>872.34908214890947</v>
      </c>
      <c r="N45" s="368">
        <v>6</v>
      </c>
      <c r="O45" s="196">
        <f>L45-AE45</f>
        <v>-16521212.679877495</v>
      </c>
      <c r="P45" s="197">
        <f>O45/AE45</f>
        <v>-0.64690929027800492</v>
      </c>
      <c r="Q45" s="196">
        <f>M45-AF45</f>
        <v>-1596.5879965489612</v>
      </c>
      <c r="R45" s="46"/>
      <c r="S45" s="73">
        <f>I45/AB45-1</f>
        <v>-0.59477738179078576</v>
      </c>
      <c r="T45" s="73">
        <f>K45/AD45-1</f>
        <v>-0.69066452104588327</v>
      </c>
      <c r="U45" s="97"/>
      <c r="V45" s="49"/>
      <c r="W45" s="104">
        <v>108</v>
      </c>
      <c r="X45" s="99" t="s">
        <v>43</v>
      </c>
      <c r="Y45" s="100">
        <v>10344</v>
      </c>
      <c r="Z45" s="210">
        <v>14421178.21472637</v>
      </c>
      <c r="AA45" s="175">
        <v>6533434.221195139</v>
      </c>
      <c r="AB45" s="211">
        <f>Z45+AA45</f>
        <v>20954612.435921509</v>
      </c>
      <c r="AC45" s="273">
        <v>-1291259</v>
      </c>
      <c r="AD45" s="250">
        <v>5875331.7061292632</v>
      </c>
      <c r="AE45" s="212">
        <f>SUM(AB45+AC45+AD45)</f>
        <v>25538685.142050773</v>
      </c>
      <c r="AF45" s="175">
        <f>AE45/Y45</f>
        <v>2468.9370786978707</v>
      </c>
    </row>
    <row r="46" spans="1:32">
      <c r="A46" s="359">
        <v>109</v>
      </c>
      <c r="B46" s="25" t="s">
        <v>44</v>
      </c>
      <c r="C46" s="77">
        <v>67971</v>
      </c>
      <c r="D46" s="47">
        <v>10561933.719334645</v>
      </c>
      <c r="E46" s="246">
        <f>D46-F46-G46</f>
        <v>9603743.9928061925</v>
      </c>
      <c r="F46" s="317">
        <v>-1198385.5703098951</v>
      </c>
      <c r="G46" s="248">
        <v>2156575.2968383473</v>
      </c>
      <c r="H46" s="67">
        <v>6939019.1207977543</v>
      </c>
      <c r="I46" s="233">
        <f>SUM(D46+H46)</f>
        <v>17500952.8401324</v>
      </c>
      <c r="J46" s="274">
        <v>-13729639</v>
      </c>
      <c r="K46" s="31">
        <v>10716439.338901618</v>
      </c>
      <c r="L46" s="27">
        <f>SUM(I46:K46)</f>
        <v>14487753.179034019</v>
      </c>
      <c r="M46" s="28">
        <f>L46/C46</f>
        <v>213.14609434956111</v>
      </c>
      <c r="N46" s="368">
        <v>5</v>
      </c>
      <c r="O46" s="196">
        <f>L46-AE46</f>
        <v>-104857056.47179407</v>
      </c>
      <c r="P46" s="197">
        <f>O46/AE46</f>
        <v>-0.8786059216029467</v>
      </c>
      <c r="Q46" s="196">
        <f>M46-AF46</f>
        <v>-1545.8565240154326</v>
      </c>
      <c r="R46" s="46"/>
      <c r="S46" s="73">
        <f>I46/AB46-1</f>
        <v>-0.82362165894055883</v>
      </c>
      <c r="T46" s="73">
        <f>K46/AD46-1</f>
        <v>-0.68341871928138409</v>
      </c>
      <c r="U46" s="97"/>
      <c r="V46" s="49"/>
      <c r="W46" s="104">
        <v>109</v>
      </c>
      <c r="X46" s="99" t="s">
        <v>44</v>
      </c>
      <c r="Y46" s="100">
        <v>67848</v>
      </c>
      <c r="Z46" s="210">
        <v>90418101.272967234</v>
      </c>
      <c r="AA46" s="175">
        <v>8805832.5445892755</v>
      </c>
      <c r="AB46" s="211">
        <f>Z46+AA46</f>
        <v>99223933.817556515</v>
      </c>
      <c r="AC46" s="274">
        <v>-13729639</v>
      </c>
      <c r="AD46" s="250">
        <v>33850514.833271571</v>
      </c>
      <c r="AE46" s="212">
        <f>SUM(AB46+AC46+AD46)</f>
        <v>119344809.65082809</v>
      </c>
      <c r="AF46" s="175">
        <f>AE46/Y46</f>
        <v>1759.0026183649936</v>
      </c>
    </row>
    <row r="47" spans="1:32">
      <c r="A47" s="359">
        <v>111</v>
      </c>
      <c r="B47" s="25" t="s">
        <v>45</v>
      </c>
      <c r="C47" s="77">
        <v>18344</v>
      </c>
      <c r="D47" s="47">
        <v>5733797.5500420183</v>
      </c>
      <c r="E47" s="246">
        <f>D47-F47-G47</f>
        <v>-2820286.7305869129</v>
      </c>
      <c r="F47" s="317">
        <v>4111330.6065600072</v>
      </c>
      <c r="G47" s="248">
        <v>4442753.674068924</v>
      </c>
      <c r="H47" s="67">
        <v>5606403.61544427</v>
      </c>
      <c r="I47" s="233">
        <f>SUM(D47+H47)</f>
        <v>11340201.165486287</v>
      </c>
      <c r="J47" s="273">
        <v>-2686382</v>
      </c>
      <c r="K47" s="31">
        <v>3239911.7040319848</v>
      </c>
      <c r="L47" s="27">
        <f>SUM(I47:K47)</f>
        <v>11893730.869518273</v>
      </c>
      <c r="M47" s="28">
        <f>L47/C47</f>
        <v>648.37172206270566</v>
      </c>
      <c r="N47" s="368">
        <v>7</v>
      </c>
      <c r="O47" s="196">
        <f>L47-AE47</f>
        <v>-41946349.331611991</v>
      </c>
      <c r="P47" s="197">
        <f>O47/AE47</f>
        <v>-0.77909150905632218</v>
      </c>
      <c r="Q47" s="196">
        <f>M47-AF47</f>
        <v>-2262.3748963689459</v>
      </c>
      <c r="R47" s="46"/>
      <c r="S47" s="73">
        <f>I47/AB47-1</f>
        <v>-0.75430000894769078</v>
      </c>
      <c r="T47" s="73">
        <f>K47/AD47-1</f>
        <v>-0.68762287437252789</v>
      </c>
      <c r="U47" s="97"/>
      <c r="V47" s="49"/>
      <c r="W47" s="104">
        <v>111</v>
      </c>
      <c r="X47" s="99" t="s">
        <v>45</v>
      </c>
      <c r="Y47" s="100">
        <v>18497</v>
      </c>
      <c r="Z47" s="210">
        <v>36959007.314317159</v>
      </c>
      <c r="AA47" s="175">
        <v>9195659.2646977734</v>
      </c>
      <c r="AB47" s="211">
        <f>Z47+AA47</f>
        <v>46154666.579014935</v>
      </c>
      <c r="AC47" s="273">
        <v>-2686382</v>
      </c>
      <c r="AD47" s="250">
        <v>10371795.622115329</v>
      </c>
      <c r="AE47" s="212">
        <f>SUM(AB47+AC47+AD47)</f>
        <v>53840080.201130264</v>
      </c>
      <c r="AF47" s="175">
        <f>AE47/Y47</f>
        <v>2910.7466184316518</v>
      </c>
    </row>
    <row r="48" spans="1:32">
      <c r="A48" s="359">
        <v>139</v>
      </c>
      <c r="B48" s="25" t="s">
        <v>46</v>
      </c>
      <c r="C48" s="77">
        <v>9912</v>
      </c>
      <c r="D48" s="47">
        <v>7324853.7185006365</v>
      </c>
      <c r="E48" s="246">
        <f>D48-F48-G48</f>
        <v>8806674.7180834077</v>
      </c>
      <c r="F48" s="317">
        <v>-529604.09918951569</v>
      </c>
      <c r="G48" s="248">
        <v>-952216.90039325587</v>
      </c>
      <c r="H48" s="67">
        <v>5663672.0431536846</v>
      </c>
      <c r="I48" s="233">
        <f>SUM(D48+H48)</f>
        <v>12988525.761654321</v>
      </c>
      <c r="J48" s="274">
        <v>-64500</v>
      </c>
      <c r="K48" s="31">
        <v>1550469.4253535781</v>
      </c>
      <c r="L48" s="27">
        <f>SUM(I48:K48)</f>
        <v>14474495.187007898</v>
      </c>
      <c r="M48" s="28">
        <f>L48/C48</f>
        <v>1460.3001601097558</v>
      </c>
      <c r="N48" s="368">
        <v>17</v>
      </c>
      <c r="O48" s="196">
        <f>L48-AE48</f>
        <v>-18642280.119496472</v>
      </c>
      <c r="P48" s="197">
        <f>O48/AE48</f>
        <v>-0.56292558520439628</v>
      </c>
      <c r="Q48" s="196">
        <f>M48-AF48</f>
        <v>-1902.4918084629867</v>
      </c>
      <c r="R48" s="46"/>
      <c r="S48" s="73">
        <f>I48/AB48-1</f>
        <v>-0.53903782549537249</v>
      </c>
      <c r="T48" s="73">
        <f>K48/AD48-1</f>
        <v>-0.69017176691287552</v>
      </c>
      <c r="U48" s="97"/>
      <c r="V48" s="49"/>
      <c r="W48" s="104">
        <v>139</v>
      </c>
      <c r="X48" s="99" t="s">
        <v>46</v>
      </c>
      <c r="Y48" s="100">
        <v>9848</v>
      </c>
      <c r="Z48" s="210">
        <v>19704465.714208219</v>
      </c>
      <c r="AA48" s="175">
        <v>8472522.5074662063</v>
      </c>
      <c r="AB48" s="211">
        <f>Z48+AA48</f>
        <v>28176988.221674427</v>
      </c>
      <c r="AC48" s="274">
        <v>-64500</v>
      </c>
      <c r="AD48" s="250">
        <v>5004287.0848299433</v>
      </c>
      <c r="AE48" s="212">
        <f>SUM(AB48+AC48+AD48)</f>
        <v>33116775.306504369</v>
      </c>
      <c r="AF48" s="175">
        <f>AE48/Y48</f>
        <v>3362.7919685727425</v>
      </c>
    </row>
    <row r="49" spans="1:32">
      <c r="A49" s="359">
        <v>140</v>
      </c>
      <c r="B49" s="25" t="s">
        <v>47</v>
      </c>
      <c r="C49" s="77">
        <v>20958</v>
      </c>
      <c r="D49" s="47">
        <v>13350487.17684437</v>
      </c>
      <c r="E49" s="246">
        <f>D49-F49-G49</f>
        <v>3407828.9080840205</v>
      </c>
      <c r="F49" s="317">
        <v>6224959.3325158255</v>
      </c>
      <c r="G49" s="248">
        <v>3717698.9362445236</v>
      </c>
      <c r="H49" s="67">
        <v>7501884.4068817636</v>
      </c>
      <c r="I49" s="233">
        <f>SUM(D49+H49)</f>
        <v>20852371.583726134</v>
      </c>
      <c r="J49" s="273">
        <v>-1348854</v>
      </c>
      <c r="K49" s="31">
        <v>3733653.2622106578</v>
      </c>
      <c r="L49" s="27">
        <f>SUM(I49:K49)</f>
        <v>23237170.84593679</v>
      </c>
      <c r="M49" s="28">
        <f>L49/C49</f>
        <v>1108.7494439324739</v>
      </c>
      <c r="N49" s="368">
        <v>11</v>
      </c>
      <c r="O49" s="196">
        <f>L49-AE49</f>
        <v>-42503149.096936308</v>
      </c>
      <c r="P49" s="197">
        <f>O49/AE49</f>
        <v>-0.64653091335531399</v>
      </c>
      <c r="Q49" s="196">
        <f>M49-AF49</f>
        <v>-2003.3656830734483</v>
      </c>
      <c r="R49" s="46"/>
      <c r="S49" s="73">
        <f>I49/AB49-1</f>
        <v>-0.62119245398253853</v>
      </c>
      <c r="T49" s="73">
        <f>K49/AD49-1</f>
        <v>-0.68994151859245934</v>
      </c>
      <c r="U49" s="97"/>
      <c r="V49" s="49"/>
      <c r="W49" s="104">
        <v>140</v>
      </c>
      <c r="X49" s="99" t="s">
        <v>47</v>
      </c>
      <c r="Y49" s="100">
        <v>21124</v>
      </c>
      <c r="Z49" s="210">
        <v>42433124.985298663</v>
      </c>
      <c r="AA49" s="175">
        <v>12614277.85277712</v>
      </c>
      <c r="AB49" s="211">
        <f>Z49+AA49</f>
        <v>55047402.838075787</v>
      </c>
      <c r="AC49" s="273">
        <v>-1348854</v>
      </c>
      <c r="AD49" s="250">
        <v>12041771.104797313</v>
      </c>
      <c r="AE49" s="212">
        <f>SUM(AB49+AC49+AD49)</f>
        <v>65740319.942873098</v>
      </c>
      <c r="AF49" s="175">
        <f>AE49/Y49</f>
        <v>3112.1151270059222</v>
      </c>
    </row>
    <row r="50" spans="1:32">
      <c r="A50" s="359">
        <v>142</v>
      </c>
      <c r="B50" s="25" t="s">
        <v>48</v>
      </c>
      <c r="C50" s="77">
        <v>6559</v>
      </c>
      <c r="D50" s="47">
        <v>911199.90937383892</v>
      </c>
      <c r="E50" s="246">
        <f>D50-F50-G50</f>
        <v>866925.31444261549</v>
      </c>
      <c r="F50" s="317">
        <v>-86596.325093597945</v>
      </c>
      <c r="G50" s="248">
        <v>130870.92002482142</v>
      </c>
      <c r="H50" s="67">
        <v>2491210.6352288709</v>
      </c>
      <c r="I50" s="233">
        <f>SUM(D50+H50)</f>
        <v>3402410.5446027098</v>
      </c>
      <c r="J50" s="274">
        <v>-694731</v>
      </c>
      <c r="K50" s="31">
        <v>1209139.9621048064</v>
      </c>
      <c r="L50" s="27">
        <f>SUM(I50:K50)</f>
        <v>3916819.5067075165</v>
      </c>
      <c r="M50" s="28">
        <f>L50/C50</f>
        <v>597.16717589686175</v>
      </c>
      <c r="N50" s="368">
        <v>7</v>
      </c>
      <c r="O50" s="196">
        <f>L50-AE50</f>
        <v>-15277264.736804523</v>
      </c>
      <c r="P50" s="197">
        <f>O50/AE50</f>
        <v>-0.79593610942749327</v>
      </c>
      <c r="Q50" s="196">
        <f>M50-AF50</f>
        <v>-2300.0530872747663</v>
      </c>
      <c r="R50" s="46"/>
      <c r="S50" s="73">
        <f>I50/AB50-1</f>
        <v>-0.78645767983792569</v>
      </c>
      <c r="T50" s="73">
        <f>K50/AD50-1</f>
        <v>-0.69432386749067532</v>
      </c>
      <c r="U50" s="97"/>
      <c r="V50" s="49"/>
      <c r="W50" s="104">
        <v>142</v>
      </c>
      <c r="X50" s="99" t="s">
        <v>48</v>
      </c>
      <c r="Y50" s="100">
        <v>6625</v>
      </c>
      <c r="Z50" s="210">
        <v>11275186.189951492</v>
      </c>
      <c r="AA50" s="175">
        <v>4658004.6736691194</v>
      </c>
      <c r="AB50" s="211">
        <f>Z50+AA50</f>
        <v>15933190.863620613</v>
      </c>
      <c r="AC50" s="274">
        <v>-694731</v>
      </c>
      <c r="AD50" s="250">
        <v>3955624.3798914258</v>
      </c>
      <c r="AE50" s="212">
        <f>SUM(AB50+AC50+AD50)</f>
        <v>19194084.243512038</v>
      </c>
      <c r="AF50" s="175">
        <f>AE50/Y50</f>
        <v>2897.2202631716282</v>
      </c>
    </row>
    <row r="51" spans="1:32">
      <c r="A51" s="359">
        <v>143</v>
      </c>
      <c r="B51" s="25" t="s">
        <v>49</v>
      </c>
      <c r="C51" s="77">
        <v>6877</v>
      </c>
      <c r="D51" s="47">
        <v>754217.68041567854</v>
      </c>
      <c r="E51" s="246">
        <f>D51-F51-G51</f>
        <v>705387.35233168432</v>
      </c>
      <c r="F51" s="317">
        <v>-192426.9589510255</v>
      </c>
      <c r="G51" s="248">
        <v>241257.28703501975</v>
      </c>
      <c r="H51" s="67">
        <v>2499799.4622651041</v>
      </c>
      <c r="I51" s="233">
        <f>SUM(D51+H51)</f>
        <v>3254017.1426807828</v>
      </c>
      <c r="J51" s="273">
        <v>-806133</v>
      </c>
      <c r="K51" s="31">
        <v>1370477.1097988077</v>
      </c>
      <c r="L51" s="27">
        <f>SUM(I51:K51)</f>
        <v>3818361.2524795905</v>
      </c>
      <c r="M51" s="28">
        <f>L51/C51</f>
        <v>555.23647702189771</v>
      </c>
      <c r="N51" s="368">
        <v>6</v>
      </c>
      <c r="O51" s="196">
        <f>L51-AE51</f>
        <v>-16963370.873206958</v>
      </c>
      <c r="P51" s="197">
        <f>O51/AE51</f>
        <v>-0.81626357084258461</v>
      </c>
      <c r="Q51" s="196">
        <f>M51-AF51</f>
        <v>-2471.5232266900957</v>
      </c>
      <c r="R51" s="46"/>
      <c r="S51" s="73">
        <f>I51/AB51-1</f>
        <v>-0.81014084152781052</v>
      </c>
      <c r="T51" s="73">
        <f>K51/AD51-1</f>
        <v>-0.69194138583631648</v>
      </c>
      <c r="U51" s="97"/>
      <c r="V51" s="49"/>
      <c r="W51" s="104">
        <v>143</v>
      </c>
      <c r="X51" s="99" t="s">
        <v>49</v>
      </c>
      <c r="Y51" s="100">
        <v>6866</v>
      </c>
      <c r="Z51" s="210">
        <v>11859528.44951183</v>
      </c>
      <c r="AA51" s="175">
        <v>5279582.2937680688</v>
      </c>
      <c r="AB51" s="211">
        <f>Z51+AA51</f>
        <v>17139110.743279897</v>
      </c>
      <c r="AC51" s="273">
        <v>-806133</v>
      </c>
      <c r="AD51" s="250">
        <v>4448754.3824066538</v>
      </c>
      <c r="AE51" s="212">
        <f>SUM(AB51+AC51+AD51)</f>
        <v>20781732.125686549</v>
      </c>
      <c r="AF51" s="175">
        <f>AE51/Y51</f>
        <v>3026.7597037119936</v>
      </c>
    </row>
    <row r="52" spans="1:32">
      <c r="A52" s="359">
        <v>145</v>
      </c>
      <c r="B52" s="25" t="s">
        <v>50</v>
      </c>
      <c r="C52" s="77">
        <v>12366</v>
      </c>
      <c r="D52" s="47">
        <v>8092410.5885878578</v>
      </c>
      <c r="E52" s="246">
        <f>D52-F52-G52</f>
        <v>6585284.3217504965</v>
      </c>
      <c r="F52" s="317">
        <v>1524834.7389374669</v>
      </c>
      <c r="G52" s="248">
        <v>-17708.472100105872</v>
      </c>
      <c r="H52" s="67">
        <v>5801702.82573123</v>
      </c>
      <c r="I52" s="233">
        <f>SUM(D52+H52)</f>
        <v>13894113.414319087</v>
      </c>
      <c r="J52" s="274">
        <v>-229583</v>
      </c>
      <c r="K52" s="31">
        <v>2126654.6490723696</v>
      </c>
      <c r="L52" s="27">
        <f>SUM(I52:K52)</f>
        <v>15791185.063391456</v>
      </c>
      <c r="M52" s="28">
        <f>L52/C52</f>
        <v>1276.9840743483305</v>
      </c>
      <c r="N52" s="368">
        <v>14</v>
      </c>
      <c r="O52" s="196">
        <f>L52-AE52</f>
        <v>-19520912.218464456</v>
      </c>
      <c r="P52" s="197">
        <f>O52/AE52</f>
        <v>-0.55281089827804442</v>
      </c>
      <c r="Q52" s="196">
        <f>M52-AF52</f>
        <v>-1595.3192672700125</v>
      </c>
      <c r="R52" s="46"/>
      <c r="S52" s="73">
        <f>I52/AB52-1</f>
        <v>-0.51267380082558067</v>
      </c>
      <c r="T52" s="73">
        <f>K52/AD52-1</f>
        <v>-0.6975218120614517</v>
      </c>
      <c r="U52" s="97"/>
      <c r="V52" s="49"/>
      <c r="W52" s="104">
        <v>145</v>
      </c>
      <c r="X52" s="99" t="s">
        <v>50</v>
      </c>
      <c r="Y52" s="100">
        <v>12294</v>
      </c>
      <c r="Z52" s="210">
        <v>20030879.089971989</v>
      </c>
      <c r="AA52" s="175">
        <v>8480030.9285272043</v>
      </c>
      <c r="AB52" s="211">
        <f>Z52+AA52</f>
        <v>28510910.018499196</v>
      </c>
      <c r="AC52" s="274">
        <v>-229583</v>
      </c>
      <c r="AD52" s="250">
        <v>7030770.2633567173</v>
      </c>
      <c r="AE52" s="212">
        <f>SUM(AB52+AC52+AD52)</f>
        <v>35312097.281855911</v>
      </c>
      <c r="AF52" s="175">
        <f>AE52/Y52</f>
        <v>2872.303341618343</v>
      </c>
    </row>
    <row r="53" spans="1:32">
      <c r="A53" s="359">
        <v>146</v>
      </c>
      <c r="B53" s="25" t="s">
        <v>51</v>
      </c>
      <c r="C53" s="77">
        <v>4643</v>
      </c>
      <c r="D53" s="47">
        <v>3694588.7532834765</v>
      </c>
      <c r="E53" s="246">
        <f>D53-F53-G53</f>
        <v>1841009.5131054344</v>
      </c>
      <c r="F53" s="317">
        <v>1265526.3591510064</v>
      </c>
      <c r="G53" s="248">
        <v>588052.8810270353</v>
      </c>
      <c r="H53" s="67">
        <v>482831.40300230653</v>
      </c>
      <c r="I53" s="233">
        <f>SUM(D53+H53)</f>
        <v>4177420.1562857828</v>
      </c>
      <c r="J53" s="273">
        <v>-48166</v>
      </c>
      <c r="K53" s="31">
        <v>1040897.0288324297</v>
      </c>
      <c r="L53" s="27">
        <f>SUM(I53:K53)</f>
        <v>5170151.1851182124</v>
      </c>
      <c r="M53" s="28">
        <f>L53/C53</f>
        <v>1113.5367618174052</v>
      </c>
      <c r="N53" s="368">
        <v>12</v>
      </c>
      <c r="O53" s="196">
        <f>L53-AE53</f>
        <v>-18229182.297566283</v>
      </c>
      <c r="P53" s="197">
        <f>O53/AE53</f>
        <v>-0.77904707461244038</v>
      </c>
      <c r="Q53" s="196">
        <f>M53-AF53</f>
        <v>-3813.6760161746979</v>
      </c>
      <c r="R53" s="46"/>
      <c r="S53" s="73">
        <f>I53/AB53-1</f>
        <v>-0.79164208621863974</v>
      </c>
      <c r="T53" s="73">
        <f>K53/AD53-1</f>
        <v>-0.69369600240856744</v>
      </c>
      <c r="U53" s="97"/>
      <c r="V53" s="49"/>
      <c r="W53" s="104">
        <v>146</v>
      </c>
      <c r="X53" s="99" t="s">
        <v>51</v>
      </c>
      <c r="Y53" s="100">
        <v>4749</v>
      </c>
      <c r="Z53" s="210">
        <v>17125675.706543736</v>
      </c>
      <c r="AA53" s="175">
        <v>2923575.509656027</v>
      </c>
      <c r="AB53" s="211">
        <f>Z53+AA53</f>
        <v>20049251.216199763</v>
      </c>
      <c r="AC53" s="273">
        <v>-48166</v>
      </c>
      <c r="AD53" s="250">
        <v>3398248.2664847337</v>
      </c>
      <c r="AE53" s="212">
        <f>SUM(AB53+AC53+AD53)</f>
        <v>23399333.482684497</v>
      </c>
      <c r="AF53" s="175">
        <f>AE53/Y53</f>
        <v>4927.2127779921029</v>
      </c>
    </row>
    <row r="54" spans="1:32">
      <c r="A54" s="359">
        <v>148</v>
      </c>
      <c r="B54" s="25" t="s">
        <v>52</v>
      </c>
      <c r="C54" s="77">
        <v>7008</v>
      </c>
      <c r="D54" s="47">
        <v>9675501.9912734069</v>
      </c>
      <c r="E54" s="246">
        <f>D54-F54-G54</f>
        <v>7833807.5220133392</v>
      </c>
      <c r="F54" s="317">
        <v>-97156.407336482443</v>
      </c>
      <c r="G54" s="248">
        <v>1938850.8765965505</v>
      </c>
      <c r="H54" s="67">
        <v>-38543.647854542985</v>
      </c>
      <c r="I54" s="233">
        <f>SUM(D54+H54)</f>
        <v>9636958.3434188645</v>
      </c>
      <c r="J54" s="274">
        <v>-678015</v>
      </c>
      <c r="K54" s="31">
        <v>1190835.9813838319</v>
      </c>
      <c r="L54" s="27">
        <f>SUM(I54:K54)</f>
        <v>10149779.324802697</v>
      </c>
      <c r="M54" s="28">
        <f>L54/C54</f>
        <v>1448.3132598177365</v>
      </c>
      <c r="N54" s="368">
        <v>19</v>
      </c>
      <c r="O54" s="196">
        <f>L54-AE54</f>
        <v>-17656805.302347407</v>
      </c>
      <c r="P54" s="197">
        <f>O54/AE54</f>
        <v>-0.63498648032838445</v>
      </c>
      <c r="Q54" s="196">
        <f>M54-AF54</f>
        <v>-2603.9433165667142</v>
      </c>
      <c r="R54" s="46"/>
      <c r="S54" s="73">
        <f>I54/AB54-1</f>
        <v>-0.60935379286933955</v>
      </c>
      <c r="T54" s="73">
        <f>K54/AD54-1</f>
        <v>-0.68788090038549421</v>
      </c>
      <c r="U54" s="97"/>
      <c r="V54" s="49"/>
      <c r="W54" s="104">
        <v>148</v>
      </c>
      <c r="X54" s="99" t="s">
        <v>52</v>
      </c>
      <c r="Y54" s="100">
        <v>6862</v>
      </c>
      <c r="Z54" s="210">
        <v>22655876.818468232</v>
      </c>
      <c r="AA54" s="175">
        <v>2013397.2395173514</v>
      </c>
      <c r="AB54" s="211">
        <f>Z54+AA54</f>
        <v>24669274.057985581</v>
      </c>
      <c r="AC54" s="274">
        <v>-678015</v>
      </c>
      <c r="AD54" s="250">
        <v>3815325.5691645211</v>
      </c>
      <c r="AE54" s="212">
        <f>SUM(AB54+AC54+AD54)</f>
        <v>27806584.627150103</v>
      </c>
      <c r="AF54" s="175">
        <f>AE54/Y54</f>
        <v>4052.2565763844509</v>
      </c>
    </row>
    <row r="55" spans="1:32">
      <c r="A55" s="359">
        <v>149</v>
      </c>
      <c r="B55" s="25" t="s">
        <v>53</v>
      </c>
      <c r="C55" s="77">
        <v>5353</v>
      </c>
      <c r="D55" s="47">
        <v>2741291.7893459569</v>
      </c>
      <c r="E55" s="246">
        <f>D55-F55-G55</f>
        <v>2211664.8136490816</v>
      </c>
      <c r="F55" s="317">
        <v>272446.24005845061</v>
      </c>
      <c r="G55" s="248">
        <v>257180.7356384247</v>
      </c>
      <c r="H55" s="67">
        <v>-67941.339205860102</v>
      </c>
      <c r="I55" s="233">
        <f>SUM(D55+H55)</f>
        <v>2673350.4501400967</v>
      </c>
      <c r="J55" s="273">
        <v>-1115005</v>
      </c>
      <c r="K55" s="31">
        <v>906010.56596090377</v>
      </c>
      <c r="L55" s="27">
        <f>SUM(I55:K55)</f>
        <v>2464356.0161010004</v>
      </c>
      <c r="M55" s="28">
        <f>L55/C55</f>
        <v>460.36914180851863</v>
      </c>
      <c r="N55" s="368">
        <v>1</v>
      </c>
      <c r="O55" s="196">
        <f>L55-AE55</f>
        <v>-5985272.7901875824</v>
      </c>
      <c r="P55" s="197">
        <f>O55/AE55</f>
        <v>-0.70834742299366815</v>
      </c>
      <c r="Q55" s="196">
        <f>M55-AF55</f>
        <v>-1127.6084575691516</v>
      </c>
      <c r="R55" s="46"/>
      <c r="S55" s="73">
        <f>I55/AB55-1</f>
        <v>-0.60201397014042524</v>
      </c>
      <c r="T55" s="73">
        <f>K55/AD55-1</f>
        <v>-0.68181542379458659</v>
      </c>
      <c r="U55" s="97"/>
      <c r="V55" s="49"/>
      <c r="W55" s="104">
        <v>149</v>
      </c>
      <c r="X55" s="99" t="s">
        <v>53</v>
      </c>
      <c r="Y55" s="100">
        <v>5321</v>
      </c>
      <c r="Z55" s="210">
        <v>7191250.719623724</v>
      </c>
      <c r="AA55" s="175">
        <v>-474054.01027349744</v>
      </c>
      <c r="AB55" s="211">
        <f>Z55+AA55</f>
        <v>6717196.7093502264</v>
      </c>
      <c r="AC55" s="273">
        <v>-1115005</v>
      </c>
      <c r="AD55" s="250">
        <v>2847437.0969383563</v>
      </c>
      <c r="AE55" s="212">
        <f>SUM(AB55+AC55+AD55)</f>
        <v>8449628.8062885832</v>
      </c>
      <c r="AF55" s="175">
        <f>AE55/Y55</f>
        <v>1587.9775993776702</v>
      </c>
    </row>
    <row r="56" spans="1:32">
      <c r="A56" s="359">
        <v>151</v>
      </c>
      <c r="B56" s="25" t="s">
        <v>54</v>
      </c>
      <c r="C56" s="77">
        <v>1891</v>
      </c>
      <c r="D56" s="47">
        <v>261510.39063819387</v>
      </c>
      <c r="E56" s="246">
        <f>D56-F56-G56</f>
        <v>359408.66292285692</v>
      </c>
      <c r="F56" s="317">
        <v>29586.702154180395</v>
      </c>
      <c r="G56" s="248">
        <v>-127484.97443884345</v>
      </c>
      <c r="H56" s="67">
        <v>631472.9044284313</v>
      </c>
      <c r="I56" s="233">
        <f>SUM(D56+H56)</f>
        <v>892983.29506662511</v>
      </c>
      <c r="J56" s="274">
        <v>-508908</v>
      </c>
      <c r="K56" s="31">
        <v>489971.5298704349</v>
      </c>
      <c r="L56" s="27">
        <f>SUM(I56:K56)</f>
        <v>874046.82493706001</v>
      </c>
      <c r="M56" s="28">
        <f>L56/C56</f>
        <v>462.21407981864621</v>
      </c>
      <c r="N56" s="368">
        <v>14</v>
      </c>
      <c r="O56" s="196">
        <f>L56-AE56</f>
        <v>-7419655.7252882626</v>
      </c>
      <c r="P56" s="197">
        <f>O56/AE56</f>
        <v>-0.89461319360756275</v>
      </c>
      <c r="Q56" s="196">
        <f>M56-AF56</f>
        <v>-3846.2028293893131</v>
      </c>
      <c r="R56" s="46"/>
      <c r="S56" s="73">
        <f>I56/AB56-1</f>
        <v>-0.87549789891441221</v>
      </c>
      <c r="T56" s="73">
        <f>K56/AD56-1</f>
        <v>-0.69943623976023073</v>
      </c>
      <c r="U56" s="97"/>
      <c r="V56" s="49"/>
      <c r="W56" s="104">
        <v>151</v>
      </c>
      <c r="X56" s="99" t="s">
        <v>54</v>
      </c>
      <c r="Y56" s="100">
        <v>1925</v>
      </c>
      <c r="Z56" s="210">
        <v>5421923.5965869678</v>
      </c>
      <c r="AA56" s="175">
        <v>1750511.9469124302</v>
      </c>
      <c r="AB56" s="211">
        <f>Z56+AA56</f>
        <v>7172435.543499398</v>
      </c>
      <c r="AC56" s="274">
        <v>-508908</v>
      </c>
      <c r="AD56" s="250">
        <v>1630175.0067259241</v>
      </c>
      <c r="AE56" s="212">
        <f>SUM(AB56+AC56+AD56)</f>
        <v>8293702.5502253221</v>
      </c>
      <c r="AF56" s="175">
        <f>AE56/Y56</f>
        <v>4308.4169092079592</v>
      </c>
    </row>
    <row r="57" spans="1:32">
      <c r="A57" s="359">
        <v>152</v>
      </c>
      <c r="B57" s="25" t="s">
        <v>55</v>
      </c>
      <c r="C57" s="77">
        <v>4480</v>
      </c>
      <c r="D57" s="47">
        <v>1448723.1006483436</v>
      </c>
      <c r="E57" s="246">
        <f>D57-F57-G57</f>
        <v>1352903.3055180202</v>
      </c>
      <c r="F57" s="317">
        <v>281367.18143951247</v>
      </c>
      <c r="G57" s="248">
        <v>-185547.38630918902</v>
      </c>
      <c r="H57" s="67">
        <v>2292381.6724551604</v>
      </c>
      <c r="I57" s="233">
        <f>SUM(D57+H57)</f>
        <v>3741104.773103504</v>
      </c>
      <c r="J57" s="273">
        <v>83201</v>
      </c>
      <c r="K57" s="31">
        <v>931500.70186853944</v>
      </c>
      <c r="L57" s="27">
        <f>SUM(I57:K57)</f>
        <v>4755806.4749720432</v>
      </c>
      <c r="M57" s="28">
        <f>L57/C57</f>
        <v>1061.5639453062597</v>
      </c>
      <c r="N57" s="368">
        <v>14</v>
      </c>
      <c r="O57" s="196">
        <f>L57-AE57</f>
        <v>-10230354.377011731</v>
      </c>
      <c r="P57" s="197">
        <f>O57/AE57</f>
        <v>-0.68265344794143867</v>
      </c>
      <c r="Q57" s="196">
        <f>M57-AF57</f>
        <v>-2290.2948898500308</v>
      </c>
      <c r="R57" s="46"/>
      <c r="S57" s="73">
        <f>I57/AB57-1</f>
        <v>-0.68385704942717007</v>
      </c>
      <c r="T57" s="73">
        <f>K57/AD57-1</f>
        <v>-0.69651768509547807</v>
      </c>
      <c r="U57" s="97"/>
      <c r="V57" s="49"/>
      <c r="W57" s="104">
        <v>152</v>
      </c>
      <c r="X57" s="99" t="s">
        <v>55</v>
      </c>
      <c r="Y57" s="100">
        <v>4471</v>
      </c>
      <c r="Z57" s="210">
        <v>8070977.0344419349</v>
      </c>
      <c r="AA57" s="175">
        <v>3762608.899784565</v>
      </c>
      <c r="AB57" s="211">
        <f>Z57+AA57</f>
        <v>11833585.9342265</v>
      </c>
      <c r="AC57" s="273">
        <v>83201</v>
      </c>
      <c r="AD57" s="250">
        <v>3069373.9177572746</v>
      </c>
      <c r="AE57" s="212">
        <f>SUM(AB57+AC57+AD57)</f>
        <v>14986160.851983774</v>
      </c>
      <c r="AF57" s="175">
        <f>AE57/Y57</f>
        <v>3351.8588351562903</v>
      </c>
    </row>
    <row r="58" spans="1:32">
      <c r="A58" s="359">
        <v>153</v>
      </c>
      <c r="B58" s="25" t="s">
        <v>56</v>
      </c>
      <c r="C58" s="77">
        <v>25655</v>
      </c>
      <c r="D58" s="47">
        <v>12774015.856597388</v>
      </c>
      <c r="E58" s="246">
        <f>D58-F58-G58</f>
        <v>-759831.20205840468</v>
      </c>
      <c r="F58" s="317">
        <v>7539035.2140158312</v>
      </c>
      <c r="G58" s="248">
        <v>5994811.8446399616</v>
      </c>
      <c r="H58" s="67">
        <v>8227205.3723914018</v>
      </c>
      <c r="I58" s="233">
        <f>SUM(D58+H58)</f>
        <v>21001221.228988789</v>
      </c>
      <c r="J58" s="274">
        <v>-1173353</v>
      </c>
      <c r="K58" s="31">
        <v>4039740.2303221268</v>
      </c>
      <c r="L58" s="27">
        <f>SUM(I58:K58)</f>
        <v>23867608.459310915</v>
      </c>
      <c r="M58" s="28">
        <f>L58/C58</f>
        <v>930.32970022650227</v>
      </c>
      <c r="N58" s="368">
        <v>9</v>
      </c>
      <c r="O58" s="196">
        <f>L58-AE58</f>
        <v>-47523137.557313755</v>
      </c>
      <c r="P58" s="197">
        <f>O58/AE58</f>
        <v>-0.66567643859957848</v>
      </c>
      <c r="Q58" s="196">
        <f>M58-AF58</f>
        <v>-1807.5704346392572</v>
      </c>
      <c r="R58" s="46"/>
      <c r="S58" s="73">
        <f>I58/AB58-1</f>
        <v>-0.64884024064159163</v>
      </c>
      <c r="T58" s="73">
        <f>K58/AD58-1</f>
        <v>-0.68337567970722568</v>
      </c>
      <c r="U58" s="97"/>
      <c r="V58" s="49"/>
      <c r="W58" s="104">
        <v>153</v>
      </c>
      <c r="X58" s="99" t="s">
        <v>56</v>
      </c>
      <c r="Y58" s="100">
        <v>26075</v>
      </c>
      <c r="Z58" s="210">
        <v>50336123.710306853</v>
      </c>
      <c r="AA58" s="175">
        <v>9469194.7218488697</v>
      </c>
      <c r="AB58" s="211">
        <f>Z58+AA58</f>
        <v>59805318.432155721</v>
      </c>
      <c r="AC58" s="274">
        <v>-1173353</v>
      </c>
      <c r="AD58" s="250">
        <v>12758780.584468951</v>
      </c>
      <c r="AE58" s="212">
        <f>SUM(AB58+AC58+AD58)</f>
        <v>71390746.016624674</v>
      </c>
      <c r="AF58" s="175">
        <f>AE58/Y58</f>
        <v>2737.9001348657594</v>
      </c>
    </row>
    <row r="59" spans="1:32">
      <c r="A59" s="359">
        <v>165</v>
      </c>
      <c r="B59" s="25" t="s">
        <v>57</v>
      </c>
      <c r="C59" s="77">
        <v>16340</v>
      </c>
      <c r="D59" s="47">
        <v>6824728.4636220234</v>
      </c>
      <c r="E59" s="246">
        <f>D59-F59-G59</f>
        <v>4719027.5565034188</v>
      </c>
      <c r="F59" s="317">
        <v>1520950.9703955769</v>
      </c>
      <c r="G59" s="248">
        <v>584749.93672302726</v>
      </c>
      <c r="H59" s="67">
        <v>4974041.1948719453</v>
      </c>
      <c r="I59" s="233">
        <f>SUM(D59+H59)</f>
        <v>11798769.65849397</v>
      </c>
      <c r="J59" s="273">
        <v>-2047241</v>
      </c>
      <c r="K59" s="31">
        <v>2592278.3901122482</v>
      </c>
      <c r="L59" s="27">
        <f>SUM(I59:K59)</f>
        <v>12343807.048606217</v>
      </c>
      <c r="M59" s="28">
        <f>L59/C59</f>
        <v>755.43494789511726</v>
      </c>
      <c r="N59" s="368">
        <v>5</v>
      </c>
      <c r="O59" s="196">
        <f>L59-AE59</f>
        <v>-19023949.087434061</v>
      </c>
      <c r="P59" s="197">
        <f>O59/AE59</f>
        <v>-0.60648103118782903</v>
      </c>
      <c r="Q59" s="196">
        <f>M59-AF59</f>
        <v>-1176.4340017901864</v>
      </c>
      <c r="R59" s="46"/>
      <c r="S59" s="73">
        <f>I59/AB59-1</f>
        <v>-0.53069162708535922</v>
      </c>
      <c r="T59" s="73">
        <f>K59/AD59-1</f>
        <v>-0.68670480746806239</v>
      </c>
      <c r="U59" s="97"/>
      <c r="V59" s="49"/>
      <c r="W59" s="104">
        <v>165</v>
      </c>
      <c r="X59" s="99" t="s">
        <v>57</v>
      </c>
      <c r="Y59" s="100">
        <v>16237</v>
      </c>
      <c r="Z59" s="210">
        <v>19844355.114684224</v>
      </c>
      <c r="AA59" s="175">
        <v>5296405.927394961</v>
      </c>
      <c r="AB59" s="211">
        <f>Z59+AA59</f>
        <v>25140761.042079184</v>
      </c>
      <c r="AC59" s="273">
        <v>-2047241</v>
      </c>
      <c r="AD59" s="250">
        <v>8274236.0939610945</v>
      </c>
      <c r="AE59" s="212">
        <f>SUM(AB59+AC59+AD59)</f>
        <v>31367756.136040278</v>
      </c>
      <c r="AF59" s="175">
        <f>AE59/Y59</f>
        <v>1931.8689496853037</v>
      </c>
    </row>
    <row r="60" spans="1:32">
      <c r="A60" s="359">
        <v>167</v>
      </c>
      <c r="B60" s="25" t="s">
        <v>58</v>
      </c>
      <c r="C60" s="77">
        <v>77261</v>
      </c>
      <c r="D60" s="47">
        <v>18833810.036389671</v>
      </c>
      <c r="E60" s="246">
        <f>D60-F60-G60</f>
        <v>4763247.7710080976</v>
      </c>
      <c r="F60" s="317">
        <v>7066019.6355387997</v>
      </c>
      <c r="G60" s="248">
        <v>7004542.629842774</v>
      </c>
      <c r="H60" s="67">
        <v>24810751.76456717</v>
      </c>
      <c r="I60" s="233">
        <f>SUM(D60+H60)</f>
        <v>43644561.800956845</v>
      </c>
      <c r="J60" s="274">
        <v>-1044024</v>
      </c>
      <c r="K60" s="31">
        <v>12824523.681036433</v>
      </c>
      <c r="L60" s="27">
        <f>SUM(I60:K60)</f>
        <v>55425061.48199328</v>
      </c>
      <c r="M60" s="28">
        <f>L60/C60</f>
        <v>717.37437364250115</v>
      </c>
      <c r="N60" s="368">
        <v>12</v>
      </c>
      <c r="O60" s="196">
        <f>L60-AE60</f>
        <v>-119928141.39088818</v>
      </c>
      <c r="P60" s="197">
        <f>O60/AE60</f>
        <v>-0.68392330123463729</v>
      </c>
      <c r="Q60" s="196">
        <f>M60-AF60</f>
        <v>-1561.8639817598705</v>
      </c>
      <c r="R60" s="46"/>
      <c r="S60" s="73">
        <f>I60/AB60-1</f>
        <v>-0.67797096383374522</v>
      </c>
      <c r="T60" s="73">
        <f>K60/AD60-1</f>
        <v>-0.68619130667545636</v>
      </c>
      <c r="U60" s="97"/>
      <c r="V60" s="49"/>
      <c r="W60" s="104">
        <v>167</v>
      </c>
      <c r="X60" s="99" t="s">
        <v>58</v>
      </c>
      <c r="Y60" s="100">
        <v>76935</v>
      </c>
      <c r="Z60" s="210">
        <v>89171409.997407198</v>
      </c>
      <c r="AA60" s="175">
        <v>46358486.065829672</v>
      </c>
      <c r="AB60" s="211">
        <f>Z60+AA60</f>
        <v>135529896.06323686</v>
      </c>
      <c r="AC60" s="274">
        <v>-1044024</v>
      </c>
      <c r="AD60" s="250">
        <v>40867330.809644595</v>
      </c>
      <c r="AE60" s="212">
        <f>SUM(AB60+AC60+AD60)</f>
        <v>175353202.87288147</v>
      </c>
      <c r="AF60" s="175">
        <f>AE60/Y60</f>
        <v>2279.2383554023718</v>
      </c>
    </row>
    <row r="61" spans="1:32">
      <c r="A61" s="359">
        <v>169</v>
      </c>
      <c r="B61" s="25" t="s">
        <v>59</v>
      </c>
      <c r="C61" s="77">
        <v>5046</v>
      </c>
      <c r="D61" s="47">
        <v>1329391.3115847276</v>
      </c>
      <c r="E61" s="246">
        <f>D61-F61-G61</f>
        <v>808339.18622321659</v>
      </c>
      <c r="F61" s="317">
        <v>284640.0442961675</v>
      </c>
      <c r="G61" s="248">
        <v>236412.0810653434</v>
      </c>
      <c r="H61" s="67">
        <v>1388370.8638187733</v>
      </c>
      <c r="I61" s="233">
        <f>SUM(D61+H61)</f>
        <v>2717762.1754035009</v>
      </c>
      <c r="J61" s="273">
        <v>-1291424</v>
      </c>
      <c r="K61" s="31">
        <v>928070.76131550234</v>
      </c>
      <c r="L61" s="27">
        <f>SUM(I61:K61)</f>
        <v>2354408.9367190031</v>
      </c>
      <c r="M61" s="28">
        <f>L61/C61</f>
        <v>466.58916700733317</v>
      </c>
      <c r="N61" s="368">
        <v>5</v>
      </c>
      <c r="O61" s="196">
        <f>L61-AE61</f>
        <v>-7965776.5463525793</v>
      </c>
      <c r="P61" s="197">
        <f>O61/AE61</f>
        <v>-0.77186369948670108</v>
      </c>
      <c r="Q61" s="196">
        <f>M61-AF61</f>
        <v>-1572.5701855063169</v>
      </c>
      <c r="R61" s="46"/>
      <c r="S61" s="73">
        <f>I61/AB61-1</f>
        <v>-0.68475337398013336</v>
      </c>
      <c r="T61" s="73">
        <f>K61/AD61-1</f>
        <v>-0.68966478181465907</v>
      </c>
      <c r="U61" s="97"/>
      <c r="V61" s="49"/>
      <c r="W61" s="104">
        <v>169</v>
      </c>
      <c r="X61" s="99" t="s">
        <v>59</v>
      </c>
      <c r="Y61" s="100">
        <v>5061</v>
      </c>
      <c r="Z61" s="210">
        <v>6594915.4971405733</v>
      </c>
      <c r="AA61" s="175">
        <v>2026151.1569787608</v>
      </c>
      <c r="AB61" s="211">
        <f>Z61+AA61</f>
        <v>8621066.6541193351</v>
      </c>
      <c r="AC61" s="273">
        <v>-1291424</v>
      </c>
      <c r="AD61" s="250">
        <v>2990542.8289522468</v>
      </c>
      <c r="AE61" s="212">
        <f>SUM(AB61+AC61+AD61)</f>
        <v>10320185.483071582</v>
      </c>
      <c r="AF61" s="175">
        <f>AE61/Y61</f>
        <v>2039.15935251365</v>
      </c>
    </row>
    <row r="62" spans="1:32">
      <c r="A62" s="359">
        <v>171</v>
      </c>
      <c r="B62" s="25" t="s">
        <v>60</v>
      </c>
      <c r="C62" s="77">
        <v>4624</v>
      </c>
      <c r="D62" s="47">
        <v>729324.38327268721</v>
      </c>
      <c r="E62" s="246">
        <f>D62-F62-G62</f>
        <v>531741.84324587591</v>
      </c>
      <c r="F62" s="317">
        <v>226112.75374659075</v>
      </c>
      <c r="G62" s="248">
        <v>-28530.213719779465</v>
      </c>
      <c r="H62" s="67">
        <v>1264598.7389486465</v>
      </c>
      <c r="I62" s="233">
        <f>SUM(D62+H62)</f>
        <v>1993923.1222213337</v>
      </c>
      <c r="J62" s="274">
        <v>-135669</v>
      </c>
      <c r="K62" s="31">
        <v>945159.85773447144</v>
      </c>
      <c r="L62" s="27">
        <f>SUM(I62:K62)</f>
        <v>2803413.979955805</v>
      </c>
      <c r="M62" s="28">
        <f>L62/C62</f>
        <v>606.27464964442152</v>
      </c>
      <c r="N62" s="368">
        <v>11</v>
      </c>
      <c r="O62" s="196">
        <f>L62-AE62</f>
        <v>-10969476.190821562</v>
      </c>
      <c r="P62" s="197">
        <f>O62/AE62</f>
        <v>-0.79645419768873571</v>
      </c>
      <c r="Q62" s="196">
        <f>M62-AF62</f>
        <v>-2331.0019915962198</v>
      </c>
      <c r="R62" s="46"/>
      <c r="S62" s="73">
        <f>I62/AB62-1</f>
        <v>-0.81563958281541871</v>
      </c>
      <c r="T62" s="73">
        <f>K62/AD62-1</f>
        <v>-0.69444000079251356</v>
      </c>
      <c r="U62" s="97"/>
      <c r="V62" s="49"/>
      <c r="W62" s="104">
        <v>171</v>
      </c>
      <c r="X62" s="99" t="s">
        <v>60</v>
      </c>
      <c r="Y62" s="100">
        <v>4689</v>
      </c>
      <c r="Z62" s="210">
        <v>8233717.3672612421</v>
      </c>
      <c r="AA62" s="175">
        <v>2581636.3440781143</v>
      </c>
      <c r="AB62" s="211">
        <f>Z62+AA62</f>
        <v>10815353.711339356</v>
      </c>
      <c r="AC62" s="274">
        <v>-135669</v>
      </c>
      <c r="AD62" s="250">
        <v>3093205.4594380111</v>
      </c>
      <c r="AE62" s="212">
        <f>SUM(AB62+AC62+AD62)</f>
        <v>13772890.170777367</v>
      </c>
      <c r="AF62" s="175">
        <f>AE62/Y62</f>
        <v>2937.2766412406413</v>
      </c>
    </row>
    <row r="63" spans="1:32">
      <c r="A63" s="359">
        <v>172</v>
      </c>
      <c r="B63" s="25" t="s">
        <v>61</v>
      </c>
      <c r="C63" s="77">
        <v>4263</v>
      </c>
      <c r="D63" s="47">
        <v>-159328.55520945729</v>
      </c>
      <c r="E63" s="246">
        <f>D63-F63-G63</f>
        <v>396951.41342439729</v>
      </c>
      <c r="F63" s="317">
        <v>-234386.734394981</v>
      </c>
      <c r="G63" s="248">
        <v>-321893.23423887359</v>
      </c>
      <c r="H63" s="67">
        <v>1433672.131631922</v>
      </c>
      <c r="I63" s="233">
        <f>SUM(D63+H63)</f>
        <v>1274343.5764224646</v>
      </c>
      <c r="J63" s="273">
        <v>78790</v>
      </c>
      <c r="K63" s="31">
        <v>947362.25348424667</v>
      </c>
      <c r="L63" s="27">
        <f>SUM(I63:K63)</f>
        <v>2300495.8299067114</v>
      </c>
      <c r="M63" s="28">
        <f>L63/C63</f>
        <v>539.6424653780698</v>
      </c>
      <c r="N63" s="368">
        <v>13</v>
      </c>
      <c r="O63" s="196">
        <f>L63-AE63</f>
        <v>-14949487.402966553</v>
      </c>
      <c r="P63" s="197">
        <f>O63/AE63</f>
        <v>-0.86663779327491397</v>
      </c>
      <c r="Q63" s="196">
        <f>M63-AF63</f>
        <v>-3474.7823037336975</v>
      </c>
      <c r="R63" s="46"/>
      <c r="S63" s="73">
        <f>I63/AB63-1</f>
        <v>-0.90949220927938068</v>
      </c>
      <c r="T63" s="73">
        <f>K63/AD63-1</f>
        <v>-0.69353532119978145</v>
      </c>
      <c r="U63" s="97"/>
      <c r="V63" s="49"/>
      <c r="W63" s="104">
        <v>172</v>
      </c>
      <c r="X63" s="99" t="s">
        <v>61</v>
      </c>
      <c r="Y63" s="100">
        <v>4297</v>
      </c>
      <c r="Z63" s="210">
        <v>10522513.763905447</v>
      </c>
      <c r="AA63" s="175">
        <v>3557418.6515937429</v>
      </c>
      <c r="AB63" s="211">
        <f>Z63+AA63</f>
        <v>14079932.41549919</v>
      </c>
      <c r="AC63" s="273">
        <v>78790</v>
      </c>
      <c r="AD63" s="250">
        <v>3091260.8173740744</v>
      </c>
      <c r="AE63" s="212">
        <f>SUM(AB63+AC63+AD63)</f>
        <v>17249983.232873265</v>
      </c>
      <c r="AF63" s="175">
        <f>AE63/Y63</f>
        <v>4014.4247691117675</v>
      </c>
    </row>
    <row r="64" spans="1:32">
      <c r="A64" s="359">
        <v>176</v>
      </c>
      <c r="B64" s="25" t="s">
        <v>62</v>
      </c>
      <c r="C64" s="77">
        <v>4444</v>
      </c>
      <c r="D64" s="47">
        <v>521171.70403363253</v>
      </c>
      <c r="E64" s="246">
        <f>D64-F64-G64</f>
        <v>1284682.8517639935</v>
      </c>
      <c r="F64" s="317">
        <v>-394780.96823111468</v>
      </c>
      <c r="G64" s="248">
        <v>-368730.17949924624</v>
      </c>
      <c r="H64" s="67">
        <v>1826737.6639640252</v>
      </c>
      <c r="I64" s="233">
        <f>SUM(D64+H64)</f>
        <v>2347909.3679976575</v>
      </c>
      <c r="J64" s="274">
        <v>-82170</v>
      </c>
      <c r="K64" s="31">
        <v>998155.91186705802</v>
      </c>
      <c r="L64" s="27">
        <f>SUM(I64:K64)</f>
        <v>3263895.2798647154</v>
      </c>
      <c r="M64" s="28">
        <f>L64/C64</f>
        <v>734.44988295785674</v>
      </c>
      <c r="N64" s="368">
        <v>12</v>
      </c>
      <c r="O64" s="196">
        <f>L64-AE64</f>
        <v>-18880938.212133698</v>
      </c>
      <c r="P64" s="197">
        <f>O64/AE64</f>
        <v>-0.85261143277306395</v>
      </c>
      <c r="Q64" s="196">
        <f>M64-AF64</f>
        <v>-4157.2738837747283</v>
      </c>
      <c r="R64" s="46"/>
      <c r="S64" s="73">
        <f>I64/AB64-1</f>
        <v>-0.87618625389935922</v>
      </c>
      <c r="T64" s="73">
        <f>K64/AD64-1</f>
        <v>-0.69417058245762076</v>
      </c>
      <c r="U64" s="97"/>
      <c r="V64" s="49"/>
      <c r="W64" s="104">
        <v>176</v>
      </c>
      <c r="X64" s="99" t="s">
        <v>62</v>
      </c>
      <c r="Y64" s="100">
        <v>4527</v>
      </c>
      <c r="Z64" s="210">
        <v>14409344.731041979</v>
      </c>
      <c r="AA64" s="175">
        <v>4553891.9203164484</v>
      </c>
      <c r="AB64" s="211">
        <f>Z64+AA64</f>
        <v>18963236.651358426</v>
      </c>
      <c r="AC64" s="274">
        <v>-82170</v>
      </c>
      <c r="AD64" s="250">
        <v>3263766.8406399847</v>
      </c>
      <c r="AE64" s="212">
        <f>SUM(AB64+AC64+AD64)</f>
        <v>22144833.491998412</v>
      </c>
      <c r="AF64" s="175">
        <f>AE64/Y64</f>
        <v>4891.7237667325853</v>
      </c>
    </row>
    <row r="65" spans="1:32">
      <c r="A65" s="359">
        <v>177</v>
      </c>
      <c r="B65" s="25" t="s">
        <v>63</v>
      </c>
      <c r="C65" s="77">
        <v>1786</v>
      </c>
      <c r="D65" s="47">
        <v>970749.31285290793</v>
      </c>
      <c r="E65" s="246">
        <f>D65-F65-G65</f>
        <v>221681.61131007614</v>
      </c>
      <c r="F65" s="317">
        <v>374508.47749780753</v>
      </c>
      <c r="G65" s="248">
        <v>374559.22404502431</v>
      </c>
      <c r="H65" s="67">
        <v>-6462.7254096002534</v>
      </c>
      <c r="I65" s="233">
        <f>SUM(D65+H65)</f>
        <v>964286.58744330762</v>
      </c>
      <c r="J65" s="273">
        <v>-479945</v>
      </c>
      <c r="K65" s="31">
        <v>379616.09547015891</v>
      </c>
      <c r="L65" s="27">
        <f>SUM(I65:K65)</f>
        <v>863957.68291346659</v>
      </c>
      <c r="M65" s="28">
        <f>L65/C65</f>
        <v>483.7389042068682</v>
      </c>
      <c r="N65" s="368">
        <v>6</v>
      </c>
      <c r="O65" s="196">
        <f>L65-AE65</f>
        <v>-3895166.9531701831</v>
      </c>
      <c r="P65" s="197">
        <f>O65/AE65</f>
        <v>-0.81846290043279279</v>
      </c>
      <c r="Q65" s="196">
        <f>M65-AF65</f>
        <v>-2160.219226950715</v>
      </c>
      <c r="R65" s="46"/>
      <c r="S65" s="73">
        <f>I65/AB65-1</f>
        <v>-0.75979542518699672</v>
      </c>
      <c r="T65" s="73">
        <f>K65/AD65-1</f>
        <v>-0.69001586995716191</v>
      </c>
      <c r="U65" s="97"/>
      <c r="V65" s="49"/>
      <c r="W65" s="104">
        <v>177</v>
      </c>
      <c r="X65" s="99" t="s">
        <v>63</v>
      </c>
      <c r="Y65" s="100">
        <v>1800</v>
      </c>
      <c r="Z65" s="210">
        <v>3445559.2913256972</v>
      </c>
      <c r="AA65" s="175">
        <v>568879.60183024837</v>
      </c>
      <c r="AB65" s="211">
        <f>Z65+AA65</f>
        <v>4014438.8931559455</v>
      </c>
      <c r="AC65" s="273">
        <v>-479945</v>
      </c>
      <c r="AD65" s="250">
        <v>1224630.7429277042</v>
      </c>
      <c r="AE65" s="212">
        <f>SUM(AB65+AC65+AD65)</f>
        <v>4759124.6360836495</v>
      </c>
      <c r="AF65" s="175">
        <f>AE65/Y65</f>
        <v>2643.958131157583</v>
      </c>
    </row>
    <row r="66" spans="1:32">
      <c r="A66" s="359">
        <v>178</v>
      </c>
      <c r="B66" s="25" t="s">
        <v>64</v>
      </c>
      <c r="C66" s="77">
        <v>5887</v>
      </c>
      <c r="D66" s="47">
        <v>1923448.4953952557</v>
      </c>
      <c r="E66" s="246">
        <f>D66-F66-G66</f>
        <v>385739.44648881612</v>
      </c>
      <c r="F66" s="317">
        <v>1037293.7615503173</v>
      </c>
      <c r="G66" s="248">
        <v>500415.28735612234</v>
      </c>
      <c r="H66" s="67">
        <v>1588697.1815407188</v>
      </c>
      <c r="I66" s="233">
        <f>SUM(D66+H66)</f>
        <v>3512145.6769359745</v>
      </c>
      <c r="J66" s="274">
        <v>-581018</v>
      </c>
      <c r="K66" s="31">
        <v>1355275.8692685999</v>
      </c>
      <c r="L66" s="27">
        <f>SUM(I66:K66)</f>
        <v>4286403.5462045744</v>
      </c>
      <c r="M66" s="28">
        <f>L66/C66</f>
        <v>728.1133932740911</v>
      </c>
      <c r="N66" s="368">
        <v>10</v>
      </c>
      <c r="O66" s="196">
        <f>L66-AE66</f>
        <v>-19696518.768189937</v>
      </c>
      <c r="P66" s="197">
        <f>O66/AE66</f>
        <v>-0.82127267519722225</v>
      </c>
      <c r="Q66" s="196">
        <f>M66-AF66</f>
        <v>-3314.8606988355705</v>
      </c>
      <c r="R66" s="46"/>
      <c r="S66" s="73">
        <f>I66/AB66-1</f>
        <v>-0.82520481605404916</v>
      </c>
      <c r="T66" s="73">
        <f>K66/AD66-1</f>
        <v>-0.69687547244951809</v>
      </c>
      <c r="U66" s="97"/>
      <c r="V66" s="49"/>
      <c r="W66" s="104">
        <v>178</v>
      </c>
      <c r="X66" s="99" t="s">
        <v>64</v>
      </c>
      <c r="Y66" s="100">
        <v>5932</v>
      </c>
      <c r="Z66" s="210">
        <v>15504023.008739166</v>
      </c>
      <c r="AA66" s="175">
        <v>4588897.1601710953</v>
      </c>
      <c r="AB66" s="211">
        <f>Z66+AA66</f>
        <v>20092920.168910261</v>
      </c>
      <c r="AC66" s="274">
        <v>-581018</v>
      </c>
      <c r="AD66" s="250">
        <v>4471020.1454842491</v>
      </c>
      <c r="AE66" s="212">
        <f>SUM(AB66+AC66+AD66)</f>
        <v>23982922.314394511</v>
      </c>
      <c r="AF66" s="175">
        <f>AE66/Y66</f>
        <v>4042.9740921096613</v>
      </c>
    </row>
    <row r="67" spans="1:32">
      <c r="A67" s="359">
        <v>179</v>
      </c>
      <c r="B67" s="25" t="s">
        <v>65</v>
      </c>
      <c r="C67" s="77">
        <v>144473</v>
      </c>
      <c r="D67" s="47">
        <v>18405211.029627018</v>
      </c>
      <c r="E67" s="246">
        <f>D67-F67-G67</f>
        <v>24798903.989634991</v>
      </c>
      <c r="F67" s="317">
        <v>-7351158.1201015245</v>
      </c>
      <c r="G67" s="248">
        <v>957465.16009355476</v>
      </c>
      <c r="H67" s="67">
        <v>40024230.607367419</v>
      </c>
      <c r="I67" s="233">
        <f>SUM(D67+H67)</f>
        <v>58429441.636994436</v>
      </c>
      <c r="J67" s="273">
        <v>-22721521</v>
      </c>
      <c r="K67" s="31">
        <v>21488757.088101372</v>
      </c>
      <c r="L67" s="27">
        <f>SUM(I67:K67)</f>
        <v>57196677.725095809</v>
      </c>
      <c r="M67" s="28">
        <f>L67/C67</f>
        <v>395.8987335010404</v>
      </c>
      <c r="N67" s="368">
        <v>13</v>
      </c>
      <c r="O67" s="196">
        <f>L67-AE67</f>
        <v>-163470875.73704445</v>
      </c>
      <c r="P67" s="197">
        <f>O67/AE67</f>
        <v>-0.74080159575925608</v>
      </c>
      <c r="Q67" s="196">
        <f>M67-AF67</f>
        <v>-1142.7120143872614</v>
      </c>
      <c r="R67" s="46"/>
      <c r="S67" s="73">
        <f>I67/AB67-1</f>
        <v>-0.66661162480080427</v>
      </c>
      <c r="T67" s="73">
        <f>K67/AD67-1</f>
        <v>-0.68459041440848156</v>
      </c>
      <c r="U67" s="97"/>
      <c r="V67" s="49"/>
      <c r="W67" s="104">
        <v>179</v>
      </c>
      <c r="X67" s="99" t="s">
        <v>65</v>
      </c>
      <c r="Y67" s="100">
        <v>143420</v>
      </c>
      <c r="Z67" s="210">
        <v>117034766.81125498</v>
      </c>
      <c r="AA67" s="175">
        <v>58224618.289030887</v>
      </c>
      <c r="AB67" s="211">
        <f>Z67+AA67</f>
        <v>175259385.10028586</v>
      </c>
      <c r="AC67" s="273">
        <v>-22721521</v>
      </c>
      <c r="AD67" s="250">
        <v>68129689.361854389</v>
      </c>
      <c r="AE67" s="212">
        <f>SUM(AB67+AC67+AD67)</f>
        <v>220667553.46214026</v>
      </c>
      <c r="AF67" s="175">
        <f>AE67/Y67</f>
        <v>1538.6107478883018</v>
      </c>
    </row>
    <row r="68" spans="1:32">
      <c r="A68" s="359">
        <v>181</v>
      </c>
      <c r="B68" s="25" t="s">
        <v>66</v>
      </c>
      <c r="C68" s="77">
        <v>1685</v>
      </c>
      <c r="D68" s="47">
        <v>1436793.9752953614</v>
      </c>
      <c r="E68" s="246">
        <f>D68-F68-G68</f>
        <v>349791.99673224427</v>
      </c>
      <c r="F68" s="317">
        <v>643386.78494794667</v>
      </c>
      <c r="G68" s="248">
        <v>443615.19361517043</v>
      </c>
      <c r="H68" s="67">
        <v>960158.85479804233</v>
      </c>
      <c r="I68" s="233">
        <f>SUM(D68+H68)</f>
        <v>2396952.8300934038</v>
      </c>
      <c r="J68" s="274">
        <v>-369016</v>
      </c>
      <c r="K68" s="31">
        <v>416805.37600534497</v>
      </c>
      <c r="L68" s="27">
        <f>SUM(I68:K68)</f>
        <v>2444742.2060987488</v>
      </c>
      <c r="M68" s="28">
        <f>L68/C68</f>
        <v>1450.8855822544504</v>
      </c>
      <c r="N68" s="368">
        <v>4</v>
      </c>
      <c r="O68" s="196">
        <f>L68-AE68</f>
        <v>-3260782.3632849804</v>
      </c>
      <c r="P68" s="197">
        <f>O68/AE68</f>
        <v>-0.57151315775285272</v>
      </c>
      <c r="Q68" s="196">
        <f>M68-AF68</f>
        <v>-1891.5424021531237</v>
      </c>
      <c r="R68" s="46"/>
      <c r="S68" s="73">
        <f>I68/AB68-1</f>
        <v>-0.48843561032426241</v>
      </c>
      <c r="T68" s="73">
        <f>K68/AD68-1</f>
        <v>-0.69992534803122664</v>
      </c>
      <c r="U68" s="97"/>
      <c r="V68" s="49"/>
      <c r="W68" s="104">
        <v>181</v>
      </c>
      <c r="X68" s="99" t="s">
        <v>66</v>
      </c>
      <c r="Y68" s="100">
        <v>1707</v>
      </c>
      <c r="Z68" s="210">
        <v>2929226.9032296399</v>
      </c>
      <c r="AA68" s="175">
        <v>1756308.0528151831</v>
      </c>
      <c r="AB68" s="211">
        <f>Z68+AA68</f>
        <v>4685534.9560448229</v>
      </c>
      <c r="AC68" s="274">
        <v>-369016</v>
      </c>
      <c r="AD68" s="250">
        <v>1389005.6133389068</v>
      </c>
      <c r="AE68" s="212">
        <f>SUM(AB68+AC68+AD68)</f>
        <v>5705524.5693837292</v>
      </c>
      <c r="AF68" s="175">
        <f>AE68/Y68</f>
        <v>3342.4279844075741</v>
      </c>
    </row>
    <row r="69" spans="1:32">
      <c r="A69" s="359">
        <v>182</v>
      </c>
      <c r="B69" s="25" t="s">
        <v>67</v>
      </c>
      <c r="C69" s="77">
        <v>19767</v>
      </c>
      <c r="D69" s="47">
        <v>3863784.3256623717</v>
      </c>
      <c r="E69" s="246">
        <f>D69-F69-G69</f>
        <v>248409.0406195079</v>
      </c>
      <c r="F69" s="317">
        <v>1620277.9075977611</v>
      </c>
      <c r="G69" s="248">
        <v>1995097.3774451027</v>
      </c>
      <c r="H69" s="67">
        <v>-72293.187972950749</v>
      </c>
      <c r="I69" s="233">
        <f>SUM(D69+H69)</f>
        <v>3791491.137689421</v>
      </c>
      <c r="J69" s="273">
        <v>-2110897</v>
      </c>
      <c r="K69" s="31">
        <v>3416744.4570685918</v>
      </c>
      <c r="L69" s="27">
        <f>SUM(I69:K69)</f>
        <v>5097338.5947580133</v>
      </c>
      <c r="M69" s="28">
        <f>L69/C69</f>
        <v>257.87112838356927</v>
      </c>
      <c r="N69" s="368">
        <v>13</v>
      </c>
      <c r="O69" s="196">
        <f>L69-AE69</f>
        <v>-42269891.323226161</v>
      </c>
      <c r="P69" s="197">
        <f>O69/AE69</f>
        <v>-0.89238681249496765</v>
      </c>
      <c r="Q69" s="196">
        <f>M69-AF69</f>
        <v>-2123.9476435772181</v>
      </c>
      <c r="R69" s="46"/>
      <c r="S69" s="73">
        <f>I69/AB69-1</f>
        <v>-0.90167507685719095</v>
      </c>
      <c r="T69" s="73">
        <f>K69/AD69-1</f>
        <v>-0.68703370005025621</v>
      </c>
      <c r="U69" s="97"/>
      <c r="V69" s="49"/>
      <c r="W69" s="104">
        <v>182</v>
      </c>
      <c r="X69" s="99" t="s">
        <v>67</v>
      </c>
      <c r="Y69" s="100">
        <v>19887</v>
      </c>
      <c r="Z69" s="210">
        <v>37243793.690767735</v>
      </c>
      <c r="AA69" s="175">
        <v>1317041.3091496921</v>
      </c>
      <c r="AB69" s="211">
        <f>Z69+AA69</f>
        <v>38560834.999917425</v>
      </c>
      <c r="AC69" s="273">
        <v>-2110897</v>
      </c>
      <c r="AD69" s="250">
        <v>10917291.918066751</v>
      </c>
      <c r="AE69" s="212">
        <f>SUM(AB69+AC69+AD69)</f>
        <v>47367229.917984173</v>
      </c>
      <c r="AF69" s="175">
        <f>AE69/Y69</f>
        <v>2381.8187719607872</v>
      </c>
    </row>
    <row r="70" spans="1:32">
      <c r="A70" s="359">
        <v>186</v>
      </c>
      <c r="B70" s="25" t="s">
        <v>68</v>
      </c>
      <c r="C70" s="77">
        <v>45226</v>
      </c>
      <c r="D70" s="47">
        <v>9968554.0306696873</v>
      </c>
      <c r="E70" s="246">
        <f>D70-F70-G70</f>
        <v>14423732.935054274</v>
      </c>
      <c r="F70" s="317">
        <v>-3490718.1454464467</v>
      </c>
      <c r="G70" s="248">
        <v>-964460.75893813872</v>
      </c>
      <c r="H70" s="67">
        <v>3407512.6683016927</v>
      </c>
      <c r="I70" s="233">
        <f>SUM(D70+H70)</f>
        <v>13376066.69897138</v>
      </c>
      <c r="J70" s="274">
        <v>-349842</v>
      </c>
      <c r="K70" s="31">
        <v>5676011.1079650996</v>
      </c>
      <c r="L70" s="27">
        <f>SUM(I70:K70)</f>
        <v>18702235.80693648</v>
      </c>
      <c r="M70" s="28">
        <f>L70/C70</f>
        <v>413.52840859099808</v>
      </c>
      <c r="N70" s="368">
        <v>1</v>
      </c>
      <c r="O70" s="196">
        <f>L70-AE70</f>
        <v>-26180205.993505709</v>
      </c>
      <c r="P70" s="197">
        <f>O70/AE70</f>
        <v>-0.58330618708110882</v>
      </c>
      <c r="Q70" s="196">
        <f>M70-AF70</f>
        <v>-596.08674831918495</v>
      </c>
      <c r="R70" s="46"/>
      <c r="S70" s="73">
        <f>I70/AB70-1</f>
        <v>-0.52087952997801645</v>
      </c>
      <c r="T70" s="73">
        <f>K70/AD70-1</f>
        <v>-0.67217827439269462</v>
      </c>
      <c r="U70" s="97"/>
      <c r="V70" s="49"/>
      <c r="W70" s="104">
        <v>186</v>
      </c>
      <c r="X70" s="99" t="s">
        <v>68</v>
      </c>
      <c r="Y70" s="100">
        <v>44455</v>
      </c>
      <c r="Z70" s="210">
        <v>32418811.871025719</v>
      </c>
      <c r="AA70" s="175">
        <v>-4500850.6568917381</v>
      </c>
      <c r="AB70" s="211">
        <f>Z70+AA70</f>
        <v>27917961.214133982</v>
      </c>
      <c r="AC70" s="274">
        <v>-349842</v>
      </c>
      <c r="AD70" s="250">
        <v>17314322.586308207</v>
      </c>
      <c r="AE70" s="212">
        <f>SUM(AB70+AC70+AD70)</f>
        <v>44882441.800442189</v>
      </c>
      <c r="AF70" s="175">
        <f>AE70/Y70</f>
        <v>1009.615156910183</v>
      </c>
    </row>
    <row r="71" spans="1:32">
      <c r="A71" s="359">
        <v>202</v>
      </c>
      <c r="B71" s="25" t="s">
        <v>69</v>
      </c>
      <c r="C71" s="77">
        <v>35497</v>
      </c>
      <c r="D71" s="47">
        <v>19754160.676146321</v>
      </c>
      <c r="E71" s="246">
        <f>D71-F71-G71</f>
        <v>18032605.91231538</v>
      </c>
      <c r="F71" s="317">
        <v>1375477.3789426789</v>
      </c>
      <c r="G71" s="248">
        <v>346077.38488826301</v>
      </c>
      <c r="H71" s="67">
        <v>1529586.960576172</v>
      </c>
      <c r="I71" s="233">
        <f>SUM(D71+H71)</f>
        <v>21283747.636722494</v>
      </c>
      <c r="J71" s="273">
        <v>-3504684</v>
      </c>
      <c r="K71" s="31">
        <v>3953875.5518092206</v>
      </c>
      <c r="L71" s="27">
        <f>SUM(I71:K71)</f>
        <v>21732939.188531715</v>
      </c>
      <c r="M71" s="28">
        <f>L71/C71</f>
        <v>612.24720930027092</v>
      </c>
      <c r="N71" s="368">
        <v>2</v>
      </c>
      <c r="O71" s="196">
        <f>L71-AE71</f>
        <v>-19181968.619734596</v>
      </c>
      <c r="P71" s="197">
        <f>O71/AE71</f>
        <v>-0.46882590349767661</v>
      </c>
      <c r="Q71" s="196">
        <f>M71-AF71</f>
        <v>-567.97916760763314</v>
      </c>
      <c r="R71" s="46"/>
      <c r="S71" s="73">
        <f>I71/AB71-1</f>
        <v>-0.33466624117986865</v>
      </c>
      <c r="T71" s="73">
        <f>K71/AD71-1</f>
        <v>-0.68190894135714231</v>
      </c>
      <c r="U71" s="97"/>
      <c r="V71" s="49"/>
      <c r="W71" s="104">
        <v>202</v>
      </c>
      <c r="X71" s="99" t="s">
        <v>69</v>
      </c>
      <c r="Y71" s="100">
        <v>34667</v>
      </c>
      <c r="Z71" s="210">
        <v>34936825.605000734</v>
      </c>
      <c r="AA71" s="175">
        <v>-2947245.4062355394</v>
      </c>
      <c r="AB71" s="211">
        <f>Z71+AA71</f>
        <v>31989580.198765196</v>
      </c>
      <c r="AC71" s="273">
        <v>-3504684</v>
      </c>
      <c r="AD71" s="250">
        <v>12430011.609501114</v>
      </c>
      <c r="AE71" s="212">
        <f>SUM(AB71+AC71+AD71)</f>
        <v>40914907.808266312</v>
      </c>
      <c r="AF71" s="175">
        <f>AE71/Y71</f>
        <v>1180.2263769079041</v>
      </c>
    </row>
    <row r="72" spans="1:32">
      <c r="A72" s="359">
        <v>204</v>
      </c>
      <c r="B72" s="25" t="s">
        <v>70</v>
      </c>
      <c r="C72" s="77">
        <v>2778</v>
      </c>
      <c r="D72" s="47">
        <v>-1008265.5292119294</v>
      </c>
      <c r="E72" s="246">
        <f>D72-F72-G72</f>
        <v>204902.83939568023</v>
      </c>
      <c r="F72" s="317">
        <v>-481431.79589582176</v>
      </c>
      <c r="G72" s="248">
        <v>-731736.57271178789</v>
      </c>
      <c r="H72" s="67">
        <v>1009134.0805657925</v>
      </c>
      <c r="I72" s="233">
        <f>SUM(D72+H72)</f>
        <v>868.55135386309121</v>
      </c>
      <c r="J72" s="274">
        <v>-578178</v>
      </c>
      <c r="K72" s="31">
        <v>643766.47348197806</v>
      </c>
      <c r="L72" s="27">
        <f>SUM(I72:K72)</f>
        <v>66457.024835841148</v>
      </c>
      <c r="M72" s="28">
        <f>L72/C72</f>
        <v>23.922615131692279</v>
      </c>
      <c r="N72" s="368">
        <v>11</v>
      </c>
      <c r="O72" s="196">
        <f>L72-AE72</f>
        <v>-12386225.149903262</v>
      </c>
      <c r="P72" s="197">
        <f>O72/AE72</f>
        <v>-0.99466323608815355</v>
      </c>
      <c r="Q72" s="196">
        <f>M72-AF72</f>
        <v>-4412.3731364675605</v>
      </c>
      <c r="R72" s="46"/>
      <c r="S72" s="73">
        <f>I72/AB72-1</f>
        <v>-0.99992058190289301</v>
      </c>
      <c r="T72" s="73">
        <f>K72/AD72-1</f>
        <v>-0.69262764557014056</v>
      </c>
      <c r="U72" s="97"/>
      <c r="V72" s="49"/>
      <c r="W72" s="104">
        <v>204</v>
      </c>
      <c r="X72" s="99" t="s">
        <v>70</v>
      </c>
      <c r="Y72" s="100">
        <v>2807</v>
      </c>
      <c r="Z72" s="210">
        <v>8233899.6221314007</v>
      </c>
      <c r="AA72" s="175">
        <v>2702541.6362543083</v>
      </c>
      <c r="AB72" s="211">
        <f>Z72+AA72</f>
        <v>10936441.258385709</v>
      </c>
      <c r="AC72" s="274">
        <v>-578178</v>
      </c>
      <c r="AD72" s="250">
        <v>2094418.9163533954</v>
      </c>
      <c r="AE72" s="212">
        <f>SUM(AB72+AC72+AD72)</f>
        <v>12452682.174739104</v>
      </c>
      <c r="AF72" s="175">
        <f>AE72/Y72</f>
        <v>4436.295751599253</v>
      </c>
    </row>
    <row r="73" spans="1:32">
      <c r="A73" s="359">
        <v>205</v>
      </c>
      <c r="B73" s="25" t="s">
        <v>71</v>
      </c>
      <c r="C73" s="77">
        <v>36493</v>
      </c>
      <c r="D73" s="47">
        <v>-3315814.8764436711</v>
      </c>
      <c r="E73" s="246">
        <f>D73-F73-G73</f>
        <v>9479315.6774507128</v>
      </c>
      <c r="F73" s="317">
        <v>-7838901.9191503534</v>
      </c>
      <c r="G73" s="248">
        <v>-4956228.6347440295</v>
      </c>
      <c r="H73" s="67">
        <v>13122866.449157454</v>
      </c>
      <c r="I73" s="233">
        <f>SUM(D73+H73)</f>
        <v>9807051.572713783</v>
      </c>
      <c r="J73" s="273">
        <v>28852158</v>
      </c>
      <c r="K73" s="31">
        <v>5907014.3590956219</v>
      </c>
      <c r="L73" s="27">
        <f>SUM(I73:K73)</f>
        <v>44566223.93180941</v>
      </c>
      <c r="M73" s="28">
        <f>L73/C73</f>
        <v>1221.2266443375281</v>
      </c>
      <c r="N73" s="368">
        <v>18</v>
      </c>
      <c r="O73" s="196">
        <f>L73-AE73</f>
        <v>-79673284.136182383</v>
      </c>
      <c r="P73" s="197">
        <f>O73/AE73</f>
        <v>-0.64128782683669416</v>
      </c>
      <c r="Q73" s="196">
        <f>M73-AF73</f>
        <v>-2176.3588307627479</v>
      </c>
      <c r="R73" s="46"/>
      <c r="S73" s="73">
        <f>I73/AB73-1</f>
        <v>-0.87196526717417888</v>
      </c>
      <c r="T73" s="73">
        <f>K73/AD73-1</f>
        <v>-0.68563899525505634</v>
      </c>
      <c r="U73" s="97"/>
      <c r="V73" s="49"/>
      <c r="W73" s="104">
        <v>205</v>
      </c>
      <c r="X73" s="99" t="s">
        <v>71</v>
      </c>
      <c r="Y73" s="100">
        <v>36567</v>
      </c>
      <c r="Z73" s="210">
        <v>59019332.119942717</v>
      </c>
      <c r="AA73" s="175">
        <v>17577473.733163811</v>
      </c>
      <c r="AB73" s="211">
        <f>Z73+AA73</f>
        <v>76596805.853106529</v>
      </c>
      <c r="AC73" s="273">
        <v>28852158</v>
      </c>
      <c r="AD73" s="250">
        <v>18790544.214885272</v>
      </c>
      <c r="AE73" s="212">
        <f>SUM(AB73+AC73+AD73)</f>
        <v>124239508.06799179</v>
      </c>
      <c r="AF73" s="175">
        <f>AE73/Y73</f>
        <v>3397.5854751002762</v>
      </c>
    </row>
    <row r="74" spans="1:32">
      <c r="A74" s="359">
        <v>208</v>
      </c>
      <c r="B74" s="25" t="s">
        <v>72</v>
      </c>
      <c r="C74" s="77">
        <v>12412</v>
      </c>
      <c r="D74" s="47">
        <v>8659472.7324840873</v>
      </c>
      <c r="E74" s="246">
        <f>D74-F74-G74</f>
        <v>6394368.8086910034</v>
      </c>
      <c r="F74" s="317">
        <v>1566660.9021559337</v>
      </c>
      <c r="G74" s="248">
        <v>698443.02163714974</v>
      </c>
      <c r="H74" s="67">
        <v>6257582.0025834283</v>
      </c>
      <c r="I74" s="233">
        <f>SUM(D74+H74)</f>
        <v>14917054.735067517</v>
      </c>
      <c r="J74" s="274">
        <v>-485989</v>
      </c>
      <c r="K74" s="31">
        <v>2339167.2022125926</v>
      </c>
      <c r="L74" s="27">
        <f>SUM(I74:K74)</f>
        <v>16770232.937280109</v>
      </c>
      <c r="M74" s="28">
        <f>L74/C74</f>
        <v>1351.1305943667508</v>
      </c>
      <c r="N74" s="368">
        <v>17</v>
      </c>
      <c r="O74" s="196">
        <f>L74-AE74</f>
        <v>-22802406.433696561</v>
      </c>
      <c r="P74" s="197">
        <f>O74/AE74</f>
        <v>-0.57621646663326376</v>
      </c>
      <c r="Q74" s="196">
        <f>M74-AF74</f>
        <v>-1840.2112903894326</v>
      </c>
      <c r="R74" s="46"/>
      <c r="S74" s="73">
        <f>I74/AB74-1</f>
        <v>-0.5401870880383095</v>
      </c>
      <c r="T74" s="73">
        <f>K74/AD74-1</f>
        <v>-0.69290395314125386</v>
      </c>
      <c r="U74" s="97"/>
      <c r="V74" s="49"/>
      <c r="W74" s="104">
        <v>208</v>
      </c>
      <c r="X74" s="99" t="s">
        <v>72</v>
      </c>
      <c r="Y74" s="100">
        <v>12400</v>
      </c>
      <c r="Z74" s="210">
        <v>21642887.034468438</v>
      </c>
      <c r="AA74" s="175">
        <v>10798687.23848355</v>
      </c>
      <c r="AB74" s="211">
        <f>Z74+AA74</f>
        <v>32441574.27295199</v>
      </c>
      <c r="AC74" s="274">
        <v>-485989</v>
      </c>
      <c r="AD74" s="250">
        <v>7617054.0980246831</v>
      </c>
      <c r="AE74" s="212">
        <f>SUM(AB74+AC74+AD74)</f>
        <v>39572639.370976672</v>
      </c>
      <c r="AF74" s="175">
        <f>AE74/Y74</f>
        <v>3191.3418847561834</v>
      </c>
    </row>
    <row r="75" spans="1:32">
      <c r="A75" s="359">
        <v>211</v>
      </c>
      <c r="B75" s="25" t="s">
        <v>73</v>
      </c>
      <c r="C75" s="77">
        <v>32622</v>
      </c>
      <c r="D75" s="47">
        <v>19731592.993462633</v>
      </c>
      <c r="E75" s="246">
        <f>D75-F75-G75</f>
        <v>15970571.117772155</v>
      </c>
      <c r="F75" s="317">
        <v>2362302.2024774845</v>
      </c>
      <c r="G75" s="248">
        <v>1398719.6732129934</v>
      </c>
      <c r="H75" s="67">
        <v>6434116.4111477165</v>
      </c>
      <c r="I75" s="233">
        <f>SUM(D75+H75)</f>
        <v>26165709.404610351</v>
      </c>
      <c r="J75" s="273">
        <v>-4106058</v>
      </c>
      <c r="K75" s="31">
        <v>4397142.781365253</v>
      </c>
      <c r="L75" s="27">
        <f>SUM(I75:K75)</f>
        <v>26456794.185975604</v>
      </c>
      <c r="M75" s="28">
        <f>L75/C75</f>
        <v>811.01079596516468</v>
      </c>
      <c r="N75" s="368">
        <v>6</v>
      </c>
      <c r="O75" s="196">
        <f>L75-AE75</f>
        <v>-23338603.156837068</v>
      </c>
      <c r="P75" s="197">
        <f>O75/AE75</f>
        <v>-0.46868996739124719</v>
      </c>
      <c r="Q75" s="196">
        <f>M75-AF75</f>
        <v>-734.75804189454459</v>
      </c>
      <c r="R75" s="46"/>
      <c r="S75" s="73">
        <f>I75/AB75-1</f>
        <v>-0.34299597599266651</v>
      </c>
      <c r="T75" s="73">
        <f>K75/AD75-1</f>
        <v>-0.68760658153463505</v>
      </c>
      <c r="U75" s="97"/>
      <c r="V75" s="49"/>
      <c r="W75" s="104">
        <v>211</v>
      </c>
      <c r="X75" s="99" t="s">
        <v>73</v>
      </c>
      <c r="Y75" s="100">
        <v>32214</v>
      </c>
      <c r="Z75" s="210">
        <v>35649574.324914783</v>
      </c>
      <c r="AA75" s="175">
        <v>4176223.460942145</v>
      </c>
      <c r="AB75" s="211">
        <f>Z75+AA75</f>
        <v>39825797.785856925</v>
      </c>
      <c r="AC75" s="273">
        <v>-4106058</v>
      </c>
      <c r="AD75" s="250">
        <v>14075657.556955747</v>
      </c>
      <c r="AE75" s="212">
        <f>SUM(AB75+AC75+AD75)</f>
        <v>49795397.342812672</v>
      </c>
      <c r="AF75" s="175">
        <f>AE75/Y75</f>
        <v>1545.7688378597093</v>
      </c>
    </row>
    <row r="76" spans="1:32">
      <c r="A76" s="359">
        <v>213</v>
      </c>
      <c r="B76" s="25" t="s">
        <v>74</v>
      </c>
      <c r="C76" s="77">
        <v>5230</v>
      </c>
      <c r="D76" s="47">
        <v>385264.84712044173</v>
      </c>
      <c r="E76" s="246">
        <f>D76-F76-G76</f>
        <v>340420.56315237808</v>
      </c>
      <c r="F76" s="317">
        <v>-67503.137426661502</v>
      </c>
      <c r="G76" s="248">
        <v>112347.42139472513</v>
      </c>
      <c r="H76" s="67">
        <v>712008.32789690141</v>
      </c>
      <c r="I76" s="233">
        <f>SUM(D76+H76)</f>
        <v>1097273.1750173431</v>
      </c>
      <c r="J76" s="274">
        <v>-475025</v>
      </c>
      <c r="K76" s="31">
        <v>1120252.217542869</v>
      </c>
      <c r="L76" s="27">
        <f>SUM(I76:K76)</f>
        <v>1742500.3925602122</v>
      </c>
      <c r="M76" s="28">
        <f>L76/C76</f>
        <v>333.17407123522219</v>
      </c>
      <c r="N76" s="368">
        <v>10</v>
      </c>
      <c r="O76" s="196">
        <f>L76-AE76</f>
        <v>-18031419.736058351</v>
      </c>
      <c r="P76" s="197">
        <f>O76/AE76</f>
        <v>-0.91187885956723813</v>
      </c>
      <c r="Q76" s="196">
        <f>M76-AF76</f>
        <v>-3389.3259529776101</v>
      </c>
      <c r="R76" s="46"/>
      <c r="S76" s="73">
        <f>I76/AB76-1</f>
        <v>-0.93370660571258945</v>
      </c>
      <c r="T76" s="73">
        <f>K76/AD76-1</f>
        <v>-0.69699759653599891</v>
      </c>
      <c r="U76" s="97"/>
      <c r="V76" s="49"/>
      <c r="W76" s="104">
        <v>213</v>
      </c>
      <c r="X76" s="99" t="s">
        <v>74</v>
      </c>
      <c r="Y76" s="100">
        <v>5312</v>
      </c>
      <c r="Z76" s="210">
        <v>13062015.543287193</v>
      </c>
      <c r="AA76" s="175">
        <v>3489756.8740397799</v>
      </c>
      <c r="AB76" s="211">
        <f>Z76+AA76</f>
        <v>16551772.417326974</v>
      </c>
      <c r="AC76" s="274">
        <v>-475025</v>
      </c>
      <c r="AD76" s="250">
        <v>3697172.7112915893</v>
      </c>
      <c r="AE76" s="212">
        <f>SUM(AB76+AC76+AD76)</f>
        <v>19773920.128618564</v>
      </c>
      <c r="AF76" s="175">
        <f>AE76/Y76</f>
        <v>3722.5000242128322</v>
      </c>
    </row>
    <row r="77" spans="1:32">
      <c r="A77" s="359">
        <v>214</v>
      </c>
      <c r="B77" s="25" t="s">
        <v>75</v>
      </c>
      <c r="C77" s="77">
        <v>12662</v>
      </c>
      <c r="D77" s="47">
        <v>3387617.7896030787</v>
      </c>
      <c r="E77" s="246">
        <f>D77-F77-G77</f>
        <v>2450142.0078667635</v>
      </c>
      <c r="F77" s="317">
        <v>155657.62417819057</v>
      </c>
      <c r="G77" s="248">
        <v>781818.1575581244</v>
      </c>
      <c r="H77" s="67">
        <v>5171871.8229306312</v>
      </c>
      <c r="I77" s="233">
        <f>SUM(D77+H77)</f>
        <v>8559489.6125337109</v>
      </c>
      <c r="J77" s="273">
        <v>-568649</v>
      </c>
      <c r="K77" s="31">
        <v>2628945.2429651204</v>
      </c>
      <c r="L77" s="27">
        <f>SUM(I77:K77)</f>
        <v>10619785.855498832</v>
      </c>
      <c r="M77" s="28">
        <f>L77/C77</f>
        <v>838.71314606687974</v>
      </c>
      <c r="N77" s="368">
        <v>4</v>
      </c>
      <c r="O77" s="196">
        <f>L77-AE77</f>
        <v>-27175240.087317329</v>
      </c>
      <c r="P77" s="197">
        <f>O77/AE77</f>
        <v>-0.71901630993542487</v>
      </c>
      <c r="Q77" s="196">
        <f>M77-AF77</f>
        <v>-2123.743817627756</v>
      </c>
      <c r="R77" s="46"/>
      <c r="S77" s="73">
        <f>I77/AB77-1</f>
        <v>-0.71275746225487291</v>
      </c>
      <c r="T77" s="73">
        <f>K77/AD77-1</f>
        <v>-0.69305420132589013</v>
      </c>
      <c r="U77" s="97"/>
      <c r="V77" s="49"/>
      <c r="W77" s="104">
        <v>214</v>
      </c>
      <c r="X77" s="99" t="s">
        <v>75</v>
      </c>
      <c r="Y77" s="100">
        <v>12758</v>
      </c>
      <c r="Z77" s="210">
        <v>20056464.064387746</v>
      </c>
      <c r="AA77" s="175">
        <v>9742359.1869533267</v>
      </c>
      <c r="AB77" s="211">
        <f>Z77+AA77</f>
        <v>29798823.251341075</v>
      </c>
      <c r="AC77" s="273">
        <v>-568649</v>
      </c>
      <c r="AD77" s="250">
        <v>8564851.6914750841</v>
      </c>
      <c r="AE77" s="212">
        <f>SUM(AB77+AC77+AD77)</f>
        <v>37795025.942816161</v>
      </c>
      <c r="AF77" s="175">
        <f>AE77/Y77</f>
        <v>2962.4569636946358</v>
      </c>
    </row>
    <row r="78" spans="1:32">
      <c r="A78" s="359">
        <v>216</v>
      </c>
      <c r="B78" s="25" t="s">
        <v>76</v>
      </c>
      <c r="C78" s="77">
        <v>1311</v>
      </c>
      <c r="D78" s="47">
        <v>709286.83673255378</v>
      </c>
      <c r="E78" s="246">
        <f>D78-F78-G78</f>
        <v>605957.29431835911</v>
      </c>
      <c r="F78" s="317">
        <v>110454.8173535613</v>
      </c>
      <c r="G78" s="248">
        <v>-7125.2749393665681</v>
      </c>
      <c r="H78" s="67">
        <v>370180.82212580071</v>
      </c>
      <c r="I78" s="233">
        <f>SUM(D78+H78)</f>
        <v>1079467.6588583544</v>
      </c>
      <c r="J78" s="274">
        <v>-307630</v>
      </c>
      <c r="K78" s="31">
        <v>306841.54765401833</v>
      </c>
      <c r="L78" s="27">
        <f>SUM(I78:K78)</f>
        <v>1078679.2065123727</v>
      </c>
      <c r="M78" s="28">
        <f>L78/C78</f>
        <v>822.7911567600097</v>
      </c>
      <c r="N78" s="368">
        <v>13</v>
      </c>
      <c r="O78" s="196">
        <f>L78-AE78</f>
        <v>-5369906.2579737073</v>
      </c>
      <c r="P78" s="197">
        <f>O78/AE78</f>
        <v>-0.83272622927106721</v>
      </c>
      <c r="Q78" s="196">
        <f>M78-AF78</f>
        <v>-4051.4231021107998</v>
      </c>
      <c r="R78" s="46"/>
      <c r="S78" s="73">
        <f>I78/AB78-1</f>
        <v>-0.81239035550860439</v>
      </c>
      <c r="T78" s="73">
        <f>K78/AD78-1</f>
        <v>-0.69389899278333256</v>
      </c>
      <c r="U78" s="97"/>
      <c r="V78" s="49"/>
      <c r="W78" s="104">
        <v>216</v>
      </c>
      <c r="X78" s="99" t="s">
        <v>76</v>
      </c>
      <c r="Y78" s="100">
        <v>1323</v>
      </c>
      <c r="Z78" s="210">
        <v>4559804.8033774346</v>
      </c>
      <c r="AA78" s="175">
        <v>1193991.3928936061</v>
      </c>
      <c r="AB78" s="211">
        <f>Z78+AA78</f>
        <v>5753796.1962710405</v>
      </c>
      <c r="AC78" s="274">
        <v>-307630</v>
      </c>
      <c r="AD78" s="250">
        <v>1002419.2682150394</v>
      </c>
      <c r="AE78" s="212">
        <f>SUM(AB78+AC78+AD78)</f>
        <v>6448585.4644860802</v>
      </c>
      <c r="AF78" s="175">
        <f>AE78/Y78</f>
        <v>4874.2142588708093</v>
      </c>
    </row>
    <row r="79" spans="1:32">
      <c r="A79" s="359">
        <v>217</v>
      </c>
      <c r="B79" s="25" t="s">
        <v>77</v>
      </c>
      <c r="C79" s="77">
        <v>5390</v>
      </c>
      <c r="D79" s="47">
        <v>1191520.7116734232</v>
      </c>
      <c r="E79" s="246">
        <f>D79-F79-G79</f>
        <v>2428331.1257417491</v>
      </c>
      <c r="F79" s="317">
        <v>-503040.27608025225</v>
      </c>
      <c r="G79" s="248">
        <v>-733770.13798807375</v>
      </c>
      <c r="H79" s="67">
        <v>2730856.8782190597</v>
      </c>
      <c r="I79" s="233">
        <f>SUM(D79+H79)</f>
        <v>3922377.5898924829</v>
      </c>
      <c r="J79" s="273">
        <v>40606</v>
      </c>
      <c r="K79" s="31">
        <v>1052444.8583499864</v>
      </c>
      <c r="L79" s="27">
        <f>SUM(I79:K79)</f>
        <v>5015428.4482424688</v>
      </c>
      <c r="M79" s="28">
        <f>L79/C79</f>
        <v>930.50620561084759</v>
      </c>
      <c r="N79" s="368">
        <v>16</v>
      </c>
      <c r="O79" s="196">
        <f>L79-AE79</f>
        <v>-12242279.816966074</v>
      </c>
      <c r="P79" s="197">
        <f>O79/AE79</f>
        <v>-0.70938038984274931</v>
      </c>
      <c r="Q79" s="196">
        <f>M79-AF79</f>
        <v>-2250.0518970814751</v>
      </c>
      <c r="R79" s="46"/>
      <c r="S79" s="73">
        <f>I79/AB79-1</f>
        <v>-0.71557964391767936</v>
      </c>
      <c r="T79" s="73">
        <f>K79/AD79-1</f>
        <v>-0.69283571973354019</v>
      </c>
      <c r="U79" s="97"/>
      <c r="V79" s="49"/>
      <c r="W79" s="104">
        <v>217</v>
      </c>
      <c r="X79" s="99" t="s">
        <v>77</v>
      </c>
      <c r="Y79" s="100">
        <v>5426</v>
      </c>
      <c r="Z79" s="210">
        <v>9189253.4224190563</v>
      </c>
      <c r="AA79" s="175">
        <v>4601523.1729003675</v>
      </c>
      <c r="AB79" s="211">
        <f>Z79+AA79</f>
        <v>13790776.595319424</v>
      </c>
      <c r="AC79" s="273">
        <v>40606</v>
      </c>
      <c r="AD79" s="250">
        <v>3426325.6698891171</v>
      </c>
      <c r="AE79" s="212">
        <f>SUM(AB79+AC79+AD79)</f>
        <v>17257708.265208542</v>
      </c>
      <c r="AF79" s="175">
        <f>AE79/Y79</f>
        <v>3180.5581026923228</v>
      </c>
    </row>
    <row r="80" spans="1:32">
      <c r="A80" s="359">
        <v>218</v>
      </c>
      <c r="B80" s="25" t="s">
        <v>78</v>
      </c>
      <c r="C80" s="77">
        <v>1192</v>
      </c>
      <c r="D80" s="47">
        <v>519054.77195834456</v>
      </c>
      <c r="E80" s="246">
        <f>D80-F80-G80</f>
        <v>-139736.60575585175</v>
      </c>
      <c r="F80" s="317">
        <v>419598.69321455696</v>
      </c>
      <c r="G80" s="248">
        <v>239192.68449963935</v>
      </c>
      <c r="H80" s="67">
        <v>614675.4171271337</v>
      </c>
      <c r="I80" s="233">
        <f>SUM(D80+H80)</f>
        <v>1133730.1890854782</v>
      </c>
      <c r="J80" s="274">
        <v>-287088</v>
      </c>
      <c r="K80" s="31">
        <v>326760.09811549564</v>
      </c>
      <c r="L80" s="27">
        <f>SUM(I80:K80)</f>
        <v>1173402.2872009738</v>
      </c>
      <c r="M80" s="28">
        <f>L80/C80</f>
        <v>984.39789194712569</v>
      </c>
      <c r="N80" s="368">
        <v>14</v>
      </c>
      <c r="O80" s="196">
        <f>L80-AE80</f>
        <v>-4474775.6270736996</v>
      </c>
      <c r="P80" s="197">
        <f>O80/AE80</f>
        <v>-0.79225118170668318</v>
      </c>
      <c r="Q80" s="196">
        <f>M80-AF80</f>
        <v>-3695.1198497883124</v>
      </c>
      <c r="R80" s="46"/>
      <c r="S80" s="73">
        <f>I80/AB80-1</f>
        <v>-0.76642568347877904</v>
      </c>
      <c r="T80" s="73">
        <f>K80/AD80-1</f>
        <v>-0.69784588584935969</v>
      </c>
      <c r="U80" s="97"/>
      <c r="V80" s="49"/>
      <c r="W80" s="104">
        <v>218</v>
      </c>
      <c r="X80" s="99" t="s">
        <v>78</v>
      </c>
      <c r="Y80" s="100">
        <v>1207</v>
      </c>
      <c r="Z80" s="210">
        <v>3585772.4629561533</v>
      </c>
      <c r="AA80" s="175">
        <v>1268058.2405684595</v>
      </c>
      <c r="AB80" s="211">
        <f>Z80+AA80</f>
        <v>4853830.7035246128</v>
      </c>
      <c r="AC80" s="274">
        <v>-287088</v>
      </c>
      <c r="AD80" s="250">
        <v>1081435.2107500611</v>
      </c>
      <c r="AE80" s="212">
        <f>SUM(AB80+AC80+AD80)</f>
        <v>5648177.9142746739</v>
      </c>
      <c r="AF80" s="175">
        <f>AE80/Y80</f>
        <v>4679.517741735438</v>
      </c>
    </row>
    <row r="81" spans="1:32">
      <c r="A81" s="359">
        <v>224</v>
      </c>
      <c r="B81" s="25" t="s">
        <v>79</v>
      </c>
      <c r="C81" s="77">
        <v>8717</v>
      </c>
      <c r="D81" s="47">
        <v>988954.62635104312</v>
      </c>
      <c r="E81" s="246">
        <f>D81-F81-G81</f>
        <v>2091976.8214842698</v>
      </c>
      <c r="F81" s="317">
        <v>-581477.41490040696</v>
      </c>
      <c r="G81" s="248">
        <v>-521544.78023281967</v>
      </c>
      <c r="H81" s="67">
        <v>3701846.5368178259</v>
      </c>
      <c r="I81" s="233">
        <f>SUM(D81+H81)</f>
        <v>4690801.163168869</v>
      </c>
      <c r="J81" s="273">
        <v>-414361</v>
      </c>
      <c r="K81" s="31">
        <v>1557043.9549517578</v>
      </c>
      <c r="L81" s="27">
        <f>SUM(I81:K81)</f>
        <v>5833484.1181206265</v>
      </c>
      <c r="M81" s="28">
        <f>L81/C81</f>
        <v>669.20776851217465</v>
      </c>
      <c r="N81" s="368">
        <v>1</v>
      </c>
      <c r="O81" s="196">
        <f>L81-AE81</f>
        <v>-16318408.137604587</v>
      </c>
      <c r="P81" s="197">
        <f>O81/AE81</f>
        <v>-0.73665978279517197</v>
      </c>
      <c r="Q81" s="196">
        <f>M81-AF81</f>
        <v>-1878.1579462676334</v>
      </c>
      <c r="R81" s="46"/>
      <c r="S81" s="73">
        <f>I81/AB81-1</f>
        <v>-0.73541401238240423</v>
      </c>
      <c r="T81" s="73">
        <f>K81/AD81-1</f>
        <v>-0.67812504841490628</v>
      </c>
      <c r="U81" s="97"/>
      <c r="V81" s="49"/>
      <c r="W81" s="104">
        <v>224</v>
      </c>
      <c r="X81" s="99" t="s">
        <v>79</v>
      </c>
      <c r="Y81" s="100">
        <v>8696</v>
      </c>
      <c r="Z81" s="210">
        <v>12667219.699467964</v>
      </c>
      <c r="AA81" s="175">
        <v>5061614.7161642397</v>
      </c>
      <c r="AB81" s="211">
        <f>Z81+AA81</f>
        <v>17728834.415632203</v>
      </c>
      <c r="AC81" s="273">
        <v>-414361</v>
      </c>
      <c r="AD81" s="250">
        <v>4837418.8400930101</v>
      </c>
      <c r="AE81" s="212">
        <f>SUM(AB81+AC81+AD81)</f>
        <v>22151892.255725212</v>
      </c>
      <c r="AF81" s="175">
        <f>AE81/Y81</f>
        <v>2547.3657147798081</v>
      </c>
    </row>
    <row r="82" spans="1:32">
      <c r="A82" s="359">
        <v>226</v>
      </c>
      <c r="B82" s="25" t="s">
        <v>80</v>
      </c>
      <c r="C82" s="77">
        <v>3774</v>
      </c>
      <c r="D82" s="47">
        <v>2161148.695562101</v>
      </c>
      <c r="E82" s="246">
        <f>D82-F82-G82</f>
        <v>857553.41465476749</v>
      </c>
      <c r="F82" s="317">
        <v>774797.35572183412</v>
      </c>
      <c r="G82" s="248">
        <v>528797.92518549936</v>
      </c>
      <c r="H82" s="67">
        <v>1479356.640328452</v>
      </c>
      <c r="I82" s="233">
        <f>SUM(D82+H82)</f>
        <v>3640505.335890553</v>
      </c>
      <c r="J82" s="274">
        <v>82538</v>
      </c>
      <c r="K82" s="31">
        <v>819542.89114095783</v>
      </c>
      <c r="L82" s="27">
        <f>SUM(I82:K82)</f>
        <v>4542586.2270315103</v>
      </c>
      <c r="M82" s="28">
        <f>L82/C82</f>
        <v>1203.6529483390329</v>
      </c>
      <c r="N82" s="368">
        <v>13</v>
      </c>
      <c r="O82" s="196">
        <f>L82-AE82</f>
        <v>-12445469.726216592</v>
      </c>
      <c r="P82" s="197">
        <f>O82/AE82</f>
        <v>-0.73260117346370224</v>
      </c>
      <c r="Q82" s="196">
        <f>M82-AF82</f>
        <v>-3199.6793360694955</v>
      </c>
      <c r="R82" s="46"/>
      <c r="S82" s="73">
        <f>I82/AB82-1</f>
        <v>-0.74391029605934311</v>
      </c>
      <c r="T82" s="73">
        <f>K82/AD82-1</f>
        <v>-0.6953117603235528</v>
      </c>
      <c r="U82" s="97"/>
      <c r="V82" s="49"/>
      <c r="W82" s="104">
        <v>226</v>
      </c>
      <c r="X82" s="99" t="s">
        <v>80</v>
      </c>
      <c r="Y82" s="100">
        <v>3858</v>
      </c>
      <c r="Z82" s="210">
        <v>10544818.882510196</v>
      </c>
      <c r="AA82" s="175">
        <v>3670923.8040218605</v>
      </c>
      <c r="AB82" s="211">
        <f>Z82+AA82</f>
        <v>14215742.686532058</v>
      </c>
      <c r="AC82" s="274">
        <v>82538</v>
      </c>
      <c r="AD82" s="250">
        <v>2689775.2667160439</v>
      </c>
      <c r="AE82" s="212">
        <f>SUM(AB82+AC82+AD82)</f>
        <v>16988055.953248102</v>
      </c>
      <c r="AF82" s="175">
        <f>AE82/Y82</f>
        <v>4403.3322844085287</v>
      </c>
    </row>
    <row r="83" spans="1:32">
      <c r="A83" s="359">
        <v>230</v>
      </c>
      <c r="B83" s="25" t="s">
        <v>81</v>
      </c>
      <c r="C83" s="77">
        <v>2290</v>
      </c>
      <c r="D83" s="47">
        <v>264561.47379415808</v>
      </c>
      <c r="E83" s="246">
        <f>D83-F83-G83</f>
        <v>509125.75505175267</v>
      </c>
      <c r="F83" s="317">
        <v>-121519.5546646</v>
      </c>
      <c r="G83" s="248">
        <v>-123044.72659299462</v>
      </c>
      <c r="H83" s="67">
        <v>1294814.5523063296</v>
      </c>
      <c r="I83" s="233">
        <f>SUM(D83+H83)</f>
        <v>1559376.0261004877</v>
      </c>
      <c r="J83" s="273">
        <v>-402247</v>
      </c>
      <c r="K83" s="31">
        <v>573807.33465153608</v>
      </c>
      <c r="L83" s="27">
        <f>SUM(I83:K83)</f>
        <v>1730936.3607520238</v>
      </c>
      <c r="M83" s="28">
        <f>L83/C83</f>
        <v>755.86740644193173</v>
      </c>
      <c r="N83" s="368">
        <v>4</v>
      </c>
      <c r="O83" s="196">
        <f>L83-AE83</f>
        <v>-7108342.6088869013</v>
      </c>
      <c r="P83" s="197">
        <f>O83/AE83</f>
        <v>-0.80417674714222409</v>
      </c>
      <c r="Q83" s="196">
        <f>M83-AF83</f>
        <v>-3050.8849491303872</v>
      </c>
      <c r="R83" s="46"/>
      <c r="S83" s="73">
        <f>I83/AB83-1</f>
        <v>-0.78767096111569634</v>
      </c>
      <c r="T83" s="73">
        <f>K83/AD83-1</f>
        <v>-0.69757868858863881</v>
      </c>
      <c r="U83" s="97"/>
      <c r="V83" s="49"/>
      <c r="W83" s="104">
        <v>230</v>
      </c>
      <c r="X83" s="99" t="s">
        <v>81</v>
      </c>
      <c r="Y83" s="100">
        <v>2322</v>
      </c>
      <c r="Z83" s="210">
        <v>4773440.9621526562</v>
      </c>
      <c r="AA83" s="175">
        <v>2570707.6964308689</v>
      </c>
      <c r="AB83" s="211">
        <f>Z83+AA83</f>
        <v>7344148.6585835256</v>
      </c>
      <c r="AC83" s="273">
        <v>-402247</v>
      </c>
      <c r="AD83" s="250">
        <v>1897377.3110553995</v>
      </c>
      <c r="AE83" s="212">
        <f>SUM(AB83+AC83+AD83)</f>
        <v>8839278.969638925</v>
      </c>
      <c r="AF83" s="175">
        <f>AE83/Y83</f>
        <v>3806.7523555723192</v>
      </c>
    </row>
    <row r="84" spans="1:32">
      <c r="A84" s="359">
        <v>231</v>
      </c>
      <c r="B84" s="25" t="s">
        <v>82</v>
      </c>
      <c r="C84" s="77">
        <v>1289</v>
      </c>
      <c r="D84" s="47">
        <v>-1139978.0670277046</v>
      </c>
      <c r="E84" s="246">
        <f>D84-F84-G84</f>
        <v>276004.4762159246</v>
      </c>
      <c r="F84" s="317">
        <v>-874244.77999125142</v>
      </c>
      <c r="G84" s="248">
        <v>-541737.76325237774</v>
      </c>
      <c r="H84" s="67">
        <v>-38355.79136866788</v>
      </c>
      <c r="I84" s="233">
        <f>SUM(D84+H84)</f>
        <v>-1178333.8583963725</v>
      </c>
      <c r="J84" s="274">
        <v>-201438</v>
      </c>
      <c r="K84" s="31">
        <v>231904.55894595271</v>
      </c>
      <c r="L84" s="27">
        <f>SUM(I84:K84)</f>
        <v>-1147867.2994504198</v>
      </c>
      <c r="M84" s="28">
        <f>L84/C84</f>
        <v>-890.50992975207123</v>
      </c>
      <c r="N84" s="368">
        <v>15</v>
      </c>
      <c r="O84" s="196">
        <f>L84-AE84</f>
        <v>-3960136.7841954152</v>
      </c>
      <c r="P84" s="197">
        <f>O84/AE84</f>
        <v>-1.4081640488854159</v>
      </c>
      <c r="Q84" s="196">
        <f>M84-AF84</f>
        <v>-3091.0337832301584</v>
      </c>
      <c r="R84" s="46"/>
      <c r="S84" s="73">
        <f>I84/AB84-1</f>
        <v>-1.5156669778657466</v>
      </c>
      <c r="T84" s="73">
        <f>K84/AD84-1</f>
        <v>-0.68172956771047788</v>
      </c>
      <c r="U84" s="97"/>
      <c r="V84" s="49"/>
      <c r="W84" s="104">
        <v>231</v>
      </c>
      <c r="X84" s="99" t="s">
        <v>82</v>
      </c>
      <c r="Y84" s="100">
        <v>1278</v>
      </c>
      <c r="Z84" s="210">
        <v>2421350.1155489241</v>
      </c>
      <c r="AA84" s="175">
        <v>-136282.60303671006</v>
      </c>
      <c r="AB84" s="211">
        <f>Z84+AA84</f>
        <v>2285067.512512214</v>
      </c>
      <c r="AC84" s="274">
        <v>-201438</v>
      </c>
      <c r="AD84" s="250">
        <v>728639.97223278135</v>
      </c>
      <c r="AE84" s="212">
        <f>SUM(AB84+AC84+AD84)</f>
        <v>2812269.4847449954</v>
      </c>
      <c r="AF84" s="175">
        <f>AE84/Y84</f>
        <v>2200.5238534780869</v>
      </c>
    </row>
    <row r="85" spans="1:32">
      <c r="A85" s="359">
        <v>232</v>
      </c>
      <c r="B85" s="25" t="s">
        <v>83</v>
      </c>
      <c r="C85" s="77">
        <v>12890</v>
      </c>
      <c r="D85" s="47">
        <v>2446301.9869219698</v>
      </c>
      <c r="E85" s="246">
        <f>D85-F85-G85</f>
        <v>2760734.4092182321</v>
      </c>
      <c r="F85" s="317">
        <v>-13396.534499055155</v>
      </c>
      <c r="G85" s="248">
        <v>-301035.88779720734</v>
      </c>
      <c r="H85" s="67">
        <v>5176585.2685075346</v>
      </c>
      <c r="I85" s="233">
        <f>SUM(D85+H85)</f>
        <v>7622887.2554295044</v>
      </c>
      <c r="J85" s="273">
        <v>-589482</v>
      </c>
      <c r="K85" s="31">
        <v>2803537.5723736561</v>
      </c>
      <c r="L85" s="27">
        <f>SUM(I85:K85)</f>
        <v>9836942.827803161</v>
      </c>
      <c r="M85" s="28">
        <f>L85/C85</f>
        <v>763.1452930801521</v>
      </c>
      <c r="N85" s="368">
        <v>14</v>
      </c>
      <c r="O85" s="196">
        <f>L85-AE85</f>
        <v>-35342269.924540117</v>
      </c>
      <c r="P85" s="197">
        <f>O85/AE85</f>
        <v>-0.78226838785957042</v>
      </c>
      <c r="Q85" s="196">
        <f>M85-AF85</f>
        <v>-2710.3084435496071</v>
      </c>
      <c r="R85" s="46"/>
      <c r="S85" s="73">
        <f>I85/AB85-1</f>
        <v>-0.79172377533698668</v>
      </c>
      <c r="T85" s="73">
        <f>K85/AD85-1</f>
        <v>-0.69423080195586295</v>
      </c>
      <c r="U85" s="97"/>
      <c r="V85" s="49"/>
      <c r="W85" s="104">
        <v>232</v>
      </c>
      <c r="X85" s="99" t="s">
        <v>83</v>
      </c>
      <c r="Y85" s="100">
        <v>13007</v>
      </c>
      <c r="Z85" s="210">
        <v>25730146.16694947</v>
      </c>
      <c r="AA85" s="175">
        <v>10869745.480612226</v>
      </c>
      <c r="AB85" s="211">
        <f>Z85+AA85</f>
        <v>36599891.647561699</v>
      </c>
      <c r="AC85" s="273">
        <v>-589482</v>
      </c>
      <c r="AD85" s="250">
        <v>9168803.1047815736</v>
      </c>
      <c r="AE85" s="212">
        <f>SUM(AB85+AC85+AD85)</f>
        <v>45179212.752343275</v>
      </c>
      <c r="AF85" s="175">
        <f>AE85/Y85</f>
        <v>3473.4537366297591</v>
      </c>
    </row>
    <row r="86" spans="1:32">
      <c r="A86" s="359">
        <v>233</v>
      </c>
      <c r="B86" s="25" t="s">
        <v>84</v>
      </c>
      <c r="C86" s="77">
        <v>15312</v>
      </c>
      <c r="D86" s="47">
        <v>11571556.91832523</v>
      </c>
      <c r="E86" s="246">
        <f>D86-F86-G86</f>
        <v>3586236.8411094607</v>
      </c>
      <c r="F86" s="317">
        <v>5317182.6700838562</v>
      </c>
      <c r="G86" s="248">
        <v>2668137.4071319136</v>
      </c>
      <c r="H86" s="67">
        <v>7291615.7307422236</v>
      </c>
      <c r="I86" s="233">
        <f>SUM(D86+H86)</f>
        <v>18863172.649067454</v>
      </c>
      <c r="J86" s="274">
        <v>-707248</v>
      </c>
      <c r="K86" s="31">
        <v>3321337.1606987668</v>
      </c>
      <c r="L86" s="27">
        <f>SUM(I86:K86)</f>
        <v>21477261.809766222</v>
      </c>
      <c r="M86" s="28">
        <f>L86/C86</f>
        <v>1402.6424901884941</v>
      </c>
      <c r="N86" s="368">
        <v>14</v>
      </c>
      <c r="O86" s="196">
        <f>L86-AE86</f>
        <v>-35296805.264500737</v>
      </c>
      <c r="P86" s="197">
        <f>O86/AE86</f>
        <v>-0.62170647768334952</v>
      </c>
      <c r="Q86" s="196">
        <f>M86-AF86</f>
        <v>-2256.8951580174462</v>
      </c>
      <c r="R86" s="46"/>
      <c r="S86" s="73">
        <f>I86/AB86-1</f>
        <v>-0.5948473804731893</v>
      </c>
      <c r="T86" s="73">
        <f>K86/AD86-1</f>
        <v>-0.69593526159160657</v>
      </c>
      <c r="U86" s="97"/>
      <c r="V86" s="49"/>
      <c r="W86" s="104">
        <v>233</v>
      </c>
      <c r="X86" s="99" t="s">
        <v>84</v>
      </c>
      <c r="Y86" s="100">
        <v>15514</v>
      </c>
      <c r="Z86" s="210">
        <v>33292527.598175604</v>
      </c>
      <c r="AA86" s="175">
        <v>13265662.426853208</v>
      </c>
      <c r="AB86" s="211">
        <f>Z86+AA86</f>
        <v>46558190.02502881</v>
      </c>
      <c r="AC86" s="274">
        <v>-707248</v>
      </c>
      <c r="AD86" s="250">
        <v>10923125.049238149</v>
      </c>
      <c r="AE86" s="212">
        <f>SUM(AB86+AC86+AD86)</f>
        <v>56774067.074266955</v>
      </c>
      <c r="AF86" s="175">
        <f>AE86/Y86</f>
        <v>3659.5376482059401</v>
      </c>
    </row>
    <row r="87" spans="1:32">
      <c r="A87" s="359">
        <v>235</v>
      </c>
      <c r="B87" s="25" t="s">
        <v>85</v>
      </c>
      <c r="C87" s="77">
        <v>10396</v>
      </c>
      <c r="D87" s="47">
        <v>15996297.143949917</v>
      </c>
      <c r="E87" s="246">
        <f>D87-F87-G87</f>
        <v>7177987.6697106119</v>
      </c>
      <c r="F87" s="317">
        <v>7343420.6283706632</v>
      </c>
      <c r="G87" s="248">
        <v>1474888.8458686413</v>
      </c>
      <c r="H87" s="67">
        <v>-1615390.3210353942</v>
      </c>
      <c r="I87" s="233">
        <f>SUM(D87+H87)</f>
        <v>14380906.822914522</v>
      </c>
      <c r="J87" s="273">
        <v>2808288</v>
      </c>
      <c r="K87" s="31">
        <v>663442.53223328257</v>
      </c>
      <c r="L87" s="27">
        <f>SUM(I87:K87)</f>
        <v>17852637.355147805</v>
      </c>
      <c r="M87" s="28">
        <f>L87/C87</f>
        <v>1717.2602303912856</v>
      </c>
      <c r="N87" s="368">
        <v>1</v>
      </c>
      <c r="O87" s="196">
        <f>L87-AE87</f>
        <v>13874465.139402106</v>
      </c>
      <c r="P87" s="197">
        <f>O87/AE87</f>
        <v>3.4876481929280603</v>
      </c>
      <c r="Q87" s="196">
        <f>M87-AF87</f>
        <v>1326.4003153052472</v>
      </c>
      <c r="R87" s="46"/>
      <c r="S87" s="73">
        <f>I87/AB87-1</f>
        <v>-18.074670653881181</v>
      </c>
      <c r="T87" s="73">
        <f>K87/AD87-1</f>
        <v>-0.67027693477302441</v>
      </c>
      <c r="U87" s="97"/>
      <c r="V87" s="49"/>
      <c r="W87" s="104">
        <v>235</v>
      </c>
      <c r="X87" s="99" t="s">
        <v>85</v>
      </c>
      <c r="Y87" s="100">
        <v>10178</v>
      </c>
      <c r="Z87" s="210">
        <v>13156992.765722431</v>
      </c>
      <c r="AA87" s="175">
        <v>-13999229.029860601</v>
      </c>
      <c r="AB87" s="211">
        <f>Z87+AA87</f>
        <v>-842236.26413816959</v>
      </c>
      <c r="AC87" s="273">
        <v>2808288</v>
      </c>
      <c r="AD87" s="250">
        <v>2012120.4798838694</v>
      </c>
      <c r="AE87" s="212">
        <f>SUM(AB87+AC87+AD87)</f>
        <v>3978172.2157456996</v>
      </c>
      <c r="AF87" s="175">
        <f>AE87/Y87</f>
        <v>390.85991508603848</v>
      </c>
    </row>
    <row r="88" spans="1:32">
      <c r="A88" s="359">
        <v>236</v>
      </c>
      <c r="B88" s="25" t="s">
        <v>86</v>
      </c>
      <c r="C88" s="77">
        <v>4196</v>
      </c>
      <c r="D88" s="47">
        <v>1540674.8088806672</v>
      </c>
      <c r="E88" s="246">
        <f>D88-F88-G88</f>
        <v>2083909.532659573</v>
      </c>
      <c r="F88" s="317">
        <v>-113595.31238969736</v>
      </c>
      <c r="G88" s="248">
        <v>-429639.41138920828</v>
      </c>
      <c r="H88" s="67">
        <v>2282192.3708336418</v>
      </c>
      <c r="I88" s="233">
        <f>SUM(D88+H88)</f>
        <v>3822867.1797143091</v>
      </c>
      <c r="J88" s="274">
        <v>791784</v>
      </c>
      <c r="K88" s="31">
        <v>858619.73277893255</v>
      </c>
      <c r="L88" s="27">
        <f>SUM(I88:K88)</f>
        <v>5473270.912493242</v>
      </c>
      <c r="M88" s="28">
        <f>L88/C88</f>
        <v>1304.4020287162159</v>
      </c>
      <c r="N88" s="368">
        <v>16</v>
      </c>
      <c r="O88" s="196">
        <f>L88-AE88</f>
        <v>-8721098.1998225804</v>
      </c>
      <c r="P88" s="197">
        <f>O88/AE88</f>
        <v>-0.61440548225955827</v>
      </c>
      <c r="Q88" s="196">
        <f>M88-AF88</f>
        <v>-2052.8281302988789</v>
      </c>
      <c r="R88" s="46"/>
      <c r="S88" s="73">
        <f>I88/AB88-1</f>
        <v>-0.63896675869627606</v>
      </c>
      <c r="T88" s="73">
        <f>K88/AD88-1</f>
        <v>-0.69486491169033904</v>
      </c>
      <c r="U88" s="97"/>
      <c r="V88" s="49"/>
      <c r="W88" s="104">
        <v>236</v>
      </c>
      <c r="X88" s="99" t="s">
        <v>86</v>
      </c>
      <c r="Y88" s="100">
        <v>4228</v>
      </c>
      <c r="Z88" s="210">
        <v>6747387.314304905</v>
      </c>
      <c r="AA88" s="175">
        <v>3841297.4447759688</v>
      </c>
      <c r="AB88" s="211">
        <f>Z88+AA88</f>
        <v>10588684.759080874</v>
      </c>
      <c r="AC88" s="274">
        <v>791784</v>
      </c>
      <c r="AD88" s="250">
        <v>2813900.3532349495</v>
      </c>
      <c r="AE88" s="212">
        <f>SUM(AB88+AC88+AD88)</f>
        <v>14194369.112315822</v>
      </c>
      <c r="AF88" s="175">
        <f>AE88/Y88</f>
        <v>3357.2301590150951</v>
      </c>
    </row>
    <row r="89" spans="1:32">
      <c r="A89" s="359">
        <v>239</v>
      </c>
      <c r="B89" s="25" t="s">
        <v>87</v>
      </c>
      <c r="C89" s="77">
        <v>2095</v>
      </c>
      <c r="D89" s="47">
        <v>278197.68462391431</v>
      </c>
      <c r="E89" s="246">
        <f>D89-F89-G89</f>
        <v>380263.49368251965</v>
      </c>
      <c r="F89" s="317">
        <v>189452.97645745569</v>
      </c>
      <c r="G89" s="248">
        <v>-291518.78551606101</v>
      </c>
      <c r="H89" s="67">
        <v>394469.36393255676</v>
      </c>
      <c r="I89" s="233">
        <f>SUM(D89+H89)</f>
        <v>672667.04855647101</v>
      </c>
      <c r="J89" s="273">
        <v>-468504</v>
      </c>
      <c r="K89" s="31">
        <v>465997.44473244192</v>
      </c>
      <c r="L89" s="27">
        <f>SUM(I89:K89)</f>
        <v>670160.49328891293</v>
      </c>
      <c r="M89" s="28">
        <f>L89/C89</f>
        <v>319.88567698754792</v>
      </c>
      <c r="N89" s="368">
        <v>11</v>
      </c>
      <c r="O89" s="196">
        <f>L89-AE89</f>
        <v>-7900195.8330264045</v>
      </c>
      <c r="P89" s="197">
        <f>O89/AE89</f>
        <v>-0.92180482727057889</v>
      </c>
      <c r="Q89" s="196">
        <f>M89-AF89</f>
        <v>-3657.0778155021585</v>
      </c>
      <c r="R89" s="46"/>
      <c r="S89" s="73">
        <f>I89/AB89-1</f>
        <v>-0.91058773767089662</v>
      </c>
      <c r="T89" s="73">
        <f>K89/AD89-1</f>
        <v>-0.69254330882760984</v>
      </c>
      <c r="U89" s="97"/>
      <c r="V89" s="49"/>
      <c r="W89" s="104">
        <v>239</v>
      </c>
      <c r="X89" s="99" t="s">
        <v>87</v>
      </c>
      <c r="Y89" s="100">
        <v>2155</v>
      </c>
      <c r="Z89" s="210">
        <v>6038106.2970228894</v>
      </c>
      <c r="AA89" s="175">
        <v>1485101.7175619337</v>
      </c>
      <c r="AB89" s="211">
        <f>Z89+AA89</f>
        <v>7523208.0145848226</v>
      </c>
      <c r="AC89" s="273">
        <v>-468504</v>
      </c>
      <c r="AD89" s="250">
        <v>1515652.3117304943</v>
      </c>
      <c r="AE89" s="212">
        <f>SUM(AB89+AC89+AD89)</f>
        <v>8570356.3263153173</v>
      </c>
      <c r="AF89" s="175">
        <f>AE89/Y89</f>
        <v>3976.9634924897064</v>
      </c>
    </row>
    <row r="90" spans="1:32">
      <c r="A90" s="359">
        <v>240</v>
      </c>
      <c r="B90" s="25" t="s">
        <v>88</v>
      </c>
      <c r="C90" s="77">
        <v>19982</v>
      </c>
      <c r="D90" s="47">
        <v>-7574263.5067739682</v>
      </c>
      <c r="E90" s="246">
        <f>D90-F90-G90</f>
        <v>2359658.664113082</v>
      </c>
      <c r="F90" s="317">
        <v>-6161865.5535817854</v>
      </c>
      <c r="G90" s="248">
        <v>-3772056.6173052648</v>
      </c>
      <c r="H90" s="67">
        <v>4161620.8150196294</v>
      </c>
      <c r="I90" s="233">
        <f>SUM(D90+H90)</f>
        <v>-3412642.6917543388</v>
      </c>
      <c r="J90" s="274">
        <v>1211424</v>
      </c>
      <c r="K90" s="31">
        <v>3289210.2647332042</v>
      </c>
      <c r="L90" s="27">
        <f>SUM(I90:K90)</f>
        <v>1087991.5729788654</v>
      </c>
      <c r="M90" s="28">
        <f>L90/C90</f>
        <v>54.448582373079041</v>
      </c>
      <c r="N90" s="368">
        <v>19</v>
      </c>
      <c r="O90" s="196">
        <f>L90-AE90</f>
        <v>-54576802.689063355</v>
      </c>
      <c r="P90" s="197">
        <f>O90/AE90</f>
        <v>-0.98045458377413297</v>
      </c>
      <c r="Q90" s="196">
        <f>M90-AF90</f>
        <v>-2669.2777112141512</v>
      </c>
      <c r="R90" s="46"/>
      <c r="S90" s="73">
        <f>I90/AB90-1</f>
        <v>-1.0776457418864385</v>
      </c>
      <c r="T90" s="73">
        <f>K90/AD90-1</f>
        <v>-0.68679925458438751</v>
      </c>
      <c r="U90" s="97"/>
      <c r="V90" s="49"/>
      <c r="W90" s="104">
        <v>240</v>
      </c>
      <c r="X90" s="99" t="s">
        <v>88</v>
      </c>
      <c r="Y90" s="100">
        <v>20437</v>
      </c>
      <c r="Z90" s="210">
        <v>38328935.026997238</v>
      </c>
      <c r="AA90" s="175">
        <v>5622511.7470645383</v>
      </c>
      <c r="AB90" s="211">
        <f>Z90+AA90</f>
        <v>43951446.774061777</v>
      </c>
      <c r="AC90" s="274">
        <v>1211424</v>
      </c>
      <c r="AD90" s="250">
        <v>10501923.487980446</v>
      </c>
      <c r="AE90" s="212">
        <f>SUM(AB90+AC90+AD90)</f>
        <v>55664794.262042224</v>
      </c>
      <c r="AF90" s="175">
        <f>AE90/Y90</f>
        <v>2723.7262935872304</v>
      </c>
    </row>
    <row r="91" spans="1:32">
      <c r="A91" s="359">
        <v>241</v>
      </c>
      <c r="B91" s="25" t="s">
        <v>89</v>
      </c>
      <c r="C91" s="77">
        <v>7904</v>
      </c>
      <c r="D91" s="47">
        <v>560963.97885708557</v>
      </c>
      <c r="E91" s="246">
        <f>D91-F91-G91</f>
        <v>2637035.2710136087</v>
      </c>
      <c r="F91" s="317">
        <v>-1219167.593647734</v>
      </c>
      <c r="G91" s="248">
        <v>-856903.69850878906</v>
      </c>
      <c r="H91" s="67">
        <v>1673466.8877091587</v>
      </c>
      <c r="I91" s="233">
        <f>SUM(D91+H91)</f>
        <v>2234430.8665662445</v>
      </c>
      <c r="J91" s="273">
        <v>-357449</v>
      </c>
      <c r="K91" s="31">
        <v>1191665.8997950384</v>
      </c>
      <c r="L91" s="27">
        <f>SUM(I91:K91)</f>
        <v>3068647.7663612831</v>
      </c>
      <c r="M91" s="28">
        <f>L91/C91</f>
        <v>388.23984898295583</v>
      </c>
      <c r="N91" s="368">
        <v>19</v>
      </c>
      <c r="O91" s="196">
        <f>L91-AE91</f>
        <v>-13114016.209334455</v>
      </c>
      <c r="P91" s="197">
        <f>O91/AE91</f>
        <v>-0.8103743752592284</v>
      </c>
      <c r="Q91" s="196">
        <f>M91-AF91</f>
        <v>-1638.6469215200175</v>
      </c>
      <c r="R91" s="46"/>
      <c r="S91" s="73">
        <f>I91/AB91-1</f>
        <v>-0.82375761228117828</v>
      </c>
      <c r="T91" s="73">
        <f>K91/AD91-1</f>
        <v>-0.69143362383081275</v>
      </c>
      <c r="U91" s="97"/>
      <c r="V91" s="49"/>
      <c r="W91" s="104">
        <v>241</v>
      </c>
      <c r="X91" s="99" t="s">
        <v>89</v>
      </c>
      <c r="Y91" s="100">
        <v>7984</v>
      </c>
      <c r="Z91" s="210">
        <v>11617818.468596799</v>
      </c>
      <c r="AA91" s="175">
        <v>1060351.0426508004</v>
      </c>
      <c r="AB91" s="211">
        <f>Z91+AA91</f>
        <v>12678169.511247599</v>
      </c>
      <c r="AC91" s="273">
        <v>-357449</v>
      </c>
      <c r="AD91" s="250">
        <v>3861943.4644481391</v>
      </c>
      <c r="AE91" s="212">
        <f>SUM(AB91+AC91+AD91)</f>
        <v>16182663.975695739</v>
      </c>
      <c r="AF91" s="175">
        <f>AE91/Y91</f>
        <v>2026.8867705029734</v>
      </c>
    </row>
    <row r="92" spans="1:32">
      <c r="A92" s="359">
        <v>244</v>
      </c>
      <c r="B92" s="25" t="s">
        <v>90</v>
      </c>
      <c r="C92" s="77">
        <v>19116</v>
      </c>
      <c r="D92" s="47">
        <v>16285237.781410204</v>
      </c>
      <c r="E92" s="246">
        <f>D92-F92-G92</f>
        <v>17284539.968134511</v>
      </c>
      <c r="F92" s="317">
        <v>6604.4917203561708</v>
      </c>
      <c r="G92" s="248">
        <v>-1005906.6784446646</v>
      </c>
      <c r="H92" s="67">
        <v>4232868.8483716762</v>
      </c>
      <c r="I92" s="233">
        <f>SUM(D92+H92)</f>
        <v>20518106.629781879</v>
      </c>
      <c r="J92" s="274">
        <v>-97707</v>
      </c>
      <c r="K92" s="31">
        <v>2175149.5499058841</v>
      </c>
      <c r="L92" s="27">
        <f>SUM(I92:K92)</f>
        <v>22595549.179687764</v>
      </c>
      <c r="M92" s="28">
        <f>L92/C92</f>
        <v>1182.0228698309147</v>
      </c>
      <c r="N92" s="368">
        <v>17</v>
      </c>
      <c r="O92" s="196">
        <f>L92-AE92</f>
        <v>-11003861.797044765</v>
      </c>
      <c r="P92" s="197">
        <f>O92/AE92</f>
        <v>-0.32750162806916167</v>
      </c>
      <c r="Q92" s="196">
        <f>M92-AF92</f>
        <v>-605.56017851620868</v>
      </c>
      <c r="R92" s="46"/>
      <c r="S92" s="73">
        <f>I92/AB92-1</f>
        <v>-0.23324253033811615</v>
      </c>
      <c r="T92" s="73">
        <f>K92/AD92-1</f>
        <v>-0.68646671798583336</v>
      </c>
      <c r="U92" s="97"/>
      <c r="V92" s="49"/>
      <c r="W92" s="104">
        <v>244</v>
      </c>
      <c r="X92" s="99" t="s">
        <v>90</v>
      </c>
      <c r="Y92" s="100">
        <v>18796</v>
      </c>
      <c r="Z92" s="210">
        <v>23626584.620213769</v>
      </c>
      <c r="AA92" s="175">
        <v>3132993.7883666204</v>
      </c>
      <c r="AB92" s="211">
        <f>Z92+AA92</f>
        <v>26759578.408580389</v>
      </c>
      <c r="AC92" s="274">
        <v>-97707</v>
      </c>
      <c r="AD92" s="250">
        <v>6937539.568152138</v>
      </c>
      <c r="AE92" s="212">
        <f>SUM(AB92+AC92+AD92)</f>
        <v>33599410.97673253</v>
      </c>
      <c r="AF92" s="175">
        <f>AE92/Y92</f>
        <v>1787.5830483471234</v>
      </c>
    </row>
    <row r="93" spans="1:32">
      <c r="A93" s="359">
        <v>245</v>
      </c>
      <c r="B93" s="25" t="s">
        <v>91</v>
      </c>
      <c r="C93" s="77">
        <v>37232</v>
      </c>
      <c r="D93" s="47">
        <v>14674622.792384308</v>
      </c>
      <c r="E93" s="246">
        <f>D93-F93-G93</f>
        <v>15488844.608355407</v>
      </c>
      <c r="F93" s="317">
        <v>-1191972.7835027319</v>
      </c>
      <c r="G93" s="248">
        <v>377750.9675316324</v>
      </c>
      <c r="H93" s="67">
        <v>1873647.8856387653</v>
      </c>
      <c r="I93" s="233">
        <f>SUM(D93+H93)</f>
        <v>16548270.678023074</v>
      </c>
      <c r="J93" s="273">
        <v>-3828544</v>
      </c>
      <c r="K93" s="31">
        <v>4954336.0495594265</v>
      </c>
      <c r="L93" s="27">
        <f>SUM(I93:K93)</f>
        <v>17674062.727582499</v>
      </c>
      <c r="M93" s="28">
        <f>L93/C93</f>
        <v>474.70086827413246</v>
      </c>
      <c r="N93" s="368">
        <v>1</v>
      </c>
      <c r="O93" s="196">
        <f>L93-AE93</f>
        <v>-23387744.613252036</v>
      </c>
      <c r="P93" s="197">
        <f>O93/AE93</f>
        <v>-0.56957416460316734</v>
      </c>
      <c r="Q93" s="196">
        <f>M93-AF93</f>
        <v>-631.93724898323262</v>
      </c>
      <c r="R93" s="46"/>
      <c r="S93" s="73">
        <f>I93/AB93-1</f>
        <v>-0.44182619592012895</v>
      </c>
      <c r="T93" s="73">
        <f>K93/AD93-1</f>
        <v>-0.67498029427551698</v>
      </c>
      <c r="U93" s="97"/>
      <c r="V93" s="49"/>
      <c r="W93" s="104">
        <v>245</v>
      </c>
      <c r="X93" s="99" t="s">
        <v>91</v>
      </c>
      <c r="Y93" s="100">
        <v>37105</v>
      </c>
      <c r="Z93" s="210">
        <v>32656965.335520715</v>
      </c>
      <c r="AA93" s="175">
        <v>-3009800.6762936707</v>
      </c>
      <c r="AB93" s="211">
        <f>Z93+AA93</f>
        <v>29647164.659227043</v>
      </c>
      <c r="AC93" s="273">
        <v>-3828544</v>
      </c>
      <c r="AD93" s="250">
        <v>15243186.681607494</v>
      </c>
      <c r="AE93" s="212">
        <f>SUM(AB93+AC93+AD93)</f>
        <v>41061807.340834536</v>
      </c>
      <c r="AF93" s="175">
        <f>AE93/Y93</f>
        <v>1106.6381172573651</v>
      </c>
    </row>
    <row r="94" spans="1:32">
      <c r="A94" s="359">
        <v>249</v>
      </c>
      <c r="B94" s="25" t="s">
        <v>92</v>
      </c>
      <c r="C94" s="77">
        <v>9443</v>
      </c>
      <c r="D94" s="47">
        <v>2172238.3530162526</v>
      </c>
      <c r="E94" s="246">
        <f>D94-F94-G94</f>
        <v>978923.88216240366</v>
      </c>
      <c r="F94" s="317">
        <v>334168.59929156071</v>
      </c>
      <c r="G94" s="248">
        <v>859145.87156228826</v>
      </c>
      <c r="H94" s="67">
        <v>2851293.5564811621</v>
      </c>
      <c r="I94" s="233">
        <f>SUM(D94+H94)</f>
        <v>5023531.9094974147</v>
      </c>
      <c r="J94" s="274">
        <v>-17170</v>
      </c>
      <c r="K94" s="31">
        <v>1725872.0189479571</v>
      </c>
      <c r="L94" s="27">
        <f>SUM(I94:K94)</f>
        <v>6732233.9284453718</v>
      </c>
      <c r="M94" s="28">
        <f>L94/C94</f>
        <v>712.93380582922498</v>
      </c>
      <c r="N94" s="368">
        <v>13</v>
      </c>
      <c r="O94" s="196">
        <f>L94-AE94</f>
        <v>-24309767.23435365</v>
      </c>
      <c r="P94" s="197">
        <f>O94/AE94</f>
        <v>-0.78312500237538374</v>
      </c>
      <c r="Q94" s="196">
        <f>M94-AF94</f>
        <v>-2559.4677504430733</v>
      </c>
      <c r="R94" s="46"/>
      <c r="S94" s="73">
        <f>I94/AB94-1</f>
        <v>-0.80289744901501237</v>
      </c>
      <c r="T94" s="73">
        <f>K94/AD94-1</f>
        <v>-0.69027524964340492</v>
      </c>
      <c r="U94" s="97"/>
      <c r="V94" s="49"/>
      <c r="W94" s="104">
        <v>249</v>
      </c>
      <c r="X94" s="99" t="s">
        <v>92</v>
      </c>
      <c r="Y94" s="100">
        <v>9486</v>
      </c>
      <c r="Z94" s="210">
        <v>19589217.185835592</v>
      </c>
      <c r="AA94" s="175">
        <v>5897677.247509582</v>
      </c>
      <c r="AB94" s="211">
        <f>Z94+AA94</f>
        <v>25486894.433345176</v>
      </c>
      <c r="AC94" s="274">
        <v>-17170</v>
      </c>
      <c r="AD94" s="250">
        <v>5572276.7294538477</v>
      </c>
      <c r="AE94" s="212">
        <f>SUM(AB94+AC94+AD94)</f>
        <v>31042001.162799023</v>
      </c>
      <c r="AF94" s="175">
        <f>AE94/Y94</f>
        <v>3272.4015562722984</v>
      </c>
    </row>
    <row r="95" spans="1:32">
      <c r="A95" s="359">
        <v>250</v>
      </c>
      <c r="B95" s="25" t="s">
        <v>93</v>
      </c>
      <c r="C95" s="77">
        <v>1808</v>
      </c>
      <c r="D95" s="47">
        <v>471231.84563758801</v>
      </c>
      <c r="E95" s="246">
        <f>D95-F95-G95</f>
        <v>209209.28624659509</v>
      </c>
      <c r="F95" s="317">
        <v>193193.3383670809</v>
      </c>
      <c r="G95" s="248">
        <v>68829.221023912032</v>
      </c>
      <c r="H95" s="67">
        <v>695100.54581916449</v>
      </c>
      <c r="I95" s="233">
        <f>SUM(D95+H95)</f>
        <v>1166332.3914567525</v>
      </c>
      <c r="J95" s="273">
        <v>-375211</v>
      </c>
      <c r="K95" s="31">
        <v>451117.78089025512</v>
      </c>
      <c r="L95" s="27">
        <f>SUM(I95:K95)</f>
        <v>1242239.1723470078</v>
      </c>
      <c r="M95" s="28">
        <f>L95/C95</f>
        <v>687.07918824502644</v>
      </c>
      <c r="N95" s="368">
        <v>6</v>
      </c>
      <c r="O95" s="196">
        <f>L95-AE95</f>
        <v>-6016365.8072257228</v>
      </c>
      <c r="P95" s="197">
        <f>O95/AE95</f>
        <v>-0.82885979112474995</v>
      </c>
      <c r="Q95" s="196">
        <f>M95-AF95</f>
        <v>-3296.7874306203576</v>
      </c>
      <c r="R95" s="46"/>
      <c r="S95" s="73">
        <f>I95/AB95-1</f>
        <v>-0.81100022560671803</v>
      </c>
      <c r="T95" s="73">
        <f>K95/AD95-1</f>
        <v>-0.69159353539409274</v>
      </c>
      <c r="U95" s="97"/>
      <c r="V95" s="49"/>
      <c r="W95" s="104">
        <v>250</v>
      </c>
      <c r="X95" s="99" t="s">
        <v>93</v>
      </c>
      <c r="Y95" s="100">
        <v>1822</v>
      </c>
      <c r="Z95" s="210">
        <v>4353481.1524571385</v>
      </c>
      <c r="AA95" s="175">
        <v>1817597.0681431605</v>
      </c>
      <c r="AB95" s="211">
        <f>Z95+AA95</f>
        <v>6171078.2206002995</v>
      </c>
      <c r="AC95" s="273">
        <v>-375211</v>
      </c>
      <c r="AD95" s="250">
        <v>1462737.7589724306</v>
      </c>
      <c r="AE95" s="212">
        <f>SUM(AB95+AC95+AD95)</f>
        <v>7258604.9795727301</v>
      </c>
      <c r="AF95" s="175">
        <f>AE95/Y95</f>
        <v>3983.8666188653842</v>
      </c>
    </row>
    <row r="96" spans="1:32">
      <c r="A96" s="359">
        <v>256</v>
      </c>
      <c r="B96" s="25" t="s">
        <v>94</v>
      </c>
      <c r="C96" s="77">
        <v>1581</v>
      </c>
      <c r="D96" s="47">
        <v>868122.17965134454</v>
      </c>
      <c r="E96" s="246">
        <f>D96-F96-G96</f>
        <v>1448958.9834128954</v>
      </c>
      <c r="F96" s="317">
        <v>-222556.59431700438</v>
      </c>
      <c r="G96" s="248">
        <v>-358280.20944454637</v>
      </c>
      <c r="H96" s="67">
        <v>702989.3748658984</v>
      </c>
      <c r="I96" s="233">
        <f>SUM(D96+H96)</f>
        <v>1571111.5545172431</v>
      </c>
      <c r="J96" s="274">
        <v>252937</v>
      </c>
      <c r="K96" s="31">
        <v>335416.82612858247</v>
      </c>
      <c r="L96" s="27">
        <f>SUM(I96:K96)</f>
        <v>2159465.3806458255</v>
      </c>
      <c r="M96" s="28">
        <f>L96/C96</f>
        <v>1365.8857562592191</v>
      </c>
      <c r="N96" s="368">
        <v>13</v>
      </c>
      <c r="O96" s="196">
        <f>L96-AE96</f>
        <v>-5649488.1035862463</v>
      </c>
      <c r="P96" s="197">
        <f>O96/AE96</f>
        <v>-0.72346289614783299</v>
      </c>
      <c r="Q96" s="196">
        <f>M96-AF96</f>
        <v>-3523.8784793275508</v>
      </c>
      <c r="R96" s="46"/>
      <c r="S96" s="73">
        <f>I96/AB96-1</f>
        <v>-0.75705037371894146</v>
      </c>
      <c r="T96" s="73">
        <f>K96/AD96-1</f>
        <v>-0.69205106951357886</v>
      </c>
      <c r="U96" s="97"/>
      <c r="V96" s="49"/>
      <c r="W96" s="104">
        <v>256</v>
      </c>
      <c r="X96" s="99" t="s">
        <v>94</v>
      </c>
      <c r="Y96" s="100">
        <v>1597</v>
      </c>
      <c r="Z96" s="210">
        <v>4802424.0697190668</v>
      </c>
      <c r="AA96" s="175">
        <v>1664396.1455122516</v>
      </c>
      <c r="AB96" s="211">
        <f>Z96+AA96</f>
        <v>6466820.215231318</v>
      </c>
      <c r="AC96" s="274">
        <v>252937</v>
      </c>
      <c r="AD96" s="250">
        <v>1089196.269000754</v>
      </c>
      <c r="AE96" s="212">
        <f>SUM(AB96+AC96+AD96)</f>
        <v>7808953.4842320718</v>
      </c>
      <c r="AF96" s="175">
        <f>AE96/Y96</f>
        <v>4889.7642355867702</v>
      </c>
    </row>
    <row r="97" spans="1:32">
      <c r="A97" s="359">
        <v>257</v>
      </c>
      <c r="B97" s="25" t="s">
        <v>95</v>
      </c>
      <c r="C97" s="77">
        <v>40433</v>
      </c>
      <c r="D97" s="47">
        <v>35274107.811182022</v>
      </c>
      <c r="E97" s="246">
        <f>D97-F97-G97</f>
        <v>27178108.170376036</v>
      </c>
      <c r="F97" s="317">
        <v>4652727.4146809671</v>
      </c>
      <c r="G97" s="248">
        <v>3443272.2261250205</v>
      </c>
      <c r="H97" s="67">
        <v>-649645.35404089163</v>
      </c>
      <c r="I97" s="233">
        <f>SUM(D97+H97)</f>
        <v>34624462.457141131</v>
      </c>
      <c r="J97" s="273">
        <v>-2575249</v>
      </c>
      <c r="K97" s="31">
        <v>4680638.5594748585</v>
      </c>
      <c r="L97" s="27">
        <f>SUM(I97:K97)</f>
        <v>36729852.016615987</v>
      </c>
      <c r="M97" s="28">
        <f>L97/C97</f>
        <v>908.41273258516526</v>
      </c>
      <c r="N97" s="368">
        <v>1</v>
      </c>
      <c r="O97" s="196">
        <f>L97-AE97</f>
        <v>1146996.2765091881</v>
      </c>
      <c r="P97" s="197">
        <f>O97/AE97</f>
        <v>3.2234520042087704E-2</v>
      </c>
      <c r="Q97" s="196">
        <f>M97-AF97</f>
        <v>20.661229663484733</v>
      </c>
      <c r="R97" s="46"/>
      <c r="S97" s="73">
        <f>I97/AB97-1</f>
        <v>0.45574181296411642</v>
      </c>
      <c r="T97" s="73">
        <f>K97/AD97-1</f>
        <v>-0.67435297513746195</v>
      </c>
      <c r="U97" s="97"/>
      <c r="V97" s="49"/>
      <c r="W97" s="104">
        <v>257</v>
      </c>
      <c r="X97" s="99" t="s">
        <v>95</v>
      </c>
      <c r="Y97" s="100">
        <v>40082</v>
      </c>
      <c r="Z97" s="210">
        <v>34948219.220604591</v>
      </c>
      <c r="AA97" s="175">
        <v>-11163464.157039888</v>
      </c>
      <c r="AB97" s="211">
        <f>Z97+AA97</f>
        <v>23784755.063564703</v>
      </c>
      <c r="AC97" s="273">
        <v>-2575249</v>
      </c>
      <c r="AD97" s="250">
        <v>14373349.676542098</v>
      </c>
      <c r="AE97" s="212">
        <f>SUM(AB97+AC97+AD97)</f>
        <v>35582855.740106799</v>
      </c>
      <c r="AF97" s="175">
        <f>AE97/Y97</f>
        <v>887.75150292168053</v>
      </c>
    </row>
    <row r="98" spans="1:32">
      <c r="A98" s="359">
        <v>260</v>
      </c>
      <c r="B98" s="25" t="s">
        <v>96</v>
      </c>
      <c r="C98" s="77">
        <v>9877</v>
      </c>
      <c r="D98" s="47">
        <v>8357014.4362697816</v>
      </c>
      <c r="E98" s="246">
        <f>D98-F98-G98</f>
        <v>1257703.1542879348</v>
      </c>
      <c r="F98" s="317">
        <v>4284998.0357474945</v>
      </c>
      <c r="G98" s="248">
        <v>2814313.2462343522</v>
      </c>
      <c r="H98" s="67">
        <v>5038694.2829649244</v>
      </c>
      <c r="I98" s="233">
        <f>SUM(D98+H98)</f>
        <v>13395708.719234705</v>
      </c>
      <c r="J98" s="274">
        <v>-1084181</v>
      </c>
      <c r="K98" s="31">
        <v>2115429.9816452991</v>
      </c>
      <c r="L98" s="27">
        <f>SUM(I98:K98)</f>
        <v>14426957.700880004</v>
      </c>
      <c r="M98" s="28">
        <f>L98/C98</f>
        <v>1460.6619116006889</v>
      </c>
      <c r="N98" s="368">
        <v>12</v>
      </c>
      <c r="O98" s="196">
        <f>L98-AE98</f>
        <v>-29469331.554089203</v>
      </c>
      <c r="P98" s="197">
        <f>O98/AE98</f>
        <v>-0.67133992540732068</v>
      </c>
      <c r="Q98" s="196">
        <f>M98-AF98</f>
        <v>-2958.5759072827514</v>
      </c>
      <c r="R98" s="249"/>
      <c r="S98" s="73">
        <f>I98/AB98-1</f>
        <v>-0.64770164601095526</v>
      </c>
      <c r="T98" s="73">
        <f>K98/AD98-1</f>
        <v>-0.69591509884424718</v>
      </c>
      <c r="U98" s="97"/>
      <c r="V98" s="49"/>
      <c r="W98" s="104">
        <v>260</v>
      </c>
      <c r="X98" s="99" t="s">
        <v>96</v>
      </c>
      <c r="Y98" s="100">
        <v>9933</v>
      </c>
      <c r="Z98" s="210">
        <v>28176041.039919652</v>
      </c>
      <c r="AA98" s="175">
        <v>9847720.8299733382</v>
      </c>
      <c r="AB98" s="211">
        <f>Z98+AA98</f>
        <v>38023761.869892992</v>
      </c>
      <c r="AC98" s="274">
        <v>-1084181</v>
      </c>
      <c r="AD98" s="250">
        <v>6956708.3850762192</v>
      </c>
      <c r="AE98" s="212">
        <f>SUM(AB98+AC98+AD98)</f>
        <v>43896289.254969209</v>
      </c>
      <c r="AF98" s="175">
        <f>AE98/Y98</f>
        <v>4419.23781888344</v>
      </c>
    </row>
    <row r="99" spans="1:32">
      <c r="A99" s="359">
        <v>261</v>
      </c>
      <c r="B99" s="25" t="s">
        <v>97</v>
      </c>
      <c r="C99" s="77">
        <v>6523</v>
      </c>
      <c r="D99" s="47">
        <v>9217465.6066862773</v>
      </c>
      <c r="E99" s="246">
        <f>D99-F99-G99</f>
        <v>8474626.9859469421</v>
      </c>
      <c r="F99" s="317">
        <v>-492570.51705580379</v>
      </c>
      <c r="G99" s="248">
        <v>1235409.13779514</v>
      </c>
      <c r="H99" s="67">
        <v>-140369.07760995044</v>
      </c>
      <c r="I99" s="233">
        <f>SUM(D99+H99)</f>
        <v>9077096.5290763266</v>
      </c>
      <c r="J99" s="273">
        <v>239818</v>
      </c>
      <c r="K99" s="31">
        <v>1276834.342124623</v>
      </c>
      <c r="L99" s="27">
        <f>SUM(I99:K99)</f>
        <v>10593748.871200949</v>
      </c>
      <c r="M99" s="28">
        <f>L99/C99</f>
        <v>1624.0608418213933</v>
      </c>
      <c r="N99" s="368">
        <v>19</v>
      </c>
      <c r="O99" s="196">
        <f>L99-AE99</f>
        <v>-15114905.443741821</v>
      </c>
      <c r="P99" s="197">
        <f>O99/AE99</f>
        <v>-0.58793063450841565</v>
      </c>
      <c r="Q99" s="196">
        <f>M99-AF99</f>
        <v>-2370.4472866656747</v>
      </c>
      <c r="R99" s="46"/>
      <c r="S99" s="73">
        <f>I99/AB99-1</f>
        <v>-0.57517428490397671</v>
      </c>
      <c r="T99" s="73">
        <f>K99/AD99-1</f>
        <v>-0.68874400917685819</v>
      </c>
      <c r="U99" s="97"/>
      <c r="V99" s="49"/>
      <c r="W99" s="104">
        <v>261</v>
      </c>
      <c r="X99" s="99" t="s">
        <v>97</v>
      </c>
      <c r="Y99" s="100">
        <v>6436</v>
      </c>
      <c r="Z99" s="210">
        <v>19549937.809183251</v>
      </c>
      <c r="AA99" s="175">
        <v>1816698.4525238157</v>
      </c>
      <c r="AB99" s="211">
        <f>Z99+AA99</f>
        <v>21366636.261707067</v>
      </c>
      <c r="AC99" s="273">
        <v>239818</v>
      </c>
      <c r="AD99" s="250">
        <v>4102200.0532357013</v>
      </c>
      <c r="AE99" s="212">
        <f>SUM(AB99+AC99+AD99)</f>
        <v>25708654.31494277</v>
      </c>
      <c r="AF99" s="175">
        <f>AE99/Y99</f>
        <v>3994.508128487068</v>
      </c>
    </row>
    <row r="100" spans="1:32">
      <c r="A100" s="359">
        <v>263</v>
      </c>
      <c r="B100" s="25" t="s">
        <v>98</v>
      </c>
      <c r="C100" s="77">
        <v>7759</v>
      </c>
      <c r="D100" s="47">
        <v>4009573.9113164032</v>
      </c>
      <c r="E100" s="246">
        <f>D100-F100-G100</f>
        <v>2100656.8574300916</v>
      </c>
      <c r="F100" s="317">
        <v>1204569.2273792345</v>
      </c>
      <c r="G100" s="248">
        <v>704347.82650707709</v>
      </c>
      <c r="H100" s="67">
        <v>4284066.8568693055</v>
      </c>
      <c r="I100" s="233">
        <f>SUM(D100+H100)</f>
        <v>8293640.7681857087</v>
      </c>
      <c r="J100" s="274">
        <v>-354103</v>
      </c>
      <c r="K100" s="31">
        <v>1720584.5287819616</v>
      </c>
      <c r="L100" s="27">
        <f>SUM(I100:K100)</f>
        <v>9660122.2969676703</v>
      </c>
      <c r="M100" s="28">
        <f>L100/C100</f>
        <v>1245.0215616661517</v>
      </c>
      <c r="N100" s="368">
        <v>11</v>
      </c>
      <c r="O100" s="196">
        <f>L100-AE100</f>
        <v>-24656321.796901047</v>
      </c>
      <c r="P100" s="197">
        <f>O100/AE100</f>
        <v>-0.71849873866466152</v>
      </c>
      <c r="Q100" s="196">
        <f>M100-AF100</f>
        <v>-3124.2735865218692</v>
      </c>
      <c r="R100" s="46"/>
      <c r="S100" s="73">
        <f>I100/AB100-1</f>
        <v>-0.71380877376704155</v>
      </c>
      <c r="T100" s="73">
        <f>K100/AD100-1</f>
        <v>-0.69767522690000194</v>
      </c>
      <c r="U100" s="97"/>
      <c r="V100" s="49"/>
      <c r="W100" s="104">
        <v>263</v>
      </c>
      <c r="X100" s="99" t="s">
        <v>98</v>
      </c>
      <c r="Y100" s="100">
        <v>7854</v>
      </c>
      <c r="Z100" s="210">
        <v>20648796.857367184</v>
      </c>
      <c r="AA100" s="175">
        <v>8330570.810021474</v>
      </c>
      <c r="AB100" s="211">
        <f>Z100+AA100</f>
        <v>28979367.667388659</v>
      </c>
      <c r="AC100" s="274">
        <v>-354103</v>
      </c>
      <c r="AD100" s="250">
        <v>5691179.4264800614</v>
      </c>
      <c r="AE100" s="212">
        <f>SUM(AB100+AC100+AD100)</f>
        <v>34316444.093868718</v>
      </c>
      <c r="AF100" s="175">
        <f>AE100/Y100</f>
        <v>4369.2951481880209</v>
      </c>
    </row>
    <row r="101" spans="1:32">
      <c r="A101" s="359">
        <v>265</v>
      </c>
      <c r="B101" s="25" t="s">
        <v>99</v>
      </c>
      <c r="C101" s="77">
        <v>1088</v>
      </c>
      <c r="D101" s="47">
        <v>1480856.6558112146</v>
      </c>
      <c r="E101" s="246">
        <f>D101-F101-G101</f>
        <v>831590.07887319243</v>
      </c>
      <c r="F101" s="317">
        <v>437538.53789059952</v>
      </c>
      <c r="G101" s="248">
        <v>211728.03904742259</v>
      </c>
      <c r="H101" s="67">
        <v>155464.31249367143</v>
      </c>
      <c r="I101" s="233">
        <f>SUM(D101+H101)</f>
        <v>1636320.968304886</v>
      </c>
      <c r="J101" s="273">
        <v>-292077</v>
      </c>
      <c r="K101" s="31">
        <v>252182.24399240967</v>
      </c>
      <c r="L101" s="27">
        <f>SUM(I101:K101)</f>
        <v>1596426.2122972957</v>
      </c>
      <c r="M101" s="28">
        <f>L101/C101</f>
        <v>1467.3035039497204</v>
      </c>
      <c r="N101" s="368">
        <v>13</v>
      </c>
      <c r="O101" s="196">
        <f>L101-AE101</f>
        <v>-3831314.3224248947</v>
      </c>
      <c r="P101" s="197">
        <f>O101/AE101</f>
        <v>-0.70587646883916388</v>
      </c>
      <c r="Q101" s="196">
        <f>M101-AF101</f>
        <v>-3435.8044768291325</v>
      </c>
      <c r="R101" s="46"/>
      <c r="S101" s="73">
        <f>I101/AB101-1</f>
        <v>-0.66605589419942102</v>
      </c>
      <c r="T101" s="73">
        <f>K101/AD101-1</f>
        <v>-0.69239801608947327</v>
      </c>
      <c r="U101" s="97"/>
      <c r="V101" s="49"/>
      <c r="W101" s="104">
        <v>265</v>
      </c>
      <c r="X101" s="99" t="s">
        <v>99</v>
      </c>
      <c r="Y101" s="100">
        <v>1107</v>
      </c>
      <c r="Z101" s="210">
        <v>4044495.1240565428</v>
      </c>
      <c r="AA101" s="175">
        <v>855489.45384777838</v>
      </c>
      <c r="AB101" s="211">
        <f>Z101+AA101</f>
        <v>4899984.5779043213</v>
      </c>
      <c r="AC101" s="273">
        <v>-292077</v>
      </c>
      <c r="AD101" s="250">
        <v>819832.95681786886</v>
      </c>
      <c r="AE101" s="212">
        <f>SUM(AB101+AC101+AD101)</f>
        <v>5427740.5347221904</v>
      </c>
      <c r="AF101" s="175">
        <f>AE101/Y101</f>
        <v>4903.1079807788528</v>
      </c>
    </row>
    <row r="102" spans="1:32">
      <c r="A102" s="359">
        <v>271</v>
      </c>
      <c r="B102" s="25" t="s">
        <v>100</v>
      </c>
      <c r="C102" s="77">
        <v>6951</v>
      </c>
      <c r="D102" s="47">
        <v>-224204.59460079239</v>
      </c>
      <c r="E102" s="246">
        <f>D102-F102-G102</f>
        <v>318679.1482820774</v>
      </c>
      <c r="F102" s="317">
        <v>-333943.2068839125</v>
      </c>
      <c r="G102" s="248">
        <v>-208940.53599895732</v>
      </c>
      <c r="H102" s="67">
        <v>3175073.4878304</v>
      </c>
      <c r="I102" s="233">
        <f>SUM(D102+H102)</f>
        <v>2950868.8932296075</v>
      </c>
      <c r="J102" s="274">
        <v>-526308</v>
      </c>
      <c r="K102" s="31">
        <v>1416010.7844749202</v>
      </c>
      <c r="L102" s="27">
        <f>SUM(I102:K102)</f>
        <v>3840571.677704528</v>
      </c>
      <c r="M102" s="28">
        <f>L102/C102</f>
        <v>552.52074200899551</v>
      </c>
      <c r="N102" s="368">
        <v>4</v>
      </c>
      <c r="O102" s="196">
        <f>L102-AE102</f>
        <v>-17064474.122237433</v>
      </c>
      <c r="P102" s="197">
        <f>O102/AE102</f>
        <v>-0.816284943144435</v>
      </c>
      <c r="Q102" s="196">
        <f>M102-AF102</f>
        <v>-2428.37841668799</v>
      </c>
      <c r="R102" s="46"/>
      <c r="S102" s="73">
        <f>I102/AB102-1</f>
        <v>-0.82459832192169746</v>
      </c>
      <c r="T102" s="73">
        <f>K102/AD102-1</f>
        <v>-0.69269671367202157</v>
      </c>
      <c r="U102" s="97"/>
      <c r="V102" s="49"/>
      <c r="W102" s="104">
        <v>271</v>
      </c>
      <c r="X102" s="99" t="s">
        <v>100</v>
      </c>
      <c r="Y102" s="100">
        <v>7013</v>
      </c>
      <c r="Z102" s="210">
        <v>11609907.173144929</v>
      </c>
      <c r="AA102" s="175">
        <v>5213585.7692218162</v>
      </c>
      <c r="AB102" s="211">
        <f>Z102+AA102</f>
        <v>16823492.942366745</v>
      </c>
      <c r="AC102" s="274">
        <v>-526308</v>
      </c>
      <c r="AD102" s="250">
        <v>4607860.8575752145</v>
      </c>
      <c r="AE102" s="212">
        <f>SUM(AB102+AC102+AD102)</f>
        <v>20905045.799941961</v>
      </c>
      <c r="AF102" s="175">
        <f>AE102/Y102</f>
        <v>2980.8991586969855</v>
      </c>
    </row>
    <row r="103" spans="1:32">
      <c r="A103" s="359">
        <v>272</v>
      </c>
      <c r="B103" s="25" t="s">
        <v>101</v>
      </c>
      <c r="C103" s="77">
        <v>47909</v>
      </c>
      <c r="D103" s="47">
        <v>17288326.451935209</v>
      </c>
      <c r="E103" s="246">
        <f>D103-F103-G103</f>
        <v>26049115.999051183</v>
      </c>
      <c r="F103" s="317">
        <v>-6138874.9437703043</v>
      </c>
      <c r="G103" s="248">
        <v>-2621914.6033456684</v>
      </c>
      <c r="H103" s="67">
        <v>8655909.5646172911</v>
      </c>
      <c r="I103" s="233">
        <f>SUM(D103+H103)</f>
        <v>25944236.0165525</v>
      </c>
      <c r="J103" s="273">
        <v>-1025056</v>
      </c>
      <c r="K103" s="31">
        <v>7586423.6080928054</v>
      </c>
      <c r="L103" s="27">
        <f>SUM(I103:K103)</f>
        <v>32505603.624645308</v>
      </c>
      <c r="M103" s="28">
        <f>L103/C103</f>
        <v>678.48637259482155</v>
      </c>
      <c r="N103" s="368">
        <v>16</v>
      </c>
      <c r="O103" s="196">
        <f>L103-AE103</f>
        <v>-76621132.112465099</v>
      </c>
      <c r="P103" s="197">
        <f>O103/AE103</f>
        <v>-0.70212979060463898</v>
      </c>
      <c r="Q103" s="196">
        <f>M103-AF103</f>
        <v>-1605.8378285504182</v>
      </c>
      <c r="R103" s="46"/>
      <c r="S103" s="73">
        <f>I103/AB103-1</f>
        <v>-0.69764312252792071</v>
      </c>
      <c r="T103" s="73">
        <f>K103/AD103-1</f>
        <v>-0.68838016606122809</v>
      </c>
      <c r="U103" s="97"/>
      <c r="V103" s="49"/>
      <c r="W103" s="104">
        <v>272</v>
      </c>
      <c r="X103" s="99" t="s">
        <v>101</v>
      </c>
      <c r="Y103" s="100">
        <v>47772</v>
      </c>
      <c r="Z103" s="210">
        <v>72940440.519189194</v>
      </c>
      <c r="AA103" s="175">
        <v>12866226.864946263</v>
      </c>
      <c r="AB103" s="211">
        <f>Z103+AA103</f>
        <v>85806667.384135455</v>
      </c>
      <c r="AC103" s="273">
        <v>-1025056</v>
      </c>
      <c r="AD103" s="250">
        <v>24345124.352974944</v>
      </c>
      <c r="AE103" s="212">
        <f>SUM(AB103+AC103+AD103)</f>
        <v>109126735.73711041</v>
      </c>
      <c r="AF103" s="175">
        <f>AE103/Y103</f>
        <v>2284.3242011452398</v>
      </c>
    </row>
    <row r="104" spans="1:32">
      <c r="A104" s="359">
        <v>273</v>
      </c>
      <c r="B104" s="25" t="s">
        <v>102</v>
      </c>
      <c r="C104" s="77">
        <v>3989</v>
      </c>
      <c r="D104" s="47">
        <v>4222062.0048845559</v>
      </c>
      <c r="E104" s="246">
        <f>D104-F104-G104</f>
        <v>4218777.3384047085</v>
      </c>
      <c r="F104" s="317">
        <v>-899533.65560442011</v>
      </c>
      <c r="G104" s="248">
        <v>902818.32208426797</v>
      </c>
      <c r="H104" s="67">
        <v>343381.94695937901</v>
      </c>
      <c r="I104" s="233">
        <f>SUM(D104+H104)</f>
        <v>4565443.9518439351</v>
      </c>
      <c r="J104" s="274">
        <v>-220393</v>
      </c>
      <c r="K104" s="31">
        <v>781498.73974667315</v>
      </c>
      <c r="L104" s="27">
        <f>SUM(I104:K104)</f>
        <v>5126549.6915906081</v>
      </c>
      <c r="M104" s="28">
        <f>L104/C104</f>
        <v>1285.1716449211854</v>
      </c>
      <c r="N104" s="368">
        <v>19</v>
      </c>
      <c r="O104" s="196">
        <f>L104-AE104</f>
        <v>-12329875.952858306</v>
      </c>
      <c r="P104" s="197">
        <f>O104/AE104</f>
        <v>-0.70632305856835975</v>
      </c>
      <c r="Q104" s="196">
        <f>M104-AF104</f>
        <v>-3162.3253345562453</v>
      </c>
      <c r="R104" s="46"/>
      <c r="S104" s="73">
        <f>I104/AB104-1</f>
        <v>-0.69842832424122292</v>
      </c>
      <c r="T104" s="73">
        <f>K104/AD104-1</f>
        <v>-0.69207884547663912</v>
      </c>
      <c r="U104" s="97"/>
      <c r="V104" s="49"/>
      <c r="W104" s="104">
        <v>273</v>
      </c>
      <c r="X104" s="99" t="s">
        <v>102</v>
      </c>
      <c r="Y104" s="100">
        <v>3925</v>
      </c>
      <c r="Z104" s="210">
        <v>12198607.090068124</v>
      </c>
      <c r="AA104" s="175">
        <v>2940228.2808496966</v>
      </c>
      <c r="AB104" s="211">
        <f>Z104+AA104</f>
        <v>15138835.370917821</v>
      </c>
      <c r="AC104" s="274">
        <v>-220393</v>
      </c>
      <c r="AD104" s="250">
        <v>2537983.2735310942</v>
      </c>
      <c r="AE104" s="212">
        <f>SUM(AB104+AC104+AD104)</f>
        <v>17456425.644448914</v>
      </c>
      <c r="AF104" s="175">
        <f>AE104/Y104</f>
        <v>4447.4969794774306</v>
      </c>
    </row>
    <row r="105" spans="1:32">
      <c r="A105" s="359">
        <v>275</v>
      </c>
      <c r="B105" s="25" t="s">
        <v>103</v>
      </c>
      <c r="C105" s="77">
        <v>2586</v>
      </c>
      <c r="D105" s="47">
        <v>1355439.117357485</v>
      </c>
      <c r="E105" s="246">
        <f>D105-F105-G105</f>
        <v>420062.83135256887</v>
      </c>
      <c r="F105" s="317">
        <v>463976.11544823751</v>
      </c>
      <c r="G105" s="248">
        <v>471400.17055667861</v>
      </c>
      <c r="H105" s="67">
        <v>1070998.1354074797</v>
      </c>
      <c r="I105" s="233">
        <f>SUM(D105+H105)</f>
        <v>2426437.2527649645</v>
      </c>
      <c r="J105" s="273">
        <v>-20093</v>
      </c>
      <c r="K105" s="31">
        <v>557687.1674920331</v>
      </c>
      <c r="L105" s="27">
        <f>SUM(I105:K105)</f>
        <v>2964031.4202569975</v>
      </c>
      <c r="M105" s="28">
        <f>L105/C105</f>
        <v>1146.183843873549</v>
      </c>
      <c r="N105" s="368">
        <v>13</v>
      </c>
      <c r="O105" s="196">
        <f>L105-AE105</f>
        <v>-7438298.8950023251</v>
      </c>
      <c r="P105" s="197">
        <f>O105/AE105</f>
        <v>-0.71506082479336208</v>
      </c>
      <c r="Q105" s="196">
        <f>M105-AF105</f>
        <v>-2865.5131539125377</v>
      </c>
      <c r="R105" s="46"/>
      <c r="S105" s="73">
        <f>I105/AB105-1</f>
        <v>-0.71784079701438563</v>
      </c>
      <c r="T105" s="73">
        <f>K105/AD105-1</f>
        <v>-0.69406440543148173</v>
      </c>
      <c r="U105" s="97"/>
      <c r="V105" s="49"/>
      <c r="W105" s="104">
        <v>275</v>
      </c>
      <c r="X105" s="99" t="s">
        <v>103</v>
      </c>
      <c r="Y105" s="100">
        <v>2593</v>
      </c>
      <c r="Z105" s="210">
        <v>6184631.9729815302</v>
      </c>
      <c r="AA105" s="175">
        <v>2414900.5855530733</v>
      </c>
      <c r="AB105" s="211">
        <f>Z105+AA105</f>
        <v>8599532.5585346036</v>
      </c>
      <c r="AC105" s="273">
        <v>-20093</v>
      </c>
      <c r="AD105" s="250">
        <v>1822890.7567247194</v>
      </c>
      <c r="AE105" s="212">
        <f>SUM(AB105+AC105+AD105)</f>
        <v>10402330.315259323</v>
      </c>
      <c r="AF105" s="175">
        <f>AE105/Y105</f>
        <v>4011.6969977860867</v>
      </c>
    </row>
    <row r="106" spans="1:32">
      <c r="A106" s="359">
        <v>276</v>
      </c>
      <c r="B106" s="25" t="s">
        <v>104</v>
      </c>
      <c r="C106" s="77">
        <v>15035</v>
      </c>
      <c r="D106" s="47">
        <v>12684590.266959369</v>
      </c>
      <c r="E106" s="246">
        <f>D106-F106-G106</f>
        <v>10427960.826428423</v>
      </c>
      <c r="F106" s="317">
        <v>1795181.6723449104</v>
      </c>
      <c r="G106" s="248">
        <v>461447.76818603708</v>
      </c>
      <c r="H106" s="67">
        <v>5921154.8424843512</v>
      </c>
      <c r="I106" s="233">
        <f>SUM(D106+H106)</f>
        <v>18605745.10944372</v>
      </c>
      <c r="J106" s="274">
        <v>-1598366</v>
      </c>
      <c r="K106" s="31">
        <v>2114794.1421456127</v>
      </c>
      <c r="L106" s="27">
        <f>SUM(I106:K106)</f>
        <v>19122173.251589332</v>
      </c>
      <c r="M106" s="28">
        <f>L106/C106</f>
        <v>1271.8439143059084</v>
      </c>
      <c r="N106" s="368">
        <v>12</v>
      </c>
      <c r="O106" s="196">
        <f>L106-AE106</f>
        <v>-8940557.8223107643</v>
      </c>
      <c r="P106" s="197">
        <f>O106/AE106</f>
        <v>-0.31859186473215295</v>
      </c>
      <c r="Q106" s="196">
        <f>M106-AF106</f>
        <v>-617.01191620496843</v>
      </c>
      <c r="R106" s="46"/>
      <c r="S106" s="73">
        <f>I106/AB106-1</f>
        <v>-0.18522717588340765</v>
      </c>
      <c r="T106" s="73">
        <f>K106/AD106-1</f>
        <v>-0.69016714180890726</v>
      </c>
      <c r="U106" s="97"/>
      <c r="V106" s="49"/>
      <c r="W106" s="104">
        <v>276</v>
      </c>
      <c r="X106" s="99" t="s">
        <v>104</v>
      </c>
      <c r="Y106" s="100">
        <v>14857</v>
      </c>
      <c r="Z106" s="210">
        <v>15199856.584392738</v>
      </c>
      <c r="AA106" s="175">
        <v>7635643.7645748109</v>
      </c>
      <c r="AB106" s="211">
        <f>Z106+AA106</f>
        <v>22835500.348967548</v>
      </c>
      <c r="AC106" s="274">
        <v>-1598366</v>
      </c>
      <c r="AD106" s="250">
        <v>6825596.7249325467</v>
      </c>
      <c r="AE106" s="212">
        <f>SUM(AB106+AC106+AD106)</f>
        <v>28062731.073900096</v>
      </c>
      <c r="AF106" s="175">
        <f>AE106/Y106</f>
        <v>1888.8558305108768</v>
      </c>
    </row>
    <row r="107" spans="1:32">
      <c r="A107" s="359">
        <v>280</v>
      </c>
      <c r="B107" s="25" t="s">
        <v>105</v>
      </c>
      <c r="C107" s="77">
        <v>2050</v>
      </c>
      <c r="D107" s="47">
        <v>1060583.7515412089</v>
      </c>
      <c r="E107" s="246">
        <f>D107-F107-G107</f>
        <v>1400717.9500070896</v>
      </c>
      <c r="F107" s="317">
        <v>-361443.65754539368</v>
      </c>
      <c r="G107" s="248">
        <v>21309.459079513141</v>
      </c>
      <c r="H107" s="67">
        <v>885134.43299989821</v>
      </c>
      <c r="I107" s="233">
        <f>SUM(D107+H107)</f>
        <v>1945718.1845411072</v>
      </c>
      <c r="J107" s="273">
        <v>-259196</v>
      </c>
      <c r="K107" s="31">
        <v>520942.81318989251</v>
      </c>
      <c r="L107" s="27">
        <f>SUM(I107:K107)</f>
        <v>2207464.9977309997</v>
      </c>
      <c r="M107" s="28">
        <f>L107/C107</f>
        <v>1076.8121940151218</v>
      </c>
      <c r="N107" s="368">
        <v>15</v>
      </c>
      <c r="O107" s="196">
        <f>L107-AE107</f>
        <v>-5311615.1523020715</v>
      </c>
      <c r="P107" s="197">
        <f>O107/AE107</f>
        <v>-0.70641821157854112</v>
      </c>
      <c r="Q107" s="196">
        <f>M107-AF107</f>
        <v>-2559.1066406236941</v>
      </c>
      <c r="R107" s="46"/>
      <c r="S107" s="73">
        <f>I107/AB107-1</f>
        <v>-0.67927009409791472</v>
      </c>
      <c r="T107" s="73">
        <f>K107/AD107-1</f>
        <v>-0.69566552167462059</v>
      </c>
      <c r="U107" s="97"/>
      <c r="V107" s="49"/>
      <c r="W107" s="104">
        <v>280</v>
      </c>
      <c r="X107" s="99" t="s">
        <v>105</v>
      </c>
      <c r="Y107" s="100">
        <v>2068</v>
      </c>
      <c r="Z107" s="210">
        <v>4180359.3586831437</v>
      </c>
      <c r="AA107" s="175">
        <v>1886172.4761595658</v>
      </c>
      <c r="AB107" s="211">
        <f>Z107+AA107</f>
        <v>6066531.8348427098</v>
      </c>
      <c r="AC107" s="273">
        <v>-259196</v>
      </c>
      <c r="AD107" s="250">
        <v>1711744.3151903618</v>
      </c>
      <c r="AE107" s="212">
        <f>SUM(AB107+AC107+AD107)</f>
        <v>7519080.1500330716</v>
      </c>
      <c r="AF107" s="175">
        <f>AE107/Y107</f>
        <v>3635.918834638816</v>
      </c>
    </row>
    <row r="108" spans="1:32">
      <c r="A108" s="359">
        <v>284</v>
      </c>
      <c r="B108" s="25" t="s">
        <v>106</v>
      </c>
      <c r="C108" s="77">
        <v>2271</v>
      </c>
      <c r="D108" s="47">
        <v>2170460.3259398299</v>
      </c>
      <c r="E108" s="246">
        <f>D108-F108-G108</f>
        <v>314505.39811481454</v>
      </c>
      <c r="F108" s="317">
        <v>1023978.8586301102</v>
      </c>
      <c r="G108" s="248">
        <v>831976.06919490534</v>
      </c>
      <c r="H108" s="67">
        <v>967789.41099876561</v>
      </c>
      <c r="I108" s="233">
        <f>SUM(D108+H108)</f>
        <v>3138249.7369385958</v>
      </c>
      <c r="J108" s="274">
        <v>876845</v>
      </c>
      <c r="K108" s="31">
        <v>482683.01802325255</v>
      </c>
      <c r="L108" s="27">
        <f>SUM(I108:K108)</f>
        <v>4497777.7549618483</v>
      </c>
      <c r="M108" s="28">
        <f>L108/C108</f>
        <v>1980.5274130171063</v>
      </c>
      <c r="N108" s="368">
        <v>2</v>
      </c>
      <c r="O108" s="196">
        <f>L108-AE108</f>
        <v>-4912365.3529535253</v>
      </c>
      <c r="P108" s="197">
        <f>O108/AE108</f>
        <v>-0.52202876158402656</v>
      </c>
      <c r="Q108" s="196">
        <f>M108-AF108</f>
        <v>-2125.1196672252026</v>
      </c>
      <c r="R108" s="46"/>
      <c r="S108" s="73">
        <f>I108/AB108-1</f>
        <v>-0.54813549039504839</v>
      </c>
      <c r="T108" s="73">
        <f>K108/AD108-1</f>
        <v>-0.69607901185648313</v>
      </c>
      <c r="U108" s="97"/>
      <c r="V108" s="49"/>
      <c r="W108" s="104">
        <v>284</v>
      </c>
      <c r="X108" s="99" t="s">
        <v>106</v>
      </c>
      <c r="Y108" s="100">
        <v>2292</v>
      </c>
      <c r="Z108" s="210">
        <v>5184845.9258909151</v>
      </c>
      <c r="AA108" s="175">
        <v>1760266.3151263122</v>
      </c>
      <c r="AB108" s="211">
        <f>Z108+AA108</f>
        <v>6945112.2410172271</v>
      </c>
      <c r="AC108" s="274">
        <v>876845</v>
      </c>
      <c r="AD108" s="250">
        <v>1588185.8668981462</v>
      </c>
      <c r="AE108" s="212">
        <f>SUM(AB108+AC108+AD108)</f>
        <v>9410143.1079153735</v>
      </c>
      <c r="AF108" s="175">
        <f>AE108/Y108</f>
        <v>4105.6470802423091</v>
      </c>
    </row>
    <row r="109" spans="1:32">
      <c r="A109" s="359">
        <v>285</v>
      </c>
      <c r="B109" s="25" t="s">
        <v>107</v>
      </c>
      <c r="C109" s="77">
        <v>51241</v>
      </c>
      <c r="D109" s="47">
        <v>5724133.864537837</v>
      </c>
      <c r="E109" s="246">
        <f>D109-F109-G109</f>
        <v>3743961.9609214151</v>
      </c>
      <c r="F109" s="317">
        <v>-805125.65773407952</v>
      </c>
      <c r="G109" s="248">
        <v>2785297.5613505011</v>
      </c>
      <c r="H109" s="67">
        <v>11014685.885641381</v>
      </c>
      <c r="I109" s="233">
        <f>SUM(D109+H109)</f>
        <v>16738819.750179218</v>
      </c>
      <c r="J109" s="273">
        <v>-1563440</v>
      </c>
      <c r="K109" s="31">
        <v>7982077.9565175753</v>
      </c>
      <c r="L109" s="27">
        <f>SUM(I109:K109)</f>
        <v>23157457.706696793</v>
      </c>
      <c r="M109" s="28">
        <f>L109/C109</f>
        <v>451.93219700428938</v>
      </c>
      <c r="N109" s="368">
        <v>8</v>
      </c>
      <c r="O109" s="196">
        <f>L109-AE109</f>
        <v>-108875259.22834127</v>
      </c>
      <c r="P109" s="197">
        <f>O109/AE109</f>
        <v>-0.82460818618092524</v>
      </c>
      <c r="Q109" s="196">
        <f>M109-AF109</f>
        <v>-2103.4737977127129</v>
      </c>
      <c r="R109" s="46"/>
      <c r="S109" s="73">
        <f>I109/AB109-1</f>
        <v>-0.84550674271603299</v>
      </c>
      <c r="T109" s="73">
        <f>K109/AD109-1</f>
        <v>-0.683872504936063</v>
      </c>
      <c r="U109" s="97"/>
      <c r="V109" s="49"/>
      <c r="W109" s="104">
        <v>285</v>
      </c>
      <c r="X109" s="99" t="s">
        <v>107</v>
      </c>
      <c r="Y109" s="100">
        <v>51668</v>
      </c>
      <c r="Z109" s="210">
        <v>97344147.459183589</v>
      </c>
      <c r="AA109" s="175">
        <v>11002456.427951464</v>
      </c>
      <c r="AB109" s="211">
        <f>Z109+AA109</f>
        <v>108346603.88713506</v>
      </c>
      <c r="AC109" s="273">
        <v>-1563440</v>
      </c>
      <c r="AD109" s="250">
        <v>25249553.047903009</v>
      </c>
      <c r="AE109" s="212">
        <f>SUM(AB109+AC109+AD109)</f>
        <v>132032716.93503806</v>
      </c>
      <c r="AF109" s="175">
        <f>AE109/Y109</f>
        <v>2555.4059947170022</v>
      </c>
    </row>
    <row r="110" spans="1:32">
      <c r="A110" s="359">
        <v>286</v>
      </c>
      <c r="B110" s="25" t="s">
        <v>108</v>
      </c>
      <c r="C110" s="77">
        <v>80454</v>
      </c>
      <c r="D110" s="47">
        <v>-2583056.891254168</v>
      </c>
      <c r="E110" s="246">
        <f>D110-F110-G110</f>
        <v>2437212.5791700506</v>
      </c>
      <c r="F110" s="317">
        <v>-4488371.5490439953</v>
      </c>
      <c r="G110" s="248">
        <v>-531897.92138022336</v>
      </c>
      <c r="H110" s="67">
        <v>13425808.433674634</v>
      </c>
      <c r="I110" s="233">
        <f>SUM(D110+H110)</f>
        <v>10842751.542420465</v>
      </c>
      <c r="J110" s="274">
        <v>-6921427</v>
      </c>
      <c r="K110" s="31">
        <v>13359290.282717712</v>
      </c>
      <c r="L110" s="27">
        <f>SUM(I110:K110)</f>
        <v>17280614.825138178</v>
      </c>
      <c r="M110" s="28">
        <f>L110/C110</f>
        <v>214.78875910629898</v>
      </c>
      <c r="N110" s="368">
        <v>8</v>
      </c>
      <c r="O110" s="196">
        <f>L110-AE110</f>
        <v>-160870317.37907791</v>
      </c>
      <c r="P110" s="197">
        <f>O110/AE110</f>
        <v>-0.90300014369091686</v>
      </c>
      <c r="Q110" s="196">
        <f>M110-AF110</f>
        <v>-1979.5395472015593</v>
      </c>
      <c r="R110" s="251"/>
      <c r="S110" s="73">
        <f>I110/AB110-1</f>
        <v>-0.92376434413896469</v>
      </c>
      <c r="T110" s="73">
        <f>K110/AD110-1</f>
        <v>-0.68819912683512197</v>
      </c>
      <c r="U110" s="97"/>
      <c r="V110" s="68"/>
      <c r="W110" s="104">
        <v>286</v>
      </c>
      <c r="X110" s="99" t="s">
        <v>108</v>
      </c>
      <c r="Y110" s="100">
        <v>81187</v>
      </c>
      <c r="Z110" s="210">
        <v>127043968.8932047</v>
      </c>
      <c r="AA110" s="175">
        <v>15182807.015760591</v>
      </c>
      <c r="AB110" s="211">
        <f>Z110+AA110</f>
        <v>142226775.90896529</v>
      </c>
      <c r="AC110" s="274">
        <v>-6921427</v>
      </c>
      <c r="AD110" s="250">
        <v>42845583.295250811</v>
      </c>
      <c r="AE110" s="212">
        <f>SUM(AB110+AC110+AD110)</f>
        <v>178150932.20421609</v>
      </c>
      <c r="AF110" s="175">
        <f>AE110/Y110</f>
        <v>2194.3283063078584</v>
      </c>
    </row>
    <row r="111" spans="1:32">
      <c r="A111" s="359">
        <v>287</v>
      </c>
      <c r="B111" s="25" t="s">
        <v>109</v>
      </c>
      <c r="C111" s="77">
        <v>6380</v>
      </c>
      <c r="D111" s="47">
        <v>4005451.1311440482</v>
      </c>
      <c r="E111" s="246">
        <f>D111-F111-G111</f>
        <v>1351642.5032439777</v>
      </c>
      <c r="F111" s="317">
        <v>1591500.2013969633</v>
      </c>
      <c r="G111" s="248">
        <v>1062308.4265031074</v>
      </c>
      <c r="H111" s="67">
        <v>2206378.8167804154</v>
      </c>
      <c r="I111" s="233">
        <f>SUM(D111+H111)</f>
        <v>6211829.9479244631</v>
      </c>
      <c r="J111" s="273">
        <v>171574</v>
      </c>
      <c r="K111" s="31">
        <v>1415528.7820312334</v>
      </c>
      <c r="L111" s="27">
        <f>SUM(I111:K111)</f>
        <v>7798932.7299556965</v>
      </c>
      <c r="M111" s="28">
        <f>L111/C111</f>
        <v>1222.4032492093568</v>
      </c>
      <c r="N111" s="368">
        <v>15</v>
      </c>
      <c r="O111" s="196">
        <f>L111-AE111</f>
        <v>-15841822.424275361</v>
      </c>
      <c r="P111" s="197">
        <f>O111/AE111</f>
        <v>-0.67010644630106508</v>
      </c>
      <c r="Q111" s="196">
        <f>M111-AF111</f>
        <v>-2469.1575181596399</v>
      </c>
      <c r="R111" s="249"/>
      <c r="S111" s="73">
        <f>I111/AB111-1</f>
        <v>-0.67040522327616725</v>
      </c>
      <c r="T111" s="73">
        <f>K111/AD111-1</f>
        <v>-0.69376167669920652</v>
      </c>
      <c r="U111" s="97"/>
      <c r="V111" s="49"/>
      <c r="W111" s="104">
        <v>287</v>
      </c>
      <c r="X111" s="99" t="s">
        <v>109</v>
      </c>
      <c r="Y111" s="100">
        <v>6404</v>
      </c>
      <c r="Z111" s="210">
        <v>14893086.763440883</v>
      </c>
      <c r="AA111" s="175">
        <v>3953783.3528575613</v>
      </c>
      <c r="AB111" s="211">
        <f>Z111+AA111</f>
        <v>18846870.116298445</v>
      </c>
      <c r="AC111" s="273">
        <v>171574</v>
      </c>
      <c r="AD111" s="250">
        <v>4622311.0379326129</v>
      </c>
      <c r="AE111" s="212">
        <f>SUM(AB111+AC111+AD111)</f>
        <v>23640755.154231057</v>
      </c>
      <c r="AF111" s="175">
        <f>AE111/Y111</f>
        <v>3691.5607673689969</v>
      </c>
    </row>
    <row r="112" spans="1:32">
      <c r="A112" s="359">
        <v>288</v>
      </c>
      <c r="B112" s="25" t="s">
        <v>110</v>
      </c>
      <c r="C112" s="77">
        <v>6442</v>
      </c>
      <c r="D112" s="47">
        <v>2963282.2339675361</v>
      </c>
      <c r="E112" s="246">
        <f>D112-F112-G112</f>
        <v>4232453.1308941804</v>
      </c>
      <c r="F112" s="317">
        <v>-581943.32080212701</v>
      </c>
      <c r="G112" s="248">
        <v>-687227.57612451701</v>
      </c>
      <c r="H112" s="67">
        <v>1901520.766471484</v>
      </c>
      <c r="I112" s="233">
        <f>SUM(D112+H112)</f>
        <v>4864803.0004390199</v>
      </c>
      <c r="J112" s="274">
        <v>132865</v>
      </c>
      <c r="K112" s="31">
        <v>1304583.871430675</v>
      </c>
      <c r="L112" s="27">
        <f>SUM(I112:K112)</f>
        <v>6302251.8718696944</v>
      </c>
      <c r="M112" s="28">
        <f>L112/C112</f>
        <v>978.30671714835364</v>
      </c>
      <c r="N112" s="368">
        <v>15</v>
      </c>
      <c r="O112" s="196">
        <f>L112-AE112</f>
        <v>-13270502.277732737</v>
      </c>
      <c r="P112" s="197">
        <f>O112/AE112</f>
        <v>-0.67800893917641591</v>
      </c>
      <c r="Q112" s="196">
        <f>M112-AF112</f>
        <v>-2072.3095779891828</v>
      </c>
      <c r="R112" s="46"/>
      <c r="S112" s="73">
        <f>I112/AB112-1</f>
        <v>-0.67891648197498355</v>
      </c>
      <c r="T112" s="73">
        <f>K112/AD112-1</f>
        <v>-0.69580771613611692</v>
      </c>
      <c r="U112" s="97"/>
      <c r="V112" s="49"/>
      <c r="W112" s="104">
        <v>288</v>
      </c>
      <c r="X112" s="99" t="s">
        <v>110</v>
      </c>
      <c r="Y112" s="100">
        <v>6416</v>
      </c>
      <c r="Z112" s="210">
        <v>11436615.152335355</v>
      </c>
      <c r="AA112" s="175">
        <v>3714592.3290153053</v>
      </c>
      <c r="AB112" s="211">
        <f>Z112+AA112</f>
        <v>15151207.48135066</v>
      </c>
      <c r="AC112" s="274">
        <v>132865</v>
      </c>
      <c r="AD112" s="250">
        <v>4288681.6682517724</v>
      </c>
      <c r="AE112" s="212">
        <f>SUM(AB112+AC112+AD112)</f>
        <v>19572754.149602432</v>
      </c>
      <c r="AF112" s="175">
        <f>AE112/Y112</f>
        <v>3050.6162951375363</v>
      </c>
    </row>
    <row r="113" spans="1:32">
      <c r="A113" s="359">
        <v>290</v>
      </c>
      <c r="B113" s="25" t="s">
        <v>111</v>
      </c>
      <c r="C113" s="77">
        <v>7928</v>
      </c>
      <c r="D113" s="47">
        <v>3599764.4555865196</v>
      </c>
      <c r="E113" s="246">
        <f>D113-F113-G113</f>
        <v>3150658.5751152383</v>
      </c>
      <c r="F113" s="317">
        <v>-88281.412196629812</v>
      </c>
      <c r="G113" s="248">
        <v>537387.29266791081</v>
      </c>
      <c r="H113" s="67">
        <v>2399495.9061580836</v>
      </c>
      <c r="I113" s="233">
        <f>SUM(D113+H113)</f>
        <v>5999260.3617446031</v>
      </c>
      <c r="J113" s="273">
        <v>-597259</v>
      </c>
      <c r="K113" s="31">
        <v>1686618.8230669645</v>
      </c>
      <c r="L113" s="27">
        <f>SUM(I113:K113)</f>
        <v>7088620.1848115679</v>
      </c>
      <c r="M113" s="28">
        <f>L113/C113</f>
        <v>894.12464490559637</v>
      </c>
      <c r="N113" s="368">
        <v>18</v>
      </c>
      <c r="O113" s="196">
        <f>L113-AE113</f>
        <v>-29071676.129972301</v>
      </c>
      <c r="P113" s="197">
        <f>O113/AE113</f>
        <v>-0.8039667561597541</v>
      </c>
      <c r="Q113" s="196">
        <f>M113-AF113</f>
        <v>-3602.306132859123</v>
      </c>
      <c r="R113" s="46"/>
      <c r="S113" s="73">
        <f>I113/AB113-1</f>
        <v>-0.80818303036852113</v>
      </c>
      <c r="T113" s="73">
        <f>K113/AD113-1</f>
        <v>-0.69231227119447714</v>
      </c>
      <c r="U113" s="97"/>
      <c r="V113" s="49"/>
      <c r="W113" s="104">
        <v>290</v>
      </c>
      <c r="X113" s="99" t="s">
        <v>111</v>
      </c>
      <c r="Y113" s="100">
        <v>8042</v>
      </c>
      <c r="Z113" s="210">
        <v>25303257.570408113</v>
      </c>
      <c r="AA113" s="175">
        <v>5972704.9957321892</v>
      </c>
      <c r="AB113" s="211">
        <f>Z113+AA113</f>
        <v>31275962.566140302</v>
      </c>
      <c r="AC113" s="273">
        <v>-597259</v>
      </c>
      <c r="AD113" s="250">
        <v>5481592.7486435724</v>
      </c>
      <c r="AE113" s="212">
        <f>SUM(AB113+AC113+AD113)</f>
        <v>36160296.314783871</v>
      </c>
      <c r="AF113" s="175">
        <f>AE113/Y113</f>
        <v>4496.4307777647191</v>
      </c>
    </row>
    <row r="114" spans="1:32">
      <c r="A114" s="359">
        <v>291</v>
      </c>
      <c r="B114" s="25" t="s">
        <v>112</v>
      </c>
      <c r="C114" s="77">
        <v>2158</v>
      </c>
      <c r="D114" s="47">
        <v>1766633.5027319235</v>
      </c>
      <c r="E114" s="246">
        <f>D114-F114-G114</f>
        <v>-89527.406745474436</v>
      </c>
      <c r="F114" s="317">
        <v>956335.87941771001</v>
      </c>
      <c r="G114" s="248">
        <v>899825.03005968791</v>
      </c>
      <c r="H114" s="67">
        <v>14096.408611901477</v>
      </c>
      <c r="I114" s="233">
        <f>SUM(D114+H114)</f>
        <v>1780729.911343825</v>
      </c>
      <c r="J114" s="274">
        <v>-106050</v>
      </c>
      <c r="K114" s="31">
        <v>453781.60162656551</v>
      </c>
      <c r="L114" s="27">
        <f>SUM(I114:K114)</f>
        <v>2128461.5129703907</v>
      </c>
      <c r="M114" s="28">
        <f>L114/C114</f>
        <v>986.31210054234975</v>
      </c>
      <c r="N114" s="368">
        <v>6</v>
      </c>
      <c r="O114" s="196">
        <f>L114-AE114</f>
        <v>-7174447.6196877072</v>
      </c>
      <c r="P114" s="197">
        <f>O114/AE114</f>
        <v>-0.77120474008518769</v>
      </c>
      <c r="Q114" s="196">
        <f>M114-AF114</f>
        <v>-3318.5972620944376</v>
      </c>
      <c r="R114" s="46"/>
      <c r="S114" s="73">
        <f>I114/AB114-1</f>
        <v>-0.77547619485717978</v>
      </c>
      <c r="T114" s="73">
        <f>K114/AD114-1</f>
        <v>-0.6929381701857783</v>
      </c>
      <c r="U114" s="97"/>
      <c r="V114" s="49"/>
      <c r="W114" s="104">
        <v>291</v>
      </c>
      <c r="X114" s="99" t="s">
        <v>112</v>
      </c>
      <c r="Y114" s="100">
        <v>2161</v>
      </c>
      <c r="Z114" s="210">
        <v>6506225.6184627386</v>
      </c>
      <c r="AA114" s="175">
        <v>1424915.1806658802</v>
      </c>
      <c r="AB114" s="211">
        <f>Z114+AA114</f>
        <v>7931140.799128619</v>
      </c>
      <c r="AC114" s="274">
        <v>-106050</v>
      </c>
      <c r="AD114" s="250">
        <v>1477818.3335294786</v>
      </c>
      <c r="AE114" s="212">
        <f>SUM(AB114+AC114+AD114)</f>
        <v>9302909.1326580979</v>
      </c>
      <c r="AF114" s="175">
        <f>AE114/Y114</f>
        <v>4304.9093626367876</v>
      </c>
    </row>
    <row r="115" spans="1:32">
      <c r="A115" s="359">
        <v>297</v>
      </c>
      <c r="B115" s="25" t="s">
        <v>113</v>
      </c>
      <c r="C115" s="77">
        <v>121543</v>
      </c>
      <c r="D115" s="47">
        <v>4978882.7115231454</v>
      </c>
      <c r="E115" s="246">
        <f>D115-F115-G115</f>
        <v>12404564.898556408</v>
      </c>
      <c r="F115" s="317">
        <v>-6216290.9374902397</v>
      </c>
      <c r="G115" s="248">
        <v>-1209391.2495430226</v>
      </c>
      <c r="H115" s="67">
        <v>25782609.00796384</v>
      </c>
      <c r="I115" s="233">
        <f>SUM(D115+H115)</f>
        <v>30761491.719486985</v>
      </c>
      <c r="J115" s="273">
        <v>-1706185</v>
      </c>
      <c r="K115" s="31">
        <v>19467434.887469042</v>
      </c>
      <c r="L115" s="27">
        <f>SUM(I115:K115)</f>
        <v>48522741.606956027</v>
      </c>
      <c r="M115" s="28">
        <f>L115/C115</f>
        <v>399.22283971068697</v>
      </c>
      <c r="N115" s="368">
        <v>11</v>
      </c>
      <c r="O115" s="196">
        <f>L115-AE115</f>
        <v>-196126076.5232603</v>
      </c>
      <c r="P115" s="197">
        <f>O115/AE115</f>
        <v>-0.80166369910223967</v>
      </c>
      <c r="Q115" s="196">
        <f>M115-AF115</f>
        <v>-1635.9557488444777</v>
      </c>
      <c r="R115" s="46"/>
      <c r="S115" s="73">
        <f>I115/AB115-1</f>
        <v>-0.83297742882113845</v>
      </c>
      <c r="T115" s="73">
        <f>K115/AD115-1</f>
        <v>-0.68691477179635707</v>
      </c>
      <c r="U115" s="97"/>
      <c r="V115" s="49"/>
      <c r="W115" s="104">
        <v>297</v>
      </c>
      <c r="X115" s="99" t="s">
        <v>113</v>
      </c>
      <c r="Y115" s="100">
        <v>120210</v>
      </c>
      <c r="Z115" s="210">
        <v>147543530.5657762</v>
      </c>
      <c r="AA115" s="175">
        <v>36632126.067751825</v>
      </c>
      <c r="AB115" s="211">
        <f>Z115+AA115</f>
        <v>184175656.63352802</v>
      </c>
      <c r="AC115" s="273">
        <v>-1706185</v>
      </c>
      <c r="AD115" s="250">
        <v>62179346.496688314</v>
      </c>
      <c r="AE115" s="212">
        <f>SUM(AB115+AC115+AD115)</f>
        <v>244648818.13021633</v>
      </c>
      <c r="AF115" s="175">
        <f>AE115/Y115</f>
        <v>2035.1785885551647</v>
      </c>
    </row>
    <row r="116" spans="1:32">
      <c r="A116" s="359">
        <v>300</v>
      </c>
      <c r="B116" s="25" t="s">
        <v>114</v>
      </c>
      <c r="C116" s="77">
        <v>3528</v>
      </c>
      <c r="D116" s="47">
        <v>2726038.1799219772</v>
      </c>
      <c r="E116" s="246">
        <f>D116-F116-G116</f>
        <v>685435.00156671961</v>
      </c>
      <c r="F116" s="317">
        <v>1317138.6827333088</v>
      </c>
      <c r="G116" s="247">
        <v>723464.49562194885</v>
      </c>
      <c r="H116" s="67">
        <v>1816278.3094410386</v>
      </c>
      <c r="I116" s="233">
        <f>SUM(D116+H116)</f>
        <v>4542316.4893630156</v>
      </c>
      <c r="J116" s="274">
        <v>819198</v>
      </c>
      <c r="K116" s="31">
        <v>759043.02197499073</v>
      </c>
      <c r="L116" s="27">
        <f>SUM(I116:K116)</f>
        <v>6120557.5113380067</v>
      </c>
      <c r="M116" s="28">
        <f>L116/C116</f>
        <v>1734.8519023066913</v>
      </c>
      <c r="N116" s="368">
        <v>14</v>
      </c>
      <c r="O116" s="196">
        <f>L116-AE116</f>
        <v>-9693158.5309299473</v>
      </c>
      <c r="P116" s="197">
        <f>O116/AE116</f>
        <v>-0.6129589341949373</v>
      </c>
      <c r="Q116" s="196">
        <f>M116-AF116</f>
        <v>-2739.8838198970307</v>
      </c>
      <c r="R116" s="46"/>
      <c r="S116" s="73">
        <f>I116/AB116-1</f>
        <v>-0.6365699106488153</v>
      </c>
      <c r="T116" s="73">
        <f>K116/AD116-1</f>
        <v>-0.69590327829566712</v>
      </c>
      <c r="U116" s="97"/>
      <c r="V116" s="49"/>
      <c r="W116" s="104">
        <v>300</v>
      </c>
      <c r="X116" s="99" t="s">
        <v>114</v>
      </c>
      <c r="Y116" s="100">
        <v>3534</v>
      </c>
      <c r="Z116" s="210">
        <v>9132182.3198397085</v>
      </c>
      <c r="AA116" s="175">
        <v>3366277.8309755628</v>
      </c>
      <c r="AB116" s="211">
        <f>Z116+AA116</f>
        <v>12498460.150815271</v>
      </c>
      <c r="AC116" s="274">
        <v>819198</v>
      </c>
      <c r="AD116" s="250">
        <v>2496057.8914526836</v>
      </c>
      <c r="AE116" s="212">
        <f>SUM(AB116+AC116+AD116)</f>
        <v>15813716.042267954</v>
      </c>
      <c r="AF116" s="175">
        <f>AE116/Y116</f>
        <v>4474.7357222037217</v>
      </c>
    </row>
    <row r="117" spans="1:32">
      <c r="A117" s="359">
        <v>301</v>
      </c>
      <c r="B117" s="25" t="s">
        <v>115</v>
      </c>
      <c r="C117" s="77">
        <v>20197</v>
      </c>
      <c r="D117" s="47">
        <v>2836063.9811754143</v>
      </c>
      <c r="E117" s="246">
        <f>D117-F117-G117</f>
        <v>3123701.5592516661</v>
      </c>
      <c r="F117" s="317">
        <v>495099.59500097728</v>
      </c>
      <c r="G117" s="248">
        <v>-782737.17307722894</v>
      </c>
      <c r="H117" s="67">
        <v>11005237.875970518</v>
      </c>
      <c r="I117" s="233">
        <f>SUM(D117+H117)</f>
        <v>13841301.857145932</v>
      </c>
      <c r="J117" s="273">
        <v>-2461173</v>
      </c>
      <c r="K117" s="31">
        <v>4318388.2452330431</v>
      </c>
      <c r="L117" s="27">
        <f>SUM(I117:K117)</f>
        <v>15698517.102378976</v>
      </c>
      <c r="M117" s="28">
        <f>L117/C117</f>
        <v>777.26974810016213</v>
      </c>
      <c r="N117" s="368">
        <v>14</v>
      </c>
      <c r="O117" s="196">
        <f>L117-AE117</f>
        <v>-56893332.318300322</v>
      </c>
      <c r="P117" s="197">
        <f>O117/AE117</f>
        <v>-0.78374270351752562</v>
      </c>
      <c r="Q117" s="196">
        <f>M117-AF117</f>
        <v>-2771.4127617101285</v>
      </c>
      <c r="R117" s="46"/>
      <c r="S117" s="73">
        <f>I117/AB117-1</f>
        <v>-0.77281195318912022</v>
      </c>
      <c r="T117" s="73">
        <f>K117/AD117-1</f>
        <v>-0.6943511723098742</v>
      </c>
      <c r="U117" s="97"/>
      <c r="V117" s="49"/>
      <c r="W117" s="104">
        <v>301</v>
      </c>
      <c r="X117" s="99" t="s">
        <v>115</v>
      </c>
      <c r="Y117" s="100">
        <v>20456</v>
      </c>
      <c r="Z117" s="210">
        <v>42187574.415954791</v>
      </c>
      <c r="AA117" s="175">
        <v>18736853.833864056</v>
      </c>
      <c r="AB117" s="211">
        <f>Z117+AA117</f>
        <v>60924428.249818847</v>
      </c>
      <c r="AC117" s="273">
        <v>-2461173</v>
      </c>
      <c r="AD117" s="250">
        <v>14128594.170860456</v>
      </c>
      <c r="AE117" s="212">
        <f>SUM(AB117+AC117+AD117)</f>
        <v>72591849.420679301</v>
      </c>
      <c r="AF117" s="175">
        <f>AE117/Y117</f>
        <v>3548.6825098102904</v>
      </c>
    </row>
    <row r="118" spans="1:32">
      <c r="A118" s="359">
        <v>304</v>
      </c>
      <c r="B118" s="25" t="s">
        <v>116</v>
      </c>
      <c r="C118" s="77">
        <v>971</v>
      </c>
      <c r="D118" s="47">
        <v>490564.89424095047</v>
      </c>
      <c r="E118" s="246">
        <f>D118-F118-G118</f>
        <v>211454.25928520926</v>
      </c>
      <c r="F118" s="317">
        <v>75017.11801353663</v>
      </c>
      <c r="G118" s="247">
        <v>204093.51694220459</v>
      </c>
      <c r="H118" s="67">
        <v>-68286.07415039996</v>
      </c>
      <c r="I118" s="233">
        <f>SUM(D118+H118)</f>
        <v>422278.82009055052</v>
      </c>
      <c r="J118" s="274">
        <v>-188510</v>
      </c>
      <c r="K118" s="31">
        <v>186150.61004600805</v>
      </c>
      <c r="L118" s="27">
        <f>SUM(I118:K118)</f>
        <v>419919.4301365586</v>
      </c>
      <c r="M118" s="28">
        <f>L118/C118</f>
        <v>432.46079313754745</v>
      </c>
      <c r="N118" s="368">
        <v>2</v>
      </c>
      <c r="O118" s="196">
        <f>L118-AE118</f>
        <v>-1952855.6435149936</v>
      </c>
      <c r="P118" s="197">
        <f>O118/AE118</f>
        <v>-0.82302602770926414</v>
      </c>
      <c r="Q118" s="196">
        <f>M118-AF118</f>
        <v>-2034.0413624253968</v>
      </c>
      <c r="R118" s="46"/>
      <c r="S118" s="73">
        <f>I118/AB118-1</f>
        <v>-0.78519441248374777</v>
      </c>
      <c r="T118" s="73">
        <f>K118/AD118-1</f>
        <v>-0.6873624732185879</v>
      </c>
      <c r="U118" s="97"/>
      <c r="V118" s="49"/>
      <c r="W118" s="104">
        <v>304</v>
      </c>
      <c r="X118" s="99" t="s">
        <v>116</v>
      </c>
      <c r="Y118" s="100">
        <v>962</v>
      </c>
      <c r="Z118" s="210">
        <v>1800248.4256953408</v>
      </c>
      <c r="AA118" s="175">
        <v>165616.73159997803</v>
      </c>
      <c r="AB118" s="211">
        <f>Z118+AA118</f>
        <v>1965865.1572953188</v>
      </c>
      <c r="AC118" s="274">
        <v>-188510</v>
      </c>
      <c r="AD118" s="250">
        <v>595419.91635623318</v>
      </c>
      <c r="AE118" s="212">
        <f>SUM(AB118+AC118+AD118)</f>
        <v>2372775.0736515522</v>
      </c>
      <c r="AF118" s="175">
        <f>AE118/Y118</f>
        <v>2466.5021555629442</v>
      </c>
    </row>
    <row r="119" spans="1:32">
      <c r="A119" s="359">
        <v>305</v>
      </c>
      <c r="B119" s="25" t="s">
        <v>117</v>
      </c>
      <c r="C119" s="77">
        <v>15165</v>
      </c>
      <c r="D119" s="47">
        <v>11311903.569963329</v>
      </c>
      <c r="E119" s="246">
        <f>D119-F119-G119</f>
        <v>6503069.8456711899</v>
      </c>
      <c r="F119" s="317">
        <v>2228966.8217618456</v>
      </c>
      <c r="G119" s="248">
        <v>2579866.9025302925</v>
      </c>
      <c r="H119" s="67">
        <v>4281732.3869126802</v>
      </c>
      <c r="I119" s="233">
        <f>SUM(D119+H119)</f>
        <v>15593635.95687601</v>
      </c>
      <c r="J119" s="273">
        <v>-742261</v>
      </c>
      <c r="K119" s="31">
        <v>2812162.2516243346</v>
      </c>
      <c r="L119" s="27">
        <f>SUM(I119:K119)</f>
        <v>17663537.208500344</v>
      </c>
      <c r="M119" s="28">
        <f>L119/C119</f>
        <v>1164.7568221892743</v>
      </c>
      <c r="N119" s="368">
        <v>17</v>
      </c>
      <c r="O119" s="196">
        <f>L119-AE119</f>
        <v>-36684404.92390427</v>
      </c>
      <c r="P119" s="197">
        <f>O119/AE119</f>
        <v>-0.67499160933328928</v>
      </c>
      <c r="Q119" s="196">
        <f>M119-AF119</f>
        <v>-2407.710287020258</v>
      </c>
      <c r="R119" s="46"/>
      <c r="S119" s="73">
        <f>I119/AB119-1</f>
        <v>-0.66099060738310178</v>
      </c>
      <c r="T119" s="73">
        <f>K119/AD119-1</f>
        <v>-0.69071802722647679</v>
      </c>
      <c r="U119" s="97"/>
      <c r="V119" s="49"/>
      <c r="W119" s="104">
        <v>305</v>
      </c>
      <c r="X119" s="99" t="s">
        <v>117</v>
      </c>
      <c r="Y119" s="100">
        <v>15213</v>
      </c>
      <c r="Z119" s="210">
        <v>35088364.20662871</v>
      </c>
      <c r="AA119" s="175">
        <v>10909287.470526412</v>
      </c>
      <c r="AB119" s="211">
        <f>Z119+AA119</f>
        <v>45997651.677155122</v>
      </c>
      <c r="AC119" s="273">
        <v>-742261</v>
      </c>
      <c r="AD119" s="250">
        <v>9092551.4552494977</v>
      </c>
      <c r="AE119" s="212">
        <f>SUM(AB119+AC119+AD119)</f>
        <v>54347942.132404618</v>
      </c>
      <c r="AF119" s="175">
        <f>AE119/Y119</f>
        <v>3572.4671092095323</v>
      </c>
    </row>
    <row r="120" spans="1:32">
      <c r="A120" s="359">
        <v>309</v>
      </c>
      <c r="B120" s="25" t="s">
        <v>118</v>
      </c>
      <c r="C120" s="77">
        <v>6506</v>
      </c>
      <c r="D120" s="47">
        <v>-299437.37176123401</v>
      </c>
      <c r="E120" s="246">
        <f>D120-F120-G120</f>
        <v>782403.51442932955</v>
      </c>
      <c r="F120" s="317">
        <v>-549499.78741531994</v>
      </c>
      <c r="G120" s="248">
        <v>-532341.09877524362</v>
      </c>
      <c r="H120" s="67">
        <v>3780406.365212217</v>
      </c>
      <c r="I120" s="233">
        <f>SUM(D120+H120)</f>
        <v>3480968.993450983</v>
      </c>
      <c r="J120" s="274">
        <v>-657464</v>
      </c>
      <c r="K120" s="31">
        <v>1272089.1683238351</v>
      </c>
      <c r="L120" s="27">
        <f>SUM(I120:K120)</f>
        <v>4095594.1617748179</v>
      </c>
      <c r="M120" s="28">
        <f>L120/C120</f>
        <v>629.51032305177034</v>
      </c>
      <c r="N120" s="368">
        <v>12</v>
      </c>
      <c r="O120" s="196">
        <f>L120-AE120</f>
        <v>-20083168.058031235</v>
      </c>
      <c r="P120" s="197">
        <f>O120/AE120</f>
        <v>-0.83061191782514376</v>
      </c>
      <c r="Q120" s="196">
        <f>M120-AF120</f>
        <v>-3060.7769510334028</v>
      </c>
      <c r="R120" s="46"/>
      <c r="S120" s="73">
        <f>I120/AB120-1</f>
        <v>-0.83200268125422794</v>
      </c>
      <c r="T120" s="73">
        <f>K120/AD120-1</f>
        <v>-0.69092857052733314</v>
      </c>
      <c r="U120" s="97"/>
      <c r="V120" s="49"/>
      <c r="W120" s="104">
        <v>309</v>
      </c>
      <c r="X120" s="99" t="s">
        <v>118</v>
      </c>
      <c r="Y120" s="100">
        <v>6552</v>
      </c>
      <c r="Z120" s="210">
        <v>14198915.469045386</v>
      </c>
      <c r="AA120" s="175">
        <v>6521468.7575545823</v>
      </c>
      <c r="AB120" s="211">
        <f>Z120+AA120</f>
        <v>20720384.226599969</v>
      </c>
      <c r="AC120" s="274">
        <v>-657464</v>
      </c>
      <c r="AD120" s="250">
        <v>4115841.9932060847</v>
      </c>
      <c r="AE120" s="212">
        <f>SUM(AB120+AC120+AD120)</f>
        <v>24178762.219806053</v>
      </c>
      <c r="AF120" s="175">
        <f>AE120/Y120</f>
        <v>3690.2872740851731</v>
      </c>
    </row>
    <row r="121" spans="1:32">
      <c r="A121" s="359">
        <v>312</v>
      </c>
      <c r="B121" s="25" t="s">
        <v>119</v>
      </c>
      <c r="C121" s="77">
        <v>1232</v>
      </c>
      <c r="D121" s="47">
        <v>680345.60904294287</v>
      </c>
      <c r="E121" s="246">
        <f>D121-F121-G121</f>
        <v>661910.57953330292</v>
      </c>
      <c r="F121" s="317">
        <v>58052.458058340882</v>
      </c>
      <c r="G121" s="248">
        <v>-39617.42854870086</v>
      </c>
      <c r="H121" s="67">
        <v>61821.123987782616</v>
      </c>
      <c r="I121" s="233">
        <f>SUM(D121+H121)</f>
        <v>742166.7330307255</v>
      </c>
      <c r="J121" s="273">
        <v>-284203</v>
      </c>
      <c r="K121" s="31">
        <v>287642.23471041728</v>
      </c>
      <c r="L121" s="27">
        <f>SUM(I121:K121)</f>
        <v>745605.96774114273</v>
      </c>
      <c r="M121" s="28">
        <f>L121/C121</f>
        <v>605.19964914053787</v>
      </c>
      <c r="N121" s="368">
        <v>13</v>
      </c>
      <c r="O121" s="196">
        <f>L121-AE121</f>
        <v>-4304641.1595659209</v>
      </c>
      <c r="P121" s="197">
        <f>O121/AE121</f>
        <v>-0.85236247871721049</v>
      </c>
      <c r="Q121" s="196">
        <f>M121-AF121</f>
        <v>-3315.7996733028344</v>
      </c>
      <c r="R121" s="46"/>
      <c r="S121" s="73">
        <f>I121/AB121-1</f>
        <v>-0.83106623363557919</v>
      </c>
      <c r="T121" s="73">
        <f>K121/AD121-1</f>
        <v>-0.69439075965053543</v>
      </c>
      <c r="U121" s="97"/>
      <c r="V121" s="49"/>
      <c r="W121" s="104">
        <v>312</v>
      </c>
      <c r="X121" s="99" t="s">
        <v>119</v>
      </c>
      <c r="Y121" s="100">
        <v>1288</v>
      </c>
      <c r="Z121" s="210">
        <v>3357706.6294849073</v>
      </c>
      <c r="AA121" s="175">
        <v>1035534.2778996892</v>
      </c>
      <c r="AB121" s="211">
        <f>Z121+AA121</f>
        <v>4393240.9073845968</v>
      </c>
      <c r="AC121" s="273">
        <v>-284203</v>
      </c>
      <c r="AD121" s="250">
        <v>941209.21992246679</v>
      </c>
      <c r="AE121" s="212">
        <f>SUM(AB121+AC121+AD121)</f>
        <v>5050247.1273070639</v>
      </c>
      <c r="AF121" s="175">
        <f>AE121/Y121</f>
        <v>3920.9993224433724</v>
      </c>
    </row>
    <row r="122" spans="1:32">
      <c r="A122" s="359">
        <v>316</v>
      </c>
      <c r="B122" s="25" t="s">
        <v>120</v>
      </c>
      <c r="C122" s="77">
        <v>4245</v>
      </c>
      <c r="D122" s="47">
        <v>-187928.59807781584</v>
      </c>
      <c r="E122" s="246">
        <f>D122-F122-G122</f>
        <v>90385.759708057289</v>
      </c>
      <c r="F122" s="317">
        <v>-119546.01348243303</v>
      </c>
      <c r="G122" s="248">
        <v>-158768.3443034401</v>
      </c>
      <c r="H122" s="67">
        <v>1835009.0150284795</v>
      </c>
      <c r="I122" s="233">
        <f>SUM(D122+H122)</f>
        <v>1647080.4169506636</v>
      </c>
      <c r="J122" s="274">
        <v>-1102722</v>
      </c>
      <c r="K122" s="31">
        <v>851577.65907831886</v>
      </c>
      <c r="L122" s="27">
        <f>SUM(I122:K122)</f>
        <v>1395936.0760289824</v>
      </c>
      <c r="M122" s="28">
        <f>L122/C122</f>
        <v>328.84242073709834</v>
      </c>
      <c r="N122" s="368">
        <v>7</v>
      </c>
      <c r="O122" s="196">
        <f>L122-AE122</f>
        <v>-7930302.9204296004</v>
      </c>
      <c r="P122" s="197">
        <f>O122/AE122</f>
        <v>-0.85032164878478289</v>
      </c>
      <c r="Q122" s="196">
        <f>M122-AF122</f>
        <v>-1827.0149524618344</v>
      </c>
      <c r="R122" s="46"/>
      <c r="S122" s="73">
        <f>I122/AB122-1</f>
        <v>-0.78577199386424867</v>
      </c>
      <c r="T122" s="73">
        <f>K122/AD122-1</f>
        <v>-0.68926365946288892</v>
      </c>
      <c r="U122" s="97"/>
      <c r="V122" s="49"/>
      <c r="W122" s="104">
        <v>316</v>
      </c>
      <c r="X122" s="99" t="s">
        <v>120</v>
      </c>
      <c r="Y122" s="100">
        <v>4326</v>
      </c>
      <c r="Z122" s="210">
        <v>4989304.3848548383</v>
      </c>
      <c r="AA122" s="175">
        <v>2699141.4288402544</v>
      </c>
      <c r="AB122" s="211">
        <f>Z122+AA122</f>
        <v>7688445.8136950927</v>
      </c>
      <c r="AC122" s="274">
        <v>-1102722</v>
      </c>
      <c r="AD122" s="250">
        <v>2740515.182763489</v>
      </c>
      <c r="AE122" s="212">
        <f>SUM(AB122+AC122+AD122)</f>
        <v>9326238.9964585826</v>
      </c>
      <c r="AF122" s="175">
        <f>AE122/Y122</f>
        <v>2155.8573731989327</v>
      </c>
    </row>
    <row r="123" spans="1:32">
      <c r="A123" s="359">
        <v>317</v>
      </c>
      <c r="B123" s="25" t="s">
        <v>121</v>
      </c>
      <c r="C123" s="77">
        <v>2533</v>
      </c>
      <c r="D123" s="47">
        <v>3096615.1326665753</v>
      </c>
      <c r="E123" s="246">
        <f>D123-F123-G123</f>
        <v>1827578.5563636215</v>
      </c>
      <c r="F123" s="317">
        <v>838464.95862976706</v>
      </c>
      <c r="G123" s="248">
        <v>430571.61767318676</v>
      </c>
      <c r="H123" s="67">
        <v>1434635.0267725603</v>
      </c>
      <c r="I123" s="233">
        <f>SUM(D123+H123)</f>
        <v>4531250.1594391353</v>
      </c>
      <c r="J123" s="273">
        <v>45173</v>
      </c>
      <c r="K123" s="31">
        <v>574575.67566324759</v>
      </c>
      <c r="L123" s="27">
        <f>SUM(I123:K123)</f>
        <v>5150998.835102383</v>
      </c>
      <c r="M123" s="28">
        <f>L123/C123</f>
        <v>2033.5565870913474</v>
      </c>
      <c r="N123" s="368">
        <v>17</v>
      </c>
      <c r="O123" s="196">
        <f>L123-AE123</f>
        <v>-7309064.3511453103</v>
      </c>
      <c r="P123" s="197">
        <f>O123/AE123</f>
        <v>-0.58659930065301791</v>
      </c>
      <c r="Q123" s="196">
        <f>M123-AF123</f>
        <v>-2875.8457715562859</v>
      </c>
      <c r="R123" s="46"/>
      <c r="S123" s="73">
        <f>I123/AB123-1</f>
        <v>-0.56948696872719751</v>
      </c>
      <c r="T123" s="73">
        <f>K123/AD123-1</f>
        <v>-0.69593648091085092</v>
      </c>
      <c r="U123" s="97"/>
      <c r="V123" s="49"/>
      <c r="W123" s="104">
        <v>317</v>
      </c>
      <c r="X123" s="99" t="s">
        <v>121</v>
      </c>
      <c r="Y123" s="100">
        <v>2538</v>
      </c>
      <c r="Z123" s="210">
        <v>7381481.8101846594</v>
      </c>
      <c r="AA123" s="175">
        <v>3143751.6445207461</v>
      </c>
      <c r="AB123" s="211">
        <f>Z123+AA123</f>
        <v>10525233.454705406</v>
      </c>
      <c r="AC123" s="273">
        <v>45173</v>
      </c>
      <c r="AD123" s="250">
        <v>1889656.7315422881</v>
      </c>
      <c r="AE123" s="212">
        <f>SUM(AB123+AC123+AD123)</f>
        <v>12460063.186247693</v>
      </c>
      <c r="AF123" s="175">
        <f>AE123/Y123</f>
        <v>4909.4023586476333</v>
      </c>
    </row>
    <row r="124" spans="1:32">
      <c r="A124" s="359">
        <v>320</v>
      </c>
      <c r="B124" s="25" t="s">
        <v>122</v>
      </c>
      <c r="C124" s="77">
        <v>7105</v>
      </c>
      <c r="D124" s="47">
        <v>3977890.4784860392</v>
      </c>
      <c r="E124" s="246">
        <f>D124-F124-G124</f>
        <v>1409621.7338390406</v>
      </c>
      <c r="F124" s="317">
        <v>1196405.5980365726</v>
      </c>
      <c r="G124" s="248">
        <v>1371863.1466104258</v>
      </c>
      <c r="H124" s="67">
        <v>2605886.2976630311</v>
      </c>
      <c r="I124" s="233">
        <f>SUM(D124+H124)</f>
        <v>6583776.7761490699</v>
      </c>
      <c r="J124" s="274">
        <v>-236808</v>
      </c>
      <c r="K124" s="31">
        <v>1358090.0494993895</v>
      </c>
      <c r="L124" s="27">
        <f>SUM(I124:K124)</f>
        <v>7705058.8256484596</v>
      </c>
      <c r="M124" s="28">
        <f>L124/C124</f>
        <v>1084.4558516042871</v>
      </c>
      <c r="N124" s="368">
        <v>19</v>
      </c>
      <c r="O124" s="196">
        <f>L124-AE124</f>
        <v>-22618255.673999954</v>
      </c>
      <c r="P124" s="197">
        <f>O124/AE124</f>
        <v>-0.74590314572182415</v>
      </c>
      <c r="Q124" s="196">
        <f>M124-AF124</f>
        <v>-3132.3866598194945</v>
      </c>
      <c r="R124" s="46"/>
      <c r="S124" s="73">
        <f>I124/AB124-1</f>
        <v>-0.74867294100732362</v>
      </c>
      <c r="T124" s="73">
        <f>K124/AD124-1</f>
        <v>-0.68880197146238076</v>
      </c>
      <c r="U124" s="97"/>
      <c r="V124" s="49"/>
      <c r="W124" s="104">
        <v>320</v>
      </c>
      <c r="X124" s="99" t="s">
        <v>122</v>
      </c>
      <c r="Y124" s="100">
        <v>7191</v>
      </c>
      <c r="Z124" s="210">
        <v>21664770.424457267</v>
      </c>
      <c r="AA124" s="175">
        <v>4531281.8531485433</v>
      </c>
      <c r="AB124" s="211">
        <f>Z124+AA124</f>
        <v>26196052.277605809</v>
      </c>
      <c r="AC124" s="274">
        <v>-236808</v>
      </c>
      <c r="AD124" s="250">
        <v>4364070.2220426062</v>
      </c>
      <c r="AE124" s="212">
        <f>SUM(AB124+AC124+AD124)</f>
        <v>30323314.499648415</v>
      </c>
      <c r="AF124" s="175">
        <f>AE124/Y124</f>
        <v>4216.8425114237816</v>
      </c>
    </row>
    <row r="125" spans="1:32">
      <c r="A125" s="359">
        <v>322</v>
      </c>
      <c r="B125" s="25" t="s">
        <v>123</v>
      </c>
      <c r="C125" s="77">
        <v>6614</v>
      </c>
      <c r="D125" s="47">
        <v>7183604.9907381954</v>
      </c>
      <c r="E125" s="246">
        <f>D125-F125-G125</f>
        <v>4727671.8328501899</v>
      </c>
      <c r="F125" s="317">
        <v>1232841.1730604614</v>
      </c>
      <c r="G125" s="248">
        <v>1223091.9848275445</v>
      </c>
      <c r="H125" s="67">
        <v>2001702.7190781711</v>
      </c>
      <c r="I125" s="233">
        <f>SUM(D125+H125)</f>
        <v>9185307.7098163664</v>
      </c>
      <c r="J125" s="273">
        <v>-653762</v>
      </c>
      <c r="K125" s="31">
        <v>1268866.6272083053</v>
      </c>
      <c r="L125" s="27">
        <f>SUM(I125:K125)</f>
        <v>9800412.337024672</v>
      </c>
      <c r="M125" s="28">
        <f>L125/C125</f>
        <v>1481.7678163024905</v>
      </c>
      <c r="N125" s="368">
        <v>2</v>
      </c>
      <c r="O125" s="196">
        <f>L125-AE125</f>
        <v>-15161429.143992176</v>
      </c>
      <c r="P125" s="197">
        <f>O125/AE125</f>
        <v>-0.60738424108342504</v>
      </c>
      <c r="Q125" s="196">
        <f>M125-AF125</f>
        <v>-2295.1789957745032</v>
      </c>
      <c r="R125" s="46"/>
      <c r="S125" s="73">
        <f>I125/AB125-1</f>
        <v>-0.57305622364408537</v>
      </c>
      <c r="T125" s="73">
        <f>K125/AD125-1</f>
        <v>-0.69063437899424696</v>
      </c>
      <c r="U125" s="97"/>
      <c r="V125" s="49"/>
      <c r="W125" s="104">
        <v>322</v>
      </c>
      <c r="X125" s="99" t="s">
        <v>123</v>
      </c>
      <c r="Y125" s="100">
        <v>6609</v>
      </c>
      <c r="Z125" s="210">
        <v>16312522.472179011</v>
      </c>
      <c r="AA125" s="175">
        <v>5201569.5898146164</v>
      </c>
      <c r="AB125" s="211">
        <f>Z125+AA125</f>
        <v>21514092.061993629</v>
      </c>
      <c r="AC125" s="273">
        <v>-653762</v>
      </c>
      <c r="AD125" s="250">
        <v>4101511.4190232181</v>
      </c>
      <c r="AE125" s="212">
        <f>SUM(AB125+AC125+AD125)</f>
        <v>24961841.481016848</v>
      </c>
      <c r="AF125" s="175">
        <f>AE125/Y125</f>
        <v>3776.9468120769934</v>
      </c>
    </row>
    <row r="126" spans="1:32">
      <c r="A126" s="359">
        <v>398</v>
      </c>
      <c r="B126" s="25" t="s">
        <v>124</v>
      </c>
      <c r="C126" s="77">
        <v>120027</v>
      </c>
      <c r="D126" s="47">
        <v>50728264.725645423</v>
      </c>
      <c r="E126" s="246">
        <f>D126-F126-G126</f>
        <v>19493720.600783292</v>
      </c>
      <c r="F126" s="317">
        <v>12622701.257143427</v>
      </c>
      <c r="G126" s="248">
        <v>18611842.867718708</v>
      </c>
      <c r="H126" s="67">
        <v>24640806.100240376</v>
      </c>
      <c r="I126" s="233">
        <f>SUM(D126+H126)</f>
        <v>75369070.825885803</v>
      </c>
      <c r="J126" s="274">
        <v>-3821811</v>
      </c>
      <c r="K126" s="31">
        <v>18732562.878723808</v>
      </c>
      <c r="L126" s="27">
        <f>SUM(I126:K126)</f>
        <v>90279822.704609603</v>
      </c>
      <c r="M126" s="28">
        <f>L126/C126</f>
        <v>752.16261928240817</v>
      </c>
      <c r="N126" s="368">
        <v>7</v>
      </c>
      <c r="O126" s="196">
        <f>L126-AE126</f>
        <v>-155492233.39443332</v>
      </c>
      <c r="P126" s="197">
        <f>O126/AE126</f>
        <v>-0.63266848095933248</v>
      </c>
      <c r="Q126" s="196">
        <f>M126-AF126</f>
        <v>-1296.2109646874787</v>
      </c>
      <c r="R126" s="46"/>
      <c r="S126" s="73">
        <f>I126/AB126-1</f>
        <v>-0.60429393881844762</v>
      </c>
      <c r="T126" s="73">
        <f>K126/AD126-1</f>
        <v>-0.68317850318824291</v>
      </c>
      <c r="U126" s="97"/>
      <c r="V126" s="49"/>
      <c r="W126" s="104">
        <v>398</v>
      </c>
      <c r="X126" s="99" t="s">
        <v>124</v>
      </c>
      <c r="Y126" s="100">
        <v>119984</v>
      </c>
      <c r="Z126" s="210">
        <v>157697853.10223067</v>
      </c>
      <c r="AA126" s="175">
        <v>32769461.451503258</v>
      </c>
      <c r="AB126" s="211">
        <f>Z126+AA126</f>
        <v>190467314.55373392</v>
      </c>
      <c r="AC126" s="274">
        <v>-3821811</v>
      </c>
      <c r="AD126" s="250">
        <v>59126552.545309</v>
      </c>
      <c r="AE126" s="212">
        <f>SUM(AB126+AC126+AD126)</f>
        <v>245772056.09904292</v>
      </c>
      <c r="AF126" s="175">
        <f>AE126/Y126</f>
        <v>2048.373583969887</v>
      </c>
    </row>
    <row r="127" spans="1:32">
      <c r="A127" s="359">
        <v>399</v>
      </c>
      <c r="B127" s="25" t="s">
        <v>125</v>
      </c>
      <c r="C127" s="77">
        <v>7916</v>
      </c>
      <c r="D127" s="47">
        <v>1484703.5833835015</v>
      </c>
      <c r="E127" s="246">
        <f>D127-F127-G127</f>
        <v>4219739.2524855565</v>
      </c>
      <c r="F127" s="317">
        <v>-1190781.3445348125</v>
      </c>
      <c r="G127" s="247">
        <v>-1544254.3245672423</v>
      </c>
      <c r="H127" s="67">
        <v>3219583.839955478</v>
      </c>
      <c r="I127" s="233">
        <f>SUM(D127+H127)</f>
        <v>4704287.4233389795</v>
      </c>
      <c r="J127" s="273">
        <v>-377080</v>
      </c>
      <c r="K127" s="31">
        <v>1342807.3140452877</v>
      </c>
      <c r="L127" s="27">
        <f>SUM(I127:K127)</f>
        <v>5670014.7373842672</v>
      </c>
      <c r="M127" s="28">
        <f>L127/C127</f>
        <v>716.27270558164059</v>
      </c>
      <c r="N127" s="368">
        <v>15</v>
      </c>
      <c r="O127" s="196">
        <f>L127-AE127</f>
        <v>-13740910.399460763</v>
      </c>
      <c r="P127" s="197">
        <f>O127/AE127</f>
        <v>-0.70789569804575281</v>
      </c>
      <c r="Q127" s="196">
        <f>M127-AF127</f>
        <v>-1711.3067262398988</v>
      </c>
      <c r="R127" s="46"/>
      <c r="S127" s="73">
        <f>I127/AB127-1</f>
        <v>-0.694116532552425</v>
      </c>
      <c r="T127" s="73">
        <f>K127/AD127-1</f>
        <v>-0.69541599492171413</v>
      </c>
      <c r="U127" s="97"/>
      <c r="V127" s="49"/>
      <c r="W127" s="104">
        <v>399</v>
      </c>
      <c r="X127" s="99" t="s">
        <v>125</v>
      </c>
      <c r="Y127" s="100">
        <v>7996</v>
      </c>
      <c r="Z127" s="210">
        <v>11657314.113504823</v>
      </c>
      <c r="AA127" s="175">
        <v>3722031.0423272429</v>
      </c>
      <c r="AB127" s="211">
        <f>Z127+AA127</f>
        <v>15379345.155832067</v>
      </c>
      <c r="AC127" s="273">
        <v>-377080</v>
      </c>
      <c r="AD127" s="250">
        <v>4408659.9810129618</v>
      </c>
      <c r="AE127" s="212">
        <f>SUM(AB127+AC127+AD127)</f>
        <v>19410925.13684503</v>
      </c>
      <c r="AF127" s="175">
        <f>AE127/Y127</f>
        <v>2427.5794318215394</v>
      </c>
    </row>
    <row r="128" spans="1:32">
      <c r="A128" s="359">
        <v>400</v>
      </c>
      <c r="B128" s="25" t="s">
        <v>126</v>
      </c>
      <c r="C128" s="77">
        <v>8456</v>
      </c>
      <c r="D128" s="47">
        <v>7074130.9048562758</v>
      </c>
      <c r="E128" s="246">
        <f>D128-F128-G128</f>
        <v>3365541.5830462044</v>
      </c>
      <c r="F128" s="317">
        <v>2090392.2742327179</v>
      </c>
      <c r="G128" s="248">
        <v>1618197.0475773532</v>
      </c>
      <c r="H128" s="67">
        <v>3022733.6127513456</v>
      </c>
      <c r="I128" s="233">
        <f>SUM(D128+H128)</f>
        <v>10096864.517607622</v>
      </c>
      <c r="J128" s="274">
        <v>994077</v>
      </c>
      <c r="K128" s="31">
        <v>1672219.9913443206</v>
      </c>
      <c r="L128" s="27">
        <f>SUM(I128:K128)</f>
        <v>12763161.508951943</v>
      </c>
      <c r="M128" s="28">
        <f>L128/C128</f>
        <v>1509.3615786367009</v>
      </c>
      <c r="N128" s="368">
        <v>2</v>
      </c>
      <c r="O128" s="196">
        <f>L128-AE128</f>
        <v>-13063275.426584437</v>
      </c>
      <c r="P128" s="197">
        <f>O128/AE128</f>
        <v>-0.50581020754782369</v>
      </c>
      <c r="Q128" s="196">
        <f>M128-AF128</f>
        <v>-1540.5246915022199</v>
      </c>
      <c r="R128" s="46"/>
      <c r="S128" s="73">
        <f>I128/AB128-1</f>
        <v>-0.4799006332099971</v>
      </c>
      <c r="T128" s="73">
        <f>K128/AD128-1</f>
        <v>-0.69141667204011847</v>
      </c>
      <c r="U128" s="97"/>
      <c r="V128" s="49"/>
      <c r="W128" s="104">
        <v>400</v>
      </c>
      <c r="X128" s="99" t="s">
        <v>126</v>
      </c>
      <c r="Y128" s="100">
        <v>8468</v>
      </c>
      <c r="Z128" s="210">
        <v>13996994.072420666</v>
      </c>
      <c r="AA128" s="175">
        <v>5416343.3825437156</v>
      </c>
      <c r="AB128" s="211">
        <f>Z128+AA128</f>
        <v>19413337.454964381</v>
      </c>
      <c r="AC128" s="274">
        <v>994077</v>
      </c>
      <c r="AD128" s="250">
        <v>5419022.4805720011</v>
      </c>
      <c r="AE128" s="212">
        <f>SUM(AB128+AC128+AD128)</f>
        <v>25826436.935536381</v>
      </c>
      <c r="AF128" s="175">
        <f>AE128/Y128</f>
        <v>3049.8862701389207</v>
      </c>
    </row>
    <row r="129" spans="1:32">
      <c r="A129" s="359">
        <v>402</v>
      </c>
      <c r="B129" s="25" t="s">
        <v>127</v>
      </c>
      <c r="C129" s="77">
        <v>9247</v>
      </c>
      <c r="D129" s="47">
        <v>606340.68940696819</v>
      </c>
      <c r="E129" s="246">
        <f>D129-F129-G129</f>
        <v>2383088.9969640141</v>
      </c>
      <c r="F129" s="317">
        <v>-806252.21847935824</v>
      </c>
      <c r="G129" s="248">
        <v>-970496.08907768806</v>
      </c>
      <c r="H129" s="67">
        <v>5016282.2806453202</v>
      </c>
      <c r="I129" s="233">
        <f>SUM(D129+H129)</f>
        <v>5622622.9700522888</v>
      </c>
      <c r="J129" s="273">
        <v>-209471</v>
      </c>
      <c r="K129" s="31">
        <v>1870601.1552508397</v>
      </c>
      <c r="L129" s="27">
        <f>SUM(I129:K129)</f>
        <v>7283753.1253031287</v>
      </c>
      <c r="M129" s="28">
        <f>L129/C129</f>
        <v>787.68823675820579</v>
      </c>
      <c r="N129" s="368">
        <v>11</v>
      </c>
      <c r="O129" s="196">
        <f>L129-AE129</f>
        <v>-26427539.331111528</v>
      </c>
      <c r="P129" s="197">
        <f>O129/AE129</f>
        <v>-0.78393729238591803</v>
      </c>
      <c r="Q129" s="196">
        <f>M129-AF129</f>
        <v>-2814.7153170369061</v>
      </c>
      <c r="R129" s="46"/>
      <c r="S129" s="73">
        <f>I129/AB129-1</f>
        <v>-0.79745444739847904</v>
      </c>
      <c r="T129" s="73">
        <f>K129/AD129-1</f>
        <v>-0.69637872746146645</v>
      </c>
      <c r="U129" s="97"/>
      <c r="V129" s="49"/>
      <c r="W129" s="104">
        <v>402</v>
      </c>
      <c r="X129" s="99" t="s">
        <v>127</v>
      </c>
      <c r="Y129" s="100">
        <v>9358</v>
      </c>
      <c r="Z129" s="210">
        <v>19054618.963388786</v>
      </c>
      <c r="AA129" s="175">
        <v>8705175.7980098259</v>
      </c>
      <c r="AB129" s="211">
        <f>Z129+AA129</f>
        <v>27759794.761398613</v>
      </c>
      <c r="AC129" s="273">
        <v>-209471</v>
      </c>
      <c r="AD129" s="250">
        <v>6160968.6950160442</v>
      </c>
      <c r="AE129" s="212">
        <f>SUM(AB129+AC129+AD129)</f>
        <v>33711292.456414655</v>
      </c>
      <c r="AF129" s="175">
        <f>AE129/Y129</f>
        <v>3602.4035537951117</v>
      </c>
    </row>
    <row r="130" spans="1:32">
      <c r="A130" s="359">
        <v>403</v>
      </c>
      <c r="B130" s="25" t="s">
        <v>128</v>
      </c>
      <c r="C130" s="77">
        <v>2866</v>
      </c>
      <c r="D130" s="47">
        <v>1432591.7855216116</v>
      </c>
      <c r="E130" s="246">
        <f>D130-F130-G130</f>
        <v>751492.03246435092</v>
      </c>
      <c r="F130" s="317">
        <v>540179.88216419867</v>
      </c>
      <c r="G130" s="248">
        <v>140919.87089306198</v>
      </c>
      <c r="H130" s="67">
        <v>1526146.3220374449</v>
      </c>
      <c r="I130" s="233">
        <f>SUM(D130+H130)</f>
        <v>2958738.1075590565</v>
      </c>
      <c r="J130" s="274">
        <v>-140203</v>
      </c>
      <c r="K130" s="31">
        <v>668162.28396924713</v>
      </c>
      <c r="L130" s="27">
        <f>SUM(I130:K130)</f>
        <v>3486697.3915283037</v>
      </c>
      <c r="M130" s="28">
        <f>L130/C130</f>
        <v>1216.572711628857</v>
      </c>
      <c r="N130" s="368">
        <v>14</v>
      </c>
      <c r="O130" s="196">
        <f>L130-AE130</f>
        <v>-9000891.2056596093</v>
      </c>
      <c r="P130" s="197">
        <f>O130/AE130</f>
        <v>-0.7207869746514971</v>
      </c>
      <c r="Q130" s="196">
        <f>M130-AF130</f>
        <v>-3052.6883472388054</v>
      </c>
      <c r="R130" s="46"/>
      <c r="S130" s="73">
        <f>I130/AB130-1</f>
        <v>-0.71645614243118316</v>
      </c>
      <c r="T130" s="73">
        <f>K130/AD130-1</f>
        <v>-0.69531208381003817</v>
      </c>
      <c r="U130" s="97"/>
      <c r="V130" s="49"/>
      <c r="W130" s="104">
        <v>403</v>
      </c>
      <c r="X130" s="99" t="s">
        <v>128</v>
      </c>
      <c r="Y130" s="100">
        <v>2925</v>
      </c>
      <c r="Z130" s="210">
        <v>7426214.5580612207</v>
      </c>
      <c r="AA130" s="175">
        <v>3008637.1538682561</v>
      </c>
      <c r="AB130" s="211">
        <f>Z130+AA130</f>
        <v>10434851.711929478</v>
      </c>
      <c r="AC130" s="274">
        <v>-140203</v>
      </c>
      <c r="AD130" s="250">
        <v>2192939.8852584371</v>
      </c>
      <c r="AE130" s="212">
        <f>SUM(AB130+AC130+AD130)</f>
        <v>12487588.597187914</v>
      </c>
      <c r="AF130" s="175">
        <f>AE130/Y130</f>
        <v>4269.2610588676625</v>
      </c>
    </row>
    <row r="131" spans="1:32">
      <c r="A131" s="359">
        <v>405</v>
      </c>
      <c r="B131" s="25" t="s">
        <v>129</v>
      </c>
      <c r="C131" s="77">
        <v>72634</v>
      </c>
      <c r="D131" s="47">
        <v>11274103.606227215</v>
      </c>
      <c r="E131" s="246">
        <f>D131-F131-G131</f>
        <v>8022659.9668508731</v>
      </c>
      <c r="F131" s="317">
        <v>-687591.67063756136</v>
      </c>
      <c r="G131" s="248">
        <v>3939035.3100139028</v>
      </c>
      <c r="H131" s="67">
        <v>9182719.4579920396</v>
      </c>
      <c r="I131" s="233">
        <f>SUM(D131+H131)</f>
        <v>20456823.064219255</v>
      </c>
      <c r="J131" s="273">
        <v>-5667652</v>
      </c>
      <c r="K131" s="31">
        <v>11716183.582977558</v>
      </c>
      <c r="L131" s="27">
        <f>SUM(I131:K131)</f>
        <v>26505354.647196814</v>
      </c>
      <c r="M131" s="28">
        <f>L131/C131</f>
        <v>364.91663197946986</v>
      </c>
      <c r="N131" s="368">
        <v>9</v>
      </c>
      <c r="O131" s="196">
        <f>L131-AE131</f>
        <v>-105445784.10940425</v>
      </c>
      <c r="P131" s="197">
        <f>O131/AE131</f>
        <v>-0.79912750358229978</v>
      </c>
      <c r="Q131" s="196">
        <f>M131-AF131</f>
        <v>-1451.0413482110157</v>
      </c>
      <c r="R131" s="46"/>
      <c r="S131" s="73">
        <f>I131/AB131-1</f>
        <v>-0.79585839777180645</v>
      </c>
      <c r="T131" s="73">
        <f>K131/AD131-1</f>
        <v>-0.68681515929978465</v>
      </c>
      <c r="U131" s="97"/>
      <c r="V131" s="49"/>
      <c r="W131" s="104">
        <v>405</v>
      </c>
      <c r="X131" s="99" t="s">
        <v>129</v>
      </c>
      <c r="Y131" s="100">
        <v>72662</v>
      </c>
      <c r="Z131" s="210">
        <v>85126376.122624159</v>
      </c>
      <c r="AA131" s="175">
        <v>15082610.389356915</v>
      </c>
      <c r="AB131" s="211">
        <f>Z131+AA131</f>
        <v>100208986.51198107</v>
      </c>
      <c r="AC131" s="273">
        <v>-5667652</v>
      </c>
      <c r="AD131" s="250">
        <v>37409804.244620003</v>
      </c>
      <c r="AE131" s="212">
        <f>SUM(AB131+AC131+AD131)</f>
        <v>131951138.75660107</v>
      </c>
      <c r="AF131" s="175">
        <f>AE131/Y131</f>
        <v>1815.9579801904856</v>
      </c>
    </row>
    <row r="132" spans="1:32">
      <c r="A132" s="359">
        <v>407</v>
      </c>
      <c r="B132" s="25" t="s">
        <v>130</v>
      </c>
      <c r="C132" s="77">
        <v>2580</v>
      </c>
      <c r="D132" s="47">
        <v>1470957.3829672099</v>
      </c>
      <c r="E132" s="246">
        <f>D132-F132-G132</f>
        <v>1136708.113173224</v>
      </c>
      <c r="F132" s="317">
        <v>225980.94804010226</v>
      </c>
      <c r="G132" s="248">
        <v>108268.32175388366</v>
      </c>
      <c r="H132" s="67">
        <v>1209447.9871301851</v>
      </c>
      <c r="I132" s="233">
        <f>SUM(D132+H132)</f>
        <v>2680405.370097395</v>
      </c>
      <c r="J132" s="274">
        <v>-597059</v>
      </c>
      <c r="K132" s="31">
        <v>575654.86918303254</v>
      </c>
      <c r="L132" s="27">
        <f>SUM(I132:K132)</f>
        <v>2659001.2392804278</v>
      </c>
      <c r="M132" s="28">
        <f>L132/C132</f>
        <v>1030.6206353800108</v>
      </c>
      <c r="N132" s="368">
        <v>1</v>
      </c>
      <c r="O132" s="196">
        <f>L132-AE132</f>
        <v>-5843300.3484895146</v>
      </c>
      <c r="P132" s="197">
        <f>O132/AE132</f>
        <v>-0.68726100670138024</v>
      </c>
      <c r="Q132" s="196">
        <f>M132-AF132</f>
        <v>-2213.2945068443091</v>
      </c>
      <c r="R132" s="46"/>
      <c r="S132" s="73">
        <f>I132/AB132-1</f>
        <v>-0.62756168314568694</v>
      </c>
      <c r="T132" s="73">
        <f>K132/AD132-1</f>
        <v>-0.69741388532140358</v>
      </c>
      <c r="U132" s="97"/>
      <c r="V132" s="49"/>
      <c r="W132" s="104">
        <v>407</v>
      </c>
      <c r="X132" s="99" t="s">
        <v>130</v>
      </c>
      <c r="Y132" s="100">
        <v>2621</v>
      </c>
      <c r="Z132" s="210">
        <v>5132117.6391969565</v>
      </c>
      <c r="AA132" s="175">
        <v>2064793.2284512066</v>
      </c>
      <c r="AB132" s="211">
        <f>Z132+AA132</f>
        <v>7196910.8676481629</v>
      </c>
      <c r="AC132" s="274">
        <v>-597059</v>
      </c>
      <c r="AD132" s="250">
        <v>1902449.7201217795</v>
      </c>
      <c r="AE132" s="212">
        <f>SUM(AB132+AC132+AD132)</f>
        <v>8502301.5877699424</v>
      </c>
      <c r="AF132" s="175">
        <f>AE132/Y132</f>
        <v>3243.9151422243199</v>
      </c>
    </row>
    <row r="133" spans="1:32">
      <c r="A133" s="359">
        <v>408</v>
      </c>
      <c r="B133" s="25" t="s">
        <v>131</v>
      </c>
      <c r="C133" s="77">
        <v>14203</v>
      </c>
      <c r="D133" s="47">
        <v>9374916.1353809088</v>
      </c>
      <c r="E133" s="246">
        <f>D133-F133-G133</f>
        <v>5674869.3227248751</v>
      </c>
      <c r="F133" s="317">
        <v>2626679.4080920331</v>
      </c>
      <c r="G133" s="248">
        <v>1073367.4045640009</v>
      </c>
      <c r="H133" s="67">
        <v>6555705.7322255773</v>
      </c>
      <c r="I133" s="233">
        <f>SUM(D133+H133)</f>
        <v>15930621.867606487</v>
      </c>
      <c r="J133" s="273">
        <v>149401</v>
      </c>
      <c r="K133" s="31">
        <v>2564827.0701362868</v>
      </c>
      <c r="L133" s="27">
        <f>SUM(I133:K133)</f>
        <v>18644849.937742773</v>
      </c>
      <c r="M133" s="28">
        <f>L133/C133</f>
        <v>1312.7402617575706</v>
      </c>
      <c r="N133" s="368">
        <v>14</v>
      </c>
      <c r="O133" s="196">
        <f>L133-AE133</f>
        <v>-24997715.964426275</v>
      </c>
      <c r="P133" s="197">
        <f>O133/AE133</f>
        <v>-0.57278291153783611</v>
      </c>
      <c r="Q133" s="196">
        <f>M133-AF133</f>
        <v>-1756.1413852552307</v>
      </c>
      <c r="R133" s="46"/>
      <c r="S133" s="73">
        <f>I133/AB133-1</f>
        <v>-0.54563268278078247</v>
      </c>
      <c r="T133" s="73">
        <f>K133/AD133-1</f>
        <v>-0.69582424644806384</v>
      </c>
      <c r="U133" s="97"/>
      <c r="V133" s="49"/>
      <c r="W133" s="104">
        <v>408</v>
      </c>
      <c r="X133" s="99" t="s">
        <v>131</v>
      </c>
      <c r="Y133" s="100">
        <v>14221</v>
      </c>
      <c r="Z133" s="210">
        <v>24749188.247200504</v>
      </c>
      <c r="AA133" s="175">
        <v>10311920.384256091</v>
      </c>
      <c r="AB133" s="211">
        <f>Z133+AA133</f>
        <v>35061108.631456599</v>
      </c>
      <c r="AC133" s="273">
        <v>149401</v>
      </c>
      <c r="AD133" s="250">
        <v>8432056.2707124464</v>
      </c>
      <c r="AE133" s="212">
        <f>SUM(AB133+AC133+AD133)</f>
        <v>43642565.902169049</v>
      </c>
      <c r="AF133" s="175">
        <f>AE133/Y133</f>
        <v>3068.8816470128013</v>
      </c>
    </row>
    <row r="134" spans="1:32">
      <c r="A134" s="359">
        <v>410</v>
      </c>
      <c r="B134" s="25" t="s">
        <v>132</v>
      </c>
      <c r="C134" s="77">
        <v>18788</v>
      </c>
      <c r="D134" s="47">
        <v>10801412.535356674</v>
      </c>
      <c r="E134" s="246">
        <f>D134-F134-G134</f>
        <v>14223069.413099345</v>
      </c>
      <c r="F134" s="317">
        <v>-1722308.6182588381</v>
      </c>
      <c r="G134" s="248">
        <v>-1699348.2594838326</v>
      </c>
      <c r="H134" s="67">
        <v>8093343.6749870908</v>
      </c>
      <c r="I134" s="233">
        <f>SUM(D134+H134)</f>
        <v>18894756.210343763</v>
      </c>
      <c r="J134" s="274">
        <v>-1273901</v>
      </c>
      <c r="K134" s="31">
        <v>2782952.9636591803</v>
      </c>
      <c r="L134" s="27">
        <f>SUM(I134:K134)</f>
        <v>20403808.174002945</v>
      </c>
      <c r="M134" s="28">
        <f>L134/C134</f>
        <v>1086.0021382799098</v>
      </c>
      <c r="N134" s="368">
        <v>13</v>
      </c>
      <c r="O134" s="196">
        <f>L134-AE134</f>
        <v>-26099023.621349335</v>
      </c>
      <c r="P134" s="197">
        <f>O134/AE134</f>
        <v>-0.56123514662945317</v>
      </c>
      <c r="Q134" s="196">
        <f>M134-AF134</f>
        <v>-1384.530284572573</v>
      </c>
      <c r="R134" s="46"/>
      <c r="S134" s="73">
        <f>I134/AB134-1</f>
        <v>-0.51292492560931868</v>
      </c>
      <c r="T134" s="73">
        <f>K134/AD134-1</f>
        <v>-0.69024766665775106</v>
      </c>
      <c r="U134" s="97"/>
      <c r="V134" s="49"/>
      <c r="W134" s="104">
        <v>410</v>
      </c>
      <c r="X134" s="99" t="s">
        <v>132</v>
      </c>
      <c r="Y134" s="100">
        <v>18823</v>
      </c>
      <c r="Z134" s="210">
        <v>27313731.310557105</v>
      </c>
      <c r="AA134" s="175">
        <v>11478555.964624502</v>
      </c>
      <c r="AB134" s="211">
        <f>Z134+AA134</f>
        <v>38792287.275181606</v>
      </c>
      <c r="AC134" s="274">
        <v>-1273901</v>
      </c>
      <c r="AD134" s="250">
        <v>8984445.52017067</v>
      </c>
      <c r="AE134" s="212">
        <f>SUM(AB134+AC134+AD134)</f>
        <v>46502831.79535228</v>
      </c>
      <c r="AF134" s="175">
        <f>AE134/Y134</f>
        <v>2470.5324228524828</v>
      </c>
    </row>
    <row r="135" spans="1:32">
      <c r="A135" s="359">
        <v>416</v>
      </c>
      <c r="B135" s="25" t="s">
        <v>133</v>
      </c>
      <c r="C135" s="77">
        <v>2917</v>
      </c>
      <c r="D135" s="47">
        <v>389426.18576537259</v>
      </c>
      <c r="E135" s="246">
        <f>D135-F135-G135</f>
        <v>1003036.0373053947</v>
      </c>
      <c r="F135" s="317">
        <v>-344257.93513641233</v>
      </c>
      <c r="G135" s="248">
        <v>-269351.91640360985</v>
      </c>
      <c r="H135" s="67">
        <v>1314957.2787554997</v>
      </c>
      <c r="I135" s="233">
        <f>SUM(D135+H135)</f>
        <v>1704383.4645208723</v>
      </c>
      <c r="J135" s="273">
        <v>-621063</v>
      </c>
      <c r="K135" s="31">
        <v>523938.09167038108</v>
      </c>
      <c r="L135" s="27">
        <f>SUM(I135:K135)</f>
        <v>1607258.5561912535</v>
      </c>
      <c r="M135" s="28">
        <f>L135/C135</f>
        <v>550.99710531068001</v>
      </c>
      <c r="N135" s="368">
        <v>9</v>
      </c>
      <c r="O135" s="196">
        <f>L135-AE135</f>
        <v>-5637633.2763290396</v>
      </c>
      <c r="P135" s="197">
        <f>O135/AE135</f>
        <v>-0.77815285675119128</v>
      </c>
      <c r="Q135" s="196">
        <f>M135-AF135</f>
        <v>-1893.2983847433998</v>
      </c>
      <c r="R135" s="249"/>
      <c r="S135" s="73">
        <f>I135/AB135-1</f>
        <v>-0.72224308292679862</v>
      </c>
      <c r="T135" s="73">
        <f>K135/AD135-1</f>
        <v>-0.69709545522416505</v>
      </c>
      <c r="U135" s="97"/>
      <c r="V135" s="49"/>
      <c r="W135" s="104">
        <v>416</v>
      </c>
      <c r="X135" s="99" t="s">
        <v>133</v>
      </c>
      <c r="Y135" s="100">
        <v>2964</v>
      </c>
      <c r="Z135" s="210">
        <v>4167830.782257176</v>
      </c>
      <c r="AA135" s="175">
        <v>1968410.5127586781</v>
      </c>
      <c r="AB135" s="211">
        <f>Z135+AA135</f>
        <v>6136241.2950158538</v>
      </c>
      <c r="AC135" s="273">
        <v>-621063</v>
      </c>
      <c r="AD135" s="250">
        <v>1729713.537504439</v>
      </c>
      <c r="AE135" s="212">
        <f>SUM(AB135+AC135+AD135)</f>
        <v>7244891.8325202931</v>
      </c>
      <c r="AF135" s="175">
        <f>AE135/Y135</f>
        <v>2444.2954900540799</v>
      </c>
    </row>
    <row r="136" spans="1:32">
      <c r="A136" s="359">
        <v>418</v>
      </c>
      <c r="B136" s="25" t="s">
        <v>134</v>
      </c>
      <c r="C136" s="77">
        <v>24164</v>
      </c>
      <c r="D136" s="47">
        <v>18894167.307922002</v>
      </c>
      <c r="E136" s="246">
        <f>D136-F136-G136</f>
        <v>18804900.446181655</v>
      </c>
      <c r="F136" s="317">
        <v>-68286.470533423009</v>
      </c>
      <c r="G136" s="248">
        <v>157553.33227376873</v>
      </c>
      <c r="H136" s="67">
        <v>2695969.2137255096</v>
      </c>
      <c r="I136" s="233">
        <f>SUM(D136+H136)</f>
        <v>21590136.521647513</v>
      </c>
      <c r="J136" s="274">
        <v>-2245054</v>
      </c>
      <c r="K136" s="31">
        <v>2948354.4607584188</v>
      </c>
      <c r="L136" s="27">
        <f>SUM(I136:K136)</f>
        <v>22293436.982405931</v>
      </c>
      <c r="M136" s="28">
        <f>L136/C136</f>
        <v>922.5888504554681</v>
      </c>
      <c r="N136" s="368">
        <v>6</v>
      </c>
      <c r="O136" s="196">
        <f>L136-AE136</f>
        <v>-9098013.535724014</v>
      </c>
      <c r="P136" s="197">
        <f>O136/AE136</f>
        <v>-0.28982456642038606</v>
      </c>
      <c r="Q136" s="196">
        <f>M136-AF136</f>
        <v>-394.82975446856847</v>
      </c>
      <c r="R136" s="46"/>
      <c r="S136" s="73">
        <f>I136/AB136-1</f>
        <v>-0.11153473560536187</v>
      </c>
      <c r="T136" s="73">
        <f>K136/AD136-1</f>
        <v>-0.68419578116007196</v>
      </c>
      <c r="U136" s="97"/>
      <c r="V136" s="49"/>
      <c r="W136" s="104">
        <v>418</v>
      </c>
      <c r="X136" s="99" t="s">
        <v>134</v>
      </c>
      <c r="Y136" s="100">
        <v>23828</v>
      </c>
      <c r="Z136" s="210">
        <v>24212757.205546852</v>
      </c>
      <c r="AA136" s="175">
        <v>87727.446892656357</v>
      </c>
      <c r="AB136" s="211">
        <f>Z136+AA136</f>
        <v>24300484.652439509</v>
      </c>
      <c r="AC136" s="274">
        <v>-2245054</v>
      </c>
      <c r="AD136" s="250">
        <v>9336019.8656904381</v>
      </c>
      <c r="AE136" s="212">
        <f>SUM(AB136+AC136+AD136)</f>
        <v>31391450.518129945</v>
      </c>
      <c r="AF136" s="175">
        <f>AE136/Y136</f>
        <v>1317.4186049240366</v>
      </c>
    </row>
    <row r="137" spans="1:32">
      <c r="A137" s="359">
        <v>420</v>
      </c>
      <c r="B137" s="25" t="s">
        <v>135</v>
      </c>
      <c r="C137" s="77">
        <v>9280</v>
      </c>
      <c r="D137" s="47">
        <v>2621917.9712723396</v>
      </c>
      <c r="E137" s="246">
        <f>D137-F137-G137</f>
        <v>756620.66198939702</v>
      </c>
      <c r="F137" s="317">
        <v>1170770.4101250719</v>
      </c>
      <c r="G137" s="248">
        <v>694526.89915787068</v>
      </c>
      <c r="H137" s="67">
        <v>2295779.5340536567</v>
      </c>
      <c r="I137" s="233">
        <f>SUM(D137+H137)</f>
        <v>4917697.5053259963</v>
      </c>
      <c r="J137" s="273">
        <v>-991439</v>
      </c>
      <c r="K137" s="31">
        <v>1757370.6960391095</v>
      </c>
      <c r="L137" s="27">
        <f>SUM(I137:K137)</f>
        <v>5683629.2013651058</v>
      </c>
      <c r="M137" s="28">
        <f>L137/C137</f>
        <v>612.46004325055014</v>
      </c>
      <c r="N137" s="368">
        <v>11</v>
      </c>
      <c r="O137" s="196">
        <f>L137-AE137</f>
        <v>-23115333.161528304</v>
      </c>
      <c r="P137" s="197">
        <f>O137/AE137</f>
        <v>-0.80264465331263846</v>
      </c>
      <c r="Q137" s="196">
        <f>M137-AF137</f>
        <v>-2450.6076405287959</v>
      </c>
      <c r="R137" s="46"/>
      <c r="S137" s="73">
        <f>I137/AB137-1</f>
        <v>-0.79584128948621469</v>
      </c>
      <c r="T137" s="73">
        <f>K137/AD137-1</f>
        <v>-0.69183970329416056</v>
      </c>
      <c r="U137" s="97"/>
      <c r="V137" s="49"/>
      <c r="W137" s="104">
        <v>420</v>
      </c>
      <c r="X137" s="99" t="s">
        <v>135</v>
      </c>
      <c r="Y137" s="100">
        <v>9402</v>
      </c>
      <c r="Z137" s="210">
        <v>19568764.423033409</v>
      </c>
      <c r="AA137" s="175">
        <v>4518855.9040647149</v>
      </c>
      <c r="AB137" s="211">
        <f>Z137+AA137</f>
        <v>24087620.327098124</v>
      </c>
      <c r="AC137" s="273">
        <v>-991439</v>
      </c>
      <c r="AD137" s="250">
        <v>5702781.0357952854</v>
      </c>
      <c r="AE137" s="212">
        <f>SUM(AB137+AC137+AD137)</f>
        <v>28798962.36289341</v>
      </c>
      <c r="AF137" s="175">
        <f>AE137/Y137</f>
        <v>3063.0676837793458</v>
      </c>
    </row>
    <row r="138" spans="1:32">
      <c r="A138" s="359">
        <v>421</v>
      </c>
      <c r="B138" s="25" t="s">
        <v>136</v>
      </c>
      <c r="C138" s="77">
        <v>719</v>
      </c>
      <c r="D138" s="47">
        <v>666885.95602927788</v>
      </c>
      <c r="E138" s="246">
        <f>D138-F138-G138</f>
        <v>661838.48991026776</v>
      </c>
      <c r="F138" s="317">
        <v>57331.956080571937</v>
      </c>
      <c r="G138" s="248">
        <v>-52284.489961561885</v>
      </c>
      <c r="H138" s="67">
        <v>86302.756460579098</v>
      </c>
      <c r="I138" s="233">
        <f>SUM(D138+H138)</f>
        <v>753188.71248985699</v>
      </c>
      <c r="J138" s="274">
        <v>-188960</v>
      </c>
      <c r="K138" s="31">
        <v>166282.50500362797</v>
      </c>
      <c r="L138" s="27">
        <f>SUM(I138:K138)</f>
        <v>730511.21749348496</v>
      </c>
      <c r="M138" s="28">
        <f>L138/C138</f>
        <v>1016.0100382385048</v>
      </c>
      <c r="N138" s="368">
        <v>16</v>
      </c>
      <c r="O138" s="196">
        <f>L138-AE138</f>
        <v>-2103038.7081492245</v>
      </c>
      <c r="P138" s="197">
        <f>O138/AE138</f>
        <v>-0.7421922194196775</v>
      </c>
      <c r="Q138" s="196">
        <f>M138-AF138</f>
        <v>-2908.574346308184</v>
      </c>
      <c r="R138" s="46"/>
      <c r="S138" s="73">
        <f>I138/AB138-1</f>
        <v>-0.69428241104378308</v>
      </c>
      <c r="T138" s="73">
        <f>K138/AD138-1</f>
        <v>-0.70244802047820476</v>
      </c>
      <c r="U138" s="97"/>
      <c r="V138" s="49"/>
      <c r="W138" s="104">
        <v>421</v>
      </c>
      <c r="X138" s="99" t="s">
        <v>136</v>
      </c>
      <c r="Y138" s="100">
        <v>722</v>
      </c>
      <c r="Z138" s="210">
        <v>1984495.5590827491</v>
      </c>
      <c r="AA138" s="175">
        <v>479179.21691361733</v>
      </c>
      <c r="AB138" s="211">
        <f>Z138+AA138</f>
        <v>2463674.7759963665</v>
      </c>
      <c r="AC138" s="274">
        <v>-188960</v>
      </c>
      <c r="AD138" s="250">
        <v>558835.14964634285</v>
      </c>
      <c r="AE138" s="212">
        <f>SUM(AB138+AC138+AD138)</f>
        <v>2833549.9256427092</v>
      </c>
      <c r="AF138" s="175">
        <f>AE138/Y138</f>
        <v>3924.5843845466889</v>
      </c>
    </row>
    <row r="139" spans="1:32">
      <c r="A139" s="359">
        <v>422</v>
      </c>
      <c r="B139" s="25" t="s">
        <v>137</v>
      </c>
      <c r="C139" s="77">
        <v>10543</v>
      </c>
      <c r="D139" s="47">
        <v>4426498.7830117922</v>
      </c>
      <c r="E139" s="246">
        <f>D139-F139-G139</f>
        <v>1255455.2607668019</v>
      </c>
      <c r="F139" s="317">
        <v>1705703.4249434376</v>
      </c>
      <c r="G139" s="248">
        <v>1465340.0973015525</v>
      </c>
      <c r="H139" s="67">
        <v>2649063.6668691216</v>
      </c>
      <c r="I139" s="233">
        <f>SUM(D139+H139)</f>
        <v>7075562.4498809138</v>
      </c>
      <c r="J139" s="273">
        <v>-426638</v>
      </c>
      <c r="K139" s="31">
        <v>2104998.7472966705</v>
      </c>
      <c r="L139" s="27">
        <f>SUM(I139:K139)</f>
        <v>8753923.1971775852</v>
      </c>
      <c r="M139" s="28">
        <f>L139/C139</f>
        <v>830.30666766362378</v>
      </c>
      <c r="N139" s="368">
        <v>12</v>
      </c>
      <c r="O139" s="196">
        <f>L139-AE139</f>
        <v>-33556166.959006682</v>
      </c>
      <c r="P139" s="197">
        <f>O139/AE139</f>
        <v>-0.79310081437162661</v>
      </c>
      <c r="Q139" s="196">
        <f>M139-AF139</f>
        <v>-3116.8983100567102</v>
      </c>
      <c r="R139" s="46"/>
      <c r="S139" s="73">
        <f>I139/AB139-1</f>
        <v>-0.803150002616978</v>
      </c>
      <c r="T139" s="73">
        <f>K139/AD139-1</f>
        <v>-0.69011317893115742</v>
      </c>
      <c r="U139" s="97"/>
      <c r="V139" s="49"/>
      <c r="W139" s="104">
        <v>422</v>
      </c>
      <c r="X139" s="99" t="s">
        <v>137</v>
      </c>
      <c r="Y139" s="100">
        <v>10719</v>
      </c>
      <c r="Z139" s="210">
        <v>29388531.597799383</v>
      </c>
      <c r="AA139" s="175">
        <v>6555398.0133023914</v>
      </c>
      <c r="AB139" s="211">
        <f>Z139+AA139</f>
        <v>35943929.611101776</v>
      </c>
      <c r="AC139" s="273">
        <v>-426638</v>
      </c>
      <c r="AD139" s="250">
        <v>6792798.5450824862</v>
      </c>
      <c r="AE139" s="212">
        <f>SUM(AB139+AC139+AD139)</f>
        <v>42310090.156184264</v>
      </c>
      <c r="AF139" s="175">
        <f>AE139/Y139</f>
        <v>3947.2049777203342</v>
      </c>
    </row>
    <row r="140" spans="1:32">
      <c r="A140" s="359">
        <v>423</v>
      </c>
      <c r="B140" s="25" t="s">
        <v>138</v>
      </c>
      <c r="C140" s="77">
        <v>20291</v>
      </c>
      <c r="D140" s="47">
        <v>14296897.52075943</v>
      </c>
      <c r="E140" s="246">
        <f>D140-F140-G140</f>
        <v>11033437.172136147</v>
      </c>
      <c r="F140" s="317">
        <v>2402818.0777906645</v>
      </c>
      <c r="G140" s="248">
        <v>860642.27083261835</v>
      </c>
      <c r="H140" s="67">
        <v>2979214.7725779596</v>
      </c>
      <c r="I140" s="233">
        <f>SUM(D140+H140)</f>
        <v>17276112.29333739</v>
      </c>
      <c r="J140" s="274">
        <v>-1547743</v>
      </c>
      <c r="K140" s="31">
        <v>2587294.7510209675</v>
      </c>
      <c r="L140" s="27">
        <f>SUM(I140:K140)</f>
        <v>18315664.044358358</v>
      </c>
      <c r="M140" s="28">
        <f>L140/C140</f>
        <v>902.64964981313676</v>
      </c>
      <c r="N140" s="368">
        <v>2</v>
      </c>
      <c r="O140" s="196">
        <f>L140-AE140</f>
        <v>-8703415.8905848861</v>
      </c>
      <c r="P140" s="197">
        <f>O140/AE140</f>
        <v>-0.32212110521679643</v>
      </c>
      <c r="Q140" s="196">
        <f>M140-AF140</f>
        <v>-438.51385336085525</v>
      </c>
      <c r="R140" s="46"/>
      <c r="S140" s="73">
        <f>I140/AB140-1</f>
        <v>-0.14983930473358809</v>
      </c>
      <c r="T140" s="73">
        <f>K140/AD140-1</f>
        <v>-0.68622979268574125</v>
      </c>
      <c r="U140" s="97"/>
      <c r="V140" s="49"/>
      <c r="W140" s="104">
        <v>423</v>
      </c>
      <c r="X140" s="99" t="s">
        <v>138</v>
      </c>
      <c r="Y140" s="100">
        <v>20146</v>
      </c>
      <c r="Z140" s="210">
        <v>20227346.47580228</v>
      </c>
      <c r="AA140" s="175">
        <v>93649.765883101572</v>
      </c>
      <c r="AB140" s="211">
        <f>Z140+AA140</f>
        <v>20320996.241685383</v>
      </c>
      <c r="AC140" s="274">
        <v>-1547743</v>
      </c>
      <c r="AD140" s="250">
        <v>8245826.6932578599</v>
      </c>
      <c r="AE140" s="212">
        <f>SUM(AB140+AC140+AD140)</f>
        <v>27019079.934943244</v>
      </c>
      <c r="AF140" s="175">
        <f>AE140/Y140</f>
        <v>1341.163503173992</v>
      </c>
    </row>
    <row r="141" spans="1:32">
      <c r="A141" s="359">
        <v>425</v>
      </c>
      <c r="B141" s="25" t="s">
        <v>139</v>
      </c>
      <c r="C141" s="77">
        <v>10218</v>
      </c>
      <c r="D141" s="47">
        <v>12874771.389573554</v>
      </c>
      <c r="E141" s="246">
        <f>D141-F141-G141</f>
        <v>16218279.100386873</v>
      </c>
      <c r="F141" s="317">
        <v>-1331712.3633866741</v>
      </c>
      <c r="G141" s="247">
        <v>-2011795.3474266455</v>
      </c>
      <c r="H141" s="67">
        <v>5631680.7896497427</v>
      </c>
      <c r="I141" s="233">
        <f>SUM(D141+H141)</f>
        <v>18506452.179223295</v>
      </c>
      <c r="J141" s="273">
        <v>648400</v>
      </c>
      <c r="K141" s="31">
        <v>1215173.3887090941</v>
      </c>
      <c r="L141" s="27">
        <f>SUM(I141:K141)</f>
        <v>20370025.56793239</v>
      </c>
      <c r="M141" s="28">
        <f>L141/C141</f>
        <v>1993.5433125790164</v>
      </c>
      <c r="N141" s="368">
        <v>17</v>
      </c>
      <c r="O141" s="196">
        <f>L141-AE141</f>
        <v>-8887919.9349571057</v>
      </c>
      <c r="P141" s="197">
        <f>O141/AE141</f>
        <v>-0.30377799200150063</v>
      </c>
      <c r="Q141" s="196">
        <f>M141-AF141</f>
        <v>-864.23608797670704</v>
      </c>
      <c r="R141" s="46"/>
      <c r="S141" s="73">
        <f>I141/AB141-1</f>
        <v>-0.24903741877132946</v>
      </c>
      <c r="T141" s="73">
        <f>K141/AD141-1</f>
        <v>-0.69359490214586983</v>
      </c>
      <c r="U141" s="97"/>
      <c r="V141" s="49"/>
      <c r="W141" s="104">
        <v>425</v>
      </c>
      <c r="X141" s="99" t="s">
        <v>139</v>
      </c>
      <c r="Y141" s="100">
        <v>10238</v>
      </c>
      <c r="Z141" s="210">
        <v>17020469.140445128</v>
      </c>
      <c r="AA141" s="175">
        <v>7623171.7570072841</v>
      </c>
      <c r="AB141" s="211">
        <f>Z141+AA141</f>
        <v>24643640.897452414</v>
      </c>
      <c r="AC141" s="273">
        <v>648400</v>
      </c>
      <c r="AD141" s="250">
        <v>3965904.6054370813</v>
      </c>
      <c r="AE141" s="212">
        <f>SUM(AB141+AC141+AD141)</f>
        <v>29257945.502889495</v>
      </c>
      <c r="AF141" s="175">
        <f>AE141/Y141</f>
        <v>2857.7794005557234</v>
      </c>
    </row>
    <row r="142" spans="1:32">
      <c r="A142" s="359">
        <v>426</v>
      </c>
      <c r="B142" s="25" t="s">
        <v>140</v>
      </c>
      <c r="C142" s="77">
        <v>11979</v>
      </c>
      <c r="D142" s="47">
        <v>4642345.8173724646</v>
      </c>
      <c r="E142" s="246">
        <f>D142-F142-G142</f>
        <v>5319905.6884163124</v>
      </c>
      <c r="F142" s="317">
        <v>-334642.93148734898</v>
      </c>
      <c r="G142" s="248">
        <v>-342916.93955649901</v>
      </c>
      <c r="H142" s="67">
        <v>6392735.6598319067</v>
      </c>
      <c r="I142" s="233">
        <f>SUM(D142+H142)</f>
        <v>11035081.477204371</v>
      </c>
      <c r="J142" s="274">
        <v>-2735730</v>
      </c>
      <c r="K142" s="31">
        <v>2130171.3524060231</v>
      </c>
      <c r="L142" s="27">
        <f>SUM(I142:K142)</f>
        <v>10429522.829610394</v>
      </c>
      <c r="M142" s="28">
        <f>L142/C142</f>
        <v>870.65054091413265</v>
      </c>
      <c r="N142" s="368">
        <v>12</v>
      </c>
      <c r="O142" s="196">
        <f>L142-AE142</f>
        <v>-21134482.314273879</v>
      </c>
      <c r="P142" s="197">
        <f>O142/AE142</f>
        <v>-0.66957542992191599</v>
      </c>
      <c r="Q142" s="196">
        <f>M142-AF142</f>
        <v>-1760.9990458696152</v>
      </c>
      <c r="R142" s="46"/>
      <c r="S142" s="73">
        <f>I142/AB142-1</f>
        <v>-0.59627144060280179</v>
      </c>
      <c r="T142" s="73">
        <f>K142/AD142-1</f>
        <v>-0.69424017828555584</v>
      </c>
      <c r="U142" s="97"/>
      <c r="V142" s="49"/>
      <c r="W142" s="104">
        <v>426</v>
      </c>
      <c r="X142" s="99" t="s">
        <v>140</v>
      </c>
      <c r="Y142" s="100">
        <v>11994</v>
      </c>
      <c r="Z142" s="210">
        <v>17693040.636471119</v>
      </c>
      <c r="AA142" s="175">
        <v>9639881.9927347619</v>
      </c>
      <c r="AB142" s="211">
        <f>Z142+AA142</f>
        <v>27332922.629205883</v>
      </c>
      <c r="AC142" s="274">
        <v>-2735730</v>
      </c>
      <c r="AD142" s="250">
        <v>6966812.5146783898</v>
      </c>
      <c r="AE142" s="212">
        <f>SUM(AB142+AC142+AD142)</f>
        <v>31564005.143884271</v>
      </c>
      <c r="AF142" s="175">
        <f>AE142/Y142</f>
        <v>2631.649586783748</v>
      </c>
    </row>
    <row r="143" spans="1:32">
      <c r="A143" s="359">
        <v>430</v>
      </c>
      <c r="B143" s="25" t="s">
        <v>141</v>
      </c>
      <c r="C143" s="77">
        <v>15628</v>
      </c>
      <c r="D143" s="47">
        <v>2433080.9946193988</v>
      </c>
      <c r="E143" s="246">
        <f>D143-F143-G143</f>
        <v>1723579.4785523985</v>
      </c>
      <c r="F143" s="317">
        <v>489443.4553580262</v>
      </c>
      <c r="G143" s="248">
        <v>220058.06070897431</v>
      </c>
      <c r="H143" s="67">
        <v>6286247.1557333376</v>
      </c>
      <c r="I143" s="233">
        <f>SUM(D143+H143)</f>
        <v>8719328.1503527369</v>
      </c>
      <c r="J143" s="273">
        <v>-1735378</v>
      </c>
      <c r="K143" s="31">
        <v>3135850.5791560682</v>
      </c>
      <c r="L143" s="27">
        <f>SUM(I143:K143)</f>
        <v>10119800.729508806</v>
      </c>
      <c r="M143" s="28">
        <f>L143/C143</f>
        <v>647.54291844822149</v>
      </c>
      <c r="N143" s="368">
        <v>2</v>
      </c>
      <c r="O143" s="196">
        <f>L143-AE143</f>
        <v>-38585773.385844618</v>
      </c>
      <c r="P143" s="197">
        <f>O143/AE143</f>
        <v>-0.79222499861019513</v>
      </c>
      <c r="Q143" s="196">
        <f>M143-AF143</f>
        <v>-2440.9525866471126</v>
      </c>
      <c r="R143" s="46"/>
      <c r="S143" s="73">
        <f>I143/AB143-1</f>
        <v>-0.78337928164516246</v>
      </c>
      <c r="T143" s="73">
        <f>K143/AD143-1</f>
        <v>-0.69224272597337388</v>
      </c>
      <c r="U143" s="97"/>
      <c r="V143" s="49"/>
      <c r="W143" s="104">
        <v>430</v>
      </c>
      <c r="X143" s="99" t="s">
        <v>141</v>
      </c>
      <c r="Y143" s="100">
        <v>15770</v>
      </c>
      <c r="Z143" s="210">
        <v>29349401.17783748</v>
      </c>
      <c r="AA143" s="175">
        <v>10902187.943337727</v>
      </c>
      <c r="AB143" s="211">
        <f>Z143+AA143</f>
        <v>40251589.121175207</v>
      </c>
      <c r="AC143" s="273">
        <v>-1735378</v>
      </c>
      <c r="AD143" s="250">
        <v>10189362.994178213</v>
      </c>
      <c r="AE143" s="212">
        <f>SUM(AB143+AC143+AD143)</f>
        <v>48705574.11535342</v>
      </c>
      <c r="AF143" s="175">
        <f>AE143/Y143</f>
        <v>3088.495505095334</v>
      </c>
    </row>
    <row r="144" spans="1:32">
      <c r="A144" s="359">
        <v>433</v>
      </c>
      <c r="B144" s="25" t="s">
        <v>142</v>
      </c>
      <c r="C144" s="77">
        <v>7799</v>
      </c>
      <c r="D144" s="47">
        <v>3810235.8153684116</v>
      </c>
      <c r="E144" s="246">
        <f>D144-F144-G144</f>
        <v>2274748.2868959657</v>
      </c>
      <c r="F144" s="317">
        <v>841647.31660575978</v>
      </c>
      <c r="G144" s="248">
        <v>693840.21186668612</v>
      </c>
      <c r="H144" s="67">
        <v>2324985.1160553922</v>
      </c>
      <c r="I144" s="233">
        <f>SUM(D144+H144)</f>
        <v>6135220.9314238038</v>
      </c>
      <c r="J144" s="274">
        <v>-585101</v>
      </c>
      <c r="K144" s="31">
        <v>1523206.0145700241</v>
      </c>
      <c r="L144" s="27">
        <f>SUM(I144:K144)</f>
        <v>7073325.9459938277</v>
      </c>
      <c r="M144" s="28">
        <f>L144/C144</f>
        <v>906.95293576020356</v>
      </c>
      <c r="N144" s="368">
        <v>5</v>
      </c>
      <c r="O144" s="196">
        <f>L144-AE144</f>
        <v>-11655884.092972448</v>
      </c>
      <c r="P144" s="197">
        <f>O144/AE144</f>
        <v>-0.62233719781679453</v>
      </c>
      <c r="Q144" s="196">
        <f>M144-AF144</f>
        <v>-1478.0222379270849</v>
      </c>
      <c r="R144" s="46"/>
      <c r="S144" s="73">
        <f>I144/AB144-1</f>
        <v>-0.57524143731856947</v>
      </c>
      <c r="T144" s="73">
        <f>K144/AD144-1</f>
        <v>-0.68724541852374765</v>
      </c>
      <c r="U144" s="97"/>
      <c r="V144" s="49"/>
      <c r="W144" s="104">
        <v>433</v>
      </c>
      <c r="X144" s="99" t="s">
        <v>142</v>
      </c>
      <c r="Y144" s="100">
        <v>7853</v>
      </c>
      <c r="Z144" s="210">
        <v>10315524.153107958</v>
      </c>
      <c r="AA144" s="175">
        <v>4128495.2745244568</v>
      </c>
      <c r="AB144" s="211">
        <f>Z144+AA144</f>
        <v>14444019.427632414</v>
      </c>
      <c r="AC144" s="274">
        <v>-585101</v>
      </c>
      <c r="AD144" s="250">
        <v>4870291.6113338601</v>
      </c>
      <c r="AE144" s="212">
        <f>SUM(AB144+AC144+AD144)</f>
        <v>18729210.038966276</v>
      </c>
      <c r="AF144" s="175">
        <f>AE144/Y144</f>
        <v>2384.9751736872886</v>
      </c>
    </row>
    <row r="145" spans="1:32">
      <c r="A145" s="359">
        <v>434</v>
      </c>
      <c r="B145" s="25" t="s">
        <v>143</v>
      </c>
      <c r="C145" s="77">
        <v>14643</v>
      </c>
      <c r="D145" s="47">
        <v>7350381.6782164415</v>
      </c>
      <c r="E145" s="246">
        <f>D145-F145-G145</f>
        <v>3875561.0610114336</v>
      </c>
      <c r="F145" s="317">
        <v>2123762.330632465</v>
      </c>
      <c r="G145" s="248">
        <v>1351058.286572543</v>
      </c>
      <c r="H145" s="67">
        <v>1881838.6575387609</v>
      </c>
      <c r="I145" s="233">
        <f>SUM(D145+H145)</f>
        <v>9232220.3357552029</v>
      </c>
      <c r="J145" s="273">
        <v>-811207</v>
      </c>
      <c r="K145" s="31">
        <v>2717368.2947459803</v>
      </c>
      <c r="L145" s="27">
        <f>SUM(I145:K145)</f>
        <v>11138381.630501183</v>
      </c>
      <c r="M145" s="28">
        <f>L145/C145</f>
        <v>760.66254391184748</v>
      </c>
      <c r="N145" s="368">
        <v>1</v>
      </c>
      <c r="O145" s="196">
        <f>L145-AE145</f>
        <v>-24190804.853557974</v>
      </c>
      <c r="P145" s="197">
        <f>O145/AE145</f>
        <v>-0.6847257823067362</v>
      </c>
      <c r="Q145" s="196">
        <f>M145-AF145</f>
        <v>-1635.3487469704282</v>
      </c>
      <c r="R145" s="46"/>
      <c r="S145" s="73">
        <f>I145/AB145-1</f>
        <v>-0.66477432027469208</v>
      </c>
      <c r="T145" s="73">
        <f>K145/AD145-1</f>
        <v>-0.68402987863615294</v>
      </c>
      <c r="U145" s="97"/>
      <c r="V145" s="49"/>
      <c r="W145" s="104">
        <v>434</v>
      </c>
      <c r="X145" s="99" t="s">
        <v>143</v>
      </c>
      <c r="Y145" s="100">
        <v>14745</v>
      </c>
      <c r="Z145" s="210">
        <v>23820585.329151709</v>
      </c>
      <c r="AA145" s="175">
        <v>3719728.2390698814</v>
      </c>
      <c r="AB145" s="211">
        <f>Z145+AA145</f>
        <v>27540313.568221591</v>
      </c>
      <c r="AC145" s="273">
        <v>-811207</v>
      </c>
      <c r="AD145" s="250">
        <v>8600079.9158375673</v>
      </c>
      <c r="AE145" s="212">
        <f>SUM(AB145+AC145+AD145)</f>
        <v>35329186.484059155</v>
      </c>
      <c r="AF145" s="175">
        <f>AE145/Y145</f>
        <v>2396.0112908822757</v>
      </c>
    </row>
    <row r="146" spans="1:32">
      <c r="A146" s="359">
        <v>435</v>
      </c>
      <c r="B146" s="25" t="s">
        <v>144</v>
      </c>
      <c r="C146" s="77">
        <v>703</v>
      </c>
      <c r="D146" s="47">
        <v>688647.91252923734</v>
      </c>
      <c r="E146" s="246">
        <f>D146-F146-G146</f>
        <v>89542.000807447592</v>
      </c>
      <c r="F146" s="317">
        <v>266878.48921985697</v>
      </c>
      <c r="G146" s="248">
        <v>332227.42250193277</v>
      </c>
      <c r="H146" s="67">
        <v>6566.949210968648</v>
      </c>
      <c r="I146" s="233">
        <f>SUM(D146+H146)</f>
        <v>695214.86174020602</v>
      </c>
      <c r="J146" s="274">
        <v>-182564</v>
      </c>
      <c r="K146" s="31">
        <v>151379.31880229039</v>
      </c>
      <c r="L146" s="27">
        <f>SUM(I146:K146)</f>
        <v>664030.18054249638</v>
      </c>
      <c r="M146" s="28">
        <f>L146/C146</f>
        <v>944.56640190966766</v>
      </c>
      <c r="N146" s="368">
        <v>13</v>
      </c>
      <c r="O146" s="196">
        <f>L146-AE146</f>
        <v>-1847415.5950198863</v>
      </c>
      <c r="P146" s="197">
        <f>O146/AE146</f>
        <v>-0.73559844014796549</v>
      </c>
      <c r="Q146" s="196">
        <f>M146-AF146</f>
        <v>-2648.3460094814382</v>
      </c>
      <c r="R146" s="46"/>
      <c r="S146" s="73">
        <f>I146/AB146-1</f>
        <v>-0.68321634278079313</v>
      </c>
      <c r="T146" s="73">
        <f>K146/AD146-1</f>
        <v>-0.69688077531848414</v>
      </c>
      <c r="U146" s="97"/>
      <c r="V146" s="49"/>
      <c r="W146" s="104">
        <v>435</v>
      </c>
      <c r="X146" s="99" t="s">
        <v>144</v>
      </c>
      <c r="Y146" s="100">
        <v>699</v>
      </c>
      <c r="Z146" s="210">
        <v>1870647.7421377704</v>
      </c>
      <c r="AA146" s="175">
        <v>323956.82756430109</v>
      </c>
      <c r="AB146" s="211">
        <f>Z146+AA146</f>
        <v>2194604.5697020716</v>
      </c>
      <c r="AC146" s="274">
        <v>-182564</v>
      </c>
      <c r="AD146" s="250">
        <v>499405.20586031134</v>
      </c>
      <c r="AE146" s="212">
        <f>SUM(AB146+AC146+AD146)</f>
        <v>2511445.7755623828</v>
      </c>
      <c r="AF146" s="175">
        <f>AE146/Y146</f>
        <v>3592.9124113911057</v>
      </c>
    </row>
    <row r="147" spans="1:32">
      <c r="A147" s="359">
        <v>436</v>
      </c>
      <c r="B147" s="25" t="s">
        <v>145</v>
      </c>
      <c r="C147" s="77">
        <v>2018</v>
      </c>
      <c r="D147" s="47">
        <v>3047008.3850057879</v>
      </c>
      <c r="E147" s="246">
        <f>D147-F147-G147</f>
        <v>2444551.7032359592</v>
      </c>
      <c r="F147" s="317">
        <v>455565.5356009496</v>
      </c>
      <c r="G147" s="248">
        <v>146891.1461688792</v>
      </c>
      <c r="H147" s="67">
        <v>1486798.9975018413</v>
      </c>
      <c r="I147" s="233">
        <f>SUM(D147+H147)</f>
        <v>4533807.3825076297</v>
      </c>
      <c r="J147" s="273">
        <v>-336778</v>
      </c>
      <c r="K147" s="31">
        <v>325643.20858902449</v>
      </c>
      <c r="L147" s="27">
        <f>SUM(I147:K147)</f>
        <v>4522672.5910966545</v>
      </c>
      <c r="M147" s="28">
        <f>L147/C147</f>
        <v>2241.1658033184613</v>
      </c>
      <c r="N147" s="368">
        <v>17</v>
      </c>
      <c r="O147" s="196">
        <f>L147-AE147</f>
        <v>-2533733.1251142006</v>
      </c>
      <c r="P147" s="197">
        <f>O147/AE147</f>
        <v>-0.35906851547571778</v>
      </c>
      <c r="Q147" s="196">
        <f>M147-AF147</f>
        <v>-1224.6523284157506</v>
      </c>
      <c r="R147" s="46"/>
      <c r="S147" s="73">
        <f>I147/AB147-1</f>
        <v>-0.28267752833361148</v>
      </c>
      <c r="T147" s="73">
        <f>K147/AD147-1</f>
        <v>-0.69643353000361963</v>
      </c>
      <c r="U147" s="97"/>
      <c r="V147" s="49"/>
      <c r="W147" s="104">
        <v>436</v>
      </c>
      <c r="X147" s="99" t="s">
        <v>145</v>
      </c>
      <c r="Y147" s="100">
        <v>2036</v>
      </c>
      <c r="Z147" s="210">
        <v>4106017.8341014069</v>
      </c>
      <c r="AA147" s="175">
        <v>2214441.3200294948</v>
      </c>
      <c r="AB147" s="211">
        <f>Z147+AA147</f>
        <v>6320459.1541309021</v>
      </c>
      <c r="AC147" s="273">
        <v>-336778</v>
      </c>
      <c r="AD147" s="250">
        <v>1072724.5620799535</v>
      </c>
      <c r="AE147" s="212">
        <f>SUM(AB147+AC147+AD147)</f>
        <v>7056405.7162108552</v>
      </c>
      <c r="AF147" s="175">
        <f>AE147/Y147</f>
        <v>3465.8181317342119</v>
      </c>
    </row>
    <row r="148" spans="1:32">
      <c r="A148" s="359">
        <v>440</v>
      </c>
      <c r="B148" s="25" t="s">
        <v>146</v>
      </c>
      <c r="C148" s="77">
        <v>5622</v>
      </c>
      <c r="D148" s="47">
        <v>6946095.3711513644</v>
      </c>
      <c r="E148" s="246">
        <f>D148-F148-G148</f>
        <v>9994157.871017918</v>
      </c>
      <c r="F148" s="317">
        <v>-1530067.8993051006</v>
      </c>
      <c r="G148" s="248">
        <v>-1517994.600561454</v>
      </c>
      <c r="H148" s="67">
        <v>3237408.3668219731</v>
      </c>
      <c r="I148" s="233">
        <f>SUM(D148+H148)</f>
        <v>10183503.737973338</v>
      </c>
      <c r="J148" s="274">
        <v>-1244698</v>
      </c>
      <c r="K148" s="31">
        <v>762409.00871566799</v>
      </c>
      <c r="L148" s="27">
        <f>SUM(I148:K148)</f>
        <v>9701214.7466890067</v>
      </c>
      <c r="M148" s="28">
        <f>L148/C148</f>
        <v>1725.5807091229112</v>
      </c>
      <c r="N148" s="368">
        <v>15</v>
      </c>
      <c r="O148" s="196">
        <f>L148-AE148</f>
        <v>-6800932.4074921217</v>
      </c>
      <c r="P148" s="197">
        <f>O148/AE148</f>
        <v>-0.41212409172881348</v>
      </c>
      <c r="Q148" s="196">
        <f>M148-AF148</f>
        <v>-1256.3757697677879</v>
      </c>
      <c r="R148" s="46"/>
      <c r="S148" s="73">
        <f>I148/AB148-1</f>
        <v>-0.33241365163110115</v>
      </c>
      <c r="T148" s="73">
        <f>K148/AD148-1</f>
        <v>-0.6941350831748877</v>
      </c>
      <c r="U148" s="97"/>
      <c r="V148" s="49"/>
      <c r="W148" s="104">
        <v>440</v>
      </c>
      <c r="X148" s="99" t="s">
        <v>146</v>
      </c>
      <c r="Y148" s="100">
        <v>5534</v>
      </c>
      <c r="Z148" s="210">
        <v>10636824.152921982</v>
      </c>
      <c r="AA148" s="175">
        <v>4617387.9244437413</v>
      </c>
      <c r="AB148" s="211">
        <f>Z148+AA148</f>
        <v>15254212.077365723</v>
      </c>
      <c r="AC148" s="274">
        <v>-1244698</v>
      </c>
      <c r="AD148" s="250">
        <v>2492633.0768154063</v>
      </c>
      <c r="AE148" s="212">
        <f>SUM(AB148+AC148+AD148)</f>
        <v>16502147.154181128</v>
      </c>
      <c r="AF148" s="175">
        <f>AE148/Y148</f>
        <v>2981.9564788906991</v>
      </c>
    </row>
    <row r="149" spans="1:32">
      <c r="A149" s="359">
        <v>441</v>
      </c>
      <c r="B149" s="25" t="s">
        <v>147</v>
      </c>
      <c r="C149" s="77">
        <v>4473</v>
      </c>
      <c r="D149" s="47">
        <v>-610196.90299628756</v>
      </c>
      <c r="E149" s="246">
        <f>D149-F149-G149</f>
        <v>282133.2801360765</v>
      </c>
      <c r="F149" s="317">
        <v>-690435.04730660189</v>
      </c>
      <c r="G149" s="248">
        <v>-201895.13582576218</v>
      </c>
      <c r="H149" s="67">
        <v>829935.80338971398</v>
      </c>
      <c r="I149" s="233">
        <f>SUM(D149+H149)</f>
        <v>219738.90039342642</v>
      </c>
      <c r="J149" s="273">
        <v>-500538</v>
      </c>
      <c r="K149" s="31">
        <v>914533.3601511392</v>
      </c>
      <c r="L149" s="27">
        <f>SUM(I149:K149)</f>
        <v>633734.26054456562</v>
      </c>
      <c r="M149" s="28">
        <f>L149/C149</f>
        <v>141.67991516757559</v>
      </c>
      <c r="N149" s="368">
        <v>9</v>
      </c>
      <c r="O149" s="196">
        <f>L149-AE149</f>
        <v>-13160557.135789488</v>
      </c>
      <c r="P149" s="197">
        <f>O149/AE149</f>
        <v>-0.95405822290277364</v>
      </c>
      <c r="Q149" s="196">
        <f>M149-AF149</f>
        <v>-2894.7038392533036</v>
      </c>
      <c r="R149" s="46"/>
      <c r="S149" s="73">
        <f>I149/AB149-1</f>
        <v>-0.98055294550537508</v>
      </c>
      <c r="T149" s="73">
        <f>K149/AD149-1</f>
        <v>-0.69469640923479714</v>
      </c>
      <c r="U149" s="97"/>
      <c r="V149" s="49"/>
      <c r="W149" s="104">
        <v>441</v>
      </c>
      <c r="X149" s="99" t="s">
        <v>147</v>
      </c>
      <c r="Y149" s="100">
        <v>4543</v>
      </c>
      <c r="Z149" s="210">
        <v>9199981.7077976651</v>
      </c>
      <c r="AA149" s="175">
        <v>2099359.3031591214</v>
      </c>
      <c r="AB149" s="211">
        <f>Z149+AA149</f>
        <v>11299341.010956787</v>
      </c>
      <c r="AC149" s="273">
        <v>-500538</v>
      </c>
      <c r="AD149" s="250">
        <v>2995488.3853772669</v>
      </c>
      <c r="AE149" s="212">
        <f>SUM(AB149+AC149+AD149)</f>
        <v>13794291.396334054</v>
      </c>
      <c r="AF149" s="175">
        <f>AE149/Y149</f>
        <v>3036.3837544208791</v>
      </c>
    </row>
    <row r="150" spans="1:32">
      <c r="A150" s="359">
        <v>444</v>
      </c>
      <c r="B150" s="25" t="s">
        <v>148</v>
      </c>
      <c r="C150" s="77">
        <v>45988</v>
      </c>
      <c r="D150" s="47">
        <v>19554517.960608922</v>
      </c>
      <c r="E150" s="246">
        <f>D150-F150-G150</f>
        <v>14005584.750508737</v>
      </c>
      <c r="F150" s="317">
        <v>1650730.0126952659</v>
      </c>
      <c r="G150" s="248">
        <v>3898203.1974049169</v>
      </c>
      <c r="H150" s="67">
        <v>6861400.8269964028</v>
      </c>
      <c r="I150" s="233">
        <f>SUM(D150+H150)</f>
        <v>26415918.787605323</v>
      </c>
      <c r="J150" s="274">
        <v>-660072</v>
      </c>
      <c r="K150" s="31">
        <v>7549358.1889084876</v>
      </c>
      <c r="L150" s="27">
        <f>SUM(I150:K150)</f>
        <v>33305204.97651381</v>
      </c>
      <c r="M150" s="28">
        <f>L150/C150</f>
        <v>724.21512082529819</v>
      </c>
      <c r="N150" s="368">
        <v>1</v>
      </c>
      <c r="O150" s="196">
        <f>L150-AE150</f>
        <v>-56305604.72847148</v>
      </c>
      <c r="P150" s="197">
        <f>O150/AE150</f>
        <v>-0.62833496219752438</v>
      </c>
      <c r="Q150" s="196">
        <f>M150-AF150</f>
        <v>-1228.6857575468698</v>
      </c>
      <c r="R150" s="46"/>
      <c r="S150" s="73">
        <f>I150/AB150-1</f>
        <v>-0.60429711983717338</v>
      </c>
      <c r="T150" s="73">
        <f>K150/AD150-1</f>
        <v>-0.67894100310700467</v>
      </c>
      <c r="U150" s="97"/>
      <c r="V150" s="49"/>
      <c r="W150" s="104">
        <v>444</v>
      </c>
      <c r="X150" s="99" t="s">
        <v>148</v>
      </c>
      <c r="Y150" s="100">
        <v>45886</v>
      </c>
      <c r="Z150" s="210">
        <v>61781744.463028558</v>
      </c>
      <c r="AA150" s="175">
        <v>4975209.079325024</v>
      </c>
      <c r="AB150" s="211">
        <f>Z150+AA150</f>
        <v>66756953.542353585</v>
      </c>
      <c r="AC150" s="274">
        <v>-660072</v>
      </c>
      <c r="AD150" s="250">
        <v>23513928.162631698</v>
      </c>
      <c r="AE150" s="212">
        <f>SUM(AB150+AC150+AD150)</f>
        <v>89610809.704985291</v>
      </c>
      <c r="AF150" s="175">
        <f>AE150/Y150</f>
        <v>1952.9008783721679</v>
      </c>
    </row>
    <row r="151" spans="1:32">
      <c r="A151" s="359">
        <v>445</v>
      </c>
      <c r="B151" s="25" t="s">
        <v>149</v>
      </c>
      <c r="C151" s="77">
        <v>15086</v>
      </c>
      <c r="D151" s="47">
        <v>7758694.6721337885</v>
      </c>
      <c r="E151" s="246">
        <f>D151-F151-G151</f>
        <v>11436512.960742785</v>
      </c>
      <c r="F151" s="317">
        <v>-3432961.3184490236</v>
      </c>
      <c r="G151" s="248">
        <v>-244856.97015997235</v>
      </c>
      <c r="H151" s="67">
        <v>870050.03283737588</v>
      </c>
      <c r="I151" s="233">
        <f>SUM(D151+H151)</f>
        <v>8628744.7049711645</v>
      </c>
      <c r="J151" s="273">
        <v>-334651</v>
      </c>
      <c r="K151" s="31">
        <v>2260364.3966553174</v>
      </c>
      <c r="L151" s="27">
        <f>SUM(I151:K151)</f>
        <v>10554458.101626482</v>
      </c>
      <c r="M151" s="28">
        <f>L151/C151</f>
        <v>699.61938894514662</v>
      </c>
      <c r="N151" s="368">
        <v>2</v>
      </c>
      <c r="O151" s="196">
        <f>L151-AE151</f>
        <v>-24653717.028438699</v>
      </c>
      <c r="P151" s="197">
        <f>O151/AE151</f>
        <v>-0.70022706196397677</v>
      </c>
      <c r="Q151" s="196">
        <f>M151-AF151</f>
        <v>-1631.2760185401353</v>
      </c>
      <c r="R151" s="46"/>
      <c r="S151" s="73">
        <f>I151/AB151-1</f>
        <v>-0.69592982229019507</v>
      </c>
      <c r="T151" s="73">
        <f>K151/AD151-1</f>
        <v>-0.68454228888397317</v>
      </c>
      <c r="U151" s="97"/>
      <c r="V151" s="49"/>
      <c r="W151" s="104">
        <v>445</v>
      </c>
      <c r="X151" s="99" t="s">
        <v>149</v>
      </c>
      <c r="Y151" s="100">
        <v>15105</v>
      </c>
      <c r="Z151" s="210">
        <v>27392049.839794926</v>
      </c>
      <c r="AA151" s="175">
        <v>985427.91866571968</v>
      </c>
      <c r="AB151" s="211">
        <f>Z151+AA151</f>
        <v>28377477.758460645</v>
      </c>
      <c r="AC151" s="273">
        <v>-334651</v>
      </c>
      <c r="AD151" s="250">
        <v>7165348.3716045385</v>
      </c>
      <c r="AE151" s="212">
        <f>SUM(AB151+AC151+AD151)</f>
        <v>35208175.13006518</v>
      </c>
      <c r="AF151" s="175">
        <f>AE151/Y151</f>
        <v>2330.8954074852818</v>
      </c>
    </row>
    <row r="152" spans="1:32">
      <c r="A152" s="359">
        <v>475</v>
      </c>
      <c r="B152" s="25" t="s">
        <v>150</v>
      </c>
      <c r="C152" s="77">
        <v>5487</v>
      </c>
      <c r="D152" s="47">
        <v>2592815.9760129792</v>
      </c>
      <c r="E152" s="246">
        <f>D152-F152-G152</f>
        <v>4978577.5972714582</v>
      </c>
      <c r="F152" s="317">
        <v>-1354139.4044835449</v>
      </c>
      <c r="G152" s="248">
        <v>-1031622.2167749341</v>
      </c>
      <c r="H152" s="67">
        <v>1869787.3933606336</v>
      </c>
      <c r="I152" s="233">
        <f>SUM(D152+H152)</f>
        <v>4462603.369373613</v>
      </c>
      <c r="J152" s="274">
        <v>15935</v>
      </c>
      <c r="K152" s="31">
        <v>1131456.4641903855</v>
      </c>
      <c r="L152" s="27">
        <f>SUM(I152:K152)</f>
        <v>5609994.8335639983</v>
      </c>
      <c r="M152" s="28">
        <f>L152/C152</f>
        <v>1022.4156795268814</v>
      </c>
      <c r="N152" s="368">
        <v>15</v>
      </c>
      <c r="O152" s="196">
        <f>L152-AE152</f>
        <v>-13791748.507342797</v>
      </c>
      <c r="P152" s="197">
        <f>O152/AE152</f>
        <v>-0.71085099235717442</v>
      </c>
      <c r="Q152" s="196">
        <f>M152-AF152</f>
        <v>-2536.8841445249982</v>
      </c>
      <c r="R152" s="46"/>
      <c r="S152" s="73">
        <f>I152/AB152-1</f>
        <v>-0.71542069606353231</v>
      </c>
      <c r="T152" s="73">
        <f>K152/AD152-1</f>
        <v>-0.69456443766038789</v>
      </c>
      <c r="U152" s="97"/>
      <c r="V152" s="49"/>
      <c r="W152" s="104">
        <v>475</v>
      </c>
      <c r="X152" s="99" t="s">
        <v>150</v>
      </c>
      <c r="Y152" s="100">
        <v>5451</v>
      </c>
      <c r="Z152" s="210">
        <v>12266151.671896236</v>
      </c>
      <c r="AA152" s="175">
        <v>3415253.5028451006</v>
      </c>
      <c r="AB152" s="211">
        <f>Z152+AA152</f>
        <v>15681405.174741337</v>
      </c>
      <c r="AC152" s="274">
        <v>15935</v>
      </c>
      <c r="AD152" s="250">
        <v>3704403.1661654566</v>
      </c>
      <c r="AE152" s="212">
        <f>SUM(AB152+AC152+AD152)</f>
        <v>19401743.340906795</v>
      </c>
      <c r="AF152" s="175">
        <f>AE152/Y152</f>
        <v>3559.2998240518796</v>
      </c>
    </row>
    <row r="153" spans="1:32">
      <c r="A153" s="359">
        <v>480</v>
      </c>
      <c r="B153" s="25" t="s">
        <v>151</v>
      </c>
      <c r="C153" s="77">
        <v>1990</v>
      </c>
      <c r="D153" s="47">
        <v>821951.25979196792</v>
      </c>
      <c r="E153" s="246">
        <f>D153-F153-G153</f>
        <v>491922.59198787453</v>
      </c>
      <c r="F153" s="317">
        <v>257735.35952264559</v>
      </c>
      <c r="G153" s="248">
        <v>72293.308281447811</v>
      </c>
      <c r="H153" s="67">
        <v>966337.75073634018</v>
      </c>
      <c r="I153" s="233">
        <f>SUM(D153+H153)</f>
        <v>1788289.0105283081</v>
      </c>
      <c r="J153" s="273">
        <v>-475710</v>
      </c>
      <c r="K153" s="31">
        <v>415621.65348625311</v>
      </c>
      <c r="L153" s="27">
        <f>SUM(I153:K153)</f>
        <v>1728200.6640145611</v>
      </c>
      <c r="M153" s="28">
        <f>L153/C153</f>
        <v>868.4425447309352</v>
      </c>
      <c r="N153" s="368">
        <v>2</v>
      </c>
      <c r="O153" s="196">
        <f>L153-AE153</f>
        <v>-3505972.5233765813</v>
      </c>
      <c r="P153" s="197">
        <f>O153/AE153</f>
        <v>-0.66982356102054308</v>
      </c>
      <c r="Q153" s="196">
        <f>M153-AF153</f>
        <v>-1749.9532468604318</v>
      </c>
      <c r="R153" s="46"/>
      <c r="S153" s="73">
        <f>I153/AB153-1</f>
        <v>-0.58849932982248432</v>
      </c>
      <c r="T153" s="73">
        <f>K153/AD153-1</f>
        <v>-0.69531637993927253</v>
      </c>
      <c r="U153" s="97"/>
      <c r="V153" s="49"/>
      <c r="W153" s="104">
        <v>480</v>
      </c>
      <c r="X153" s="99" t="s">
        <v>151</v>
      </c>
      <c r="Y153" s="100">
        <v>1999</v>
      </c>
      <c r="Z153" s="210">
        <v>2910666.0217814827</v>
      </c>
      <c r="AA153" s="175">
        <v>1435108.2141556421</v>
      </c>
      <c r="AB153" s="211">
        <f>Z153+AA153</f>
        <v>4345774.235937125</v>
      </c>
      <c r="AC153" s="273">
        <v>-475710</v>
      </c>
      <c r="AD153" s="250">
        <v>1364108.9514540171</v>
      </c>
      <c r="AE153" s="212">
        <f>SUM(AB153+AC153+AD153)</f>
        <v>5234173.1873911424</v>
      </c>
      <c r="AF153" s="175">
        <f>AE153/Y153</f>
        <v>2618.395791591367</v>
      </c>
    </row>
    <row r="154" spans="1:32">
      <c r="A154" s="359">
        <v>481</v>
      </c>
      <c r="B154" s="25" t="s">
        <v>152</v>
      </c>
      <c r="C154" s="77">
        <v>9612</v>
      </c>
      <c r="D154" s="47">
        <v>5756772.8462383877</v>
      </c>
      <c r="E154" s="246">
        <f>D154-F154-G154</f>
        <v>5633350.1397296153</v>
      </c>
      <c r="F154" s="317">
        <v>127379.05916760612</v>
      </c>
      <c r="G154" s="248">
        <v>-3956.3526588329705</v>
      </c>
      <c r="H154" s="67">
        <v>1150361.8465554225</v>
      </c>
      <c r="I154" s="233">
        <f>SUM(D154+H154)</f>
        <v>6907134.6927938107</v>
      </c>
      <c r="J154" s="274">
        <v>-1858795</v>
      </c>
      <c r="K154" s="31">
        <v>1317052.2380310306</v>
      </c>
      <c r="L154" s="27">
        <f>SUM(I154:K154)</f>
        <v>6365391.9308248414</v>
      </c>
      <c r="M154" s="28">
        <f>L154/C154</f>
        <v>662.23386712701222</v>
      </c>
      <c r="N154" s="368">
        <v>2</v>
      </c>
      <c r="O154" s="196">
        <f>L154-AE154</f>
        <v>-4278983.7094656667</v>
      </c>
      <c r="P154" s="197">
        <f>O154/AE154</f>
        <v>-0.40199480496245282</v>
      </c>
      <c r="Q154" s="196">
        <f>M154-AF154</f>
        <v>-453.17802015062671</v>
      </c>
      <c r="R154" s="46"/>
      <c r="S154" s="73">
        <f>I154/AB154-1</f>
        <v>-0.16422910478643782</v>
      </c>
      <c r="T154" s="73">
        <f>K154/AD154-1</f>
        <v>-0.68928528506472653</v>
      </c>
      <c r="U154" s="97"/>
      <c r="V154" s="49"/>
      <c r="W154" s="104">
        <v>481</v>
      </c>
      <c r="X154" s="99" t="s">
        <v>152</v>
      </c>
      <c r="Y154" s="100">
        <v>9543</v>
      </c>
      <c r="Z154" s="210">
        <v>8425126.7053078357</v>
      </c>
      <c r="AA154" s="175">
        <v>-160739.02161271192</v>
      </c>
      <c r="AB154" s="211">
        <f>Z154+AA154</f>
        <v>8264387.6836951235</v>
      </c>
      <c r="AC154" s="274">
        <v>-1858795</v>
      </c>
      <c r="AD154" s="250">
        <v>4238782.9565953845</v>
      </c>
      <c r="AE154" s="212">
        <f>SUM(AB154+AC154+AD154)</f>
        <v>10644375.640290508</v>
      </c>
      <c r="AF154" s="175">
        <f>AE154/Y154</f>
        <v>1115.4118872776389</v>
      </c>
    </row>
    <row r="155" spans="1:32">
      <c r="A155" s="359">
        <v>483</v>
      </c>
      <c r="B155" s="25" t="s">
        <v>153</v>
      </c>
      <c r="C155" s="77">
        <v>1076</v>
      </c>
      <c r="D155" s="47">
        <v>1009519.5249432389</v>
      </c>
      <c r="E155" s="246">
        <f>D155-F155-G155</f>
        <v>1233690.0601782375</v>
      </c>
      <c r="F155" s="317">
        <v>-47099.423704399829</v>
      </c>
      <c r="G155" s="248">
        <v>-177071.11153059875</v>
      </c>
      <c r="H155" s="67">
        <v>958405.05546888267</v>
      </c>
      <c r="I155" s="233">
        <f>SUM(D155+H155)</f>
        <v>1967924.5804121215</v>
      </c>
      <c r="J155" s="273">
        <v>-197264</v>
      </c>
      <c r="K155" s="31">
        <v>233879.08565576983</v>
      </c>
      <c r="L155" s="27">
        <f>SUM(I155:K155)</f>
        <v>2004539.6660678913</v>
      </c>
      <c r="M155" s="28">
        <f>L155/C155</f>
        <v>1862.9550799887465</v>
      </c>
      <c r="N155" s="368">
        <v>17</v>
      </c>
      <c r="O155" s="196">
        <f>L155-AE155</f>
        <v>-2712774.5566464239</v>
      </c>
      <c r="P155" s="197">
        <f>O155/AE155</f>
        <v>-0.57506759748675573</v>
      </c>
      <c r="Q155" s="196">
        <f>M155-AF155</f>
        <v>-2513.0321395978162</v>
      </c>
      <c r="R155" s="46"/>
      <c r="S155" s="73">
        <f>I155/AB155-1</f>
        <v>-0.52551385299532094</v>
      </c>
      <c r="T155" s="73">
        <f>K155/AD155-1</f>
        <v>-0.69510961942107774</v>
      </c>
      <c r="U155" s="97"/>
      <c r="V155" s="49"/>
      <c r="W155" s="104">
        <v>483</v>
      </c>
      <c r="X155" s="99" t="s">
        <v>153</v>
      </c>
      <c r="Y155" s="100">
        <v>1078</v>
      </c>
      <c r="Z155" s="210">
        <v>2496587.0641226131</v>
      </c>
      <c r="AA155" s="175">
        <v>1650898.7852223522</v>
      </c>
      <c r="AB155" s="211">
        <f>Z155+AA155</f>
        <v>4147485.8493449651</v>
      </c>
      <c r="AC155" s="273">
        <v>-197264</v>
      </c>
      <c r="AD155" s="250">
        <v>767092.37336934975</v>
      </c>
      <c r="AE155" s="212">
        <f>SUM(AB155+AC155+AD155)</f>
        <v>4717314.2227143152</v>
      </c>
      <c r="AF155" s="175">
        <f>AE155/Y155</f>
        <v>4375.9872195865628</v>
      </c>
    </row>
    <row r="156" spans="1:32">
      <c r="A156" s="359">
        <v>484</v>
      </c>
      <c r="B156" s="25" t="s">
        <v>154</v>
      </c>
      <c r="C156" s="77">
        <v>3055</v>
      </c>
      <c r="D156" s="47">
        <v>591592.01537642989</v>
      </c>
      <c r="E156" s="246">
        <f>D156-F156-G156</f>
        <v>821197.17413276865</v>
      </c>
      <c r="F156" s="317">
        <v>-361551.71027159796</v>
      </c>
      <c r="G156" s="248">
        <v>131946.5515152592</v>
      </c>
      <c r="H156" s="67">
        <v>-22699.487588965534</v>
      </c>
      <c r="I156" s="233">
        <f>SUM(D156+H156)</f>
        <v>568892.52778746432</v>
      </c>
      <c r="J156" s="274">
        <v>287052</v>
      </c>
      <c r="K156" s="31">
        <v>594887.75638518808</v>
      </c>
      <c r="L156" s="27">
        <f>SUM(I156:K156)</f>
        <v>1450832.2841726523</v>
      </c>
      <c r="M156" s="28">
        <f>L156/C156</f>
        <v>474.90418467189926</v>
      </c>
      <c r="N156" s="368">
        <v>4</v>
      </c>
      <c r="O156" s="196">
        <f>L156-AE156</f>
        <v>-10015318.942603329</v>
      </c>
      <c r="P156" s="197">
        <f>O156/AE156</f>
        <v>-0.87346824095738074</v>
      </c>
      <c r="Q156" s="196">
        <f>M156-AF156</f>
        <v>-3264.8711665270512</v>
      </c>
      <c r="R156" s="46"/>
      <c r="S156" s="73">
        <f>I156/AB156-1</f>
        <v>-0.9383017132014948</v>
      </c>
      <c r="T156" s="73">
        <f>K156/AD156-1</f>
        <v>-0.69626003498002065</v>
      </c>
      <c r="U156" s="97"/>
      <c r="V156" s="49"/>
      <c r="W156" s="104">
        <v>484</v>
      </c>
      <c r="X156" s="99" t="s">
        <v>154</v>
      </c>
      <c r="Y156" s="100">
        <v>3066</v>
      </c>
      <c r="Z156" s="210">
        <v>7701391.3844845872</v>
      </c>
      <c r="AA156" s="175">
        <v>1519164.9276438016</v>
      </c>
      <c r="AB156" s="211">
        <f>Z156+AA156</f>
        <v>9220556.3121283893</v>
      </c>
      <c r="AC156" s="274">
        <v>287052</v>
      </c>
      <c r="AD156" s="250">
        <v>1958542.9146475922</v>
      </c>
      <c r="AE156" s="212">
        <f>SUM(AB156+AC156+AD156)</f>
        <v>11466151.226775981</v>
      </c>
      <c r="AF156" s="175">
        <f>AE156/Y156</f>
        <v>3739.7753511989504</v>
      </c>
    </row>
    <row r="157" spans="1:32">
      <c r="A157" s="359">
        <v>489</v>
      </c>
      <c r="B157" s="25" t="s">
        <v>155</v>
      </c>
      <c r="C157" s="77">
        <v>1835</v>
      </c>
      <c r="D157" s="47">
        <v>1271146.6871959483</v>
      </c>
      <c r="E157" s="246">
        <f>D157-F157-G157</f>
        <v>101262.3449261309</v>
      </c>
      <c r="F157" s="317">
        <v>736582.23630525544</v>
      </c>
      <c r="G157" s="248">
        <v>433302.10596456198</v>
      </c>
      <c r="H157" s="67">
        <v>711649.45056379191</v>
      </c>
      <c r="I157" s="233">
        <f>SUM(D157+H157)</f>
        <v>1982796.1377597402</v>
      </c>
      <c r="J157" s="273">
        <v>-420682</v>
      </c>
      <c r="K157" s="31">
        <v>422624.62710096728</v>
      </c>
      <c r="L157" s="27">
        <f>SUM(I157:K157)</f>
        <v>1984738.7648607076</v>
      </c>
      <c r="M157" s="28">
        <f>L157/C157</f>
        <v>1081.6015067360804</v>
      </c>
      <c r="N157" s="368">
        <v>8</v>
      </c>
      <c r="O157" s="196">
        <f>L157-AE157</f>
        <v>-6128575.5650525903</v>
      </c>
      <c r="P157" s="197">
        <f>O157/AE157</f>
        <v>-0.75537262773819869</v>
      </c>
      <c r="Q157" s="196">
        <f>M157-AF157</f>
        <v>-3261.7145157014447</v>
      </c>
      <c r="R157" s="46"/>
      <c r="S157" s="73">
        <f>I157/AB157-1</f>
        <v>-0.72199850841436297</v>
      </c>
      <c r="T157" s="73">
        <f>K157/AD157-1</f>
        <v>-0.69848587510012672</v>
      </c>
      <c r="U157" s="97"/>
      <c r="V157" s="49"/>
      <c r="W157" s="104">
        <v>489</v>
      </c>
      <c r="X157" s="99" t="s">
        <v>155</v>
      </c>
      <c r="Y157" s="100">
        <v>1868</v>
      </c>
      <c r="Z157" s="210">
        <v>5454100.0142650604</v>
      </c>
      <c r="AA157" s="175">
        <v>1678221.9256298193</v>
      </c>
      <c r="AB157" s="211">
        <f>Z157+AA157</f>
        <v>7132321.9398948792</v>
      </c>
      <c r="AC157" s="273">
        <v>-420682</v>
      </c>
      <c r="AD157" s="250">
        <v>1401674.3900184189</v>
      </c>
      <c r="AE157" s="212">
        <f>SUM(AB157+AC157+AD157)</f>
        <v>8113314.3299132977</v>
      </c>
      <c r="AF157" s="175">
        <f>AE157/Y157</f>
        <v>4343.3160224375251</v>
      </c>
    </row>
    <row r="158" spans="1:32">
      <c r="A158" s="359">
        <v>491</v>
      </c>
      <c r="B158" s="25" t="s">
        <v>156</v>
      </c>
      <c r="C158" s="77">
        <v>52122</v>
      </c>
      <c r="D158" s="47">
        <v>-8705014.8584107719</v>
      </c>
      <c r="E158" s="246">
        <f>D158-F158-G158</f>
        <v>4899998.7414726112</v>
      </c>
      <c r="F158" s="317">
        <v>-9655753.1401467435</v>
      </c>
      <c r="G158" s="248">
        <v>-3949260.4597366396</v>
      </c>
      <c r="H158" s="67">
        <v>9884335.8154166546</v>
      </c>
      <c r="I158" s="233">
        <f>SUM(D158+H158)</f>
        <v>1179320.9570058826</v>
      </c>
      <c r="J158" s="274">
        <v>913284</v>
      </c>
      <c r="K158" s="31">
        <v>9069461.6324990522</v>
      </c>
      <c r="L158" s="27">
        <f>SUM(I158:K158)</f>
        <v>11162066.589504935</v>
      </c>
      <c r="M158" s="28">
        <f>L158/C158</f>
        <v>214.1526915602804</v>
      </c>
      <c r="N158" s="368">
        <v>10</v>
      </c>
      <c r="O158" s="196">
        <f>L158-AE158</f>
        <v>-122992582.82677481</v>
      </c>
      <c r="P158" s="197">
        <f>O158/AE158</f>
        <v>-0.91679702016983977</v>
      </c>
      <c r="Q158" s="196">
        <f>M158-AF158</f>
        <v>-2337.1404909564981</v>
      </c>
      <c r="R158" s="46"/>
      <c r="S158" s="73">
        <f>I158/AB158-1</f>
        <v>-0.98866404328561097</v>
      </c>
      <c r="T158" s="73">
        <f>K158/AD158-1</f>
        <v>-0.6894840419253685</v>
      </c>
      <c r="U158" s="97"/>
      <c r="V158" s="49"/>
      <c r="W158" s="104">
        <v>491</v>
      </c>
      <c r="X158" s="99" t="s">
        <v>156</v>
      </c>
      <c r="Y158" s="100">
        <v>52583</v>
      </c>
      <c r="Z158" s="210">
        <v>83642176.895961478</v>
      </c>
      <c r="AA158" s="175">
        <v>20391473.436254103</v>
      </c>
      <c r="AB158" s="211">
        <f>Z158+AA158</f>
        <v>104033650.33221558</v>
      </c>
      <c r="AC158" s="274">
        <v>913284</v>
      </c>
      <c r="AD158" s="250">
        <v>29207715.084064167</v>
      </c>
      <c r="AE158" s="212">
        <f>SUM(AB158+AC158+AD158)</f>
        <v>134154649.41627975</v>
      </c>
      <c r="AF158" s="175">
        <f>AE158/Y158</f>
        <v>2551.2931825167784</v>
      </c>
    </row>
    <row r="159" spans="1:32">
      <c r="A159" s="359">
        <v>494</v>
      </c>
      <c r="B159" s="25" t="s">
        <v>157</v>
      </c>
      <c r="C159" s="77">
        <v>8909</v>
      </c>
      <c r="D159" s="47">
        <v>5612595.7003508583</v>
      </c>
      <c r="E159" s="246">
        <f>D159-F159-G159</f>
        <v>8286216.7043250091</v>
      </c>
      <c r="F159" s="317">
        <v>-1055554.989250958</v>
      </c>
      <c r="G159" s="248">
        <v>-1618066.0147231924</v>
      </c>
      <c r="H159" s="67">
        <v>5374840.5058103418</v>
      </c>
      <c r="I159" s="233">
        <f>SUM(D159+H159)</f>
        <v>10987436.206161201</v>
      </c>
      <c r="J159" s="273">
        <v>21242</v>
      </c>
      <c r="K159" s="31">
        <v>1373958.2756946399</v>
      </c>
      <c r="L159" s="27">
        <f>SUM(I159:K159)</f>
        <v>12382636.481855841</v>
      </c>
      <c r="M159" s="28">
        <f>L159/C159</f>
        <v>1389.9019510445439</v>
      </c>
      <c r="N159" s="368">
        <v>17</v>
      </c>
      <c r="O159" s="196">
        <f>L159-AE159</f>
        <v>-16883683.226570144</v>
      </c>
      <c r="P159" s="197">
        <f>O159/AE159</f>
        <v>-0.57689806558455692</v>
      </c>
      <c r="Q159" s="196">
        <f>M159-AF159</f>
        <v>-1897.3405187326082</v>
      </c>
      <c r="R159" s="46"/>
      <c r="S159" s="73">
        <f>I159/AB159-1</f>
        <v>-0.55674938587462008</v>
      </c>
      <c r="T159" s="73">
        <f>K159/AD159-1</f>
        <v>-0.6917137807271746</v>
      </c>
      <c r="U159" s="97"/>
      <c r="V159" s="49"/>
      <c r="W159" s="104">
        <v>494</v>
      </c>
      <c r="X159" s="99" t="s">
        <v>157</v>
      </c>
      <c r="Y159" s="100">
        <v>8903</v>
      </c>
      <c r="Z159" s="210">
        <v>16794788.738812387</v>
      </c>
      <c r="AA159" s="175">
        <v>7993527.07173998</v>
      </c>
      <c r="AB159" s="211">
        <f>Z159+AA159</f>
        <v>24788315.810552366</v>
      </c>
      <c r="AC159" s="273">
        <v>21242</v>
      </c>
      <c r="AD159" s="250">
        <v>4456761.8978736186</v>
      </c>
      <c r="AE159" s="212">
        <f>SUM(AB159+AC159+AD159)</f>
        <v>29266319.708425984</v>
      </c>
      <c r="AF159" s="175">
        <f>AE159/Y159</f>
        <v>3287.2424697771521</v>
      </c>
    </row>
    <row r="160" spans="1:32">
      <c r="A160" s="359">
        <v>495</v>
      </c>
      <c r="B160" s="25" t="s">
        <v>158</v>
      </c>
      <c r="C160" s="77">
        <v>1488</v>
      </c>
      <c r="D160" s="47">
        <v>935361.14665334113</v>
      </c>
      <c r="E160" s="246">
        <f>D160-F160-G160</f>
        <v>548640.96383452136</v>
      </c>
      <c r="F160" s="317">
        <v>210648.54425222619</v>
      </c>
      <c r="G160" s="248">
        <v>176071.63856659361</v>
      </c>
      <c r="H160" s="67">
        <v>-836.90441620606498</v>
      </c>
      <c r="I160" s="233">
        <f>SUM(D160+H160)</f>
        <v>934524.24223713507</v>
      </c>
      <c r="J160" s="274">
        <v>-388195</v>
      </c>
      <c r="K160" s="31">
        <v>336269.04294813628</v>
      </c>
      <c r="L160" s="27">
        <f>SUM(I160:K160)</f>
        <v>882598.28518527141</v>
      </c>
      <c r="M160" s="28">
        <f>L160/C160</f>
        <v>593.14400886106955</v>
      </c>
      <c r="N160" s="368">
        <v>13</v>
      </c>
      <c r="O160" s="196">
        <f>L160-AE160</f>
        <v>-5102792.8794270568</v>
      </c>
      <c r="P160" s="197">
        <f>O160/AE160</f>
        <v>-0.85254125237403144</v>
      </c>
      <c r="Q160" s="196">
        <f>M160-AF160</f>
        <v>-3248.5704742020416</v>
      </c>
      <c r="R160" s="46"/>
      <c r="S160" s="73">
        <f>I160/AB160-1</f>
        <v>-0.82236806399073881</v>
      </c>
      <c r="T160" s="73">
        <f>K160/AD160-1</f>
        <v>-0.69775508327975033</v>
      </c>
      <c r="U160" s="97"/>
      <c r="V160" s="49"/>
      <c r="W160" s="104">
        <v>495</v>
      </c>
      <c r="X160" s="99" t="s">
        <v>158</v>
      </c>
      <c r="Y160" s="100">
        <v>1558</v>
      </c>
      <c r="Z160" s="210">
        <v>4368790.3119018869</v>
      </c>
      <c r="AA160" s="175">
        <v>892224.47649974155</v>
      </c>
      <c r="AB160" s="211">
        <f>Z160+AA160</f>
        <v>5261014.7884016288</v>
      </c>
      <c r="AC160" s="274">
        <v>-388195</v>
      </c>
      <c r="AD160" s="250">
        <v>1112571.3762106991</v>
      </c>
      <c r="AE160" s="212">
        <f>SUM(AB160+AC160+AD160)</f>
        <v>5985391.1646123277</v>
      </c>
      <c r="AF160" s="175">
        <f>AE160/Y160</f>
        <v>3841.7144830631114</v>
      </c>
    </row>
    <row r="161" spans="1:32">
      <c r="A161" s="359">
        <v>498</v>
      </c>
      <c r="B161" s="25" t="s">
        <v>159</v>
      </c>
      <c r="C161" s="77">
        <v>2321</v>
      </c>
      <c r="D161" s="47">
        <v>3186144.5115082865</v>
      </c>
      <c r="E161" s="246">
        <f>D161-F161-G161</f>
        <v>2756460.5412463984</v>
      </c>
      <c r="F161" s="317">
        <v>-87896.313108590111</v>
      </c>
      <c r="G161" s="248">
        <v>517580.28337047831</v>
      </c>
      <c r="H161" s="67">
        <v>38821.256438484321</v>
      </c>
      <c r="I161" s="233">
        <f>SUM(D161+H161)</f>
        <v>3224965.7679467709</v>
      </c>
      <c r="J161" s="273">
        <v>59649</v>
      </c>
      <c r="K161" s="31">
        <v>462287.15816631779</v>
      </c>
      <c r="L161" s="27">
        <f>SUM(I161:K161)</f>
        <v>3746901.9261130886</v>
      </c>
      <c r="M161" s="28">
        <f>L161/C161</f>
        <v>1614.3480939737565</v>
      </c>
      <c r="N161" s="368">
        <v>19</v>
      </c>
      <c r="O161" s="196">
        <f>L161-AE161</f>
        <v>-6514217.0334759997</v>
      </c>
      <c r="P161" s="197">
        <f>O161/AE161</f>
        <v>-0.63484470447430275</v>
      </c>
      <c r="Q161" s="196">
        <f>M161-AF161</f>
        <v>-2852.8347356253244</v>
      </c>
      <c r="R161" s="46"/>
      <c r="S161" s="73">
        <f>I161/AB161-1</f>
        <v>-0.62961235298455509</v>
      </c>
      <c r="T161" s="73">
        <f>K161/AD161-1</f>
        <v>-0.69066785586550239</v>
      </c>
      <c r="U161" s="97"/>
      <c r="V161" s="49"/>
      <c r="W161" s="104">
        <v>498</v>
      </c>
      <c r="X161" s="99" t="s">
        <v>159</v>
      </c>
      <c r="Y161" s="100">
        <v>2297</v>
      </c>
      <c r="Z161" s="210">
        <v>7913054.125689256</v>
      </c>
      <c r="AA161" s="175">
        <v>793947.29277946427</v>
      </c>
      <c r="AB161" s="211">
        <f>Z161+AA161</f>
        <v>8707001.4184687212</v>
      </c>
      <c r="AC161" s="273">
        <v>59649</v>
      </c>
      <c r="AD161" s="250">
        <v>1494468.5411203669</v>
      </c>
      <c r="AE161" s="212">
        <f>SUM(AB161+AC161+AD161)</f>
        <v>10261118.959589088</v>
      </c>
      <c r="AF161" s="175">
        <f>AE161/Y161</f>
        <v>4467.1828295990808</v>
      </c>
    </row>
    <row r="162" spans="1:32">
      <c r="A162" s="359">
        <v>499</v>
      </c>
      <c r="B162" s="25" t="s">
        <v>160</v>
      </c>
      <c r="C162" s="77">
        <v>19536</v>
      </c>
      <c r="D162" s="47">
        <v>18302754.489053972</v>
      </c>
      <c r="E162" s="246">
        <f>D162-F162-G162</f>
        <v>15335744.396239879</v>
      </c>
      <c r="F162" s="317">
        <v>2222277.170830538</v>
      </c>
      <c r="G162" s="248">
        <v>744732.92198355473</v>
      </c>
      <c r="H162" s="67">
        <v>4563766.7184693469</v>
      </c>
      <c r="I162" s="233">
        <f>SUM(D162+H162)</f>
        <v>22866521.20752332</v>
      </c>
      <c r="J162" s="274">
        <v>-1321634</v>
      </c>
      <c r="K162" s="31">
        <v>2908207.4005086473</v>
      </c>
      <c r="L162" s="27">
        <f>SUM(I162:K162)</f>
        <v>24453094.608031966</v>
      </c>
      <c r="M162" s="28">
        <f>L162/C162</f>
        <v>1251.6940319426683</v>
      </c>
      <c r="N162" s="368">
        <v>15</v>
      </c>
      <c r="O162" s="196">
        <f>L162-AE162</f>
        <v>-18983172.264572598</v>
      </c>
      <c r="P162" s="197">
        <f>O162/AE162</f>
        <v>-0.43703507762876753</v>
      </c>
      <c r="Q162" s="196">
        <f>M162-AF162</f>
        <v>-981.18865312413686</v>
      </c>
      <c r="R162" s="46"/>
      <c r="S162" s="73">
        <f>I162/AB162-1</f>
        <v>-0.35182323859427067</v>
      </c>
      <c r="T162" s="73">
        <f>K162/AD162-1</f>
        <v>-0.69321679906909484</v>
      </c>
      <c r="U162" s="97"/>
      <c r="V162" s="49"/>
      <c r="W162" s="104">
        <v>499</v>
      </c>
      <c r="X162" s="99" t="s">
        <v>160</v>
      </c>
      <c r="Y162" s="100">
        <v>19453</v>
      </c>
      <c r="Z162" s="210">
        <v>30633163.956099384</v>
      </c>
      <c r="AA162" s="175">
        <v>4645054.2230462125</v>
      </c>
      <c r="AB162" s="211">
        <f>Z162+AA162</f>
        <v>35278218.179145597</v>
      </c>
      <c r="AC162" s="274">
        <v>-1321634</v>
      </c>
      <c r="AD162" s="250">
        <v>9479682.6934589688</v>
      </c>
      <c r="AE162" s="212">
        <f>SUM(AB162+AC162+AD162)</f>
        <v>43436266.872604564</v>
      </c>
      <c r="AF162" s="175">
        <f>AE162/Y162</f>
        <v>2232.8826850668052</v>
      </c>
    </row>
    <row r="163" spans="1:32">
      <c r="A163" s="359">
        <v>500</v>
      </c>
      <c r="B163" s="25" t="s">
        <v>161</v>
      </c>
      <c r="C163" s="77">
        <v>10426</v>
      </c>
      <c r="D163" s="47">
        <v>11048163.798820738</v>
      </c>
      <c r="E163" s="246">
        <f>D163-F163-G163</f>
        <v>7416801.5799546586</v>
      </c>
      <c r="F163" s="317">
        <v>2369423.256970257</v>
      </c>
      <c r="G163" s="248">
        <v>1261938.9618958228</v>
      </c>
      <c r="H163" s="67">
        <v>1634893.6397164017</v>
      </c>
      <c r="I163" s="233">
        <f>SUM(D163+H163)</f>
        <v>12683057.438537139</v>
      </c>
      <c r="J163" s="273">
        <v>-641509</v>
      </c>
      <c r="K163" s="31">
        <v>1107699.5096637718</v>
      </c>
      <c r="L163" s="27">
        <f>SUM(I163:K163)</f>
        <v>13149247.948200911</v>
      </c>
      <c r="M163" s="28">
        <f>L163/C163</f>
        <v>1261.1977698255239</v>
      </c>
      <c r="N163" s="368">
        <v>13</v>
      </c>
      <c r="O163" s="196">
        <f>L163-AE163</f>
        <v>-1534259.5015692338</v>
      </c>
      <c r="P163" s="197">
        <f>O163/AE163</f>
        <v>-0.10448862486144284</v>
      </c>
      <c r="Q163" s="196">
        <f>M163-AF163</f>
        <v>-168.96756082317052</v>
      </c>
      <c r="R163" s="46"/>
      <c r="S163" s="73">
        <f>I163/AB163-1</f>
        <v>7.2627031075731319E-2</v>
      </c>
      <c r="T163" s="73">
        <f>K163/AD163-1</f>
        <v>-0.68357973348969547</v>
      </c>
      <c r="U163" s="97"/>
      <c r="V163" s="49"/>
      <c r="W163" s="104">
        <v>500</v>
      </c>
      <c r="X163" s="99" t="s">
        <v>161</v>
      </c>
      <c r="Y163" s="100">
        <v>10267</v>
      </c>
      <c r="Z163" s="210">
        <v>11423844.972097214</v>
      </c>
      <c r="AA163" s="175">
        <v>400449.09386285802</v>
      </c>
      <c r="AB163" s="211">
        <f>Z163+AA163</f>
        <v>11824294.065960072</v>
      </c>
      <c r="AC163" s="273">
        <v>-641509</v>
      </c>
      <c r="AD163" s="250">
        <v>3500722.3838100727</v>
      </c>
      <c r="AE163" s="212">
        <f>SUM(AB163+AC163+AD163)</f>
        <v>14683507.449770145</v>
      </c>
      <c r="AF163" s="175">
        <f>AE163/Y163</f>
        <v>1430.1653306486944</v>
      </c>
    </row>
    <row r="164" spans="1:32">
      <c r="A164" s="359">
        <v>503</v>
      </c>
      <c r="B164" s="25" t="s">
        <v>162</v>
      </c>
      <c r="C164" s="77">
        <v>7594</v>
      </c>
      <c r="D164" s="47">
        <v>-380455.66034477227</v>
      </c>
      <c r="E164" s="246">
        <f>D164-F164-G164</f>
        <v>1525364.2902975599</v>
      </c>
      <c r="F164" s="317">
        <v>-890241.66087238502</v>
      </c>
      <c r="G164" s="248">
        <v>-1015578.2897699471</v>
      </c>
      <c r="H164" s="67">
        <v>3235573.3346341993</v>
      </c>
      <c r="I164" s="233">
        <f>SUM(D164+H164)</f>
        <v>2855117.6742894268</v>
      </c>
      <c r="J164" s="274">
        <v>-188851</v>
      </c>
      <c r="K164" s="31">
        <v>1465175.8975071369</v>
      </c>
      <c r="L164" s="27">
        <f>SUM(I164:K164)</f>
        <v>4131442.5717965635</v>
      </c>
      <c r="M164" s="28">
        <f>L164/C164</f>
        <v>544.04037026554693</v>
      </c>
      <c r="N164" s="368">
        <v>2</v>
      </c>
      <c r="O164" s="196">
        <f>L164-AE164</f>
        <v>-15590588.595899574</v>
      </c>
      <c r="P164" s="197">
        <f>O164/AE164</f>
        <v>-0.79051637548551834</v>
      </c>
      <c r="Q164" s="196">
        <f>M164-AF164</f>
        <v>-2035.689017268284</v>
      </c>
      <c r="R164" s="46"/>
      <c r="S164" s="73">
        <f>I164/AB164-1</f>
        <v>-0.8115172731276119</v>
      </c>
      <c r="T164" s="73">
        <f>K164/AD164-1</f>
        <v>-0.69238260127772255</v>
      </c>
      <c r="U164" s="97"/>
      <c r="V164" s="49"/>
      <c r="W164" s="104">
        <v>503</v>
      </c>
      <c r="X164" s="99" t="s">
        <v>162</v>
      </c>
      <c r="Y164" s="100">
        <v>7645</v>
      </c>
      <c r="Z164" s="210">
        <v>10836536.220309256</v>
      </c>
      <c r="AA164" s="175">
        <v>4311364.7129284097</v>
      </c>
      <c r="AB164" s="211">
        <f>Z164+AA164</f>
        <v>15147900.933237664</v>
      </c>
      <c r="AC164" s="274">
        <v>-188851</v>
      </c>
      <c r="AD164" s="250">
        <v>4762981.2344584726</v>
      </c>
      <c r="AE164" s="212">
        <f>SUM(AB164+AC164+AD164)</f>
        <v>19722031.167696137</v>
      </c>
      <c r="AF164" s="175">
        <f>AE164/Y164</f>
        <v>2579.729387533831</v>
      </c>
    </row>
    <row r="165" spans="1:32">
      <c r="A165" s="359">
        <v>504</v>
      </c>
      <c r="B165" s="25" t="s">
        <v>163</v>
      </c>
      <c r="C165" s="77">
        <v>1816</v>
      </c>
      <c r="D165" s="47">
        <v>316803.03839778469</v>
      </c>
      <c r="E165" s="246">
        <f>D165-F165-G165</f>
        <v>468944.31855584576</v>
      </c>
      <c r="F165" s="317">
        <v>-167405.78089371035</v>
      </c>
      <c r="G165" s="248">
        <v>15264.500735649279</v>
      </c>
      <c r="H165" s="67">
        <v>769664.48536531755</v>
      </c>
      <c r="I165" s="233">
        <f>SUM(D165+H165)</f>
        <v>1086467.5237631022</v>
      </c>
      <c r="J165" s="273">
        <v>-500555</v>
      </c>
      <c r="K165" s="31">
        <v>405409.7753296225</v>
      </c>
      <c r="L165" s="27">
        <f>SUM(I165:K165)</f>
        <v>991322.29909272469</v>
      </c>
      <c r="M165" s="28">
        <f>L165/C165</f>
        <v>545.88232328894526</v>
      </c>
      <c r="N165" s="368">
        <v>1</v>
      </c>
      <c r="O165" s="196">
        <f>L165-AE165</f>
        <v>-4444193.1636862885</v>
      </c>
      <c r="P165" s="197">
        <f>O165/AE165</f>
        <v>-0.81762128985170945</v>
      </c>
      <c r="Q165" s="196">
        <f>M165-AF165</f>
        <v>-2359.2568871755193</v>
      </c>
      <c r="R165" s="46"/>
      <c r="S165" s="73">
        <f>I165/AB165-1</f>
        <v>-0.76489206669863719</v>
      </c>
      <c r="T165" s="73">
        <f>K165/AD165-1</f>
        <v>-0.69168644275563618</v>
      </c>
      <c r="U165" s="97"/>
      <c r="V165" s="49"/>
      <c r="W165" s="104">
        <v>504</v>
      </c>
      <c r="X165" s="99" t="s">
        <v>163</v>
      </c>
      <c r="Y165" s="100">
        <v>1871</v>
      </c>
      <c r="Z165" s="210">
        <v>3340292.791829234</v>
      </c>
      <c r="AA165" s="175">
        <v>1280850.8187118086</v>
      </c>
      <c r="AB165" s="211">
        <f>Z165+AA165</f>
        <v>4621143.6105410429</v>
      </c>
      <c r="AC165" s="273">
        <v>-500555</v>
      </c>
      <c r="AD165" s="250">
        <v>1314926.8522379703</v>
      </c>
      <c r="AE165" s="212">
        <f>SUM(AB165+AC165+AD165)</f>
        <v>5435515.4627790134</v>
      </c>
      <c r="AF165" s="175">
        <f>AE165/Y165</f>
        <v>2905.1392104644647</v>
      </c>
    </row>
    <row r="166" spans="1:32">
      <c r="A166" s="359">
        <v>505</v>
      </c>
      <c r="B166" s="25" t="s">
        <v>164</v>
      </c>
      <c r="C166" s="77">
        <v>20837</v>
      </c>
      <c r="D166" s="47">
        <v>10145189.550918661</v>
      </c>
      <c r="E166" s="246">
        <f>D166-F166-G166</f>
        <v>11763214.705268962</v>
      </c>
      <c r="F166" s="317">
        <v>-1105426.5179128796</v>
      </c>
      <c r="G166" s="248">
        <v>-512598.63643742196</v>
      </c>
      <c r="H166" s="67">
        <v>3796023.8944732971</v>
      </c>
      <c r="I166" s="233">
        <f>SUM(D166+H166)</f>
        <v>13941213.445391959</v>
      </c>
      <c r="J166" s="274">
        <v>-2100402</v>
      </c>
      <c r="K166" s="31">
        <v>3343356.2418033769</v>
      </c>
      <c r="L166" s="27">
        <f>SUM(I166:K166)</f>
        <v>15184167.687195335</v>
      </c>
      <c r="M166" s="28">
        <f>L166/C166</f>
        <v>728.71179570933123</v>
      </c>
      <c r="N166" s="368">
        <v>1</v>
      </c>
      <c r="O166" s="196">
        <f>L166-AE166</f>
        <v>-20740191.105994087</v>
      </c>
      <c r="P166" s="197">
        <f>O166/AE166</f>
        <v>-0.57732947233357534</v>
      </c>
      <c r="Q166" s="196">
        <f>M166-AF166</f>
        <v>-999.83359202051633</v>
      </c>
      <c r="R166" s="46"/>
      <c r="S166" s="73">
        <f>I166/AB166-1</f>
        <v>-0.49430078859868454</v>
      </c>
      <c r="T166" s="73">
        <f>K166/AD166-1</f>
        <v>-0.6802625585391644</v>
      </c>
      <c r="U166" s="97"/>
      <c r="V166" s="49"/>
      <c r="W166" s="104">
        <v>505</v>
      </c>
      <c r="X166" s="99" t="s">
        <v>164</v>
      </c>
      <c r="Y166" s="100">
        <v>20783</v>
      </c>
      <c r="Z166" s="210">
        <v>23753226.19926152</v>
      </c>
      <c r="AA166" s="175">
        <v>3814966.772129959</v>
      </c>
      <c r="AB166" s="211">
        <f>Z166+AA166</f>
        <v>27568192.97139148</v>
      </c>
      <c r="AC166" s="274">
        <v>-2100402</v>
      </c>
      <c r="AD166" s="250">
        <v>10456567.821797945</v>
      </c>
      <c r="AE166" s="212">
        <f>SUM(AB166+AC166+AD166)</f>
        <v>35924358.793189421</v>
      </c>
      <c r="AF166" s="175">
        <f>AE166/Y166</f>
        <v>1728.5453877298476</v>
      </c>
    </row>
    <row r="167" spans="1:32">
      <c r="A167" s="359">
        <v>507</v>
      </c>
      <c r="B167" s="25" t="s">
        <v>165</v>
      </c>
      <c r="C167" s="77">
        <v>5635</v>
      </c>
      <c r="D167" s="47">
        <v>406222.91254174273</v>
      </c>
      <c r="E167" s="246">
        <f>D167-F167-G167</f>
        <v>-160999.1141409151</v>
      </c>
      <c r="F167" s="317">
        <v>110657.67352489813</v>
      </c>
      <c r="G167" s="248">
        <v>456564.3531577597</v>
      </c>
      <c r="H167" s="67">
        <v>411404.20965581067</v>
      </c>
      <c r="I167" s="233">
        <f>SUM(D167+H167)</f>
        <v>817627.1221975534</v>
      </c>
      <c r="J167" s="273">
        <v>2781</v>
      </c>
      <c r="K167" s="31">
        <v>1129648.7719170349</v>
      </c>
      <c r="L167" s="27">
        <f>SUM(I167:K167)</f>
        <v>1950056.8941145884</v>
      </c>
      <c r="M167" s="28">
        <f>L167/C167</f>
        <v>346.0615606237069</v>
      </c>
      <c r="N167" s="368">
        <v>10</v>
      </c>
      <c r="O167" s="196">
        <f>L167-AE167</f>
        <v>-18439637.733448166</v>
      </c>
      <c r="P167" s="197">
        <f>O167/AE167</f>
        <v>-0.90436066210238852</v>
      </c>
      <c r="Q167" s="196">
        <f>M167-AF167</f>
        <v>-3246.2031729144805</v>
      </c>
      <c r="R167" s="46"/>
      <c r="S167" s="73">
        <f>I167/AB167-1</f>
        <v>-0.95089175977414975</v>
      </c>
      <c r="T167" s="73">
        <f>K167/AD167-1</f>
        <v>-0.69774671396267474</v>
      </c>
      <c r="U167" s="97"/>
      <c r="V167" s="49"/>
      <c r="W167" s="104">
        <v>507</v>
      </c>
      <c r="X167" s="99" t="s">
        <v>165</v>
      </c>
      <c r="Y167" s="100">
        <v>5676</v>
      </c>
      <c r="Z167" s="210">
        <v>13441219.401724624</v>
      </c>
      <c r="AA167" s="175">
        <v>3208269.9393159482</v>
      </c>
      <c r="AB167" s="211">
        <f>Z167+AA167</f>
        <v>16649489.341040572</v>
      </c>
      <c r="AC167" s="273">
        <v>2781</v>
      </c>
      <c r="AD167" s="250">
        <v>3737424.2865221812</v>
      </c>
      <c r="AE167" s="212">
        <f>SUM(AB167+AC167+AD167)</f>
        <v>20389694.627562754</v>
      </c>
      <c r="AF167" s="175">
        <f>AE167/Y167</f>
        <v>3592.2647335381876</v>
      </c>
    </row>
    <row r="168" spans="1:32">
      <c r="A168" s="359">
        <v>508</v>
      </c>
      <c r="B168" s="25" t="s">
        <v>166</v>
      </c>
      <c r="C168" s="77">
        <v>9563</v>
      </c>
      <c r="D168" s="47">
        <v>-1009423.1592419561</v>
      </c>
      <c r="E168" s="246">
        <f>D168-F168-G168</f>
        <v>-668434.54876570741</v>
      </c>
      <c r="F168" s="317">
        <v>-183863.45943241139</v>
      </c>
      <c r="G168" s="248">
        <v>-157125.15104383734</v>
      </c>
      <c r="H168" s="67">
        <v>914488.37728296057</v>
      </c>
      <c r="I168" s="233">
        <f>SUM(D168+H168)</f>
        <v>-94934.781958995503</v>
      </c>
      <c r="J168" s="274">
        <v>-1040593</v>
      </c>
      <c r="K168" s="31">
        <v>1729115.2869129102</v>
      </c>
      <c r="L168" s="27">
        <f>SUM(I168:K168)</f>
        <v>593587.50495391479</v>
      </c>
      <c r="M168" s="28">
        <f>L168/C168</f>
        <v>62.071264765650405</v>
      </c>
      <c r="N168" s="368">
        <v>6</v>
      </c>
      <c r="O168" s="196">
        <f>L168-AE168</f>
        <v>-26068456.833050154</v>
      </c>
      <c r="P168" s="197">
        <f>O168/AE168</f>
        <v>-0.97773660948767482</v>
      </c>
      <c r="Q168" s="196">
        <f>M168-AF168</f>
        <v>-2694.2653772279468</v>
      </c>
      <c r="R168" s="46"/>
      <c r="S168" s="73">
        <f>I168/AB168-1</f>
        <v>-1.0042862720186512</v>
      </c>
      <c r="T168" s="73">
        <f>K168/AD168-1</f>
        <v>-0.68867603268610456</v>
      </c>
      <c r="U168" s="97"/>
      <c r="V168" s="49"/>
      <c r="W168" s="104">
        <v>508</v>
      </c>
      <c r="X168" s="99" t="s">
        <v>166</v>
      </c>
      <c r="Y168" s="100">
        <v>9673</v>
      </c>
      <c r="Z168" s="210">
        <v>19197757.469956513</v>
      </c>
      <c r="AA168" s="175">
        <v>2950809.290598202</v>
      </c>
      <c r="AB168" s="211">
        <f>Z168+AA168</f>
        <v>22148566.760554716</v>
      </c>
      <c r="AC168" s="274">
        <v>-1040593</v>
      </c>
      <c r="AD168" s="250">
        <v>5554070.5774493506</v>
      </c>
      <c r="AE168" s="212">
        <f>SUM(AB168+AC168+AD168)</f>
        <v>26662044.338004068</v>
      </c>
      <c r="AF168" s="175">
        <f>AE168/Y168</f>
        <v>2756.3366419935974</v>
      </c>
    </row>
    <row r="169" spans="1:32">
      <c r="A169" s="359">
        <v>529</v>
      </c>
      <c r="B169" s="25" t="s">
        <v>167</v>
      </c>
      <c r="C169" s="77">
        <v>19579</v>
      </c>
      <c r="D169" s="47">
        <v>8227348.8212077711</v>
      </c>
      <c r="E169" s="246">
        <f>D169-F169-G169</f>
        <v>4425968.7324566534</v>
      </c>
      <c r="F169" s="317">
        <v>3212757.8693427257</v>
      </c>
      <c r="G169" s="248">
        <v>588622.21940839221</v>
      </c>
      <c r="H169" s="67">
        <v>-735155.14384328388</v>
      </c>
      <c r="I169" s="233">
        <f>SUM(D169+H169)</f>
        <v>7492193.6773644872</v>
      </c>
      <c r="J169" s="273">
        <v>-1063833</v>
      </c>
      <c r="K169" s="31">
        <v>2384666.7134047127</v>
      </c>
      <c r="L169" s="27">
        <f>SUM(I169:K169)</f>
        <v>8813027.3907692004</v>
      </c>
      <c r="M169" s="28">
        <f>L169/C169</f>
        <v>450.12653305935953</v>
      </c>
      <c r="N169" s="368">
        <v>2</v>
      </c>
      <c r="O169" s="196">
        <f>L169-AE169</f>
        <v>-12325904.437984129</v>
      </c>
      <c r="P169" s="197">
        <f>O169/AE169</f>
        <v>-0.58309022129577726</v>
      </c>
      <c r="Q169" s="196">
        <f>M169-AF169</f>
        <v>-637.99473264061123</v>
      </c>
      <c r="R169" s="46"/>
      <c r="S169" s="73">
        <f>I169/AB169-1</f>
        <v>-0.48756863218365376</v>
      </c>
      <c r="T169" s="73">
        <f>K169/AD169-1</f>
        <v>-0.68547869055767086</v>
      </c>
      <c r="U169" s="97"/>
      <c r="V169" s="49"/>
      <c r="W169" s="104">
        <v>529</v>
      </c>
      <c r="X169" s="99" t="s">
        <v>167</v>
      </c>
      <c r="Y169" s="100">
        <v>19427</v>
      </c>
      <c r="Z169" s="210">
        <v>20109120.48802584</v>
      </c>
      <c r="AA169" s="175">
        <v>-5488248.0201841267</v>
      </c>
      <c r="AB169" s="211">
        <f>Z169+AA169</f>
        <v>14620872.467841715</v>
      </c>
      <c r="AC169" s="273">
        <v>-1063833</v>
      </c>
      <c r="AD169" s="250">
        <v>7581892.3609116143</v>
      </c>
      <c r="AE169" s="212">
        <f>SUM(AB169+AC169+AD169)</f>
        <v>21138931.82875333</v>
      </c>
      <c r="AF169" s="175">
        <f>AE169/Y169</f>
        <v>1088.1212656999708</v>
      </c>
    </row>
    <row r="170" spans="1:32">
      <c r="A170" s="359">
        <v>531</v>
      </c>
      <c r="B170" s="25" t="s">
        <v>168</v>
      </c>
      <c r="C170" s="77">
        <v>5169</v>
      </c>
      <c r="D170" s="47">
        <v>-1026586.0706594817</v>
      </c>
      <c r="E170" s="246">
        <f>D170-F170-G170</f>
        <v>800934.87082904985</v>
      </c>
      <c r="F170" s="317">
        <v>-913097.22406325117</v>
      </c>
      <c r="G170" s="248">
        <v>-914423.71742528037</v>
      </c>
      <c r="H170" s="67">
        <v>2421489.8993944083</v>
      </c>
      <c r="I170" s="233">
        <f>SUM(D170+H170)</f>
        <v>1394903.8287349266</v>
      </c>
      <c r="J170" s="274">
        <v>-170424</v>
      </c>
      <c r="K170" s="31">
        <v>912466.47733818146</v>
      </c>
      <c r="L170" s="27">
        <f>SUM(I170:K170)</f>
        <v>2136946.3060731082</v>
      </c>
      <c r="M170" s="28">
        <f>L170/C170</f>
        <v>413.41580694004801</v>
      </c>
      <c r="N170" s="368">
        <v>4</v>
      </c>
      <c r="O170" s="196">
        <f>L170-AE170</f>
        <v>-11445456.535997806</v>
      </c>
      <c r="P170" s="197">
        <f>O170/AE170</f>
        <v>-0.84266802193099377</v>
      </c>
      <c r="Q170" s="196">
        <f>M170-AF170</f>
        <v>-2170.7552056305221</v>
      </c>
      <c r="R170" s="46"/>
      <c r="S170" s="73">
        <f>I170/AB170-1</f>
        <v>-0.8708361043406857</v>
      </c>
      <c r="T170" s="73">
        <f>K170/AD170-1</f>
        <v>-0.69103910621147757</v>
      </c>
      <c r="U170" s="97"/>
      <c r="V170" s="49"/>
      <c r="W170" s="104">
        <v>531</v>
      </c>
      <c r="X170" s="99" t="s">
        <v>168</v>
      </c>
      <c r="Y170" s="100">
        <v>5256</v>
      </c>
      <c r="Z170" s="210">
        <v>7335615.8746267036</v>
      </c>
      <c r="AA170" s="175">
        <v>3463871.254610694</v>
      </c>
      <c r="AB170" s="211">
        <f>Z170+AA170</f>
        <v>10799487.129237399</v>
      </c>
      <c r="AC170" s="274">
        <v>-170424</v>
      </c>
      <c r="AD170" s="250">
        <v>2953339.7128335168</v>
      </c>
      <c r="AE170" s="212">
        <f>SUM(AB170+AC170+AD170)</f>
        <v>13582402.842070915</v>
      </c>
      <c r="AF170" s="175">
        <f>AE170/Y170</f>
        <v>2584.1710125705699</v>
      </c>
    </row>
    <row r="171" spans="1:32">
      <c r="A171" s="359">
        <v>535</v>
      </c>
      <c r="B171" s="25" t="s">
        <v>169</v>
      </c>
      <c r="C171" s="77">
        <v>10396</v>
      </c>
      <c r="D171" s="47">
        <v>8517600.1870979443</v>
      </c>
      <c r="E171" s="246">
        <f>D171-F171-G171</f>
        <v>8238241.4311790857</v>
      </c>
      <c r="F171" s="317">
        <v>624279.06159576366</v>
      </c>
      <c r="G171" s="248">
        <v>-344920.30567690555</v>
      </c>
      <c r="H171" s="67">
        <v>6754795.8330175113</v>
      </c>
      <c r="I171" s="233">
        <f>SUM(D171+H171)</f>
        <v>15272396.020115456</v>
      </c>
      <c r="J171" s="273">
        <v>-923772</v>
      </c>
      <c r="K171" s="31">
        <v>1975353.9129139199</v>
      </c>
      <c r="L171" s="27">
        <f>SUM(I171:K171)</f>
        <v>16323977.933029376</v>
      </c>
      <c r="M171" s="28">
        <f>L171/C171</f>
        <v>1570.2171924807019</v>
      </c>
      <c r="N171" s="368">
        <v>17</v>
      </c>
      <c r="O171" s="196">
        <f>L171-AE171</f>
        <v>-27620247.530943476</v>
      </c>
      <c r="P171" s="197">
        <f>O171/AE171</f>
        <v>-0.62852962452569805</v>
      </c>
      <c r="Q171" s="196">
        <f>M171-AF171</f>
        <v>-2614.9471374214745</v>
      </c>
      <c r="R171" s="46"/>
      <c r="S171" s="73">
        <f>I171/AB171-1</f>
        <v>-0.60224476394982762</v>
      </c>
      <c r="T171" s="73">
        <f>K171/AD171-1</f>
        <v>-0.69476245277606741</v>
      </c>
      <c r="U171" s="97"/>
      <c r="V171" s="49"/>
      <c r="W171" s="104">
        <v>535</v>
      </c>
      <c r="X171" s="99" t="s">
        <v>169</v>
      </c>
      <c r="Y171" s="100">
        <v>10500</v>
      </c>
      <c r="Z171" s="210">
        <v>26918165.869932197</v>
      </c>
      <c r="AA171" s="175">
        <v>11478301.695837356</v>
      </c>
      <c r="AB171" s="211">
        <f>Z171+AA171</f>
        <v>38396467.565769553</v>
      </c>
      <c r="AC171" s="273">
        <v>-923772</v>
      </c>
      <c r="AD171" s="250">
        <v>6471529.8982032957</v>
      </c>
      <c r="AE171" s="212">
        <f>SUM(AB171+AC171+AD171)</f>
        <v>43944225.463972852</v>
      </c>
      <c r="AF171" s="175">
        <f>AE171/Y171</f>
        <v>4185.1643299021762</v>
      </c>
    </row>
    <row r="172" spans="1:32">
      <c r="A172" s="359">
        <v>536</v>
      </c>
      <c r="B172" s="25" t="s">
        <v>170</v>
      </c>
      <c r="C172" s="77">
        <v>34884</v>
      </c>
      <c r="D172" s="47">
        <v>11533470.190619078</v>
      </c>
      <c r="E172" s="246">
        <f>D172-F172-G172</f>
        <v>15028499.591399912</v>
      </c>
      <c r="F172" s="317">
        <v>-1934960.3373907513</v>
      </c>
      <c r="G172" s="248">
        <v>-1560069.0633900831</v>
      </c>
      <c r="H172" s="67">
        <v>5099323.4928182792</v>
      </c>
      <c r="I172" s="233">
        <f>SUM(D172+H172)</f>
        <v>16632793.683437357</v>
      </c>
      <c r="J172" s="274">
        <v>-2227933</v>
      </c>
      <c r="K172" s="31">
        <v>4469584.2170204101</v>
      </c>
      <c r="L172" s="27">
        <f>SUM(I172:K172)</f>
        <v>18874444.900457766</v>
      </c>
      <c r="M172" s="28">
        <f>L172/C172</f>
        <v>541.06309197505345</v>
      </c>
      <c r="N172" s="368">
        <v>6</v>
      </c>
      <c r="O172" s="196">
        <f>L172-AE172</f>
        <v>-33133119.747936804</v>
      </c>
      <c r="P172" s="197">
        <f>O172/AE172</f>
        <v>-0.63708270079436602</v>
      </c>
      <c r="Q172" s="196">
        <f>M172-AF172</f>
        <v>-967.45195177696439</v>
      </c>
      <c r="R172" s="46"/>
      <c r="S172" s="73">
        <f>I172/AB172-1</f>
        <v>-0.58450482534970649</v>
      </c>
      <c r="T172" s="73">
        <f>K172/AD172-1</f>
        <v>-0.6853345421248922</v>
      </c>
      <c r="U172" s="97"/>
      <c r="V172" s="49"/>
      <c r="W172" s="104">
        <v>536</v>
      </c>
      <c r="X172" s="99" t="s">
        <v>170</v>
      </c>
      <c r="Y172" s="100">
        <v>34476</v>
      </c>
      <c r="Z172" s="210">
        <v>36964373.949771732</v>
      </c>
      <c r="AA172" s="175">
        <v>3066882.0026867962</v>
      </c>
      <c r="AB172" s="211">
        <f>Z172+AA172</f>
        <v>40031255.952458531</v>
      </c>
      <c r="AC172" s="274">
        <v>-2227933</v>
      </c>
      <c r="AD172" s="250">
        <v>14204241.695936037</v>
      </c>
      <c r="AE172" s="212">
        <f>SUM(AB172+AC172+AD172)</f>
        <v>52007564.64839457</v>
      </c>
      <c r="AF172" s="175">
        <f>AE172/Y172</f>
        <v>1508.5150437520178</v>
      </c>
    </row>
    <row r="173" spans="1:32">
      <c r="A173" s="359">
        <v>538</v>
      </c>
      <c r="B173" s="25" t="s">
        <v>171</v>
      </c>
      <c r="C173" s="77">
        <v>4689</v>
      </c>
      <c r="D173" s="47">
        <v>2102073.3099436089</v>
      </c>
      <c r="E173" s="246">
        <f>D173-F173-G173</f>
        <v>2588016.6984880753</v>
      </c>
      <c r="F173" s="317">
        <v>-135931.14869348251</v>
      </c>
      <c r="G173" s="248">
        <v>-350012.2398509839</v>
      </c>
      <c r="H173" s="67">
        <v>2064818.7185250686</v>
      </c>
      <c r="I173" s="233">
        <f>SUM(D173+H173)</f>
        <v>4166892.0284686778</v>
      </c>
      <c r="J173" s="273">
        <v>709852</v>
      </c>
      <c r="K173" s="31">
        <v>807146.81261828414</v>
      </c>
      <c r="L173" s="27">
        <f>SUM(I173:K173)</f>
        <v>5683890.8410869623</v>
      </c>
      <c r="M173" s="28">
        <f>L173/C173</f>
        <v>1212.1754832772365</v>
      </c>
      <c r="N173" s="368">
        <v>2</v>
      </c>
      <c r="O173" s="196">
        <f>L173-AE173</f>
        <v>-5456618.1903748577</v>
      </c>
      <c r="P173" s="197">
        <f>O173/AE173</f>
        <v>-0.48979971875296424</v>
      </c>
      <c r="Q173" s="196">
        <f>M173-AF173</f>
        <v>-1161.6811183553693</v>
      </c>
      <c r="R173" s="46"/>
      <c r="S173" s="73">
        <f>I173/AB173-1</f>
        <v>-0.46557984851811163</v>
      </c>
      <c r="T173" s="73">
        <f>K173/AD173-1</f>
        <v>-0.69352228208353106</v>
      </c>
      <c r="U173" s="97"/>
      <c r="V173" s="49"/>
      <c r="W173" s="104">
        <v>538</v>
      </c>
      <c r="X173" s="99" t="s">
        <v>171</v>
      </c>
      <c r="Y173" s="100">
        <v>4693</v>
      </c>
      <c r="Z173" s="210">
        <v>5626703.3118877867</v>
      </c>
      <c r="AA173" s="175">
        <v>2170330.5703757163</v>
      </c>
      <c r="AB173" s="211">
        <f>Z173+AA173</f>
        <v>7797033.882263503</v>
      </c>
      <c r="AC173" s="273">
        <v>709852</v>
      </c>
      <c r="AD173" s="250">
        <v>2633623.149198316</v>
      </c>
      <c r="AE173" s="212">
        <f>SUM(AB173+AC173+AD173)</f>
        <v>11140509.03146182</v>
      </c>
      <c r="AF173" s="175">
        <f>AE173/Y173</f>
        <v>2373.8566016326058</v>
      </c>
    </row>
    <row r="174" spans="1:32">
      <c r="A174" s="359">
        <v>541</v>
      </c>
      <c r="B174" s="25" t="s">
        <v>172</v>
      </c>
      <c r="C174" s="77">
        <v>9423</v>
      </c>
      <c r="D174" s="47">
        <v>8224923.1099056425</v>
      </c>
      <c r="E174" s="246">
        <f>D174-F174-G174</f>
        <v>1613252.593113061</v>
      </c>
      <c r="F174" s="317">
        <v>3841997.4519767878</v>
      </c>
      <c r="G174" s="248">
        <v>2769673.0648157932</v>
      </c>
      <c r="H174" s="67">
        <v>4091979.6411566003</v>
      </c>
      <c r="I174" s="233">
        <f>SUM(D174+H174)</f>
        <v>12316902.751062242</v>
      </c>
      <c r="J174" s="274">
        <v>-962239</v>
      </c>
      <c r="K174" s="31">
        <v>1996405.4281190201</v>
      </c>
      <c r="L174" s="27">
        <f>SUM(I174:K174)</f>
        <v>13351069.179181263</v>
      </c>
      <c r="M174" s="28">
        <f>L174/C174</f>
        <v>1416.8597239924932</v>
      </c>
      <c r="N174" s="368">
        <v>12</v>
      </c>
      <c r="O174" s="196">
        <f>L174-AE174</f>
        <v>-30285387.760663673</v>
      </c>
      <c r="P174" s="197">
        <f>O174/AE174</f>
        <v>-0.6940386521851124</v>
      </c>
      <c r="Q174" s="196">
        <f>M174-AF174</f>
        <v>-3175.9680772752617</v>
      </c>
      <c r="R174" s="46"/>
      <c r="S174" s="73">
        <f>I174/AB174-1</f>
        <v>-0.67645095515766607</v>
      </c>
      <c r="T174" s="73">
        <f>K174/AD174-1</f>
        <v>-0.69429888051645494</v>
      </c>
      <c r="U174" s="97"/>
      <c r="V174" s="49"/>
      <c r="W174" s="104">
        <v>541</v>
      </c>
      <c r="X174" s="99" t="s">
        <v>172</v>
      </c>
      <c r="Y174" s="100">
        <v>9501</v>
      </c>
      <c r="Z174" s="210">
        <v>29760702.867233258</v>
      </c>
      <c r="AA174" s="175">
        <v>8307413.690070428</v>
      </c>
      <c r="AB174" s="211">
        <f>Z174+AA174</f>
        <v>38068116.557303682</v>
      </c>
      <c r="AC174" s="274">
        <v>-962239</v>
      </c>
      <c r="AD174" s="250">
        <v>6530579.382541256</v>
      </c>
      <c r="AE174" s="212">
        <f>SUM(AB174+AC174+AD174)</f>
        <v>43636456.939844936</v>
      </c>
      <c r="AF174" s="175">
        <f>AE174/Y174</f>
        <v>4592.8278012677547</v>
      </c>
    </row>
    <row r="175" spans="1:32">
      <c r="A175" s="359">
        <v>543</v>
      </c>
      <c r="B175" s="25" t="s">
        <v>173</v>
      </c>
      <c r="C175" s="77">
        <v>44127</v>
      </c>
      <c r="D175" s="47">
        <v>33349498.86010053</v>
      </c>
      <c r="E175" s="246">
        <f>D175-F175-G175</f>
        <v>28349787.981217451</v>
      </c>
      <c r="F175" s="317">
        <v>2788073.4295458943</v>
      </c>
      <c r="G175" s="248">
        <v>2211637.4493371844</v>
      </c>
      <c r="H175" s="67">
        <v>192611.56433703227</v>
      </c>
      <c r="I175" s="233">
        <f>SUM(D175+H175)</f>
        <v>33542110.424437564</v>
      </c>
      <c r="J175" s="273">
        <v>-6582196</v>
      </c>
      <c r="K175" s="31">
        <v>5531218.3588031456</v>
      </c>
      <c r="L175" s="27">
        <f>SUM(I175:K175)</f>
        <v>32491132.783240709</v>
      </c>
      <c r="M175" s="28">
        <f>L175/C175</f>
        <v>736.30957878941945</v>
      </c>
      <c r="N175" s="368">
        <v>1</v>
      </c>
      <c r="O175" s="196">
        <f>L175-AE175</f>
        <v>-13229037.442755383</v>
      </c>
      <c r="P175" s="197">
        <f>O175/AE175</f>
        <v>-0.28934794812363729</v>
      </c>
      <c r="Q175" s="196">
        <f>M175-AF175</f>
        <v>-310.80514594310216</v>
      </c>
      <c r="R175" s="46"/>
      <c r="S175" s="73">
        <f>I175/AB175-1</f>
        <v>-4.8858316240387945E-2</v>
      </c>
      <c r="T175" s="73">
        <f>K175/AD175-1</f>
        <v>-0.67534582170759339</v>
      </c>
      <c r="U175" s="97"/>
      <c r="V175" s="49"/>
      <c r="W175" s="104">
        <v>543</v>
      </c>
      <c r="X175" s="99" t="s">
        <v>173</v>
      </c>
      <c r="Y175" s="100">
        <v>43663</v>
      </c>
      <c r="Z175" s="210">
        <v>41862758.330515265</v>
      </c>
      <c r="AA175" s="175">
        <v>-6597654.3011613498</v>
      </c>
      <c r="AB175" s="211">
        <f>Z175+AA175</f>
        <v>35265104.029353917</v>
      </c>
      <c r="AC175" s="273">
        <v>-6582196</v>
      </c>
      <c r="AD175" s="250">
        <v>17037262.196642172</v>
      </c>
      <c r="AE175" s="212">
        <f>SUM(AB175+AC175+AD175)</f>
        <v>45720170.225996092</v>
      </c>
      <c r="AF175" s="175">
        <f>AE175/Y175</f>
        <v>1047.1147247325216</v>
      </c>
    </row>
    <row r="176" spans="1:32">
      <c r="A176" s="359">
        <v>545</v>
      </c>
      <c r="B176" s="25" t="s">
        <v>174</v>
      </c>
      <c r="C176" s="77">
        <v>9562</v>
      </c>
      <c r="D176" s="47">
        <v>9569568.8078261577</v>
      </c>
      <c r="E176" s="246">
        <f>D176-F176-G176</f>
        <v>8091041.6519666221</v>
      </c>
      <c r="F176" s="317">
        <v>659514.84139458719</v>
      </c>
      <c r="G176" s="248">
        <v>819012.31446494872</v>
      </c>
      <c r="H176" s="67">
        <v>3142957.8132211603</v>
      </c>
      <c r="I176" s="233">
        <f>SUM(D176+H176)</f>
        <v>12712526.621047318</v>
      </c>
      <c r="J176" s="274">
        <v>376442</v>
      </c>
      <c r="K176" s="31">
        <v>2153890.7941114493</v>
      </c>
      <c r="L176" s="27">
        <f>SUM(I176:K176)</f>
        <v>15242859.415158767</v>
      </c>
      <c r="M176" s="28">
        <f>L176/C176</f>
        <v>1594.1078660488149</v>
      </c>
      <c r="N176" s="368">
        <v>15</v>
      </c>
      <c r="O176" s="196">
        <f>L176-AE176</f>
        <v>-22412484.851055022</v>
      </c>
      <c r="P176" s="197">
        <f>O176/AE176</f>
        <v>-0.59520063586736605</v>
      </c>
      <c r="Q176" s="196">
        <f>M176-AF176</f>
        <v>-2345.5598747142931</v>
      </c>
      <c r="R176" s="46"/>
      <c r="S176" s="73">
        <f>I176/AB176-1</f>
        <v>-0.57960098200981403</v>
      </c>
      <c r="T176" s="73">
        <f>K176/AD176-1</f>
        <v>-0.69403701114882599</v>
      </c>
      <c r="U176" s="97"/>
      <c r="V176" s="49"/>
      <c r="W176" s="104">
        <v>545</v>
      </c>
      <c r="X176" s="99" t="s">
        <v>174</v>
      </c>
      <c r="Y176" s="100">
        <v>9558</v>
      </c>
      <c r="Z176" s="210">
        <v>23062713.180747185</v>
      </c>
      <c r="AA176" s="175">
        <v>7176478.8178984541</v>
      </c>
      <c r="AB176" s="211">
        <f>Z176+AA176</f>
        <v>30239191.998645641</v>
      </c>
      <c r="AC176" s="274">
        <v>376442</v>
      </c>
      <c r="AD176" s="250">
        <v>7039710.2675681505</v>
      </c>
      <c r="AE176" s="212">
        <f>SUM(AB176+AC176+AD176)</f>
        <v>37655344.26621379</v>
      </c>
      <c r="AF176" s="175">
        <f>AE176/Y176</f>
        <v>3939.6677407631082</v>
      </c>
    </row>
    <row r="177" spans="1:32">
      <c r="A177" s="359">
        <v>560</v>
      </c>
      <c r="B177" s="25" t="s">
        <v>175</v>
      </c>
      <c r="C177" s="77">
        <v>15808</v>
      </c>
      <c r="D177" s="47">
        <v>6701042.616710512</v>
      </c>
      <c r="E177" s="246">
        <f>D177-F177-G177</f>
        <v>5240263.5405273261</v>
      </c>
      <c r="F177" s="317">
        <v>907262.27348114166</v>
      </c>
      <c r="G177" s="248">
        <v>553516.80270204437</v>
      </c>
      <c r="H177" s="67">
        <v>6299325.8065199088</v>
      </c>
      <c r="I177" s="233">
        <f>SUM(D177+H177)</f>
        <v>13000368.423230421</v>
      </c>
      <c r="J177" s="273">
        <v>-1911725</v>
      </c>
      <c r="K177" s="31">
        <v>2889910.6469936846</v>
      </c>
      <c r="L177" s="27">
        <f>SUM(I177:K177)</f>
        <v>13978554.070224106</v>
      </c>
      <c r="M177" s="28">
        <f>L177/C177</f>
        <v>884.27087994838735</v>
      </c>
      <c r="N177" s="368">
        <v>7</v>
      </c>
      <c r="O177" s="196">
        <f>L177-AE177</f>
        <v>-25201746.21027641</v>
      </c>
      <c r="P177" s="197">
        <f>O177/AE177</f>
        <v>-0.64322493778382206</v>
      </c>
      <c r="Q177" s="196">
        <f>M177-AF177</f>
        <v>-1582.6917368820193</v>
      </c>
      <c r="R177" s="46"/>
      <c r="S177" s="73">
        <f>I177/AB177-1</f>
        <v>-0.59093230389677587</v>
      </c>
      <c r="T177" s="73">
        <f>K177/AD177-1</f>
        <v>-0.68964215043179422</v>
      </c>
      <c r="U177" s="97"/>
      <c r="V177" s="49"/>
      <c r="W177" s="104">
        <v>560</v>
      </c>
      <c r="X177" s="99" t="s">
        <v>175</v>
      </c>
      <c r="Y177" s="100">
        <v>15882</v>
      </c>
      <c r="Z177" s="210">
        <v>21854475.476926573</v>
      </c>
      <c r="AA177" s="175">
        <v>9926006.2063543014</v>
      </c>
      <c r="AB177" s="211">
        <f>Z177+AA177</f>
        <v>31780481.683280874</v>
      </c>
      <c r="AC177" s="273">
        <v>-1911725</v>
      </c>
      <c r="AD177" s="250">
        <v>9311543.5972196441</v>
      </c>
      <c r="AE177" s="212">
        <f>SUM(AB177+AC177+AD177)</f>
        <v>39180300.280500516</v>
      </c>
      <c r="AF177" s="175">
        <f>AE177/Y177</f>
        <v>2466.9626168304067</v>
      </c>
    </row>
    <row r="178" spans="1:32">
      <c r="A178" s="359">
        <v>561</v>
      </c>
      <c r="B178" s="25" t="s">
        <v>176</v>
      </c>
      <c r="C178" s="77">
        <v>1337</v>
      </c>
      <c r="D178" s="47">
        <v>1310073.7295251437</v>
      </c>
      <c r="E178" s="246">
        <f>D178-F178-G178</f>
        <v>605618.38495925267</v>
      </c>
      <c r="F178" s="317">
        <v>377039.24821740109</v>
      </c>
      <c r="G178" s="248">
        <v>327416.09634848998</v>
      </c>
      <c r="H178" s="67">
        <v>451184.28242714819</v>
      </c>
      <c r="I178" s="233">
        <f>SUM(D178+H178)</f>
        <v>1761258.0119522919</v>
      </c>
      <c r="J178" s="274">
        <v>-296983</v>
      </c>
      <c r="K178" s="31">
        <v>287010.15161873505</v>
      </c>
      <c r="L178" s="27">
        <f>SUM(I178:K178)</f>
        <v>1751285.1635710271</v>
      </c>
      <c r="M178" s="28">
        <f>L178/C178</f>
        <v>1309.8617528579111</v>
      </c>
      <c r="N178" s="368">
        <v>2</v>
      </c>
      <c r="O178" s="196">
        <f>L178-AE178</f>
        <v>-2506175.542036674</v>
      </c>
      <c r="P178" s="197">
        <f>O178/AE178</f>
        <v>-0.58865500243740887</v>
      </c>
      <c r="Q178" s="196">
        <f>M178-AF178</f>
        <v>-1881.6380264582067</v>
      </c>
      <c r="R178" s="46"/>
      <c r="S178" s="73">
        <f>I178/AB178-1</f>
        <v>-0.51185619737180899</v>
      </c>
      <c r="T178" s="73">
        <f>K178/AD178-1</f>
        <v>-0.69672575173696782</v>
      </c>
      <c r="U178" s="97"/>
      <c r="V178" s="49"/>
      <c r="W178" s="104">
        <v>561</v>
      </c>
      <c r="X178" s="99" t="s">
        <v>176</v>
      </c>
      <c r="Y178" s="100">
        <v>1334</v>
      </c>
      <c r="Z178" s="210">
        <v>2676364.2959150132</v>
      </c>
      <c r="AA178" s="175">
        <v>931707.75676616328</v>
      </c>
      <c r="AB178" s="211">
        <f>Z178+AA178</f>
        <v>3608072.0526811765</v>
      </c>
      <c r="AC178" s="274">
        <v>-296983</v>
      </c>
      <c r="AD178" s="250">
        <v>946371.65292652487</v>
      </c>
      <c r="AE178" s="212">
        <f>SUM(AB178+AC178+AD178)</f>
        <v>4257460.7056077011</v>
      </c>
      <c r="AF178" s="175">
        <f>AE178/Y178</f>
        <v>3191.4997793161178</v>
      </c>
    </row>
    <row r="179" spans="1:32">
      <c r="A179" s="359">
        <v>562</v>
      </c>
      <c r="B179" s="25" t="s">
        <v>177</v>
      </c>
      <c r="C179" s="77">
        <v>8978</v>
      </c>
      <c r="D179" s="47">
        <v>839670.04063899931</v>
      </c>
      <c r="E179" s="246">
        <f>D179-F179-G179</f>
        <v>1467896.834105267</v>
      </c>
      <c r="F179" s="317">
        <v>-322219.32098562777</v>
      </c>
      <c r="G179" s="248">
        <v>-306007.47248063976</v>
      </c>
      <c r="H179" s="67">
        <v>3266778.8886317611</v>
      </c>
      <c r="I179" s="233">
        <f>SUM(D179+H179)</f>
        <v>4106448.9292707602</v>
      </c>
      <c r="J179" s="273">
        <v>-583528</v>
      </c>
      <c r="K179" s="31">
        <v>1755716.6377104234</v>
      </c>
      <c r="L179" s="27">
        <f>SUM(I179:K179)</f>
        <v>5278637.5669811834</v>
      </c>
      <c r="M179" s="28">
        <f>L179/C179</f>
        <v>587.95250244833858</v>
      </c>
      <c r="N179" s="368">
        <v>6</v>
      </c>
      <c r="O179" s="196">
        <f>L179-AE179</f>
        <v>-21544043.201352216</v>
      </c>
      <c r="P179" s="197">
        <f>O179/AE179</f>
        <v>-0.8032024609108761</v>
      </c>
      <c r="Q179" s="196">
        <f>M179-AF179</f>
        <v>-2389.6985597556359</v>
      </c>
      <c r="R179" s="46"/>
      <c r="S179" s="73">
        <f>I179/AB179-1</f>
        <v>-0.81111009608405948</v>
      </c>
      <c r="T179" s="73">
        <f>K179/AD179-1</f>
        <v>-0.69014770396603597</v>
      </c>
      <c r="U179" s="97"/>
      <c r="V179" s="49"/>
      <c r="W179" s="104">
        <v>562</v>
      </c>
      <c r="X179" s="99" t="s">
        <v>177</v>
      </c>
      <c r="Y179" s="100">
        <v>9008</v>
      </c>
      <c r="Z179" s="210">
        <v>15896210.265475905</v>
      </c>
      <c r="AA179" s="175">
        <v>5843696.6545795258</v>
      </c>
      <c r="AB179" s="211">
        <f>Z179+AA179</f>
        <v>21739906.92005543</v>
      </c>
      <c r="AC179" s="273">
        <v>-583528</v>
      </c>
      <c r="AD179" s="250">
        <v>5666301.8482779702</v>
      </c>
      <c r="AE179" s="212">
        <f>SUM(AB179+AC179+AD179)</f>
        <v>26822680.768333402</v>
      </c>
      <c r="AF179" s="175">
        <f>AE179/Y179</f>
        <v>2977.6510622039746</v>
      </c>
    </row>
    <row r="180" spans="1:32">
      <c r="A180" s="359">
        <v>563</v>
      </c>
      <c r="B180" s="25" t="s">
        <v>178</v>
      </c>
      <c r="C180" s="77">
        <v>7102</v>
      </c>
      <c r="D180" s="47">
        <v>3122706.1786263627</v>
      </c>
      <c r="E180" s="246">
        <f>D180-F180-G180</f>
        <v>3188327.0303479792</v>
      </c>
      <c r="F180" s="317">
        <v>340694.95196249883</v>
      </c>
      <c r="G180" s="248">
        <v>-406315.80368411547</v>
      </c>
      <c r="H180" s="67">
        <v>3432051.3454612484</v>
      </c>
      <c r="I180" s="233">
        <f>SUM(D180+H180)</f>
        <v>6554757.5240876116</v>
      </c>
      <c r="J180" s="274">
        <v>-345425</v>
      </c>
      <c r="K180" s="31">
        <v>1327673.109724232</v>
      </c>
      <c r="L180" s="27">
        <f>SUM(I180:K180)</f>
        <v>7537005.6338118436</v>
      </c>
      <c r="M180" s="28">
        <f>L180/C180</f>
        <v>1061.2511452846866</v>
      </c>
      <c r="N180" s="368">
        <v>17</v>
      </c>
      <c r="O180" s="196">
        <f>L180-AE180</f>
        <v>-21620919.743106488</v>
      </c>
      <c r="P180" s="197">
        <f>O180/AE180</f>
        <v>-0.74151090873638759</v>
      </c>
      <c r="Q180" s="196">
        <f>M180-AF180</f>
        <v>-3013.9305985194128</v>
      </c>
      <c r="R180" s="46"/>
      <c r="S180" s="73">
        <f>I180/AB180-1</f>
        <v>-0.73978374306853434</v>
      </c>
      <c r="T180" s="73">
        <f>K180/AD180-1</f>
        <v>-0.69221914361118353</v>
      </c>
      <c r="U180" s="97"/>
      <c r="V180" s="49"/>
      <c r="W180" s="104">
        <v>563</v>
      </c>
      <c r="X180" s="99" t="s">
        <v>178</v>
      </c>
      <c r="Y180" s="100">
        <v>7155</v>
      </c>
      <c r="Z180" s="210">
        <v>19550049.420979727</v>
      </c>
      <c r="AA180" s="175">
        <v>5639604.7589048417</v>
      </c>
      <c r="AB180" s="211">
        <f>Z180+AA180</f>
        <v>25189654.179884568</v>
      </c>
      <c r="AC180" s="274">
        <v>-345425</v>
      </c>
      <c r="AD180" s="250">
        <v>4313696.1970337629</v>
      </c>
      <c r="AE180" s="212">
        <f>SUM(AB180+AC180+AD180)</f>
        <v>29157925.376918331</v>
      </c>
      <c r="AF180" s="175">
        <f>AE180/Y180</f>
        <v>4075.1817438040994</v>
      </c>
    </row>
    <row r="181" spans="1:32">
      <c r="A181" s="359">
        <v>564</v>
      </c>
      <c r="B181" s="25" t="s">
        <v>179</v>
      </c>
      <c r="C181" s="77">
        <v>209551</v>
      </c>
      <c r="D181" s="47">
        <v>47398130.970049173</v>
      </c>
      <c r="E181" s="246">
        <f>D181-F181-G181</f>
        <v>83086879.869030118</v>
      </c>
      <c r="F181" s="317">
        <v>-22861884.811554708</v>
      </c>
      <c r="G181" s="248">
        <v>-12826864.087426247</v>
      </c>
      <c r="H181" s="67">
        <v>40859728.273144163</v>
      </c>
      <c r="I181" s="233">
        <f>SUM(D181+H181)</f>
        <v>88257859.243193328</v>
      </c>
      <c r="J181" s="273">
        <v>-988658</v>
      </c>
      <c r="K181" s="31">
        <v>29672202.464380376</v>
      </c>
      <c r="L181" s="27">
        <f>SUM(I181:K181)</f>
        <v>116941403.70757371</v>
      </c>
      <c r="M181" s="28">
        <f>L181/C181</f>
        <v>558.05700620647815</v>
      </c>
      <c r="N181" s="368">
        <v>17</v>
      </c>
      <c r="O181" s="196">
        <f>L181-AE181</f>
        <v>-226012154.75528044</v>
      </c>
      <c r="P181" s="197">
        <f>O181/AE181</f>
        <v>-0.65901679448461004</v>
      </c>
      <c r="Q181" s="196">
        <f>M181-AF181</f>
        <v>-1096.1103644825985</v>
      </c>
      <c r="R181" s="46"/>
      <c r="S181" s="73">
        <f>I181/AB181-1</f>
        <v>-0.64612306850877377</v>
      </c>
      <c r="T181" s="73">
        <f>K181/AD181-1</f>
        <v>-0.6861397120654249</v>
      </c>
      <c r="U181" s="97"/>
      <c r="V181" s="49"/>
      <c r="W181" s="104">
        <v>564</v>
      </c>
      <c r="X181" s="99" t="s">
        <v>179</v>
      </c>
      <c r="Y181" s="100">
        <v>207327</v>
      </c>
      <c r="Z181" s="210">
        <v>204293274.22103795</v>
      </c>
      <c r="AA181" s="175">
        <v>45109417.47541561</v>
      </c>
      <c r="AB181" s="211">
        <f>Z181+AA181</f>
        <v>249402691.69645357</v>
      </c>
      <c r="AC181" s="273">
        <v>-988658</v>
      </c>
      <c r="AD181" s="250">
        <v>94539524.766400561</v>
      </c>
      <c r="AE181" s="212">
        <f>SUM(AB181+AC181+AD181)</f>
        <v>342953558.46285415</v>
      </c>
      <c r="AF181" s="175">
        <f>AE181/Y181</f>
        <v>1654.1673706890765</v>
      </c>
    </row>
    <row r="182" spans="1:32">
      <c r="A182" s="359">
        <v>576</v>
      </c>
      <c r="B182" s="25" t="s">
        <v>180</v>
      </c>
      <c r="C182" s="77">
        <v>2813</v>
      </c>
      <c r="D182" s="47">
        <v>1104827.3998733144</v>
      </c>
      <c r="E182" s="246">
        <f>D182-F182-G182</f>
        <v>-112763.38492919784</v>
      </c>
      <c r="F182" s="317">
        <v>623538.62111708906</v>
      </c>
      <c r="G182" s="248">
        <v>594052.16368542321</v>
      </c>
      <c r="H182" s="67">
        <v>530441.85766052315</v>
      </c>
      <c r="I182" s="233">
        <f>SUM(D182+H182)</f>
        <v>1635269.2575338376</v>
      </c>
      <c r="J182" s="274">
        <v>-246970</v>
      </c>
      <c r="K182" s="31">
        <v>643893.17827480065</v>
      </c>
      <c r="L182" s="27">
        <f>SUM(I182:K182)</f>
        <v>2032192.4358086381</v>
      </c>
      <c r="M182" s="28">
        <f>L182/C182</f>
        <v>722.42887870907862</v>
      </c>
      <c r="N182" s="368">
        <v>7</v>
      </c>
      <c r="O182" s="196">
        <f>L182-AE182</f>
        <v>-9118033.7554038186</v>
      </c>
      <c r="P182" s="197">
        <f>O182/AE182</f>
        <v>-0.81774428599392734</v>
      </c>
      <c r="Q182" s="196">
        <f>M182-AF182</f>
        <v>-3174.888909201602</v>
      </c>
      <c r="R182" s="46"/>
      <c r="S182" s="73">
        <f>I182/AB182-1</f>
        <v>-0.82435492315472014</v>
      </c>
      <c r="T182" s="73">
        <f>K182/AD182-1</f>
        <v>-0.69149184223509275</v>
      </c>
      <c r="U182" s="97"/>
      <c r="V182" s="49"/>
      <c r="W182" s="104">
        <v>576</v>
      </c>
      <c r="X182" s="99" t="s">
        <v>180</v>
      </c>
      <c r="Y182" s="100">
        <v>2861</v>
      </c>
      <c r="Z182" s="210">
        <v>7266623.2972561214</v>
      </c>
      <c r="AA182" s="175">
        <v>2043454.0866622131</v>
      </c>
      <c r="AB182" s="211">
        <f>Z182+AA182</f>
        <v>9310077.3839183338</v>
      </c>
      <c r="AC182" s="274">
        <v>-246970</v>
      </c>
      <c r="AD182" s="250">
        <v>2087118.8072941238</v>
      </c>
      <c r="AE182" s="212">
        <f>SUM(AB182+AC182+AD182)</f>
        <v>11150226.191212457</v>
      </c>
      <c r="AF182" s="175">
        <f>AE182/Y182</f>
        <v>3897.3177879106806</v>
      </c>
    </row>
    <row r="183" spans="1:32">
      <c r="A183" s="359">
        <v>577</v>
      </c>
      <c r="B183" s="25" t="s">
        <v>181</v>
      </c>
      <c r="C183" s="77">
        <v>11041</v>
      </c>
      <c r="D183" s="47">
        <v>4309045.6270034285</v>
      </c>
      <c r="E183" s="246">
        <f>D183-F183-G183</f>
        <v>5145967.6281218985</v>
      </c>
      <c r="F183" s="317">
        <v>-257011.13104155159</v>
      </c>
      <c r="G183" s="248">
        <v>-579910.87007691828</v>
      </c>
      <c r="H183" s="67">
        <v>3477792.325819131</v>
      </c>
      <c r="I183" s="233">
        <f>SUM(D183+H183)</f>
        <v>7786837.9528225595</v>
      </c>
      <c r="J183" s="273">
        <v>134603</v>
      </c>
      <c r="K183" s="31">
        <v>1663666.0866942732</v>
      </c>
      <c r="L183" s="27">
        <f>SUM(I183:K183)</f>
        <v>9585107.0395168327</v>
      </c>
      <c r="M183" s="28">
        <f>L183/C183</f>
        <v>868.13758169702317</v>
      </c>
      <c r="N183" s="368">
        <v>2</v>
      </c>
      <c r="O183" s="196">
        <f>L183-AE183</f>
        <v>-10919518.315375585</v>
      </c>
      <c r="P183" s="197">
        <f>O183/AE183</f>
        <v>-0.53253927474320717</v>
      </c>
      <c r="Q183" s="196">
        <f>M183-AF183</f>
        <v>-1009.2315223949396</v>
      </c>
      <c r="R183" s="46"/>
      <c r="S183" s="73">
        <f>I183/AB183-1</f>
        <v>-0.48276131324962546</v>
      </c>
      <c r="T183" s="73">
        <f>K183/AD183-1</f>
        <v>-0.687009627606185</v>
      </c>
      <c r="U183" s="97"/>
      <c r="V183" s="49"/>
      <c r="W183" s="104">
        <v>577</v>
      </c>
      <c r="X183" s="99" t="s">
        <v>181</v>
      </c>
      <c r="Y183" s="100">
        <v>10922</v>
      </c>
      <c r="Z183" s="210">
        <v>12098944.368423909</v>
      </c>
      <c r="AA183" s="175">
        <v>2955687.3756640577</v>
      </c>
      <c r="AB183" s="211">
        <f>Z183+AA183</f>
        <v>15054631.744087966</v>
      </c>
      <c r="AC183" s="273">
        <v>134603</v>
      </c>
      <c r="AD183" s="250">
        <v>5315390.6108044526</v>
      </c>
      <c r="AE183" s="212">
        <f>SUM(AB183+AC183+AD183)</f>
        <v>20504625.354892418</v>
      </c>
      <c r="AF183" s="175">
        <f>AE183/Y183</f>
        <v>1877.3691040919628</v>
      </c>
    </row>
    <row r="184" spans="1:32">
      <c r="A184" s="359">
        <v>578</v>
      </c>
      <c r="B184" s="25" t="s">
        <v>182</v>
      </c>
      <c r="C184" s="77">
        <v>3183</v>
      </c>
      <c r="D184" s="47">
        <v>-233062.64641529392</v>
      </c>
      <c r="E184" s="246">
        <f>D184-F184-G184</f>
        <v>577183.9769155723</v>
      </c>
      <c r="F184" s="317">
        <v>-450238.48415696155</v>
      </c>
      <c r="G184" s="248">
        <v>-360008.13917390472</v>
      </c>
      <c r="H184" s="67">
        <v>1618240.3022842207</v>
      </c>
      <c r="I184" s="233">
        <f>SUM(D184+H184)</f>
        <v>1385177.6558689268</v>
      </c>
      <c r="J184" s="274">
        <v>3718</v>
      </c>
      <c r="K184" s="31">
        <v>710302.05437783082</v>
      </c>
      <c r="L184" s="27">
        <f>SUM(I184:K184)</f>
        <v>2099197.7102467576</v>
      </c>
      <c r="M184" s="28">
        <f>L184/C184</f>
        <v>659.5028935742248</v>
      </c>
      <c r="N184" s="368">
        <v>18</v>
      </c>
      <c r="O184" s="196">
        <f>L184-AE184</f>
        <v>-11718541.175720923</v>
      </c>
      <c r="P184" s="197">
        <f>O184/AE184</f>
        <v>-0.84807950652631348</v>
      </c>
      <c r="Q184" s="196">
        <f>M184-AF184</f>
        <v>-3611.8228826136201</v>
      </c>
      <c r="R184" s="46"/>
      <c r="S184" s="73">
        <f>I184/AB184-1</f>
        <v>-0.87993711122856666</v>
      </c>
      <c r="T184" s="73">
        <f>K184/AD184-1</f>
        <v>-0.68804260028401654</v>
      </c>
      <c r="U184" s="97"/>
      <c r="V184" s="49"/>
      <c r="W184" s="104">
        <v>578</v>
      </c>
      <c r="X184" s="99" t="s">
        <v>182</v>
      </c>
      <c r="Y184" s="100">
        <v>3235</v>
      </c>
      <c r="Z184" s="210">
        <v>8332464.8949103868</v>
      </c>
      <c r="AA184" s="175">
        <v>3204635.9531786777</v>
      </c>
      <c r="AB184" s="211">
        <f>Z184+AA184</f>
        <v>11537100.848089065</v>
      </c>
      <c r="AC184" s="274">
        <v>3718</v>
      </c>
      <c r="AD184" s="250">
        <v>2276920.0378786139</v>
      </c>
      <c r="AE184" s="212">
        <f>SUM(AB184+AC184+AD184)</f>
        <v>13817738.885967679</v>
      </c>
      <c r="AF184" s="175">
        <f>AE184/Y184</f>
        <v>4271.3257761878449</v>
      </c>
    </row>
    <row r="185" spans="1:32">
      <c r="A185" s="359">
        <v>580</v>
      </c>
      <c r="B185" s="25" t="s">
        <v>183</v>
      </c>
      <c r="C185" s="77">
        <v>4567</v>
      </c>
      <c r="D185" s="47">
        <v>-263365.84396013408</v>
      </c>
      <c r="E185" s="246">
        <f>D185-F185-G185</f>
        <v>-236319.97807820607</v>
      </c>
      <c r="F185" s="317">
        <v>-162044.26137359804</v>
      </c>
      <c r="G185" s="248">
        <v>134998.39549167003</v>
      </c>
      <c r="H185" s="67">
        <v>1756039.3374292082</v>
      </c>
      <c r="I185" s="233">
        <f>SUM(D185+H185)</f>
        <v>1492673.4934690741</v>
      </c>
      <c r="J185" s="273">
        <v>-235989</v>
      </c>
      <c r="K185" s="31">
        <v>1023494.9371225154</v>
      </c>
      <c r="L185" s="27">
        <f>SUM(I185:K185)</f>
        <v>2280179.4305915898</v>
      </c>
      <c r="M185" s="28">
        <f>L185/C185</f>
        <v>499.27292108421057</v>
      </c>
      <c r="N185" s="368">
        <v>9</v>
      </c>
      <c r="O185" s="196">
        <f>L185-AE185</f>
        <v>-16299614.867972016</v>
      </c>
      <c r="P185" s="197">
        <f>O185/AE185</f>
        <v>-0.87727638993463619</v>
      </c>
      <c r="Q185" s="196">
        <f>M185-AF185</f>
        <v>-3492.0899787146309</v>
      </c>
      <c r="R185" s="46"/>
      <c r="S185" s="73">
        <f>I185/AB185-1</f>
        <v>-0.90342502238097799</v>
      </c>
      <c r="T185" s="73">
        <f>K185/AD185-1</f>
        <v>-0.69535877536691915</v>
      </c>
      <c r="U185" s="97"/>
      <c r="V185" s="49"/>
      <c r="W185" s="104">
        <v>580</v>
      </c>
      <c r="X185" s="99" t="s">
        <v>183</v>
      </c>
      <c r="Y185" s="100">
        <v>4655</v>
      </c>
      <c r="Z185" s="210">
        <v>11991947.057705808</v>
      </c>
      <c r="AA185" s="175">
        <v>3464163.109438228</v>
      </c>
      <c r="AB185" s="211">
        <f>Z185+AA185</f>
        <v>15456110.167144036</v>
      </c>
      <c r="AC185" s="273">
        <v>-235989</v>
      </c>
      <c r="AD185" s="250">
        <v>3359673.1314195702</v>
      </c>
      <c r="AE185" s="212">
        <f>SUM(AB185+AC185+AD185)</f>
        <v>18579794.298563607</v>
      </c>
      <c r="AF185" s="175">
        <f>AE185/Y185</f>
        <v>3991.3628997988417</v>
      </c>
    </row>
    <row r="186" spans="1:32">
      <c r="A186" s="359">
        <v>581</v>
      </c>
      <c r="B186" s="25" t="s">
        <v>184</v>
      </c>
      <c r="C186" s="77">
        <v>6286</v>
      </c>
      <c r="D186" s="47">
        <v>1267499.3160760701</v>
      </c>
      <c r="E186" s="246">
        <f>D186-F186-G186</f>
        <v>1261545.2217562504</v>
      </c>
      <c r="F186" s="317">
        <v>52258.024058542782</v>
      </c>
      <c r="G186" s="248">
        <v>-46303.929738722989</v>
      </c>
      <c r="H186" s="67">
        <v>2056095.1449850879</v>
      </c>
      <c r="I186" s="233">
        <f>SUM(D186+H186)</f>
        <v>3323594.4610611582</v>
      </c>
      <c r="J186" s="274">
        <v>-355742</v>
      </c>
      <c r="K186" s="31">
        <v>1258612.1153755221</v>
      </c>
      <c r="L186" s="27">
        <f>SUM(I186:K186)</f>
        <v>4226464.5764366798</v>
      </c>
      <c r="M186" s="28">
        <f>L186/C186</f>
        <v>672.36152981811642</v>
      </c>
      <c r="N186" s="368">
        <v>6</v>
      </c>
      <c r="O186" s="196">
        <f>L186-AE186</f>
        <v>-17966593.274726167</v>
      </c>
      <c r="P186" s="197">
        <f>O186/AE186</f>
        <v>-0.80955916013100349</v>
      </c>
      <c r="Q186" s="196">
        <f>M186-AF186</f>
        <v>-2821.5077792440443</v>
      </c>
      <c r="R186" s="46"/>
      <c r="S186" s="73">
        <f>I186/AB186-1</f>
        <v>-0.81991002237624366</v>
      </c>
      <c r="T186" s="73">
        <f>K186/AD186-1</f>
        <v>-0.69254236217527554</v>
      </c>
      <c r="U186" s="97"/>
      <c r="V186" s="49"/>
      <c r="W186" s="104">
        <v>581</v>
      </c>
      <c r="X186" s="99" t="s">
        <v>184</v>
      </c>
      <c r="Y186" s="100">
        <v>6352</v>
      </c>
      <c r="Z186" s="210">
        <v>13931401.171457196</v>
      </c>
      <c r="AA186" s="175">
        <v>4523787.2011284549</v>
      </c>
      <c r="AB186" s="211">
        <f>Z186+AA186</f>
        <v>18455188.372585651</v>
      </c>
      <c r="AC186" s="274">
        <v>-355742</v>
      </c>
      <c r="AD186" s="250">
        <v>4093611.4785771961</v>
      </c>
      <c r="AE186" s="212">
        <f>SUM(AB186+AC186+AD186)</f>
        <v>22193057.851162847</v>
      </c>
      <c r="AF186" s="175">
        <f>AE186/Y186</f>
        <v>3493.8693090621609</v>
      </c>
    </row>
    <row r="187" spans="1:32">
      <c r="A187" s="359">
        <v>583</v>
      </c>
      <c r="B187" s="25" t="s">
        <v>185</v>
      </c>
      <c r="C187" s="77">
        <v>924</v>
      </c>
      <c r="D187" s="47">
        <v>1194386.5104606135</v>
      </c>
      <c r="E187" s="246">
        <f>D187-F187-G187</f>
        <v>791315.38022200076</v>
      </c>
      <c r="F187" s="317">
        <v>-170333.94844514047</v>
      </c>
      <c r="G187" s="248">
        <v>573405.07868375315</v>
      </c>
      <c r="H187" s="67">
        <v>-3852.7319427099519</v>
      </c>
      <c r="I187" s="233">
        <f>SUM(D187+H187)</f>
        <v>1190533.7785179035</v>
      </c>
      <c r="J187" s="273">
        <v>-156686</v>
      </c>
      <c r="K187" s="31">
        <v>199203.53171152252</v>
      </c>
      <c r="L187" s="27">
        <f>SUM(I187:K187)</f>
        <v>1233051.310229426</v>
      </c>
      <c r="M187" s="28">
        <f>L187/C187</f>
        <v>1334.4711149669113</v>
      </c>
      <c r="N187" s="368">
        <v>19</v>
      </c>
      <c r="O187" s="196">
        <f>L187-AE187</f>
        <v>-3944898.9278585408</v>
      </c>
      <c r="P187" s="197">
        <f>O187/AE187</f>
        <v>-0.76186497483901117</v>
      </c>
      <c r="Q187" s="196">
        <f>M187-AF187</f>
        <v>-4227.2369817978224</v>
      </c>
      <c r="R187" s="249"/>
      <c r="S187" s="73">
        <f>I187/AB187-1</f>
        <v>-0.74623935917125683</v>
      </c>
      <c r="T187" s="73">
        <f>K187/AD187-1</f>
        <v>-0.69023245127438448</v>
      </c>
      <c r="U187" s="97"/>
      <c r="V187" s="49"/>
      <c r="W187" s="104">
        <v>583</v>
      </c>
      <c r="X187" s="99" t="s">
        <v>185</v>
      </c>
      <c r="Y187" s="100">
        <v>931</v>
      </c>
      <c r="Z187" s="210">
        <v>4124831.788522189</v>
      </c>
      <c r="AA187" s="175">
        <v>566730.20718291262</v>
      </c>
      <c r="AB187" s="211">
        <f>Z187+AA187</f>
        <v>4691561.9957051016</v>
      </c>
      <c r="AC187" s="273">
        <v>-156686</v>
      </c>
      <c r="AD187" s="250">
        <v>643074.24238286517</v>
      </c>
      <c r="AE187" s="212">
        <f>SUM(AB187+AC187+AD187)</f>
        <v>5177950.238087967</v>
      </c>
      <c r="AF187" s="175">
        <f>AE187/Y187</f>
        <v>5561.7080967647335</v>
      </c>
    </row>
    <row r="188" spans="1:32">
      <c r="A188" s="359">
        <v>584</v>
      </c>
      <c r="B188" s="25" t="s">
        <v>186</v>
      </c>
      <c r="C188" s="77">
        <v>2676</v>
      </c>
      <c r="D188" s="47">
        <v>3102406.2901925622</v>
      </c>
      <c r="E188" s="246">
        <f>D188-F188-G188</f>
        <v>3830680.6117988164</v>
      </c>
      <c r="F188" s="317">
        <v>-339645.4811201251</v>
      </c>
      <c r="G188" s="248">
        <v>-388628.8404861294</v>
      </c>
      <c r="H188" s="67">
        <v>1786479.4147533223</v>
      </c>
      <c r="I188" s="233">
        <f>SUM(D188+H188)</f>
        <v>4888885.7049458846</v>
      </c>
      <c r="J188" s="274">
        <v>300087</v>
      </c>
      <c r="K188" s="31">
        <v>536506.27185334195</v>
      </c>
      <c r="L188" s="27">
        <f>SUM(I188:K188)</f>
        <v>5725478.9767992264</v>
      </c>
      <c r="M188" s="28">
        <f>L188/C188</f>
        <v>2139.5661348278127</v>
      </c>
      <c r="N188" s="368">
        <v>16</v>
      </c>
      <c r="O188" s="196">
        <f>L188-AE188</f>
        <v>-8005906.6434893841</v>
      </c>
      <c r="P188" s="197">
        <f>O188/AE188</f>
        <v>-0.5830370557549831</v>
      </c>
      <c r="Q188" s="196">
        <f>M188-AF188</f>
        <v>-2934.8557499795079</v>
      </c>
      <c r="R188" s="46"/>
      <c r="S188" s="73">
        <f>I188/AB188-1</f>
        <v>-0.5809741742850677</v>
      </c>
      <c r="T188" s="73">
        <f>K188/AD188-1</f>
        <v>-0.69586377324394066</v>
      </c>
      <c r="U188" s="97"/>
      <c r="V188" s="49"/>
      <c r="W188" s="104">
        <v>584</v>
      </c>
      <c r="X188" s="99" t="s">
        <v>186</v>
      </c>
      <c r="Y188" s="100">
        <v>2706</v>
      </c>
      <c r="Z188" s="210">
        <v>8190296.9326594267</v>
      </c>
      <c r="AA188" s="175">
        <v>3476968.9133169637</v>
      </c>
      <c r="AB188" s="211">
        <f>Z188+AA188</f>
        <v>11667265.84597639</v>
      </c>
      <c r="AC188" s="274">
        <v>300087</v>
      </c>
      <c r="AD188" s="250">
        <v>1764032.7743122205</v>
      </c>
      <c r="AE188" s="212">
        <f>SUM(AB188+AC188+AD188)</f>
        <v>13731385.62028861</v>
      </c>
      <c r="AF188" s="175">
        <f>AE188/Y188</f>
        <v>5074.4218848073206</v>
      </c>
    </row>
    <row r="189" spans="1:32">
      <c r="A189" s="359">
        <v>588</v>
      </c>
      <c r="B189" s="25" t="s">
        <v>187</v>
      </c>
      <c r="C189" s="77">
        <v>1644</v>
      </c>
      <c r="D189" s="47">
        <v>-609703.48725943733</v>
      </c>
      <c r="E189" s="246">
        <f>D189-F189-G189</f>
        <v>96042.318972884939</v>
      </c>
      <c r="F189" s="317">
        <v>-456563.62000203179</v>
      </c>
      <c r="G189" s="248">
        <v>-249182.18623029048</v>
      </c>
      <c r="H189" s="67">
        <v>207967.19826766287</v>
      </c>
      <c r="I189" s="233">
        <f>SUM(D189+H189)</f>
        <v>-401736.28899177443</v>
      </c>
      <c r="J189" s="273">
        <v>-353048</v>
      </c>
      <c r="K189" s="31">
        <v>385702.73172470793</v>
      </c>
      <c r="L189" s="27">
        <f>SUM(I189:K189)</f>
        <v>-369081.5572670665</v>
      </c>
      <c r="M189" s="28">
        <f>L189/C189</f>
        <v>-224.50216378775335</v>
      </c>
      <c r="N189" s="368">
        <v>10</v>
      </c>
      <c r="O189" s="196">
        <f>L189-AE189</f>
        <v>-6663424.413909236</v>
      </c>
      <c r="P189" s="197">
        <f>O189/AE189</f>
        <v>-1.0586370278316806</v>
      </c>
      <c r="Q189" s="196">
        <f>M189-AF189</f>
        <v>-4030.0298884807221</v>
      </c>
      <c r="R189" s="46"/>
      <c r="S189" s="73">
        <f>I189/AB189-1</f>
        <v>-1.0749377453528561</v>
      </c>
      <c r="T189" s="73">
        <f>K189/AD189-1</f>
        <v>-0.70018220362192396</v>
      </c>
      <c r="U189" s="97"/>
      <c r="V189" s="49"/>
      <c r="W189" s="104">
        <v>588</v>
      </c>
      <c r="X189" s="99" t="s">
        <v>187</v>
      </c>
      <c r="Y189" s="100">
        <v>1654</v>
      </c>
      <c r="Z189" s="210">
        <v>4085469.0630430528</v>
      </c>
      <c r="AA189" s="175">
        <v>1275464.6973754852</v>
      </c>
      <c r="AB189" s="211">
        <f>Z189+AA189</f>
        <v>5360933.760418538</v>
      </c>
      <c r="AC189" s="273">
        <v>-353048</v>
      </c>
      <c r="AD189" s="250">
        <v>1286457.0962236321</v>
      </c>
      <c r="AE189" s="212">
        <f>SUM(AB189+AC189+AD189)</f>
        <v>6294342.8566421699</v>
      </c>
      <c r="AF189" s="175">
        <f>AE189/Y189</f>
        <v>3805.5277246929686</v>
      </c>
    </row>
    <row r="190" spans="1:32">
      <c r="A190" s="359">
        <v>592</v>
      </c>
      <c r="B190" s="25" t="s">
        <v>188</v>
      </c>
      <c r="C190" s="77">
        <v>3678</v>
      </c>
      <c r="D190" s="47">
        <v>2340249.5065582148</v>
      </c>
      <c r="E190" s="246">
        <f>D190-F190-G190</f>
        <v>2059101.4956783857</v>
      </c>
      <c r="F190" s="317">
        <v>206222.23841878714</v>
      </c>
      <c r="G190" s="248">
        <v>74925.772461041925</v>
      </c>
      <c r="H190" s="67">
        <v>1270262.1426520962</v>
      </c>
      <c r="I190" s="233">
        <f>SUM(D190+H190)</f>
        <v>3610511.649210311</v>
      </c>
      <c r="J190" s="274">
        <v>-80318</v>
      </c>
      <c r="K190" s="31">
        <v>713344.00868442724</v>
      </c>
      <c r="L190" s="27">
        <f>SUM(I190:K190)</f>
        <v>4243537.657894738</v>
      </c>
      <c r="M190" s="28">
        <f>L190/C190</f>
        <v>1153.7622778397874</v>
      </c>
      <c r="N190" s="368">
        <v>13</v>
      </c>
      <c r="O190" s="196">
        <f>L190-AE190</f>
        <v>-6861090.5360261649</v>
      </c>
      <c r="P190" s="197">
        <f>O190/AE190</f>
        <v>-0.61785864562148851</v>
      </c>
      <c r="Q190" s="196">
        <f>M190-AF190</f>
        <v>-1790.2006579822971</v>
      </c>
      <c r="R190" s="46"/>
      <c r="S190" s="73">
        <f>I190/AB190-1</f>
        <v>-0.59269077544196969</v>
      </c>
      <c r="T190" s="73">
        <f>K190/AD190-1</f>
        <v>-0.69260959282838308</v>
      </c>
      <c r="U190" s="97"/>
      <c r="V190" s="49"/>
      <c r="W190" s="104">
        <v>592</v>
      </c>
      <c r="X190" s="99" t="s">
        <v>188</v>
      </c>
      <c r="Y190" s="100">
        <v>3772</v>
      </c>
      <c r="Z190" s="210">
        <v>6170457.0889983261</v>
      </c>
      <c r="AA190" s="175">
        <v>2693844.1139220442</v>
      </c>
      <c r="AB190" s="211">
        <f>Z190+AA190</f>
        <v>8864301.2029203698</v>
      </c>
      <c r="AC190" s="274">
        <v>-80318</v>
      </c>
      <c r="AD190" s="250">
        <v>2320644.9910005331</v>
      </c>
      <c r="AE190" s="212">
        <f>SUM(AB190+AC190+AD190)</f>
        <v>11104628.193920903</v>
      </c>
      <c r="AF190" s="175">
        <f>AE190/Y190</f>
        <v>2943.9629358220845</v>
      </c>
    </row>
    <row r="191" spans="1:32">
      <c r="A191" s="359">
        <v>593</v>
      </c>
      <c r="B191" s="25" t="s">
        <v>189</v>
      </c>
      <c r="C191" s="77">
        <v>17253</v>
      </c>
      <c r="D191" s="47">
        <v>-1794269.3573281232</v>
      </c>
      <c r="E191" s="246">
        <f>D191-F191-G191</f>
        <v>-1385427.4358122726</v>
      </c>
      <c r="F191" s="317">
        <v>120610.86835344811</v>
      </c>
      <c r="G191" s="248">
        <v>-529452.78986929858</v>
      </c>
      <c r="H191" s="67">
        <v>5631332.5833693389</v>
      </c>
      <c r="I191" s="233">
        <f>SUM(D191+H191)</f>
        <v>3837063.2260412155</v>
      </c>
      <c r="J191" s="273">
        <v>-1993392</v>
      </c>
      <c r="K191" s="31">
        <v>3394402.2663510349</v>
      </c>
      <c r="L191" s="27">
        <f>SUM(I191:K191)</f>
        <v>5238073.4923922503</v>
      </c>
      <c r="M191" s="28">
        <f>L191/C191</f>
        <v>303.60363370963023</v>
      </c>
      <c r="N191" s="368">
        <v>10</v>
      </c>
      <c r="O191" s="196">
        <f>L191-AE191</f>
        <v>-50023233.819389574</v>
      </c>
      <c r="P191" s="197">
        <f>O191/AE191</f>
        <v>-0.90521263887516679</v>
      </c>
      <c r="Q191" s="196">
        <f>M191-AF191</f>
        <v>-2876.9032619324889</v>
      </c>
      <c r="R191" s="46"/>
      <c r="S191" s="73">
        <f>I191/AB191-1</f>
        <v>-0.91709272342708092</v>
      </c>
      <c r="T191" s="73">
        <f>K191/AD191-1</f>
        <v>-0.690667666532925</v>
      </c>
      <c r="U191" s="97"/>
      <c r="V191" s="49"/>
      <c r="W191" s="104">
        <v>593</v>
      </c>
      <c r="X191" s="99" t="s">
        <v>189</v>
      </c>
      <c r="Y191" s="100">
        <v>17375</v>
      </c>
      <c r="Z191" s="210">
        <v>36029810.4618387</v>
      </c>
      <c r="AA191" s="175">
        <v>10251570.191962181</v>
      </c>
      <c r="AB191" s="211">
        <f>Z191+AA191</f>
        <v>46281380.653800882</v>
      </c>
      <c r="AC191" s="273">
        <v>-1993392</v>
      </c>
      <c r="AD191" s="250">
        <v>10973318.657980938</v>
      </c>
      <c r="AE191" s="212">
        <f>SUM(AB191+AC191+AD191)</f>
        <v>55261307.311781824</v>
      </c>
      <c r="AF191" s="175">
        <f>AE191/Y191</f>
        <v>3180.5068956421192</v>
      </c>
    </row>
    <row r="192" spans="1:32">
      <c r="A192" s="359">
        <v>595</v>
      </c>
      <c r="B192" s="25" t="s">
        <v>190</v>
      </c>
      <c r="C192" s="77">
        <v>4269</v>
      </c>
      <c r="D192" s="47">
        <v>2564002.1690667635</v>
      </c>
      <c r="E192" s="246">
        <f>D192-F192-G192</f>
        <v>1333453.7927509835</v>
      </c>
      <c r="F192" s="317">
        <v>906199.56659895729</v>
      </c>
      <c r="G192" s="248">
        <v>324348.80971682258</v>
      </c>
      <c r="H192" s="67">
        <v>1879340.3363809565</v>
      </c>
      <c r="I192" s="233">
        <f>SUM(D192+H192)</f>
        <v>4443342.5054477202</v>
      </c>
      <c r="J192" s="274">
        <v>15364</v>
      </c>
      <c r="K192" s="31">
        <v>956841.37786976085</v>
      </c>
      <c r="L192" s="27">
        <f>SUM(I192:K192)</f>
        <v>5415547.8833174808</v>
      </c>
      <c r="M192" s="28">
        <f>L192/C192</f>
        <v>1268.5752830446195</v>
      </c>
      <c r="N192" s="368">
        <v>11</v>
      </c>
      <c r="O192" s="196">
        <f>L192-AE192</f>
        <v>-17519897.124265574</v>
      </c>
      <c r="P192" s="197">
        <f>O192/AE192</f>
        <v>-0.76387866546618299</v>
      </c>
      <c r="Q192" s="196">
        <f>M192-AF192</f>
        <v>-4039.3268247042938</v>
      </c>
      <c r="R192" s="46"/>
      <c r="S192" s="73">
        <f>I192/AB192-1</f>
        <v>-0.77517596059636218</v>
      </c>
      <c r="T192" s="73">
        <f>K192/AD192-1</f>
        <v>-0.69686019932075283</v>
      </c>
      <c r="U192" s="97"/>
      <c r="V192" s="49"/>
      <c r="W192" s="104">
        <v>595</v>
      </c>
      <c r="X192" s="99" t="s">
        <v>190</v>
      </c>
      <c r="Y192" s="100">
        <v>4321</v>
      </c>
      <c r="Z192" s="210">
        <v>15137501.54420124</v>
      </c>
      <c r="AA192" s="175">
        <v>4626143.4700686298</v>
      </c>
      <c r="AB192" s="211">
        <f>Z192+AA192</f>
        <v>19763645.01426987</v>
      </c>
      <c r="AC192" s="274">
        <v>15364</v>
      </c>
      <c r="AD192" s="250">
        <v>3156435.9933131863</v>
      </c>
      <c r="AE192" s="212">
        <f>SUM(AB192+AC192+AD192)</f>
        <v>22935445.007583056</v>
      </c>
      <c r="AF192" s="175">
        <f>AE192/Y192</f>
        <v>5307.9021077489133</v>
      </c>
    </row>
    <row r="193" spans="1:32">
      <c r="A193" s="359">
        <v>598</v>
      </c>
      <c r="B193" s="25" t="s">
        <v>191</v>
      </c>
      <c r="C193" s="77">
        <v>19097</v>
      </c>
      <c r="D193" s="47">
        <v>2097102.5065513477</v>
      </c>
      <c r="E193" s="246">
        <f>D193-F193-G193</f>
        <v>9354129.8595470246</v>
      </c>
      <c r="F193" s="317">
        <v>-4878271.5783088738</v>
      </c>
      <c r="G193" s="248">
        <v>-2378755.7746868031</v>
      </c>
      <c r="H193" s="67">
        <v>776735.74654246413</v>
      </c>
      <c r="I193" s="233">
        <f>SUM(D193+H193)</f>
        <v>2873838.2530938117</v>
      </c>
      <c r="J193" s="273">
        <v>2237859</v>
      </c>
      <c r="K193" s="31">
        <v>3114360.8592082704</v>
      </c>
      <c r="L193" s="27">
        <f>SUM(I193:K193)</f>
        <v>8226058.1123020817</v>
      </c>
      <c r="M193" s="28">
        <f>L193/C193</f>
        <v>430.75132807781756</v>
      </c>
      <c r="N193" s="368">
        <v>15</v>
      </c>
      <c r="O193" s="196">
        <f>L193-AE193</f>
        <v>-42011878.752584346</v>
      </c>
      <c r="P193" s="197">
        <f>O193/AE193</f>
        <v>-0.83625804271330173</v>
      </c>
      <c r="Q193" s="196">
        <f>M193-AF193</f>
        <v>-2204.1976315826473</v>
      </c>
      <c r="R193" s="46"/>
      <c r="S193" s="73">
        <f>I193/AB193-1</f>
        <v>-0.92459551526828687</v>
      </c>
      <c r="T193" s="73">
        <f>K193/AD193-1</f>
        <v>-0.68502928318377632</v>
      </c>
      <c r="U193" s="97"/>
      <c r="V193" s="49"/>
      <c r="W193" s="104">
        <v>598</v>
      </c>
      <c r="X193" s="99" t="s">
        <v>191</v>
      </c>
      <c r="Y193" s="100">
        <v>19066</v>
      </c>
      <c r="Z193" s="210">
        <v>34743969.959159516</v>
      </c>
      <c r="AA193" s="175">
        <v>3368328.8426802019</v>
      </c>
      <c r="AB193" s="211">
        <f>Z193+AA193</f>
        <v>38112298.801839717</v>
      </c>
      <c r="AC193" s="273">
        <v>2237859</v>
      </c>
      <c r="AD193" s="250">
        <v>9887779.0630467106</v>
      </c>
      <c r="AE193" s="212">
        <f>SUM(AB193+AC193+AD193)</f>
        <v>50237936.864886425</v>
      </c>
      <c r="AF193" s="175">
        <f>AE193/Y193</f>
        <v>2634.9489596604649</v>
      </c>
    </row>
    <row r="194" spans="1:32">
      <c r="A194" s="359">
        <v>599</v>
      </c>
      <c r="B194" s="25" t="s">
        <v>192</v>
      </c>
      <c r="C194" s="77">
        <v>11172</v>
      </c>
      <c r="D194" s="47">
        <v>8284062.0341723189</v>
      </c>
      <c r="E194" s="246">
        <f>D194-F194-G194</f>
        <v>13314982.817903377</v>
      </c>
      <c r="F194" s="317">
        <v>-2669102.4961620341</v>
      </c>
      <c r="G194" s="248">
        <v>-2361818.2875690232</v>
      </c>
      <c r="H194" s="67">
        <v>5129723.8498078324</v>
      </c>
      <c r="I194" s="233">
        <f>SUM(D194+H194)</f>
        <v>13413785.883980151</v>
      </c>
      <c r="J194" s="274">
        <v>-853420</v>
      </c>
      <c r="K194" s="31">
        <v>1987713.9836496862</v>
      </c>
      <c r="L194" s="27">
        <f>SUM(I194:K194)</f>
        <v>14548079.867629837</v>
      </c>
      <c r="M194" s="28">
        <f>L194/C194</f>
        <v>1302.1911804179947</v>
      </c>
      <c r="N194" s="368">
        <v>15</v>
      </c>
      <c r="O194" s="196">
        <f>L194-AE194</f>
        <v>-17554324.68257203</v>
      </c>
      <c r="P194" s="197">
        <f>O194/AE194</f>
        <v>-0.54682273582094165</v>
      </c>
      <c r="Q194" s="196">
        <f>M194-AF194</f>
        <v>-1570.7643010749232</v>
      </c>
      <c r="R194" s="46"/>
      <c r="S194" s="73">
        <f>I194/AB194-1</f>
        <v>-0.49240677512166708</v>
      </c>
      <c r="T194" s="73">
        <f>K194/AD194-1</f>
        <v>-0.69558288625474762</v>
      </c>
      <c r="U194" s="97"/>
      <c r="V194" s="49"/>
      <c r="W194" s="104">
        <v>599</v>
      </c>
      <c r="X194" s="99" t="s">
        <v>192</v>
      </c>
      <c r="Y194" s="100">
        <v>11174</v>
      </c>
      <c r="Z194" s="210">
        <v>17873710.434257887</v>
      </c>
      <c r="AA194" s="175">
        <v>8552540.4031037744</v>
      </c>
      <c r="AB194" s="211">
        <f>Z194+AA194</f>
        <v>26426250.837361664</v>
      </c>
      <c r="AC194" s="274">
        <v>-853420</v>
      </c>
      <c r="AD194" s="250">
        <v>6529573.7128402041</v>
      </c>
      <c r="AE194" s="212">
        <f>SUM(AB194+AC194+AD194)</f>
        <v>32102404.550201867</v>
      </c>
      <c r="AF194" s="175">
        <f>AE194/Y194</f>
        <v>2872.9554814929179</v>
      </c>
    </row>
    <row r="195" spans="1:32">
      <c r="A195" s="359">
        <v>601</v>
      </c>
      <c r="B195" s="25" t="s">
        <v>193</v>
      </c>
      <c r="C195" s="77">
        <v>3873</v>
      </c>
      <c r="D195" s="47">
        <v>3459389.1774195698</v>
      </c>
      <c r="E195" s="246">
        <f>D195-F195-G195</f>
        <v>1657737.3597014965</v>
      </c>
      <c r="F195" s="317">
        <v>1115929.3232317239</v>
      </c>
      <c r="G195" s="248">
        <v>685722.49448634952</v>
      </c>
      <c r="H195" s="67">
        <v>1371868.2853405392</v>
      </c>
      <c r="I195" s="233">
        <f>SUM(D195+H195)</f>
        <v>4831257.4627601095</v>
      </c>
      <c r="J195" s="273">
        <v>419846</v>
      </c>
      <c r="K195" s="31">
        <v>866328.70573404769</v>
      </c>
      <c r="L195" s="27">
        <f>SUM(I195:K195)</f>
        <v>6117432.1684941575</v>
      </c>
      <c r="M195" s="28">
        <f>L195/C195</f>
        <v>1579.507402141533</v>
      </c>
      <c r="N195" s="368">
        <v>13</v>
      </c>
      <c r="O195" s="196">
        <f>L195-AE195</f>
        <v>-13159678.754745435</v>
      </c>
      <c r="P195" s="197">
        <f>O195/AE195</f>
        <v>-0.68265824724184865</v>
      </c>
      <c r="Q195" s="196">
        <f>M195-AF195</f>
        <v>-3324.3620771867782</v>
      </c>
      <c r="R195" s="46"/>
      <c r="S195" s="73">
        <f>I195/AB195-1</f>
        <v>-0.69841637039312521</v>
      </c>
      <c r="T195" s="73">
        <f>K195/AD195-1</f>
        <v>-0.69470068455772105</v>
      </c>
      <c r="U195" s="97"/>
      <c r="V195" s="49"/>
      <c r="W195" s="104">
        <v>601</v>
      </c>
      <c r="X195" s="99" t="s">
        <v>193</v>
      </c>
      <c r="Y195" s="100">
        <v>3931</v>
      </c>
      <c r="Z195" s="210">
        <v>12229265.539280768</v>
      </c>
      <c r="AA195" s="175">
        <v>3790362.1475994163</v>
      </c>
      <c r="AB195" s="211">
        <f>Z195+AA195</f>
        <v>16019627.686880184</v>
      </c>
      <c r="AC195" s="273">
        <v>419846</v>
      </c>
      <c r="AD195" s="250">
        <v>2837637.2363594091</v>
      </c>
      <c r="AE195" s="212">
        <f>SUM(AB195+AC195+AD195)</f>
        <v>19277110.923239592</v>
      </c>
      <c r="AF195" s="175">
        <f>AE195/Y195</f>
        <v>4903.8694793283112</v>
      </c>
    </row>
    <row r="196" spans="1:32">
      <c r="A196" s="359">
        <v>604</v>
      </c>
      <c r="B196" s="25" t="s">
        <v>194</v>
      </c>
      <c r="C196" s="77">
        <v>20206</v>
      </c>
      <c r="D196" s="47">
        <v>16607588.363610059</v>
      </c>
      <c r="E196" s="246">
        <f>D196-F196-G196</f>
        <v>11709846.245566772</v>
      </c>
      <c r="F196" s="317">
        <v>3192452.2415939486</v>
      </c>
      <c r="G196" s="248">
        <v>1705289.8764493372</v>
      </c>
      <c r="H196" s="67">
        <v>-217173.58057175373</v>
      </c>
      <c r="I196" s="233">
        <f>SUM(D196+H196)</f>
        <v>16390414.783038305</v>
      </c>
      <c r="J196" s="274">
        <v>-2325320</v>
      </c>
      <c r="K196" s="31">
        <v>2196860.0973813743</v>
      </c>
      <c r="L196" s="27">
        <f>SUM(I196:K196)</f>
        <v>16261954.880419679</v>
      </c>
      <c r="M196" s="28">
        <f>L196/C196</f>
        <v>804.80821936155985</v>
      </c>
      <c r="N196" s="368">
        <v>6</v>
      </c>
      <c r="O196" s="196">
        <f>L196-AE196</f>
        <v>-3378003.1766804457</v>
      </c>
      <c r="P196" s="197">
        <f>O196/AE196</f>
        <v>-0.17199645573882727</v>
      </c>
      <c r="Q196" s="196">
        <f>M196-AF196</f>
        <v>-186.95858653149298</v>
      </c>
      <c r="R196" s="46"/>
      <c r="S196" s="73">
        <f>I196/AB196-1</f>
        <v>8.6542051735719161E-2</v>
      </c>
      <c r="T196" s="73">
        <f>K196/AD196-1</f>
        <v>-0.68070492192745669</v>
      </c>
      <c r="U196" s="97"/>
      <c r="V196" s="49"/>
      <c r="W196" s="104">
        <v>604</v>
      </c>
      <c r="X196" s="99" t="s">
        <v>194</v>
      </c>
      <c r="Y196" s="100">
        <v>19803</v>
      </c>
      <c r="Z196" s="210">
        <v>18332225.985490911</v>
      </c>
      <c r="AA196" s="175">
        <v>-3247292.3127857465</v>
      </c>
      <c r="AB196" s="211">
        <f>Z196+AA196</f>
        <v>15084933.672705164</v>
      </c>
      <c r="AC196" s="274">
        <v>-2325320</v>
      </c>
      <c r="AD196" s="250">
        <v>6880344.3843949614</v>
      </c>
      <c r="AE196" s="212">
        <f>SUM(AB196+AC196+AD196)</f>
        <v>19639958.057100125</v>
      </c>
      <c r="AF196" s="175">
        <f>AE196/Y196</f>
        <v>991.76680589305283</v>
      </c>
    </row>
    <row r="197" spans="1:32">
      <c r="A197" s="359">
        <v>607</v>
      </c>
      <c r="B197" s="25" t="s">
        <v>195</v>
      </c>
      <c r="C197" s="77">
        <v>4161</v>
      </c>
      <c r="D197" s="47">
        <v>822116.70363744535</v>
      </c>
      <c r="E197" s="246">
        <f>D197-F197-G197</f>
        <v>633721.7382057911</v>
      </c>
      <c r="F197" s="317">
        <v>-4848.6341931094321</v>
      </c>
      <c r="G197" s="248">
        <v>193243.59962476368</v>
      </c>
      <c r="H197" s="67">
        <v>2470578.3345360369</v>
      </c>
      <c r="I197" s="233">
        <f>SUM(D197+H197)</f>
        <v>3292695.0381734823</v>
      </c>
      <c r="J197" s="273">
        <v>-585937</v>
      </c>
      <c r="K197" s="31">
        <v>937472.78749911743</v>
      </c>
      <c r="L197" s="27">
        <f>SUM(I197:K197)</f>
        <v>3644230.8256725995</v>
      </c>
      <c r="M197" s="28">
        <f>L197/C197</f>
        <v>875.80649499461651</v>
      </c>
      <c r="N197" s="368">
        <v>12</v>
      </c>
      <c r="O197" s="196">
        <f>L197-AE197</f>
        <v>-13196623.567628395</v>
      </c>
      <c r="P197" s="197">
        <f>O197/AE197</f>
        <v>-0.78360772318521954</v>
      </c>
      <c r="Q197" s="196">
        <f>M197-AF197</f>
        <v>-3132.966271799241</v>
      </c>
      <c r="R197" s="46"/>
      <c r="S197" s="73">
        <f>I197/AB197-1</f>
        <v>-0.77018694797722409</v>
      </c>
      <c r="T197" s="73">
        <f>K197/AD197-1</f>
        <v>-0.69749966846718658</v>
      </c>
      <c r="U197" s="97"/>
      <c r="V197" s="49"/>
      <c r="W197" s="104">
        <v>607</v>
      </c>
      <c r="X197" s="99" t="s">
        <v>195</v>
      </c>
      <c r="Y197" s="100">
        <v>4201</v>
      </c>
      <c r="Z197" s="210">
        <v>9501353.6470296383</v>
      </c>
      <c r="AA197" s="175">
        <v>4826357.5477512237</v>
      </c>
      <c r="AB197" s="211">
        <f>Z197+AA197</f>
        <v>14327711.194780862</v>
      </c>
      <c r="AC197" s="273">
        <v>-585937</v>
      </c>
      <c r="AD197" s="250">
        <v>3099080.1985201333</v>
      </c>
      <c r="AE197" s="212">
        <f>SUM(AB197+AC197+AD197)</f>
        <v>16840854.393300995</v>
      </c>
      <c r="AF197" s="175">
        <f>AE197/Y197</f>
        <v>4008.7727667938575</v>
      </c>
    </row>
    <row r="198" spans="1:32">
      <c r="A198" s="359">
        <v>608</v>
      </c>
      <c r="B198" s="25" t="s">
        <v>196</v>
      </c>
      <c r="C198" s="77">
        <v>2013</v>
      </c>
      <c r="D198" s="47">
        <v>419722.25526182156</v>
      </c>
      <c r="E198" s="246">
        <f>D198-F198-G198</f>
        <v>372082.10497942386</v>
      </c>
      <c r="F198" s="317">
        <v>45634.48581337103</v>
      </c>
      <c r="G198" s="248">
        <v>2005.6644690266714</v>
      </c>
      <c r="H198" s="67">
        <v>909432.41877420561</v>
      </c>
      <c r="I198" s="233">
        <f>SUM(D198+H198)</f>
        <v>1329154.6740360272</v>
      </c>
      <c r="J198" s="274">
        <v>463666</v>
      </c>
      <c r="K198" s="31">
        <v>425854.5128580216</v>
      </c>
      <c r="L198" s="27">
        <f>SUM(I198:K198)</f>
        <v>2218675.1868940489</v>
      </c>
      <c r="M198" s="28">
        <f>L198/C198</f>
        <v>1102.1734659185538</v>
      </c>
      <c r="N198" s="368">
        <v>4</v>
      </c>
      <c r="O198" s="196">
        <f>L198-AE198</f>
        <v>-5813100.5843847692</v>
      </c>
      <c r="P198" s="197">
        <f>O198/AE198</f>
        <v>-0.72376280786773117</v>
      </c>
      <c r="Q198" s="196">
        <f>M198-AF198</f>
        <v>-2791.0770291269228</v>
      </c>
      <c r="R198" s="46"/>
      <c r="S198" s="73">
        <f>I198/AB198-1</f>
        <v>-0.78459131734277343</v>
      </c>
      <c r="T198" s="73">
        <f>K198/AD198-1</f>
        <v>-0.69532288356610206</v>
      </c>
      <c r="U198" s="97"/>
      <c r="V198" s="49"/>
      <c r="W198" s="104">
        <v>608</v>
      </c>
      <c r="X198" s="99" t="s">
        <v>196</v>
      </c>
      <c r="Y198" s="100">
        <v>2063</v>
      </c>
      <c r="Z198" s="210">
        <v>4337930.3334449083</v>
      </c>
      <c r="AA198" s="175">
        <v>1832455.4543511728</v>
      </c>
      <c r="AB198" s="211">
        <f>Z198+AA198</f>
        <v>6170385.787796081</v>
      </c>
      <c r="AC198" s="274">
        <v>463666</v>
      </c>
      <c r="AD198" s="250">
        <v>1397723.9834827373</v>
      </c>
      <c r="AE198" s="212">
        <f>SUM(AB198+AC198+AD198)</f>
        <v>8031775.7712788181</v>
      </c>
      <c r="AF198" s="175">
        <f>AE198/Y198</f>
        <v>3893.2504950454768</v>
      </c>
    </row>
    <row r="199" spans="1:32">
      <c r="A199" s="359">
        <v>609</v>
      </c>
      <c r="B199" s="25" t="s">
        <v>197</v>
      </c>
      <c r="C199" s="77">
        <v>83482</v>
      </c>
      <c r="D199" s="47">
        <v>-9897629.2653947696</v>
      </c>
      <c r="E199" s="246">
        <f>D199-F199-G199</f>
        <v>7432578.3333426677</v>
      </c>
      <c r="F199" s="317">
        <v>-13639390.186613118</v>
      </c>
      <c r="G199" s="248">
        <v>-3690817.4121243195</v>
      </c>
      <c r="H199" s="67">
        <v>25155456.267975722</v>
      </c>
      <c r="I199" s="233">
        <f>SUM(D199+H199)</f>
        <v>15257827.002580952</v>
      </c>
      <c r="J199" s="273">
        <v>-5604125</v>
      </c>
      <c r="K199" s="31">
        <v>13836293.769588152</v>
      </c>
      <c r="L199" s="27">
        <f>SUM(I199:K199)</f>
        <v>23489995.772169106</v>
      </c>
      <c r="M199" s="28">
        <f>L199/C199</f>
        <v>281.37797096582625</v>
      </c>
      <c r="N199" s="368">
        <v>4</v>
      </c>
      <c r="O199" s="196">
        <f>L199-AE199</f>
        <v>-160881082.40952554</v>
      </c>
      <c r="P199" s="197">
        <f>O199/AE199</f>
        <v>-0.87259392306086037</v>
      </c>
      <c r="Q199" s="196">
        <f>M199-AF199</f>
        <v>-1921.8039775750497</v>
      </c>
      <c r="R199" s="46"/>
      <c r="S199" s="73">
        <f>I199/AB199-1</f>
        <v>-0.89540363687603575</v>
      </c>
      <c r="T199" s="73">
        <f>K199/AD199-1</f>
        <v>-0.68626467786807521</v>
      </c>
      <c r="U199" s="97"/>
      <c r="V199" s="49"/>
      <c r="W199" s="104">
        <v>609</v>
      </c>
      <c r="X199" s="99" t="s">
        <v>197</v>
      </c>
      <c r="Y199" s="100">
        <v>83684</v>
      </c>
      <c r="Z199" s="210">
        <v>110093797.10919055</v>
      </c>
      <c r="AA199" s="175">
        <v>35779601.801418461</v>
      </c>
      <c r="AB199" s="211">
        <f>Z199+AA199</f>
        <v>145873398.91060901</v>
      </c>
      <c r="AC199" s="273">
        <v>-5604125</v>
      </c>
      <c r="AD199" s="250">
        <v>44101804.271085642</v>
      </c>
      <c r="AE199" s="212">
        <f>SUM(AB199+AC199+AD199)</f>
        <v>184371078.18169466</v>
      </c>
      <c r="AF199" s="175">
        <f>AE199/Y199</f>
        <v>2203.181948540876</v>
      </c>
    </row>
    <row r="200" spans="1:32">
      <c r="A200" s="359">
        <v>611</v>
      </c>
      <c r="B200" s="25" t="s">
        <v>198</v>
      </c>
      <c r="C200" s="77">
        <v>5066</v>
      </c>
      <c r="D200" s="47">
        <v>3676873.6006002203</v>
      </c>
      <c r="E200" s="246">
        <f>D200-F200-G200</f>
        <v>3036518.8522689934</v>
      </c>
      <c r="F200" s="317">
        <v>442526.43102737516</v>
      </c>
      <c r="G200" s="247">
        <v>197828.31730385174</v>
      </c>
      <c r="H200" s="67">
        <v>1409341.2832790029</v>
      </c>
      <c r="I200" s="233">
        <f>SUM(D200+H200)</f>
        <v>5086214.8838792229</v>
      </c>
      <c r="J200" s="274">
        <v>-1287903</v>
      </c>
      <c r="K200" s="31">
        <v>800456.22950153693</v>
      </c>
      <c r="L200" s="27">
        <f>SUM(I200:K200)</f>
        <v>4598768.11338076</v>
      </c>
      <c r="M200" s="28">
        <f>L200/C200</f>
        <v>907.7710448836873</v>
      </c>
      <c r="N200" s="368">
        <v>1</v>
      </c>
      <c r="O200" s="196">
        <f>L200-AE200</f>
        <v>-1924563.930034807</v>
      </c>
      <c r="P200" s="197">
        <f>O200/AE200</f>
        <v>-0.29502774306535529</v>
      </c>
      <c r="Q200" s="196">
        <f>M200-AF200</f>
        <v>-378.88221811741062</v>
      </c>
      <c r="R200" s="46"/>
      <c r="S200" s="73">
        <f>I200/AB200-1</f>
        <v>-3.8398178568371466E-2</v>
      </c>
      <c r="T200" s="73">
        <f>K200/AD200-1</f>
        <v>-0.68260047986607808</v>
      </c>
      <c r="U200" s="97"/>
      <c r="V200" s="49"/>
      <c r="W200" s="104">
        <v>611</v>
      </c>
      <c r="X200" s="99" t="s">
        <v>198</v>
      </c>
      <c r="Y200" s="100">
        <v>5070</v>
      </c>
      <c r="Z200" s="210">
        <v>4383918.8065835321</v>
      </c>
      <c r="AA200" s="175">
        <v>905396.13700391725</v>
      </c>
      <c r="AB200" s="211">
        <f>Z200+AA200</f>
        <v>5289314.9435874494</v>
      </c>
      <c r="AC200" s="274">
        <v>-1287903</v>
      </c>
      <c r="AD200" s="250">
        <v>2521920.099828118</v>
      </c>
      <c r="AE200" s="212">
        <f>SUM(AB200+AC200+AD200)</f>
        <v>6523332.0434155669</v>
      </c>
      <c r="AF200" s="175">
        <f>AE200/Y200</f>
        <v>1286.6532630010979</v>
      </c>
    </row>
    <row r="201" spans="1:32">
      <c r="A201" s="359">
        <v>614</v>
      </c>
      <c r="B201" s="25" t="s">
        <v>199</v>
      </c>
      <c r="C201" s="77">
        <v>3066</v>
      </c>
      <c r="D201" s="47">
        <v>1285039.7441388476</v>
      </c>
      <c r="E201" s="246">
        <f>D201-F201-G201</f>
        <v>1944934.5692966972</v>
      </c>
      <c r="F201" s="317">
        <v>-402926.77536523377</v>
      </c>
      <c r="G201" s="248">
        <v>-256968.04979261573</v>
      </c>
      <c r="H201" s="67">
        <v>1624809.3513576316</v>
      </c>
      <c r="I201" s="233">
        <f>SUM(D201+H201)</f>
        <v>2909849.0954964794</v>
      </c>
      <c r="J201" s="273">
        <v>276859</v>
      </c>
      <c r="K201" s="31">
        <v>761480.8772235465</v>
      </c>
      <c r="L201" s="27">
        <f>SUM(I201:K201)</f>
        <v>3948188.972720026</v>
      </c>
      <c r="M201" s="28">
        <f>L201/C201</f>
        <v>1287.7328678147508</v>
      </c>
      <c r="N201" s="368">
        <v>19</v>
      </c>
      <c r="O201" s="196">
        <f>L201-AE201</f>
        <v>-14717148.054354999</v>
      </c>
      <c r="P201" s="197">
        <f>O201/AE201</f>
        <v>-0.78847480937563696</v>
      </c>
      <c r="Q201" s="196">
        <f>M201-AF201</f>
        <v>-4700.5048694566731</v>
      </c>
      <c r="R201" s="46"/>
      <c r="S201" s="73">
        <f>I201/AB201-1</f>
        <v>-0.81686072793730313</v>
      </c>
      <c r="T201" s="73">
        <f>K201/AD201-1</f>
        <v>-0.69537784516647094</v>
      </c>
      <c r="U201" s="97"/>
      <c r="V201" s="49"/>
      <c r="W201" s="104">
        <v>614</v>
      </c>
      <c r="X201" s="99" t="s">
        <v>199</v>
      </c>
      <c r="Y201" s="100">
        <v>3117</v>
      </c>
      <c r="Z201" s="210">
        <v>12489240.658341277</v>
      </c>
      <c r="AA201" s="175">
        <v>3399481.9663741174</v>
      </c>
      <c r="AB201" s="211">
        <f>Z201+AA201</f>
        <v>15888722.624715395</v>
      </c>
      <c r="AC201" s="273">
        <v>276859</v>
      </c>
      <c r="AD201" s="250">
        <v>2499755.4023596314</v>
      </c>
      <c r="AE201" s="212">
        <f>SUM(AB201+AC201+AD201)</f>
        <v>18665337.027075026</v>
      </c>
      <c r="AF201" s="175">
        <f>AE201/Y201</f>
        <v>5988.2377372714236</v>
      </c>
    </row>
    <row r="202" spans="1:32">
      <c r="A202" s="359">
        <v>615</v>
      </c>
      <c r="B202" s="25" t="s">
        <v>200</v>
      </c>
      <c r="C202" s="77">
        <v>7702</v>
      </c>
      <c r="D202" s="47">
        <v>10226797.732206922</v>
      </c>
      <c r="E202" s="246">
        <f>D202-F202-G202</f>
        <v>7946704.0613713535</v>
      </c>
      <c r="F202" s="317">
        <v>1889421.0268625203</v>
      </c>
      <c r="G202" s="248">
        <v>390672.6439730475</v>
      </c>
      <c r="H202" s="67">
        <v>3200709.5578302923</v>
      </c>
      <c r="I202" s="233">
        <f>SUM(D202+H202)</f>
        <v>13427507.290037215</v>
      </c>
      <c r="J202" s="274">
        <v>-170506</v>
      </c>
      <c r="K202" s="31">
        <v>1605780.6674504997</v>
      </c>
      <c r="L202" s="27">
        <f>SUM(I202:K202)</f>
        <v>14862781.957487714</v>
      </c>
      <c r="M202" s="28">
        <f>L202/C202</f>
        <v>1929.7301944284229</v>
      </c>
      <c r="N202" s="368">
        <v>17</v>
      </c>
      <c r="O202" s="196">
        <f>L202-AE202</f>
        <v>-25174874.383936826</v>
      </c>
      <c r="P202" s="197">
        <f>O202/AE202</f>
        <v>-0.62877992081394407</v>
      </c>
      <c r="Q202" s="196">
        <f>M202-AF202</f>
        <v>-3217.1596810600131</v>
      </c>
      <c r="R202" s="46"/>
      <c r="S202" s="73">
        <f>I202/AB202-1</f>
        <v>-0.61650141384519874</v>
      </c>
      <c r="T202" s="73">
        <f>K202/AD202-1</f>
        <v>-0.69089741097970392</v>
      </c>
      <c r="U202" s="97"/>
      <c r="V202" s="49"/>
      <c r="W202" s="104">
        <v>615</v>
      </c>
      <c r="X202" s="99" t="s">
        <v>200</v>
      </c>
      <c r="Y202" s="100">
        <v>7779</v>
      </c>
      <c r="Z202" s="210">
        <v>26799851.783512264</v>
      </c>
      <c r="AA202" s="175">
        <v>8213334.1180835543</v>
      </c>
      <c r="AB202" s="211">
        <f>Z202+AA202</f>
        <v>35013185.901595816</v>
      </c>
      <c r="AC202" s="274">
        <v>-170506</v>
      </c>
      <c r="AD202" s="250">
        <v>5194976.4398287265</v>
      </c>
      <c r="AE202" s="212">
        <f>SUM(AB202+AC202+AD202)</f>
        <v>40037656.34142454</v>
      </c>
      <c r="AF202" s="175">
        <f>AE202/Y202</f>
        <v>5146.8898754884358</v>
      </c>
    </row>
    <row r="203" spans="1:32">
      <c r="A203" s="359">
        <v>616</v>
      </c>
      <c r="B203" s="25" t="s">
        <v>201</v>
      </c>
      <c r="C203" s="77">
        <v>1848</v>
      </c>
      <c r="D203" s="47">
        <v>440022.7015721089</v>
      </c>
      <c r="E203" s="246">
        <f>D203-F203-G203</f>
        <v>501997.60244376899</v>
      </c>
      <c r="F203" s="317">
        <v>-20215.840320985586</v>
      </c>
      <c r="G203" s="248">
        <v>-41759.060550674534</v>
      </c>
      <c r="H203" s="67">
        <v>780477.12198440812</v>
      </c>
      <c r="I203" s="233">
        <f>SUM(D203+H203)</f>
        <v>1220499.823556517</v>
      </c>
      <c r="J203" s="273">
        <v>-488692</v>
      </c>
      <c r="K203" s="31">
        <v>390560.98752021272</v>
      </c>
      <c r="L203" s="27">
        <f>SUM(I203:K203)</f>
        <v>1122368.8110767298</v>
      </c>
      <c r="M203" s="28">
        <f>L203/C203</f>
        <v>607.34243023632564</v>
      </c>
      <c r="N203" s="368">
        <v>1</v>
      </c>
      <c r="O203" s="196">
        <f>L203-AE203</f>
        <v>-3020451.194018296</v>
      </c>
      <c r="P203" s="197">
        <f>O203/AE203</f>
        <v>-0.72908096183363258</v>
      </c>
      <c r="Q203" s="196">
        <f>M203-AF203</f>
        <v>-1652.788505440175</v>
      </c>
      <c r="R203" s="46"/>
      <c r="S203" s="73">
        <f>I203/AB203-1</f>
        <v>-0.6353157966602998</v>
      </c>
      <c r="T203" s="73">
        <f>K203/AD203-1</f>
        <v>-0.69600974915509284</v>
      </c>
      <c r="U203" s="97"/>
      <c r="V203" s="49"/>
      <c r="W203" s="104">
        <v>616</v>
      </c>
      <c r="X203" s="99" t="s">
        <v>201</v>
      </c>
      <c r="Y203" s="100">
        <v>1833</v>
      </c>
      <c r="Z203" s="210">
        <v>2275428.2721667541</v>
      </c>
      <c r="AA203" s="175">
        <v>1071302.4399930809</v>
      </c>
      <c r="AB203" s="211">
        <f>Z203+AA203</f>
        <v>3346730.7121598348</v>
      </c>
      <c r="AC203" s="273">
        <v>-488692</v>
      </c>
      <c r="AD203" s="250">
        <v>1284781.2929351905</v>
      </c>
      <c r="AE203" s="212">
        <f>SUM(AB203+AC203+AD203)</f>
        <v>4142820.0050950255</v>
      </c>
      <c r="AF203" s="175">
        <f>AE203/Y203</f>
        <v>2260.1309356765005</v>
      </c>
    </row>
    <row r="204" spans="1:32">
      <c r="A204" s="359">
        <v>619</v>
      </c>
      <c r="B204" s="25" t="s">
        <v>202</v>
      </c>
      <c r="C204" s="77">
        <v>2721</v>
      </c>
      <c r="D204" s="47">
        <v>1424016.5243395392</v>
      </c>
      <c r="E204" s="246">
        <f>D204-F204-G204</f>
        <v>214676.89530683646</v>
      </c>
      <c r="F204" s="317">
        <v>772828.76527650864</v>
      </c>
      <c r="G204" s="248">
        <v>436510.86375619413</v>
      </c>
      <c r="H204" s="67">
        <v>1706323.8605340666</v>
      </c>
      <c r="I204" s="233">
        <f>SUM(D204+H204)</f>
        <v>3130340.3848736058</v>
      </c>
      <c r="J204" s="274">
        <v>-195770</v>
      </c>
      <c r="K204" s="31">
        <v>662907.91652629594</v>
      </c>
      <c r="L204" s="27">
        <f>SUM(I204:K204)</f>
        <v>3597478.3013999015</v>
      </c>
      <c r="M204" s="28">
        <f>L204/C204</f>
        <v>1322.1162445424113</v>
      </c>
      <c r="N204" s="368">
        <v>6</v>
      </c>
      <c r="O204" s="196">
        <f>L204-AE204</f>
        <v>-8221107.2967231013</v>
      </c>
      <c r="P204" s="197">
        <f>O204/AE204</f>
        <v>-0.69560838972378858</v>
      </c>
      <c r="Q204" s="196">
        <f>M204-AF204</f>
        <v>-2921.5410617854168</v>
      </c>
      <c r="R204" s="46"/>
      <c r="S204" s="73">
        <f>I204/AB204-1</f>
        <v>-0.6814819436325692</v>
      </c>
      <c r="T204" s="73">
        <f>K204/AD204-1</f>
        <v>-0.69682173553830828</v>
      </c>
      <c r="U204" s="97"/>
      <c r="V204" s="49"/>
      <c r="W204" s="104">
        <v>619</v>
      </c>
      <c r="X204" s="99" t="s">
        <v>202</v>
      </c>
      <c r="Y204" s="100">
        <v>2785</v>
      </c>
      <c r="Z204" s="210">
        <v>6870898.8880610121</v>
      </c>
      <c r="AA204" s="175">
        <v>2956928.2077522264</v>
      </c>
      <c r="AB204" s="211">
        <f>Z204+AA204</f>
        <v>9827827.095813239</v>
      </c>
      <c r="AC204" s="274">
        <v>-195770</v>
      </c>
      <c r="AD204" s="250">
        <v>2186528.5023097629</v>
      </c>
      <c r="AE204" s="212">
        <f>SUM(AB204+AC204+AD204)</f>
        <v>11818585.598123003</v>
      </c>
      <c r="AF204" s="175">
        <f>AE204/Y204</f>
        <v>4243.6573063278283</v>
      </c>
    </row>
    <row r="205" spans="1:32">
      <c r="A205" s="359">
        <v>620</v>
      </c>
      <c r="B205" s="25" t="s">
        <v>203</v>
      </c>
      <c r="C205" s="77">
        <v>2446</v>
      </c>
      <c r="D205" s="47">
        <v>2849117.3648669617</v>
      </c>
      <c r="E205" s="246">
        <f>D205-F205-G205</f>
        <v>1857091.8328811312</v>
      </c>
      <c r="F205" s="317">
        <v>478785.18806095218</v>
      </c>
      <c r="G205" s="248">
        <v>513240.34392487805</v>
      </c>
      <c r="H205" s="67">
        <v>553333.85589866177</v>
      </c>
      <c r="I205" s="233">
        <f>SUM(D205+H205)</f>
        <v>3402451.2207656233</v>
      </c>
      <c r="J205" s="273">
        <v>-116298</v>
      </c>
      <c r="K205" s="31">
        <v>570534.01327808155</v>
      </c>
      <c r="L205" s="27">
        <f>SUM(I205:K205)</f>
        <v>3856687.2340437048</v>
      </c>
      <c r="M205" s="28">
        <f>L205/C205</f>
        <v>1576.7323115468948</v>
      </c>
      <c r="N205" s="368">
        <v>18</v>
      </c>
      <c r="O205" s="196">
        <f>L205-AE205</f>
        <v>-11496723.31402828</v>
      </c>
      <c r="P205" s="197">
        <f>O205/AE205</f>
        <v>-0.74880582903920256</v>
      </c>
      <c r="Q205" s="196">
        <f>M205-AF205</f>
        <v>-4586.8206985181332</v>
      </c>
      <c r="R205" s="46"/>
      <c r="S205" s="73">
        <f>I205/AB205-1</f>
        <v>-0.7498696040847308</v>
      </c>
      <c r="T205" s="73">
        <f>K205/AD205-1</f>
        <v>-0.69441112151324558</v>
      </c>
      <c r="U205" s="97"/>
      <c r="V205" s="49"/>
      <c r="W205" s="104">
        <v>620</v>
      </c>
      <c r="X205" s="99" t="s">
        <v>203</v>
      </c>
      <c r="Y205" s="100">
        <v>2491</v>
      </c>
      <c r="Z205" s="210">
        <v>11493122.461686851</v>
      </c>
      <c r="AA205" s="175">
        <v>2109587.4701288431</v>
      </c>
      <c r="AB205" s="211">
        <f>Z205+AA205</f>
        <v>13602709.931815695</v>
      </c>
      <c r="AC205" s="273">
        <v>-116298</v>
      </c>
      <c r="AD205" s="250">
        <v>1866998.6162562885</v>
      </c>
      <c r="AE205" s="212">
        <f>SUM(AB205+AC205+AD205)</f>
        <v>15353410.548071984</v>
      </c>
      <c r="AF205" s="175">
        <f>AE205/Y205</f>
        <v>6163.5530100650276</v>
      </c>
    </row>
    <row r="206" spans="1:32">
      <c r="A206" s="359">
        <v>623</v>
      </c>
      <c r="B206" s="25" t="s">
        <v>204</v>
      </c>
      <c r="C206" s="77">
        <v>2117</v>
      </c>
      <c r="D206" s="47">
        <v>1345349.3397414759</v>
      </c>
      <c r="E206" s="246">
        <f>D206-F206-G206</f>
        <v>839131.03886527859</v>
      </c>
      <c r="F206" s="317">
        <v>420970.39649496751</v>
      </c>
      <c r="G206" s="248">
        <v>85247.90438122979</v>
      </c>
      <c r="H206" s="67">
        <v>-113615.88560487186</v>
      </c>
      <c r="I206" s="233">
        <f>SUM(D206+H206)</f>
        <v>1231733.454136604</v>
      </c>
      <c r="J206" s="274">
        <v>-468164</v>
      </c>
      <c r="K206" s="31">
        <v>474035.06419281452</v>
      </c>
      <c r="L206" s="27">
        <f>SUM(I206:K206)</f>
        <v>1237604.5183294185</v>
      </c>
      <c r="M206" s="28">
        <f>L206/C206</f>
        <v>584.60298456750991</v>
      </c>
      <c r="N206" s="368">
        <v>10</v>
      </c>
      <c r="O206" s="196">
        <f>L206-AE206</f>
        <v>-7141832.0961165689</v>
      </c>
      <c r="P206" s="197">
        <f>O206/AE206</f>
        <v>-0.85230456708798152</v>
      </c>
      <c r="Q206" s="196">
        <f>M206-AF206</f>
        <v>-3336.5185009008978</v>
      </c>
      <c r="R206" s="46"/>
      <c r="S206" s="73">
        <f>I206/AB206-1</f>
        <v>-0.83080888556789345</v>
      </c>
      <c r="T206" s="73">
        <f>K206/AD206-1</f>
        <v>-0.69757944985021902</v>
      </c>
      <c r="U206" s="97"/>
      <c r="V206" s="49"/>
      <c r="W206" s="104">
        <v>623</v>
      </c>
      <c r="X206" s="99" t="s">
        <v>204</v>
      </c>
      <c r="Y206" s="100">
        <v>2137</v>
      </c>
      <c r="Z206" s="210">
        <v>6887519.563094453</v>
      </c>
      <c r="AA206" s="175">
        <v>392611.30117074284</v>
      </c>
      <c r="AB206" s="211">
        <f>Z206+AA206</f>
        <v>7280130.864265196</v>
      </c>
      <c r="AC206" s="274">
        <v>-468164</v>
      </c>
      <c r="AD206" s="250">
        <v>1567469.7501807911</v>
      </c>
      <c r="AE206" s="212">
        <f>SUM(AB206+AC206+AD206)</f>
        <v>8379436.6144459872</v>
      </c>
      <c r="AF206" s="175">
        <f>AE206/Y206</f>
        <v>3921.1214854684076</v>
      </c>
    </row>
    <row r="207" spans="1:32">
      <c r="A207" s="359">
        <v>624</v>
      </c>
      <c r="B207" s="25" t="s">
        <v>205</v>
      </c>
      <c r="C207" s="77">
        <v>5119</v>
      </c>
      <c r="D207" s="47">
        <v>4319822.1024147589</v>
      </c>
      <c r="E207" s="246">
        <f>D207-F207-G207</f>
        <v>1862407.6219960954</v>
      </c>
      <c r="F207" s="317">
        <v>1221476.2785136136</v>
      </c>
      <c r="G207" s="248">
        <v>1235938.2019050498</v>
      </c>
      <c r="H207" s="67">
        <v>1209224.8683339662</v>
      </c>
      <c r="I207" s="233">
        <f>SUM(D207+H207)</f>
        <v>5529046.9707487253</v>
      </c>
      <c r="J207" s="273">
        <v>-842338</v>
      </c>
      <c r="K207" s="31">
        <v>763373.47348289657</v>
      </c>
      <c r="L207" s="27">
        <f>SUM(I207:K207)</f>
        <v>5450082.4442316219</v>
      </c>
      <c r="M207" s="28">
        <f>L207/C207</f>
        <v>1064.6771721491741</v>
      </c>
      <c r="N207" s="368">
        <v>8</v>
      </c>
      <c r="O207" s="196">
        <f>L207-AE207</f>
        <v>-5088002.9649975561</v>
      </c>
      <c r="P207" s="197">
        <f>O207/AE207</f>
        <v>-0.48282043344814041</v>
      </c>
      <c r="Q207" s="196">
        <f>M207-AF207</f>
        <v>-991.53461501749462</v>
      </c>
      <c r="R207" s="46"/>
      <c r="S207" s="73">
        <f>I207/AB207-1</f>
        <v>-0.38267306430904646</v>
      </c>
      <c r="T207" s="73">
        <f>K207/AD207-1</f>
        <v>-0.6850757812760544</v>
      </c>
      <c r="U207" s="97"/>
      <c r="V207" s="49"/>
      <c r="W207" s="104">
        <v>624</v>
      </c>
      <c r="X207" s="99" t="s">
        <v>205</v>
      </c>
      <c r="Y207" s="100">
        <v>5125</v>
      </c>
      <c r="Z207" s="210">
        <v>7830706.650700435</v>
      </c>
      <c r="AA207" s="175">
        <v>1125725.7534036338</v>
      </c>
      <c r="AB207" s="211">
        <f>Z207+AA207</f>
        <v>8956432.4041040689</v>
      </c>
      <c r="AC207" s="273">
        <v>-842338</v>
      </c>
      <c r="AD207" s="250">
        <v>2423991.0051251086</v>
      </c>
      <c r="AE207" s="212">
        <f>SUM(AB207+AC207+AD207)</f>
        <v>10538085.409229178</v>
      </c>
      <c r="AF207" s="175">
        <f>AE207/Y207</f>
        <v>2056.2117871666687</v>
      </c>
    </row>
    <row r="208" spans="1:32">
      <c r="A208" s="359">
        <v>625</v>
      </c>
      <c r="B208" s="25" t="s">
        <v>206</v>
      </c>
      <c r="C208" s="77">
        <v>3048</v>
      </c>
      <c r="D208" s="47">
        <v>3044844.8726909026</v>
      </c>
      <c r="E208" s="246">
        <f>D208-F208-G208</f>
        <v>1756160.7953700335</v>
      </c>
      <c r="F208" s="317">
        <v>769131.1244666907</v>
      </c>
      <c r="G208" s="248">
        <v>519552.9528541785</v>
      </c>
      <c r="H208" s="67">
        <v>662093.29059963732</v>
      </c>
      <c r="I208" s="233">
        <f>SUM(D208+H208)</f>
        <v>3706938.1632905398</v>
      </c>
      <c r="J208" s="274">
        <v>590379</v>
      </c>
      <c r="K208" s="31">
        <v>558437.8627766415</v>
      </c>
      <c r="L208" s="27">
        <f>SUM(I208:K208)</f>
        <v>4855755.0260671815</v>
      </c>
      <c r="M208" s="28">
        <f>L208/C208</f>
        <v>1593.0954809931698</v>
      </c>
      <c r="N208" s="368">
        <v>17</v>
      </c>
      <c r="O208" s="196">
        <f>L208-AE208</f>
        <v>-6817041.5135152014</v>
      </c>
      <c r="P208" s="197">
        <f>O208/AE208</f>
        <v>-0.58401099431474324</v>
      </c>
      <c r="Q208" s="196">
        <f>M208-AF208</f>
        <v>-2232.7965346024985</v>
      </c>
      <c r="R208" s="46"/>
      <c r="S208" s="73">
        <f>I208/AB208-1</f>
        <v>-0.59999993452167277</v>
      </c>
      <c r="T208" s="73">
        <f>K208/AD208-1</f>
        <v>-0.69233322114801865</v>
      </c>
      <c r="U208" s="97"/>
      <c r="V208" s="49"/>
      <c r="W208" s="104">
        <v>625</v>
      </c>
      <c r="X208" s="99" t="s">
        <v>206</v>
      </c>
      <c r="Y208" s="100">
        <v>3051</v>
      </c>
      <c r="Z208" s="210">
        <v>7454216.4238288831</v>
      </c>
      <c r="AA208" s="175">
        <v>1813127.4673720256</v>
      </c>
      <c r="AB208" s="211">
        <f>Z208+AA208</f>
        <v>9267343.8912009094</v>
      </c>
      <c r="AC208" s="274">
        <v>590379</v>
      </c>
      <c r="AD208" s="250">
        <v>1815073.648381473</v>
      </c>
      <c r="AE208" s="212">
        <f>SUM(AB208+AC208+AD208)</f>
        <v>11672796.539582383</v>
      </c>
      <c r="AF208" s="175">
        <f>AE208/Y208</f>
        <v>3825.892015595668</v>
      </c>
    </row>
    <row r="209" spans="1:32">
      <c r="A209" s="359">
        <v>626</v>
      </c>
      <c r="B209" s="25" t="s">
        <v>207</v>
      </c>
      <c r="C209" s="77">
        <v>4964</v>
      </c>
      <c r="D209" s="47">
        <v>1390265.2319919784</v>
      </c>
      <c r="E209" s="246">
        <f>D209-F209-G209</f>
        <v>1954518.209815701</v>
      </c>
      <c r="F209" s="317">
        <v>-250870.36633723322</v>
      </c>
      <c r="G209" s="248">
        <v>-313382.61148648936</v>
      </c>
      <c r="H209" s="67">
        <v>-38389.313555955006</v>
      </c>
      <c r="I209" s="233">
        <f>SUM(D209+H209)</f>
        <v>1351875.9184360234</v>
      </c>
      <c r="J209" s="273">
        <v>-294930</v>
      </c>
      <c r="K209" s="31">
        <v>970958.87190168037</v>
      </c>
      <c r="L209" s="27">
        <f>SUM(I209:K209)</f>
        <v>2027904.7903377037</v>
      </c>
      <c r="M209" s="28">
        <f>L209/C209</f>
        <v>408.5223187626317</v>
      </c>
      <c r="N209" s="368">
        <v>17</v>
      </c>
      <c r="O209" s="196">
        <f>L209-AE209</f>
        <v>-18497020.111021325</v>
      </c>
      <c r="P209" s="197">
        <f>O209/AE209</f>
        <v>-0.90119794347196713</v>
      </c>
      <c r="Q209" s="196">
        <f>M209-AF209</f>
        <v>-3669.5474013563885</v>
      </c>
      <c r="R209" s="46"/>
      <c r="S209" s="73">
        <f>I209/AB209-1</f>
        <v>-0.92334345585862709</v>
      </c>
      <c r="T209" s="73">
        <f>K209/AD209-1</f>
        <v>-0.69508529936712415</v>
      </c>
      <c r="U209" s="97"/>
      <c r="V209" s="49"/>
      <c r="W209" s="104">
        <v>626</v>
      </c>
      <c r="X209" s="99" t="s">
        <v>207</v>
      </c>
      <c r="Y209" s="100">
        <v>5033</v>
      </c>
      <c r="Z209" s="210">
        <v>16647126.768973608</v>
      </c>
      <c r="AA209" s="175">
        <v>988365.85045420122</v>
      </c>
      <c r="AB209" s="211">
        <f>Z209+AA209</f>
        <v>17635492.619427808</v>
      </c>
      <c r="AC209" s="273">
        <v>-294930</v>
      </c>
      <c r="AD209" s="250">
        <v>3184362.2819312233</v>
      </c>
      <c r="AE209" s="212">
        <f>SUM(AB209+AC209+AD209)</f>
        <v>20524924.901359029</v>
      </c>
      <c r="AF209" s="175">
        <f>AE209/Y209</f>
        <v>4078.0697201190201</v>
      </c>
    </row>
    <row r="210" spans="1:32">
      <c r="A210" s="359">
        <v>630</v>
      </c>
      <c r="B210" s="25" t="s">
        <v>208</v>
      </c>
      <c r="C210" s="77">
        <v>1631</v>
      </c>
      <c r="D210" s="47">
        <v>1641278.1397113353</v>
      </c>
      <c r="E210" s="246">
        <f>D210-F210-G210</f>
        <v>2412541.6423876327</v>
      </c>
      <c r="F210" s="317">
        <v>-323411.99364219996</v>
      </c>
      <c r="G210" s="248">
        <v>-447851.50903409725</v>
      </c>
      <c r="H210" s="67">
        <v>530160.42078847915</v>
      </c>
      <c r="I210" s="233">
        <f>SUM(D210+H210)</f>
        <v>2171438.5604998143</v>
      </c>
      <c r="J210" s="274">
        <v>-86061</v>
      </c>
      <c r="K210" s="31">
        <v>291217.46622326254</v>
      </c>
      <c r="L210" s="27">
        <f>SUM(I210:K210)</f>
        <v>2376595.0267230771</v>
      </c>
      <c r="M210" s="28">
        <f>L210/C210</f>
        <v>1457.139807923407</v>
      </c>
      <c r="N210" s="368">
        <v>17</v>
      </c>
      <c r="O210" s="196">
        <f>L210-AE210</f>
        <v>-4474142.6334181819</v>
      </c>
      <c r="P210" s="197">
        <f>O210/AE210</f>
        <v>-0.65308917891419116</v>
      </c>
      <c r="Q210" s="196">
        <f>M210-AF210</f>
        <v>-2843.3860302066987</v>
      </c>
      <c r="R210" s="46"/>
      <c r="S210" s="73">
        <f>I210/AB210-1</f>
        <v>-0.63709754084307624</v>
      </c>
      <c r="T210" s="73">
        <f>K210/AD210-1</f>
        <v>-0.69450569448697386</v>
      </c>
      <c r="U210" s="97"/>
      <c r="V210" s="49"/>
      <c r="W210" s="104">
        <v>630</v>
      </c>
      <c r="X210" s="99" t="s">
        <v>208</v>
      </c>
      <c r="Y210" s="100">
        <v>1593</v>
      </c>
      <c r="Z210" s="210">
        <v>4572973.5662288703</v>
      </c>
      <c r="AA210" s="175">
        <v>1410558.6631872328</v>
      </c>
      <c r="AB210" s="211">
        <f>Z210+AA210</f>
        <v>5983532.2294161031</v>
      </c>
      <c r="AC210" s="274">
        <v>-86061</v>
      </c>
      <c r="AD210" s="250">
        <v>953266.4307251554</v>
      </c>
      <c r="AE210" s="212">
        <f>SUM(AB210+AC210+AD210)</f>
        <v>6850737.6601412585</v>
      </c>
      <c r="AF210" s="175">
        <f>AE210/Y210</f>
        <v>4300.5258381301055</v>
      </c>
    </row>
    <row r="211" spans="1:32">
      <c r="A211" s="359">
        <v>631</v>
      </c>
      <c r="B211" s="25" t="s">
        <v>209</v>
      </c>
      <c r="C211" s="77">
        <v>1985</v>
      </c>
      <c r="D211" s="47">
        <v>1519818.0556009198</v>
      </c>
      <c r="E211" s="246">
        <f>D211-F211-G211</f>
        <v>410951.34761948069</v>
      </c>
      <c r="F211" s="317">
        <v>558436.62030682515</v>
      </c>
      <c r="G211" s="248">
        <v>550430.08767461393</v>
      </c>
      <c r="H211" s="67">
        <v>590762.41281790833</v>
      </c>
      <c r="I211" s="233">
        <f>SUM(D211+H211)</f>
        <v>2110580.4684188282</v>
      </c>
      <c r="J211" s="273">
        <v>-524950</v>
      </c>
      <c r="K211" s="31">
        <v>355135.60111380898</v>
      </c>
      <c r="L211" s="27">
        <f>SUM(I211:K211)</f>
        <v>1940766.0695326373</v>
      </c>
      <c r="M211" s="28">
        <f>L211/C211</f>
        <v>977.71590404666858</v>
      </c>
      <c r="N211" s="368">
        <v>2</v>
      </c>
      <c r="O211" s="196">
        <f>L211-AE211</f>
        <v>-2357769.9316296028</v>
      </c>
      <c r="P211" s="197">
        <f>O211/AE211</f>
        <v>-0.54850533553565861</v>
      </c>
      <c r="Q211" s="196">
        <f>M211-AF211</f>
        <v>-1178.0193021530508</v>
      </c>
      <c r="R211" s="46"/>
      <c r="S211" s="73">
        <f>I211/AB211-1</f>
        <v>-0.42360858238102517</v>
      </c>
      <c r="T211" s="73">
        <f>K211/AD211-1</f>
        <v>-0.69431560442767548</v>
      </c>
      <c r="U211" s="97"/>
      <c r="V211" s="49"/>
      <c r="W211" s="104">
        <v>631</v>
      </c>
      <c r="X211" s="99" t="s">
        <v>209</v>
      </c>
      <c r="Y211" s="100">
        <v>1994</v>
      </c>
      <c r="Z211" s="210">
        <v>2776787.1345167439</v>
      </c>
      <c r="AA211" s="175">
        <v>884926.77013759885</v>
      </c>
      <c r="AB211" s="211">
        <f>Z211+AA211</f>
        <v>3661713.9046543427</v>
      </c>
      <c r="AC211" s="273">
        <v>-524950</v>
      </c>
      <c r="AD211" s="250">
        <v>1161772.0965078978</v>
      </c>
      <c r="AE211" s="212">
        <f>SUM(AB211+AC211+AD211)</f>
        <v>4298536.0011622403</v>
      </c>
      <c r="AF211" s="175">
        <f>AE211/Y211</f>
        <v>2155.7352061997194</v>
      </c>
    </row>
    <row r="212" spans="1:32">
      <c r="A212" s="359">
        <v>635</v>
      </c>
      <c r="B212" s="25" t="s">
        <v>210</v>
      </c>
      <c r="C212" s="77">
        <v>6439</v>
      </c>
      <c r="D212" s="47">
        <v>1224613.6010336815</v>
      </c>
      <c r="E212" s="246">
        <f>D212-F212-G212</f>
        <v>1377326.0661411898</v>
      </c>
      <c r="F212" s="317">
        <v>-54468.801734895053</v>
      </c>
      <c r="G212" s="248">
        <v>-98243.663372613184</v>
      </c>
      <c r="H212" s="67">
        <v>2240195.5974491523</v>
      </c>
      <c r="I212" s="233">
        <f>SUM(D212+H212)</f>
        <v>3464809.1984828338</v>
      </c>
      <c r="J212" s="274">
        <v>-782555</v>
      </c>
      <c r="K212" s="31">
        <v>1281883.7316228892</v>
      </c>
      <c r="L212" s="27">
        <f>SUM(I212:K212)</f>
        <v>3964137.930105723</v>
      </c>
      <c r="M212" s="28">
        <f>L212/C212</f>
        <v>615.64496507310503</v>
      </c>
      <c r="N212" s="368">
        <v>6</v>
      </c>
      <c r="O212" s="196">
        <f>L212-AE212</f>
        <v>-14609912.349722344</v>
      </c>
      <c r="P212" s="197">
        <f>O212/AE212</f>
        <v>-0.78657654790506915</v>
      </c>
      <c r="Q212" s="196">
        <f>M212-AF212</f>
        <v>-2279.7642757418703</v>
      </c>
      <c r="R212" s="46"/>
      <c r="S212" s="73">
        <f>I212/AB212-1</f>
        <v>-0.77135102360591534</v>
      </c>
      <c r="T212" s="73">
        <f>K212/AD212-1</f>
        <v>-0.69502239862832038</v>
      </c>
      <c r="U212" s="97"/>
      <c r="V212" s="49"/>
      <c r="W212" s="104">
        <v>635</v>
      </c>
      <c r="X212" s="99" t="s">
        <v>210</v>
      </c>
      <c r="Y212" s="100">
        <v>6415</v>
      </c>
      <c r="Z212" s="210">
        <v>10885384.043012921</v>
      </c>
      <c r="AA212" s="175">
        <v>4268015.0805025632</v>
      </c>
      <c r="AB212" s="211">
        <f>Z212+AA212</f>
        <v>15153399.123515483</v>
      </c>
      <c r="AC212" s="274">
        <v>-782555</v>
      </c>
      <c r="AD212" s="250">
        <v>4203206.1563125839</v>
      </c>
      <c r="AE212" s="212">
        <f>SUM(AB212+AC212+AD212)</f>
        <v>18574050.279828068</v>
      </c>
      <c r="AF212" s="175">
        <f>AE212/Y212</f>
        <v>2895.4092408149754</v>
      </c>
    </row>
    <row r="213" spans="1:32">
      <c r="A213" s="359">
        <v>636</v>
      </c>
      <c r="B213" s="25" t="s">
        <v>211</v>
      </c>
      <c r="C213" s="77">
        <v>8222</v>
      </c>
      <c r="D213" s="47">
        <v>4404801.1914390316</v>
      </c>
      <c r="E213" s="246">
        <f>D213-F213-G213</f>
        <v>3656240.8341534999</v>
      </c>
      <c r="F213" s="317">
        <v>531586.66022544005</v>
      </c>
      <c r="G213" s="248">
        <v>216973.69706009197</v>
      </c>
      <c r="H213" s="67">
        <v>2695220.3309320384</v>
      </c>
      <c r="I213" s="233">
        <f>SUM(D213+H213)</f>
        <v>7100021.5223710705</v>
      </c>
      <c r="J213" s="273">
        <v>-688258</v>
      </c>
      <c r="K213" s="31">
        <v>1659620.3255308995</v>
      </c>
      <c r="L213" s="27">
        <f>SUM(I213:K213)</f>
        <v>8071383.8479019701</v>
      </c>
      <c r="M213" s="28">
        <f>L213/C213</f>
        <v>981.681324240084</v>
      </c>
      <c r="N213" s="368">
        <v>2</v>
      </c>
      <c r="O213" s="196">
        <f>L213-AE213</f>
        <v>-15262298.322284684</v>
      </c>
      <c r="P213" s="197">
        <f>O213/AE213</f>
        <v>-0.65408872080143687</v>
      </c>
      <c r="Q213" s="196">
        <f>M213-AF213</f>
        <v>-1853.8615327518537</v>
      </c>
      <c r="R213" s="46"/>
      <c r="S213" s="73">
        <f>I213/AB213-1</f>
        <v>-0.61842023884794028</v>
      </c>
      <c r="T213" s="73">
        <f>K213/AD213-1</f>
        <v>-0.6935157743539776</v>
      </c>
      <c r="U213" s="97"/>
      <c r="V213" s="49"/>
      <c r="W213" s="104">
        <v>636</v>
      </c>
      <c r="X213" s="99" t="s">
        <v>211</v>
      </c>
      <c r="Y213" s="100">
        <v>8229</v>
      </c>
      <c r="Z213" s="210">
        <v>12902298.58872964</v>
      </c>
      <c r="AA213" s="175">
        <v>5704614.6839627931</v>
      </c>
      <c r="AB213" s="211">
        <f>Z213+AA213</f>
        <v>18606913.272692434</v>
      </c>
      <c r="AC213" s="273">
        <v>-688258</v>
      </c>
      <c r="AD213" s="250">
        <v>5415026.8974942211</v>
      </c>
      <c r="AE213" s="212">
        <f>SUM(AB213+AC213+AD213)</f>
        <v>23333682.170186654</v>
      </c>
      <c r="AF213" s="175">
        <f>AE213/Y213</f>
        <v>2835.5428569919377</v>
      </c>
    </row>
    <row r="214" spans="1:32">
      <c r="A214" s="359">
        <v>638</v>
      </c>
      <c r="B214" s="25" t="s">
        <v>212</v>
      </c>
      <c r="C214" s="77">
        <v>51149</v>
      </c>
      <c r="D214" s="47">
        <v>45186242.534342706</v>
      </c>
      <c r="E214" s="246">
        <f>D214-F214-G214</f>
        <v>25911279.132337168</v>
      </c>
      <c r="F214" s="317">
        <v>13544482.154778905</v>
      </c>
      <c r="G214" s="248">
        <v>5730481.2472266341</v>
      </c>
      <c r="H214" s="67">
        <v>-4475283.3459945042</v>
      </c>
      <c r="I214" s="233">
        <f>SUM(D214+H214)</f>
        <v>40710959.188348204</v>
      </c>
      <c r="J214" s="274">
        <v>-691202</v>
      </c>
      <c r="K214" s="31">
        <v>7672373.3133471776</v>
      </c>
      <c r="L214" s="27">
        <f>SUM(I214:K214)</f>
        <v>47692130.50169538</v>
      </c>
      <c r="M214" s="28">
        <f>L214/C214</f>
        <v>932.41569730973004</v>
      </c>
      <c r="N214" s="368">
        <v>1</v>
      </c>
      <c r="O214" s="196">
        <f>L214-AE214</f>
        <v>-19682885.711660445</v>
      </c>
      <c r="P214" s="197">
        <f>O214/AE214</f>
        <v>-0.29213923525199365</v>
      </c>
      <c r="Q214" s="196">
        <f>M214-AF214</f>
        <v>-398.60657127234037</v>
      </c>
      <c r="R214" s="46"/>
      <c r="S214" s="73">
        <f>I214/AB214-1</f>
        <v>-8.3883396831334722E-2</v>
      </c>
      <c r="T214" s="73">
        <f>K214/AD214-1</f>
        <v>-0.67527914578204662</v>
      </c>
      <c r="U214" s="97"/>
      <c r="V214" s="49"/>
      <c r="W214" s="104">
        <v>638</v>
      </c>
      <c r="X214" s="99" t="s">
        <v>212</v>
      </c>
      <c r="Y214" s="100">
        <v>50619</v>
      </c>
      <c r="Z214" s="210">
        <v>61116230.464301109</v>
      </c>
      <c r="AA214" s="175">
        <v>-16677608.734777719</v>
      </c>
      <c r="AB214" s="211">
        <f>Z214+AA214</f>
        <v>44438621.729523391</v>
      </c>
      <c r="AC214" s="274">
        <v>-691202</v>
      </c>
      <c r="AD214" s="250">
        <v>23627596.48383243</v>
      </c>
      <c r="AE214" s="212">
        <f>SUM(AB214+AC214+AD214)</f>
        <v>67375016.213355824</v>
      </c>
      <c r="AF214" s="175">
        <f>AE214/Y214</f>
        <v>1331.0222685820704</v>
      </c>
    </row>
    <row r="215" spans="1:32">
      <c r="A215" s="359">
        <v>678</v>
      </c>
      <c r="B215" s="25" t="s">
        <v>213</v>
      </c>
      <c r="C215" s="77">
        <v>24260</v>
      </c>
      <c r="D215" s="47">
        <v>15024314.861433139</v>
      </c>
      <c r="E215" s="246">
        <f>D215-F215-G215</f>
        <v>11454536.805457044</v>
      </c>
      <c r="F215" s="317">
        <v>2145509.4276835839</v>
      </c>
      <c r="G215" s="248">
        <v>1424268.6282925105</v>
      </c>
      <c r="H215" s="67">
        <v>7143210.0159450592</v>
      </c>
      <c r="I215" s="233">
        <f>SUM(D215+H215)</f>
        <v>22167524.877378199</v>
      </c>
      <c r="J215" s="273">
        <v>-907211</v>
      </c>
      <c r="K215" s="31">
        <v>3549225.919125109</v>
      </c>
      <c r="L215" s="27">
        <f>SUM(I215:K215)</f>
        <v>24809539.796503309</v>
      </c>
      <c r="M215" s="28">
        <f>L215/C215</f>
        <v>1022.6520938377291</v>
      </c>
      <c r="N215" s="368">
        <v>17</v>
      </c>
      <c r="O215" s="196">
        <f>L215-AE215</f>
        <v>-45288683.590457082</v>
      </c>
      <c r="P215" s="197">
        <f>O215/AE215</f>
        <v>-0.64607462788966552</v>
      </c>
      <c r="Q215" s="196">
        <f>M215-AF215</f>
        <v>-1855.770416200475</v>
      </c>
      <c r="R215" s="46"/>
      <c r="S215" s="73">
        <f>I215/AB215-1</f>
        <v>-0.62810259700151727</v>
      </c>
      <c r="T215" s="73">
        <f>K215/AD215-1</f>
        <v>-0.68863364851313436</v>
      </c>
      <c r="U215" s="97"/>
      <c r="V215" s="49"/>
      <c r="W215" s="104">
        <v>678</v>
      </c>
      <c r="X215" s="99" t="s">
        <v>213</v>
      </c>
      <c r="Y215" s="100">
        <v>24353</v>
      </c>
      <c r="Z215" s="210">
        <v>50000022.419873782</v>
      </c>
      <c r="AA215" s="175">
        <v>9606537.6115998495</v>
      </c>
      <c r="AB215" s="211">
        <f>Z215+AA215</f>
        <v>59606560.031473629</v>
      </c>
      <c r="AC215" s="273">
        <v>-907211</v>
      </c>
      <c r="AD215" s="250">
        <v>11398874.355486758</v>
      </c>
      <c r="AE215" s="212">
        <f>SUM(AB215+AC215+AD215)</f>
        <v>70098223.386960387</v>
      </c>
      <c r="AF215" s="175">
        <f>AE215/Y215</f>
        <v>2878.4225100382041</v>
      </c>
    </row>
    <row r="216" spans="1:32">
      <c r="A216" s="359">
        <v>680</v>
      </c>
      <c r="B216" s="25" t="s">
        <v>214</v>
      </c>
      <c r="C216" s="77">
        <v>24810</v>
      </c>
      <c r="D216" s="47">
        <v>4976331.4267748389</v>
      </c>
      <c r="E216" s="246">
        <f>D216-F216-G216</f>
        <v>7691697.1892720181</v>
      </c>
      <c r="F216" s="317">
        <v>-2030005.2962019176</v>
      </c>
      <c r="G216" s="248">
        <v>-685360.46629526175</v>
      </c>
      <c r="H216" s="67">
        <v>2401342.1718804818</v>
      </c>
      <c r="I216" s="233">
        <f>SUM(D216+H216)</f>
        <v>7377673.5986553207</v>
      </c>
      <c r="J216" s="274">
        <v>-980961</v>
      </c>
      <c r="K216" s="31">
        <v>3525150.0392951458</v>
      </c>
      <c r="L216" s="27">
        <f>SUM(I216:K216)</f>
        <v>9921862.6379504669</v>
      </c>
      <c r="M216" s="28">
        <f>L216/C216</f>
        <v>399.9138507839769</v>
      </c>
      <c r="N216" s="368">
        <v>2</v>
      </c>
      <c r="O216" s="196">
        <f>L216-AE216</f>
        <v>-29403583.474833086</v>
      </c>
      <c r="P216" s="197">
        <f>O216/AE216</f>
        <v>-0.7476986628582668</v>
      </c>
      <c r="Q216" s="196">
        <f>M216-AF216</f>
        <v>-1211.3225204531088</v>
      </c>
      <c r="R216" s="249"/>
      <c r="S216" s="73">
        <f>I216/AB216-1</f>
        <v>-0.74728833428672603</v>
      </c>
      <c r="T216" s="73">
        <f>K216/AD216-1</f>
        <v>-0.6827724551790455</v>
      </c>
      <c r="U216" s="97"/>
      <c r="V216" s="49"/>
      <c r="W216" s="104">
        <v>680</v>
      </c>
      <c r="X216" s="99" t="s">
        <v>214</v>
      </c>
      <c r="Y216" s="100">
        <v>24407</v>
      </c>
      <c r="Z216" s="210">
        <v>28872092.419618666</v>
      </c>
      <c r="AA216" s="175">
        <v>321944.1035152179</v>
      </c>
      <c r="AB216" s="211">
        <f>Z216+AA216</f>
        <v>29194036.523133885</v>
      </c>
      <c r="AC216" s="274">
        <v>-980961</v>
      </c>
      <c r="AD216" s="250">
        <v>11112370.589649666</v>
      </c>
      <c r="AE216" s="212">
        <f>SUM(AB216+AC216+AD216)</f>
        <v>39325446.112783551</v>
      </c>
      <c r="AF216" s="175">
        <f>AE216/Y216</f>
        <v>1611.2363712370857</v>
      </c>
    </row>
    <row r="217" spans="1:32">
      <c r="A217" s="359">
        <v>681</v>
      </c>
      <c r="B217" s="25" t="s">
        <v>215</v>
      </c>
      <c r="C217" s="77">
        <v>3330</v>
      </c>
      <c r="D217" s="47">
        <v>858912.66999190336</v>
      </c>
      <c r="E217" s="246">
        <f>D217-F217-G217</f>
        <v>111793.39892564341</v>
      </c>
      <c r="F217" s="317">
        <v>372556.66111358406</v>
      </c>
      <c r="G217" s="248">
        <v>374562.60995267588</v>
      </c>
      <c r="H217" s="67">
        <v>1046976.4276769573</v>
      </c>
      <c r="I217" s="233">
        <f>SUM(D217+H217)</f>
        <v>1905889.0976688606</v>
      </c>
      <c r="J217" s="273">
        <v>-70396</v>
      </c>
      <c r="K217" s="31">
        <v>784040.31844202697</v>
      </c>
      <c r="L217" s="27">
        <f>SUM(I217:K217)</f>
        <v>2619533.4161108877</v>
      </c>
      <c r="M217" s="28">
        <f>L217/C217</f>
        <v>786.64667150477112</v>
      </c>
      <c r="N217" s="368">
        <v>10</v>
      </c>
      <c r="O217" s="196">
        <f>L217-AE217</f>
        <v>-9846931.1885867603</v>
      </c>
      <c r="P217" s="197">
        <f>O217/AE217</f>
        <v>-0.78987359294119452</v>
      </c>
      <c r="Q217" s="196">
        <f>M217-AF217</f>
        <v>-2919.1989303672999</v>
      </c>
      <c r="R217" s="46"/>
      <c r="S217" s="73">
        <f>I217/AB217-1</f>
        <v>-0.80848788815265515</v>
      </c>
      <c r="T217" s="73">
        <f>K217/AD217-1</f>
        <v>-0.69670400905138141</v>
      </c>
      <c r="U217" s="97"/>
      <c r="V217" s="49"/>
      <c r="W217" s="104">
        <v>681</v>
      </c>
      <c r="X217" s="99" t="s">
        <v>215</v>
      </c>
      <c r="Y217" s="100">
        <v>3364</v>
      </c>
      <c r="Z217" s="210">
        <v>7050578.5428956309</v>
      </c>
      <c r="AA217" s="175">
        <v>2901215.5200723191</v>
      </c>
      <c r="AB217" s="211">
        <f>Z217+AA217</f>
        <v>9951794.0629679505</v>
      </c>
      <c r="AC217" s="273">
        <v>-70396</v>
      </c>
      <c r="AD217" s="250">
        <v>2585066.5417296975</v>
      </c>
      <c r="AE217" s="212">
        <f>SUM(AB217+AC217+AD217)</f>
        <v>12466464.604697648</v>
      </c>
      <c r="AF217" s="175">
        <f>AE217/Y217</f>
        <v>3705.8456018720713</v>
      </c>
    </row>
    <row r="218" spans="1:32">
      <c r="A218" s="359">
        <v>683</v>
      </c>
      <c r="B218" s="25" t="s">
        <v>216</v>
      </c>
      <c r="C218" s="77">
        <v>3670</v>
      </c>
      <c r="D218" s="47">
        <v>4897581.3977898927</v>
      </c>
      <c r="E218" s="246">
        <f>D218-F218-G218</f>
        <v>5263471.962174939</v>
      </c>
      <c r="F218" s="317">
        <v>-398656.05593182635</v>
      </c>
      <c r="G218" s="248">
        <v>32765.491546780006</v>
      </c>
      <c r="H218" s="67">
        <v>2467880.9491360504</v>
      </c>
      <c r="I218" s="233">
        <f>SUM(D218+H218)</f>
        <v>7365462.3469259432</v>
      </c>
      <c r="J218" s="274">
        <v>155471</v>
      </c>
      <c r="K218" s="31">
        <v>769828.38560052752</v>
      </c>
      <c r="L218" s="27">
        <f>SUM(I218:K218)</f>
        <v>8290761.7325264709</v>
      </c>
      <c r="M218" s="28">
        <f>L218/C218</f>
        <v>2259.063142377785</v>
      </c>
      <c r="N218" s="368">
        <v>19</v>
      </c>
      <c r="O218" s="196">
        <f>L218-AE218</f>
        <v>-13284969.594561476</v>
      </c>
      <c r="P218" s="197">
        <f>O218/AE218</f>
        <v>-0.61573669940366904</v>
      </c>
      <c r="Q218" s="196">
        <f>M218-AF218</f>
        <v>-3553.3644780661662</v>
      </c>
      <c r="R218" s="46"/>
      <c r="S218" s="73">
        <f>I218/AB218-1</f>
        <v>-0.6105603113835063</v>
      </c>
      <c r="T218" s="73">
        <f>K218/AD218-1</f>
        <v>-0.69296362578025417</v>
      </c>
      <c r="U218" s="97"/>
      <c r="V218" s="49"/>
      <c r="W218" s="104">
        <v>683</v>
      </c>
      <c r="X218" s="99" t="s">
        <v>216</v>
      </c>
      <c r="Y218" s="100">
        <v>3712</v>
      </c>
      <c r="Z218" s="210">
        <v>14247787.889839018</v>
      </c>
      <c r="AA218" s="175">
        <v>4665185.1897465773</v>
      </c>
      <c r="AB218" s="211">
        <f>Z218+AA218</f>
        <v>18912973.079585597</v>
      </c>
      <c r="AC218" s="274">
        <v>155471</v>
      </c>
      <c r="AD218" s="250">
        <v>2507287.2475023484</v>
      </c>
      <c r="AE218" s="212">
        <f>SUM(AB218+AC218+AD218)</f>
        <v>21575731.327087946</v>
      </c>
      <c r="AF218" s="175">
        <f>AE218/Y218</f>
        <v>5812.4276204439511</v>
      </c>
    </row>
    <row r="219" spans="1:32">
      <c r="A219" s="359">
        <v>684</v>
      </c>
      <c r="B219" s="25" t="s">
        <v>217</v>
      </c>
      <c r="C219" s="77">
        <v>38959</v>
      </c>
      <c r="D219" s="47">
        <v>15803580.785114054</v>
      </c>
      <c r="E219" s="246">
        <f>D219-F219-G219</f>
        <v>7126884.6044492722</v>
      </c>
      <c r="F219" s="317">
        <v>4145416.5769342268</v>
      </c>
      <c r="G219" s="248">
        <v>4531279.6037305556</v>
      </c>
      <c r="H219" s="67">
        <v>-491379.82205319294</v>
      </c>
      <c r="I219" s="233">
        <f>SUM(D219+H219)</f>
        <v>15312200.963060861</v>
      </c>
      <c r="J219" s="273">
        <v>-1209184</v>
      </c>
      <c r="K219" s="31">
        <v>7210266.3208018653</v>
      </c>
      <c r="L219" s="27">
        <f>SUM(I219:K219)</f>
        <v>21313283.283862725</v>
      </c>
      <c r="M219" s="28">
        <f>L219/C219</f>
        <v>547.06956759318064</v>
      </c>
      <c r="N219" s="368">
        <v>4</v>
      </c>
      <c r="O219" s="196">
        <f>L219-AE219</f>
        <v>-45346136.777327403</v>
      </c>
      <c r="P219" s="197">
        <f>O219/AE219</f>
        <v>-0.68026599594928727</v>
      </c>
      <c r="Q219" s="196">
        <f>M219-AF219</f>
        <v>-1160.3950856135336</v>
      </c>
      <c r="R219" s="46"/>
      <c r="S219" s="73">
        <f>I219/AB219-1</f>
        <v>-0.65863716425819718</v>
      </c>
      <c r="T219" s="73">
        <f>K219/AD219-1</f>
        <v>-0.68668067843519942</v>
      </c>
      <c r="U219" s="97"/>
      <c r="V219" s="49"/>
      <c r="W219" s="104">
        <v>684</v>
      </c>
      <c r="X219" s="99" t="s">
        <v>217</v>
      </c>
      <c r="Y219" s="100">
        <v>39040</v>
      </c>
      <c r="Z219" s="210">
        <v>49598077.104412332</v>
      </c>
      <c r="AA219" s="175">
        <v>-4741990.3842909401</v>
      </c>
      <c r="AB219" s="211">
        <f>Z219+AA219</f>
        <v>44856086.720121391</v>
      </c>
      <c r="AC219" s="273">
        <v>-1209184</v>
      </c>
      <c r="AD219" s="250">
        <v>23012517.341068737</v>
      </c>
      <c r="AE219" s="212">
        <f>SUM(AB219+AC219+AD219)</f>
        <v>66659420.061190128</v>
      </c>
      <c r="AF219" s="175">
        <f>AE219/Y219</f>
        <v>1707.4646532067143</v>
      </c>
    </row>
    <row r="220" spans="1:32">
      <c r="A220" s="359">
        <v>686</v>
      </c>
      <c r="B220" s="25" t="s">
        <v>218</v>
      </c>
      <c r="C220" s="77">
        <v>3033</v>
      </c>
      <c r="D220" s="47">
        <v>-408560.87469115038</v>
      </c>
      <c r="E220" s="246">
        <f>D220-F220-G220</f>
        <v>438302.38174300152</v>
      </c>
      <c r="F220" s="317">
        <v>-426983.92624498799</v>
      </c>
      <c r="G220" s="248">
        <v>-419879.33018916391</v>
      </c>
      <c r="H220" s="67">
        <v>1326776.245449845</v>
      </c>
      <c r="I220" s="233">
        <f>SUM(D220+H220)</f>
        <v>918215.3707586946</v>
      </c>
      <c r="J220" s="274">
        <v>372524</v>
      </c>
      <c r="K220" s="31">
        <v>658847.12645745615</v>
      </c>
      <c r="L220" s="27">
        <f>SUM(I220:K220)</f>
        <v>1949586.4972161506</v>
      </c>
      <c r="M220" s="28">
        <f>L220/C220</f>
        <v>642.79145968221258</v>
      </c>
      <c r="N220" s="368">
        <v>11</v>
      </c>
      <c r="O220" s="196">
        <f>L220-AE220</f>
        <v>-11414850.572686089</v>
      </c>
      <c r="P220" s="197">
        <f>O220/AE220</f>
        <v>-0.85412131562153326</v>
      </c>
      <c r="Q220" s="196">
        <f>M220-AF220</f>
        <v>-3734.6854711734181</v>
      </c>
      <c r="R220" s="46"/>
      <c r="S220" s="73">
        <f>I220/AB220-1</f>
        <v>-0.91511463875212018</v>
      </c>
      <c r="T220" s="73">
        <f>K220/AD220-1</f>
        <v>-0.6970525779243304</v>
      </c>
      <c r="U220" s="97"/>
      <c r="V220" s="49"/>
      <c r="W220" s="104">
        <v>686</v>
      </c>
      <c r="X220" s="99" t="s">
        <v>218</v>
      </c>
      <c r="Y220" s="100">
        <v>3053</v>
      </c>
      <c r="Z220" s="210">
        <v>7919643.2819250077</v>
      </c>
      <c r="AA220" s="175">
        <v>2897479.4499597955</v>
      </c>
      <c r="AB220" s="211">
        <f>Z220+AA220</f>
        <v>10817122.731884804</v>
      </c>
      <c r="AC220" s="274">
        <v>372524</v>
      </c>
      <c r="AD220" s="250">
        <v>2174790.3380174353</v>
      </c>
      <c r="AE220" s="212">
        <f>SUM(AB220+AC220+AD220)</f>
        <v>13364437.069902239</v>
      </c>
      <c r="AF220" s="175">
        <f>AE220/Y220</f>
        <v>4377.4769308556306</v>
      </c>
    </row>
    <row r="221" spans="1:32">
      <c r="A221" s="359">
        <v>687</v>
      </c>
      <c r="B221" s="25" t="s">
        <v>219</v>
      </c>
      <c r="C221" s="77">
        <v>1513</v>
      </c>
      <c r="D221" s="47">
        <v>465634.71899280336</v>
      </c>
      <c r="E221" s="246">
        <f>D221-F221-G221</f>
        <v>938782.43238396593</v>
      </c>
      <c r="F221" s="317">
        <v>-189341.23612283001</v>
      </c>
      <c r="G221" s="248">
        <v>-283806.47726833256</v>
      </c>
      <c r="H221" s="67">
        <v>-31068.077574827224</v>
      </c>
      <c r="I221" s="233">
        <f>SUM(D221+H221)</f>
        <v>434566.64141797612</v>
      </c>
      <c r="J221" s="273">
        <v>105677</v>
      </c>
      <c r="K221" s="31">
        <v>382217.31843651482</v>
      </c>
      <c r="L221" s="27">
        <f>SUM(I221:K221)</f>
        <v>922460.95985449094</v>
      </c>
      <c r="M221" s="28">
        <f>L221/C221</f>
        <v>609.68999329444216</v>
      </c>
      <c r="N221" s="368">
        <v>11</v>
      </c>
      <c r="O221" s="196">
        <f>L221-AE221</f>
        <v>-7442596.1339631341</v>
      </c>
      <c r="P221" s="197">
        <f>O221/AE221</f>
        <v>-0.88972448729175369</v>
      </c>
      <c r="Q221" s="196">
        <f>M221-AF221</f>
        <v>-4749.0909764798207</v>
      </c>
      <c r="R221" s="46"/>
      <c r="S221" s="73">
        <f>I221/AB221-1</f>
        <v>-0.93800705260958972</v>
      </c>
      <c r="T221" s="73">
        <f>K221/AD221-1</f>
        <v>-0.69408991086259775</v>
      </c>
      <c r="U221" s="97"/>
      <c r="V221" s="49"/>
      <c r="W221" s="104">
        <v>687</v>
      </c>
      <c r="X221" s="99" t="s">
        <v>219</v>
      </c>
      <c r="Y221" s="100">
        <v>1561</v>
      </c>
      <c r="Z221" s="210">
        <v>6122951.7607444422</v>
      </c>
      <c r="AA221" s="175">
        <v>886985.00966308662</v>
      </c>
      <c r="AB221" s="211">
        <f>Z221+AA221</f>
        <v>7009936.7704075286</v>
      </c>
      <c r="AC221" s="273">
        <v>105677</v>
      </c>
      <c r="AD221" s="250">
        <v>1249443.3234100968</v>
      </c>
      <c r="AE221" s="212">
        <f>SUM(AB221+AC221+AD221)</f>
        <v>8365057.0938176252</v>
      </c>
      <c r="AF221" s="175">
        <f>AE221/Y221</f>
        <v>5358.7809697742632</v>
      </c>
    </row>
    <row r="222" spans="1:32">
      <c r="A222" s="359">
        <v>689</v>
      </c>
      <c r="B222" s="25" t="s">
        <v>220</v>
      </c>
      <c r="C222" s="77">
        <v>3092</v>
      </c>
      <c r="D222" s="47">
        <v>2010381.1090562665</v>
      </c>
      <c r="E222" s="246">
        <f>D222-F222-G222</f>
        <v>-476638.67967826105</v>
      </c>
      <c r="F222" s="317">
        <v>1470208.3454219922</v>
      </c>
      <c r="G222" s="248">
        <v>1016811.4433125353</v>
      </c>
      <c r="H222" s="67">
        <v>435276.4294028451</v>
      </c>
      <c r="I222" s="233">
        <f>SUM(D222+H222)</f>
        <v>2445657.5384591115</v>
      </c>
      <c r="J222" s="274">
        <v>-494646</v>
      </c>
      <c r="K222" s="31">
        <v>609396.90377732273</v>
      </c>
      <c r="L222" s="27">
        <f>SUM(I222:K222)</f>
        <v>2560408.4422364342</v>
      </c>
      <c r="M222" s="28">
        <f>L222/C222</f>
        <v>828.07517536754017</v>
      </c>
      <c r="N222" s="368">
        <v>9</v>
      </c>
      <c r="O222" s="196">
        <f>L222-AE222</f>
        <v>-8496721.7001132481</v>
      </c>
      <c r="P222" s="197">
        <f>O222/AE222</f>
        <v>-0.76843824669930694</v>
      </c>
      <c r="Q222" s="196">
        <f>M222-AF222</f>
        <v>-2686.5879340888114</v>
      </c>
      <c r="R222" s="46"/>
      <c r="S222" s="73">
        <f>I222/AB222-1</f>
        <v>-0.74477739561557854</v>
      </c>
      <c r="T222" s="73">
        <f>K222/AD222-1</f>
        <v>-0.69055581066917515</v>
      </c>
      <c r="U222" s="97"/>
      <c r="V222" s="49"/>
      <c r="W222" s="104">
        <v>689</v>
      </c>
      <c r="X222" s="99" t="s">
        <v>220</v>
      </c>
      <c r="Y222" s="100">
        <v>3146</v>
      </c>
      <c r="Z222" s="210">
        <v>8741717.3540804461</v>
      </c>
      <c r="AA222" s="175">
        <v>840731.44334430119</v>
      </c>
      <c r="AB222" s="211">
        <f>Z222+AA222</f>
        <v>9582448.7974247467</v>
      </c>
      <c r="AC222" s="274">
        <v>-494646</v>
      </c>
      <c r="AD222" s="250">
        <v>1969327.3449249365</v>
      </c>
      <c r="AE222" s="212">
        <f>SUM(AB222+AC222+AD222)</f>
        <v>11057130.142349683</v>
      </c>
      <c r="AF222" s="175">
        <f>AE222/Y222</f>
        <v>3514.6631094563518</v>
      </c>
    </row>
    <row r="223" spans="1:32">
      <c r="A223" s="359">
        <v>691</v>
      </c>
      <c r="B223" s="25" t="s">
        <v>221</v>
      </c>
      <c r="C223" s="77">
        <v>2690</v>
      </c>
      <c r="D223" s="47">
        <v>2431812.1418573186</v>
      </c>
      <c r="E223" s="246">
        <f>D223-F223-G223</f>
        <v>1849563.3952185789</v>
      </c>
      <c r="F223" s="317">
        <v>531485.44803853391</v>
      </c>
      <c r="G223" s="248">
        <v>50763.298600205839</v>
      </c>
      <c r="H223" s="67">
        <v>1792164.3382649622</v>
      </c>
      <c r="I223" s="233">
        <f>SUM(D223+H223)</f>
        <v>4223976.4801222812</v>
      </c>
      <c r="J223" s="273">
        <v>2184</v>
      </c>
      <c r="K223" s="31">
        <v>568955.54324823013</v>
      </c>
      <c r="L223" s="27">
        <f>SUM(I223:K223)</f>
        <v>4795116.0233705118</v>
      </c>
      <c r="M223" s="28">
        <f>L223/C223</f>
        <v>1782.5710124053946</v>
      </c>
      <c r="N223" s="368">
        <v>17</v>
      </c>
      <c r="O223" s="196">
        <f>L223-AE223</f>
        <v>-7998266.1776393838</v>
      </c>
      <c r="P223" s="197">
        <f>O223/AE223</f>
        <v>-0.62518777692798155</v>
      </c>
      <c r="Q223" s="196">
        <f>M223-AF223</f>
        <v>-2938.2342278196593</v>
      </c>
      <c r="R223" s="46"/>
      <c r="S223" s="73">
        <f>I223/AB223-1</f>
        <v>-0.61237664819475679</v>
      </c>
      <c r="T223" s="73">
        <f>K223/AD223-1</f>
        <v>-0.69961418378409268</v>
      </c>
      <c r="U223" s="97"/>
      <c r="V223" s="49"/>
      <c r="W223" s="104">
        <v>691</v>
      </c>
      <c r="X223" s="99" t="s">
        <v>221</v>
      </c>
      <c r="Y223" s="100">
        <v>2710</v>
      </c>
      <c r="Z223" s="210">
        <v>7754148.5216620909</v>
      </c>
      <c r="AA223" s="175">
        <v>3142967.094438788</v>
      </c>
      <c r="AB223" s="211">
        <f>Z223+AA223</f>
        <v>10897115.616100879</v>
      </c>
      <c r="AC223" s="273">
        <v>2184</v>
      </c>
      <c r="AD223" s="250">
        <v>1894082.5849090153</v>
      </c>
      <c r="AE223" s="212">
        <f>SUM(AB223+AC223+AD223)</f>
        <v>12793382.201009896</v>
      </c>
      <c r="AF223" s="175">
        <f>AE223/Y223</f>
        <v>4720.8052402250541</v>
      </c>
    </row>
    <row r="224" spans="1:32">
      <c r="A224" s="359">
        <v>694</v>
      </c>
      <c r="B224" s="25" t="s">
        <v>222</v>
      </c>
      <c r="C224" s="77">
        <v>28521</v>
      </c>
      <c r="D224" s="47">
        <v>7412407.3996910648</v>
      </c>
      <c r="E224" s="246">
        <f>D224-F224-G224</f>
        <v>5620547.2543375529</v>
      </c>
      <c r="F224" s="317">
        <v>125865.16744013167</v>
      </c>
      <c r="G224" s="248">
        <v>1665994.9779133808</v>
      </c>
      <c r="H224" s="67">
        <v>2197359.4864750351</v>
      </c>
      <c r="I224" s="233">
        <f>SUM(D224+H224)</f>
        <v>9609766.8861660995</v>
      </c>
      <c r="J224" s="274">
        <v>-504462</v>
      </c>
      <c r="K224" s="31">
        <v>4498401.4233539794</v>
      </c>
      <c r="L224" s="27">
        <f>SUM(I224:K224)</f>
        <v>13603706.309520079</v>
      </c>
      <c r="M224" s="28">
        <f>L224/C224</f>
        <v>476.97157566425017</v>
      </c>
      <c r="N224" s="368">
        <v>5</v>
      </c>
      <c r="O224" s="196">
        <f>L224-AE224</f>
        <v>-35215011.773139223</v>
      </c>
      <c r="P224" s="197">
        <f>O224/AE224</f>
        <v>-0.72134241037451174</v>
      </c>
      <c r="Q224" s="196">
        <f>M224-AF224</f>
        <v>-1223.4365776850811</v>
      </c>
      <c r="R224" s="46"/>
      <c r="S224" s="73">
        <f>I224/AB224-1</f>
        <v>-0.72897002815492074</v>
      </c>
      <c r="T224" s="73">
        <f>K224/AD224-1</f>
        <v>-0.67559699608442614</v>
      </c>
      <c r="U224" s="97"/>
      <c r="V224" s="49"/>
      <c r="W224" s="104">
        <v>694</v>
      </c>
      <c r="X224" s="99" t="s">
        <v>222</v>
      </c>
      <c r="Y224" s="100">
        <v>28710</v>
      </c>
      <c r="Z224" s="210">
        <v>33160655.482104555</v>
      </c>
      <c r="AA224" s="175">
        <v>2295817.5446463134</v>
      </c>
      <c r="AB224" s="211">
        <f>Z224+AA224</f>
        <v>35456473.02675087</v>
      </c>
      <c r="AC224" s="274">
        <v>-504462</v>
      </c>
      <c r="AD224" s="250">
        <v>13866707.055908434</v>
      </c>
      <c r="AE224" s="212">
        <f>SUM(AB224+AC224+AD224)</f>
        <v>48818718.082659304</v>
      </c>
      <c r="AF224" s="175">
        <f>AE224/Y224</f>
        <v>1700.4081533493313</v>
      </c>
    </row>
    <row r="225" spans="1:32">
      <c r="A225" s="359">
        <v>697</v>
      </c>
      <c r="B225" s="25" t="s">
        <v>223</v>
      </c>
      <c r="C225" s="77">
        <v>1210</v>
      </c>
      <c r="D225" s="47">
        <v>193183.62573198814</v>
      </c>
      <c r="E225" s="246">
        <f>D225-F225-G225</f>
        <v>340467.76786828798</v>
      </c>
      <c r="F225" s="317">
        <v>-95358.953015399791</v>
      </c>
      <c r="G225" s="248">
        <v>-51925.189120900082</v>
      </c>
      <c r="H225" s="67">
        <v>343273.65411300428</v>
      </c>
      <c r="I225" s="233">
        <f>SUM(D225+H225)</f>
        <v>536457.27984499244</v>
      </c>
      <c r="J225" s="273">
        <v>-257531</v>
      </c>
      <c r="K225" s="31">
        <v>294774.91042081057</v>
      </c>
      <c r="L225" s="27">
        <f>SUM(I225:K225)</f>
        <v>573701.19026580302</v>
      </c>
      <c r="M225" s="28">
        <f>L225/C225</f>
        <v>474.133215095705</v>
      </c>
      <c r="N225" s="368">
        <v>18</v>
      </c>
      <c r="O225" s="196">
        <f>L225-AE225</f>
        <v>-5504108.6183333276</v>
      </c>
      <c r="P225" s="197">
        <f>O225/AE225</f>
        <v>-0.905607248608848</v>
      </c>
      <c r="Q225" s="196">
        <f>M225-AF225</f>
        <v>-4447.1702736485304</v>
      </c>
      <c r="R225" s="46"/>
      <c r="S225" s="73">
        <f>I225/AB225-1</f>
        <v>-0.90008148773087227</v>
      </c>
      <c r="T225" s="73">
        <f>K225/AD225-1</f>
        <v>-0.69497407615455442</v>
      </c>
      <c r="U225" s="97"/>
      <c r="V225" s="49"/>
      <c r="W225" s="104">
        <v>697</v>
      </c>
      <c r="X225" s="99" t="s">
        <v>223</v>
      </c>
      <c r="Y225" s="100">
        <v>1235</v>
      </c>
      <c r="Z225" s="210">
        <v>4463098.8022287562</v>
      </c>
      <c r="AA225" s="175">
        <v>905849.02998135437</v>
      </c>
      <c r="AB225" s="211">
        <f>Z225+AA225</f>
        <v>5368947.8322101105</v>
      </c>
      <c r="AC225" s="273">
        <v>-257531</v>
      </c>
      <c r="AD225" s="250">
        <v>966392.97638901952</v>
      </c>
      <c r="AE225" s="212">
        <f>SUM(AB225+AC225+AD225)</f>
        <v>6077809.8085991303</v>
      </c>
      <c r="AF225" s="175">
        <f>AE225/Y225</f>
        <v>4921.3034887442354</v>
      </c>
    </row>
    <row r="226" spans="1:32">
      <c r="A226" s="359">
        <v>698</v>
      </c>
      <c r="B226" s="25" t="s">
        <v>224</v>
      </c>
      <c r="C226" s="77">
        <v>64180</v>
      </c>
      <c r="D226" s="47">
        <v>-7319571.6549964957</v>
      </c>
      <c r="E226" s="246">
        <f>D226-F226-G226</f>
        <v>23076844.564982101</v>
      </c>
      <c r="F226" s="317">
        <v>-18442232.224565633</v>
      </c>
      <c r="G226" s="248">
        <v>-11954183.995412966</v>
      </c>
      <c r="H226" s="67">
        <v>19318866.861011356</v>
      </c>
      <c r="I226" s="233">
        <f>SUM(D226+H226)</f>
        <v>11999295.20601486</v>
      </c>
      <c r="J226" s="274">
        <v>-3783969</v>
      </c>
      <c r="K226" s="31">
        <v>9837566.1348874718</v>
      </c>
      <c r="L226" s="27">
        <f>SUM(I226:K226)</f>
        <v>18052892.340902332</v>
      </c>
      <c r="M226" s="28">
        <f>L226/C226</f>
        <v>281.28532784204322</v>
      </c>
      <c r="N226" s="368">
        <v>19</v>
      </c>
      <c r="O226" s="196">
        <f>L226-AE226</f>
        <v>-105184883.23050708</v>
      </c>
      <c r="P226" s="197">
        <f>O226/AE226</f>
        <v>-0.85351169917504977</v>
      </c>
      <c r="Q226" s="196">
        <f>M226-AF226</f>
        <v>-1658.6116557149617</v>
      </c>
      <c r="R226" s="46"/>
      <c r="S226" s="73">
        <f>I226/AB226-1</f>
        <v>-0.87445027005119347</v>
      </c>
      <c r="T226" s="73">
        <f>K226/AD226-1</f>
        <v>-0.68717694975688559</v>
      </c>
      <c r="U226" s="97"/>
      <c r="V226" s="49"/>
      <c r="W226" s="104">
        <v>698</v>
      </c>
      <c r="X226" s="99" t="s">
        <v>224</v>
      </c>
      <c r="Y226" s="100">
        <v>63528</v>
      </c>
      <c r="Z226" s="210">
        <v>69724793.121692851</v>
      </c>
      <c r="AA226" s="175">
        <v>25849249.219199721</v>
      </c>
      <c r="AB226" s="211">
        <f>Z226+AA226</f>
        <v>95574042.340892568</v>
      </c>
      <c r="AC226" s="274">
        <v>-3783969</v>
      </c>
      <c r="AD226" s="250">
        <v>31447702.230516836</v>
      </c>
      <c r="AE226" s="212">
        <f>SUM(AB226+AC226+AD226)</f>
        <v>123237775.5714094</v>
      </c>
      <c r="AF226" s="175">
        <f>AE226/Y226</f>
        <v>1939.8969835570049</v>
      </c>
    </row>
    <row r="227" spans="1:32">
      <c r="A227" s="359">
        <v>700</v>
      </c>
      <c r="B227" s="25" t="s">
        <v>225</v>
      </c>
      <c r="C227" s="77">
        <v>4913</v>
      </c>
      <c r="D227" s="47">
        <v>1159908.7891208085</v>
      </c>
      <c r="E227" s="246">
        <f>D227-F227-G227</f>
        <v>428438.35417991376</v>
      </c>
      <c r="F227" s="317">
        <v>230784.65618846891</v>
      </c>
      <c r="G227" s="248">
        <v>500685.7787524258</v>
      </c>
      <c r="H227" s="67">
        <v>-5735.0956252268879</v>
      </c>
      <c r="I227" s="233">
        <f>SUM(D227+H227)</f>
        <v>1154173.6934955816</v>
      </c>
      <c r="J227" s="273">
        <v>-1000953</v>
      </c>
      <c r="K227" s="31">
        <v>839249.94214124954</v>
      </c>
      <c r="L227" s="27">
        <f>SUM(I227:K227)</f>
        <v>992470.63563683117</v>
      </c>
      <c r="M227" s="28">
        <f>L227/C227</f>
        <v>202.0090852100206</v>
      </c>
      <c r="N227" s="368">
        <v>9</v>
      </c>
      <c r="O227" s="196">
        <f>L227-AE227</f>
        <v>-11320208.023098411</v>
      </c>
      <c r="P227" s="197">
        <f>O227/AE227</f>
        <v>-0.91939441748260675</v>
      </c>
      <c r="Q227" s="196">
        <f>M227-AF227</f>
        <v>-2299.5509836106298</v>
      </c>
      <c r="R227" s="46"/>
      <c r="S227" s="73">
        <f>I227/AB227-1</f>
        <v>-0.89074335977397501</v>
      </c>
      <c r="T227" s="73">
        <f>K227/AD227-1</f>
        <v>-0.69479098916140347</v>
      </c>
      <c r="U227" s="97"/>
      <c r="V227" s="49"/>
      <c r="W227" s="104">
        <v>700</v>
      </c>
      <c r="X227" s="99" t="s">
        <v>225</v>
      </c>
      <c r="Y227" s="100">
        <v>4922</v>
      </c>
      <c r="Z227" s="210">
        <v>10039536.765294459</v>
      </c>
      <c r="AA227" s="175">
        <v>524340.09480192652</v>
      </c>
      <c r="AB227" s="211">
        <f>Z227+AA227</f>
        <v>10563876.860096386</v>
      </c>
      <c r="AC227" s="273">
        <v>-1000953</v>
      </c>
      <c r="AD227" s="250">
        <v>2749754.798638857</v>
      </c>
      <c r="AE227" s="212">
        <f>SUM(AB227+AC227+AD227)</f>
        <v>12312678.658735242</v>
      </c>
      <c r="AF227" s="175">
        <f>AE227/Y227</f>
        <v>2501.5600688206505</v>
      </c>
    </row>
    <row r="228" spans="1:32">
      <c r="A228" s="359">
        <v>702</v>
      </c>
      <c r="B228" s="25" t="s">
        <v>226</v>
      </c>
      <c r="C228" s="77">
        <v>4155</v>
      </c>
      <c r="D228" s="47">
        <v>984071.66437898309</v>
      </c>
      <c r="E228" s="246">
        <f>D228-F228-G228</f>
        <v>99058.939063790458</v>
      </c>
      <c r="F228" s="317">
        <v>637766.89725443523</v>
      </c>
      <c r="G228" s="248">
        <v>247245.8280607574</v>
      </c>
      <c r="H228" s="67">
        <v>878645.95759743068</v>
      </c>
      <c r="I228" s="233">
        <f>SUM(D228+H228)</f>
        <v>1862717.6219764138</v>
      </c>
      <c r="J228" s="274">
        <v>-792365</v>
      </c>
      <c r="K228" s="31">
        <v>908146.92109232268</v>
      </c>
      <c r="L228" s="27">
        <f>SUM(I228:K228)</f>
        <v>1978499.5430687363</v>
      </c>
      <c r="M228" s="28">
        <f>L228/C228</f>
        <v>476.17317522713267</v>
      </c>
      <c r="N228" s="368">
        <v>6</v>
      </c>
      <c r="O228" s="196">
        <f>L228-AE228</f>
        <v>-12951947.606476331</v>
      </c>
      <c r="P228" s="197">
        <f>O228/AE228</f>
        <v>-0.86748558008666055</v>
      </c>
      <c r="Q228" s="196">
        <f>M228-AF228</f>
        <v>-3066.0444165985064</v>
      </c>
      <c r="R228" s="46"/>
      <c r="S228" s="73">
        <f>I228/AB228-1</f>
        <v>-0.8539177454997956</v>
      </c>
      <c r="T228" s="73">
        <f>K228/AD228-1</f>
        <v>-0.69439703385276386</v>
      </c>
      <c r="U228" s="97"/>
      <c r="V228" s="49"/>
      <c r="W228" s="104">
        <v>702</v>
      </c>
      <c r="X228" s="99" t="s">
        <v>226</v>
      </c>
      <c r="Y228" s="100">
        <v>4215</v>
      </c>
      <c r="Z228" s="210">
        <v>9961618.1370607838</v>
      </c>
      <c r="AA228" s="175">
        <v>2789537.9040982551</v>
      </c>
      <c r="AB228" s="211">
        <f>Z228+AA228</f>
        <v>12751156.041159039</v>
      </c>
      <c r="AC228" s="274">
        <v>-792365</v>
      </c>
      <c r="AD228" s="250">
        <v>2971656.1083860281</v>
      </c>
      <c r="AE228" s="212">
        <f>SUM(AB228+AC228+AD228)</f>
        <v>14930447.149545068</v>
      </c>
      <c r="AF228" s="175">
        <f>AE228/Y228</f>
        <v>3542.2175918256389</v>
      </c>
    </row>
    <row r="229" spans="1:32">
      <c r="A229" s="359">
        <v>704</v>
      </c>
      <c r="B229" s="25" t="s">
        <v>227</v>
      </c>
      <c r="C229" s="77">
        <v>6379</v>
      </c>
      <c r="D229" s="47">
        <v>4227323.4118361901</v>
      </c>
      <c r="E229" s="246">
        <f>D229-F229-G229</f>
        <v>3794791.6928778766</v>
      </c>
      <c r="F229" s="317">
        <v>444813.24471233913</v>
      </c>
      <c r="G229" s="248">
        <v>-12281.525754025564</v>
      </c>
      <c r="H229" s="67">
        <v>1152928.4898450708</v>
      </c>
      <c r="I229" s="233">
        <f>SUM(D229+H229)</f>
        <v>5380251.9016812611</v>
      </c>
      <c r="J229" s="273">
        <v>-971431</v>
      </c>
      <c r="K229" s="31">
        <v>887613.89065777976</v>
      </c>
      <c r="L229" s="27">
        <f>SUM(I229:K229)</f>
        <v>5296434.7923390409</v>
      </c>
      <c r="M229" s="28">
        <f>L229/C229</f>
        <v>830.29233302069929</v>
      </c>
      <c r="N229" s="368">
        <v>2</v>
      </c>
      <c r="O229" s="196">
        <f>L229-AE229</f>
        <v>-2467872.9116748115</v>
      </c>
      <c r="P229" s="197">
        <f>O229/AE229</f>
        <v>-0.3178484168522861</v>
      </c>
      <c r="Q229" s="196">
        <f>M229-AF229</f>
        <v>-391.66355366703328</v>
      </c>
      <c r="R229" s="46"/>
      <c r="S229" s="73">
        <f>I229/AB229-1</f>
        <v>-8.7609574163653003E-2</v>
      </c>
      <c r="T229" s="73">
        <f>K229/AD229-1</f>
        <v>-0.68733484614845386</v>
      </c>
      <c r="U229" s="97"/>
      <c r="V229" s="49"/>
      <c r="W229" s="104">
        <v>704</v>
      </c>
      <c r="X229" s="99" t="s">
        <v>227</v>
      </c>
      <c r="Y229" s="100">
        <v>6354</v>
      </c>
      <c r="Z229" s="210">
        <v>5753230.6839937475</v>
      </c>
      <c r="AA229" s="175">
        <v>143643.88782064602</v>
      </c>
      <c r="AB229" s="211">
        <f>Z229+AA229</f>
        <v>5896874.5718143936</v>
      </c>
      <c r="AC229" s="273">
        <v>-971431</v>
      </c>
      <c r="AD229" s="250">
        <v>2838864.1321994583</v>
      </c>
      <c r="AE229" s="212">
        <f>SUM(AB229+AC229+AD229)</f>
        <v>7764307.7040138524</v>
      </c>
      <c r="AF229" s="175">
        <f>AE229/Y229</f>
        <v>1221.9558866877326</v>
      </c>
    </row>
    <row r="230" spans="1:32">
      <c r="A230" s="359">
        <v>707</v>
      </c>
      <c r="B230" s="25" t="s">
        <v>228</v>
      </c>
      <c r="C230" s="77">
        <v>2032</v>
      </c>
      <c r="D230" s="47">
        <v>259413.24130928115</v>
      </c>
      <c r="E230" s="246">
        <f>D230-F230-G230</f>
        <v>-101227.34059925782</v>
      </c>
      <c r="F230" s="317">
        <v>114640.28682437965</v>
      </c>
      <c r="G230" s="248">
        <v>246000.29508415933</v>
      </c>
      <c r="H230" s="67">
        <v>1230773.9004152408</v>
      </c>
      <c r="I230" s="233">
        <f>SUM(D230+H230)</f>
        <v>1490187.141724522</v>
      </c>
      <c r="J230" s="274">
        <v>-531857</v>
      </c>
      <c r="K230" s="31">
        <v>518764.08842587721</v>
      </c>
      <c r="L230" s="27">
        <f>SUM(I230:K230)</f>
        <v>1477094.2301503993</v>
      </c>
      <c r="M230" s="28">
        <f>L230/C230</f>
        <v>726.91645184566892</v>
      </c>
      <c r="N230" s="368">
        <v>12</v>
      </c>
      <c r="O230" s="196">
        <f>L230-AE230</f>
        <v>-8457207.8624880407</v>
      </c>
      <c r="P230" s="197">
        <f>O230/AE230</f>
        <v>-0.8513137393672614</v>
      </c>
      <c r="Q230" s="196">
        <f>M230-AF230</f>
        <v>-4081.5550353946219</v>
      </c>
      <c r="R230" s="46"/>
      <c r="S230" s="73">
        <f>I230/AB230-1</f>
        <v>-0.82971958963756043</v>
      </c>
      <c r="T230" s="73">
        <f>K230/AD230-1</f>
        <v>-0.69747617079140389</v>
      </c>
      <c r="U230" s="97"/>
      <c r="V230" s="49"/>
      <c r="W230" s="104">
        <v>707</v>
      </c>
      <c r="X230" s="99" t="s">
        <v>228</v>
      </c>
      <c r="Y230" s="100">
        <v>2066</v>
      </c>
      <c r="Z230" s="210">
        <v>6046988.875543125</v>
      </c>
      <c r="AA230" s="175">
        <v>2704382.6918184906</v>
      </c>
      <c r="AB230" s="211">
        <f>Z230+AA230</f>
        <v>8751371.5673616156</v>
      </c>
      <c r="AC230" s="274">
        <v>-531857</v>
      </c>
      <c r="AD230" s="250">
        <v>1714787.5252768241</v>
      </c>
      <c r="AE230" s="212">
        <f>SUM(AB230+AC230+AD230)</f>
        <v>9934302.0926384404</v>
      </c>
      <c r="AF230" s="175">
        <f>AE230/Y230</f>
        <v>4808.471487240291</v>
      </c>
    </row>
    <row r="231" spans="1:32">
      <c r="A231" s="359">
        <v>710</v>
      </c>
      <c r="B231" s="25" t="s">
        <v>229</v>
      </c>
      <c r="C231" s="77">
        <v>27484</v>
      </c>
      <c r="D231" s="47">
        <v>9041929.962289758</v>
      </c>
      <c r="E231" s="246">
        <f>D231-F231-G231</f>
        <v>10604191.236530025</v>
      </c>
      <c r="F231" s="317">
        <v>-1935684.5290115527</v>
      </c>
      <c r="G231" s="248">
        <v>373423.25477128586</v>
      </c>
      <c r="H231" s="67">
        <v>8151169.5256230859</v>
      </c>
      <c r="I231" s="233">
        <f>SUM(D231+H231)</f>
        <v>17193099.487912845</v>
      </c>
      <c r="J231" s="273">
        <v>-695997</v>
      </c>
      <c r="K231" s="31">
        <v>4992485.165059967</v>
      </c>
      <c r="L231" s="27">
        <f>SUM(I231:K231)</f>
        <v>21489587.65297281</v>
      </c>
      <c r="M231" s="28">
        <f>L231/C231</f>
        <v>781.89447143693826</v>
      </c>
      <c r="N231" s="368">
        <v>1</v>
      </c>
      <c r="O231" s="196">
        <f>L231-AE231</f>
        <v>-50080936.576901145</v>
      </c>
      <c r="P231" s="197">
        <f>O231/AE231</f>
        <v>-0.69974248639074621</v>
      </c>
      <c r="Q231" s="196">
        <f>M231-AF231</f>
        <v>-1818.0228574599651</v>
      </c>
      <c r="R231" s="46"/>
      <c r="S231" s="73">
        <f>I231/AB231-1</f>
        <v>-0.69489748327365564</v>
      </c>
      <c r="T231" s="73">
        <f>K231/AD231-1</f>
        <v>-0.68629615053226556</v>
      </c>
      <c r="U231" s="97"/>
      <c r="V231" s="49"/>
      <c r="W231" s="104">
        <v>710</v>
      </c>
      <c r="X231" s="99" t="s">
        <v>229</v>
      </c>
      <c r="Y231" s="100">
        <v>27528</v>
      </c>
      <c r="Z231" s="210">
        <v>44761454.869971745</v>
      </c>
      <c r="AA231" s="175">
        <v>11590422.106952233</v>
      </c>
      <c r="AB231" s="211">
        <f>Z231+AA231</f>
        <v>56351876.97692398</v>
      </c>
      <c r="AC231" s="273">
        <v>-695997</v>
      </c>
      <c r="AD231" s="250">
        <v>15914644.252949983</v>
      </c>
      <c r="AE231" s="212">
        <f>SUM(AB231+AC231+AD231)</f>
        <v>71570524.229873955</v>
      </c>
      <c r="AF231" s="175">
        <f>AE231/Y231</f>
        <v>2599.9173288969032</v>
      </c>
    </row>
    <row r="232" spans="1:32">
      <c r="A232" s="359">
        <v>729</v>
      </c>
      <c r="B232" s="25" t="s">
        <v>230</v>
      </c>
      <c r="C232" s="77">
        <v>9117</v>
      </c>
      <c r="D232" s="47">
        <v>1971618.9034787749</v>
      </c>
      <c r="E232" s="246">
        <f>D232-F232-G232</f>
        <v>1812764.1891083051</v>
      </c>
      <c r="F232" s="317">
        <v>-25004.206286530865</v>
      </c>
      <c r="G232" s="248">
        <v>183858.92065700068</v>
      </c>
      <c r="H232" s="67">
        <v>4571928.6835249979</v>
      </c>
      <c r="I232" s="233">
        <f>SUM(D232+H232)</f>
        <v>6543547.5870037731</v>
      </c>
      <c r="J232" s="274">
        <v>297261</v>
      </c>
      <c r="K232" s="31">
        <v>1934695.806545055</v>
      </c>
      <c r="L232" s="27">
        <f>SUM(I232:K232)</f>
        <v>8775504.3935488276</v>
      </c>
      <c r="M232" s="28">
        <f>L232/C232</f>
        <v>962.54298492364023</v>
      </c>
      <c r="N232" s="368">
        <v>13</v>
      </c>
      <c r="O232" s="196">
        <f>L232-AE232</f>
        <v>-27485917.729431402</v>
      </c>
      <c r="P232" s="197">
        <f>O232/AE232</f>
        <v>-0.75799337478307394</v>
      </c>
      <c r="Q232" s="196">
        <f>M232-AF232</f>
        <v>-2975.4915636189562</v>
      </c>
      <c r="R232" s="46"/>
      <c r="S232" s="73">
        <f>I232/AB232-1</f>
        <v>-0.77962533297484637</v>
      </c>
      <c r="T232" s="73">
        <f>K232/AD232-1</f>
        <v>-0.6915015558251647</v>
      </c>
      <c r="U232" s="97"/>
      <c r="V232" s="49"/>
      <c r="W232" s="104">
        <v>729</v>
      </c>
      <c r="X232" s="99" t="s">
        <v>230</v>
      </c>
      <c r="Y232" s="100">
        <v>9208</v>
      </c>
      <c r="Z232" s="210">
        <v>20785352.623878457</v>
      </c>
      <c r="AA232" s="175">
        <v>8907477.6607245002</v>
      </c>
      <c r="AB232" s="211">
        <f>Z232+AA232</f>
        <v>29692830.284602955</v>
      </c>
      <c r="AC232" s="274">
        <v>297261</v>
      </c>
      <c r="AD232" s="250">
        <v>6271330.8383772764</v>
      </c>
      <c r="AE232" s="212">
        <f>SUM(AB232+AC232+AD232)</f>
        <v>36261422.12298023</v>
      </c>
      <c r="AF232" s="175">
        <f>AE232/Y232</f>
        <v>3938.0345485425964</v>
      </c>
    </row>
    <row r="233" spans="1:32">
      <c r="A233" s="359">
        <v>732</v>
      </c>
      <c r="B233" s="25" t="s">
        <v>231</v>
      </c>
      <c r="C233" s="77">
        <v>3416</v>
      </c>
      <c r="D233" s="47">
        <v>2649707.4026805782</v>
      </c>
      <c r="E233" s="246">
        <f>D233-F233-G233</f>
        <v>2695269.5414565536</v>
      </c>
      <c r="F233" s="317">
        <v>-616935.59240299731</v>
      </c>
      <c r="G233" s="248">
        <v>571373.45362702187</v>
      </c>
      <c r="H233" s="67">
        <v>1172938.260272101</v>
      </c>
      <c r="I233" s="233">
        <f>SUM(D233+H233)</f>
        <v>3822645.6629526792</v>
      </c>
      <c r="J233" s="273">
        <v>103748</v>
      </c>
      <c r="K233" s="31">
        <v>765048.10796769406</v>
      </c>
      <c r="L233" s="27">
        <f>SUM(I233:K233)</f>
        <v>4691441.7709203735</v>
      </c>
      <c r="M233" s="28">
        <f>L233/C233</f>
        <v>1373.3728837588915</v>
      </c>
      <c r="N233" s="368">
        <v>19</v>
      </c>
      <c r="O233" s="196">
        <f>L233-AE233</f>
        <v>-16975928.5485566</v>
      </c>
      <c r="P233" s="197">
        <f>O233/AE233</f>
        <v>-0.78347895006422641</v>
      </c>
      <c r="Q233" s="196">
        <f>M233-AF233</f>
        <v>-4986.28966965378</v>
      </c>
      <c r="R233" s="46"/>
      <c r="S233" s="73">
        <f>I233/AB233-1</f>
        <v>-0.799730712986499</v>
      </c>
      <c r="T233" s="73">
        <f>K233/AD233-1</f>
        <v>-0.69102624122370249</v>
      </c>
      <c r="U233" s="97"/>
      <c r="V233" s="49"/>
      <c r="W233" s="104">
        <v>732</v>
      </c>
      <c r="X233" s="99" t="s">
        <v>231</v>
      </c>
      <c r="Y233" s="100">
        <v>3407</v>
      </c>
      <c r="Z233" s="210">
        <v>16228085.783183079</v>
      </c>
      <c r="AA233" s="175">
        <v>2859442.4142632824</v>
      </c>
      <c r="AB233" s="211">
        <f>Z233+AA233</f>
        <v>19087528.197446361</v>
      </c>
      <c r="AC233" s="273">
        <v>103748</v>
      </c>
      <c r="AD233" s="250">
        <v>2476094.1220306111</v>
      </c>
      <c r="AE233" s="212">
        <f>SUM(AB233+AC233+AD233)</f>
        <v>21667370.319476973</v>
      </c>
      <c r="AF233" s="175">
        <f>AE233/Y233</f>
        <v>6359.6625534126715</v>
      </c>
    </row>
    <row r="234" spans="1:32">
      <c r="A234" s="359">
        <v>734</v>
      </c>
      <c r="B234" s="25" t="s">
        <v>232</v>
      </c>
      <c r="C234" s="77">
        <v>51400</v>
      </c>
      <c r="D234" s="47">
        <v>4845922.1251685591</v>
      </c>
      <c r="E234" s="246">
        <f>D234-F234-G234</f>
        <v>8394156.872986922</v>
      </c>
      <c r="F234" s="317">
        <v>-3308608.4432117837</v>
      </c>
      <c r="G234" s="248">
        <v>-239626.30460658</v>
      </c>
      <c r="H234" s="67">
        <v>16357981.391696488</v>
      </c>
      <c r="I234" s="233">
        <f>SUM(D234+H234)</f>
        <v>21203903.516865049</v>
      </c>
      <c r="J234" s="274">
        <v>-2093752</v>
      </c>
      <c r="K234" s="31">
        <v>9409826.1233949512</v>
      </c>
      <c r="L234" s="27">
        <f>SUM(I234:K234)</f>
        <v>28519977.64026</v>
      </c>
      <c r="M234" s="28">
        <f>L234/C234</f>
        <v>554.86337821517509</v>
      </c>
      <c r="N234" s="368">
        <v>2</v>
      </c>
      <c r="O234" s="196">
        <f>L234-AE234</f>
        <v>-103213273.3239442</v>
      </c>
      <c r="P234" s="197">
        <f>O234/AE234</f>
        <v>-0.78350205865632427</v>
      </c>
      <c r="Q234" s="196">
        <f>M234-AF234</f>
        <v>-1999.9880814683938</v>
      </c>
      <c r="R234" s="46"/>
      <c r="S234" s="73">
        <f>I234/AB234-1</f>
        <v>-0.79580237476606674</v>
      </c>
      <c r="T234" s="73">
        <f>K234/AD234-1</f>
        <v>-0.68620204840653365</v>
      </c>
      <c r="U234" s="97"/>
      <c r="V234" s="49"/>
      <c r="W234" s="104">
        <v>734</v>
      </c>
      <c r="X234" s="99" t="s">
        <v>232</v>
      </c>
      <c r="Y234" s="100">
        <v>51562</v>
      </c>
      <c r="Z234" s="210">
        <v>77228186.485168993</v>
      </c>
      <c r="AA234" s="175">
        <v>26611921.804892667</v>
      </c>
      <c r="AB234" s="211">
        <f>Z234+AA234</f>
        <v>103840108.29006165</v>
      </c>
      <c r="AC234" s="274">
        <v>-2093752</v>
      </c>
      <c r="AD234" s="250">
        <v>29986894.674142532</v>
      </c>
      <c r="AE234" s="212">
        <f>SUM(AB234+AC234+AD234)</f>
        <v>131733250.96420419</v>
      </c>
      <c r="AF234" s="175">
        <f>AE234/Y234</f>
        <v>2554.8514596835689</v>
      </c>
    </row>
    <row r="235" spans="1:32">
      <c r="A235" s="359">
        <v>738</v>
      </c>
      <c r="B235" s="25" t="s">
        <v>233</v>
      </c>
      <c r="C235" s="77">
        <v>2959</v>
      </c>
      <c r="D235" s="47">
        <v>648822.70016521914</v>
      </c>
      <c r="E235" s="246">
        <f>D235-F235-G235</f>
        <v>615305.85866206361</v>
      </c>
      <c r="F235" s="317">
        <v>42980.626732935554</v>
      </c>
      <c r="G235" s="248">
        <v>-9463.7852297800055</v>
      </c>
      <c r="H235" s="67">
        <v>938265.83584123955</v>
      </c>
      <c r="I235" s="233">
        <f>SUM(D235+H235)</f>
        <v>1587088.5360064586</v>
      </c>
      <c r="J235" s="273">
        <v>-571952</v>
      </c>
      <c r="K235" s="31">
        <v>585786.63720467081</v>
      </c>
      <c r="L235" s="27">
        <f>SUM(I235:K235)</f>
        <v>1600923.1732111294</v>
      </c>
      <c r="M235" s="28">
        <f>L235/C235</f>
        <v>541.03520554617421</v>
      </c>
      <c r="N235" s="368">
        <v>2</v>
      </c>
      <c r="O235" s="196">
        <f>L235-AE235</f>
        <v>-3857343.6364079472</v>
      </c>
      <c r="P235" s="197">
        <f>O235/AE235</f>
        <v>-0.70669752339885061</v>
      </c>
      <c r="Q235" s="196">
        <f>M235-AF235</f>
        <v>-1309.2247299179196</v>
      </c>
      <c r="R235" s="46"/>
      <c r="S235" s="73">
        <f>I235/AB235-1</f>
        <v>-0.61562383188425207</v>
      </c>
      <c r="T235" s="73">
        <f>K235/AD235-1</f>
        <v>-0.69188916947616774</v>
      </c>
      <c r="U235" s="97"/>
      <c r="V235" s="49"/>
      <c r="W235" s="104">
        <v>738</v>
      </c>
      <c r="X235" s="99" t="s">
        <v>233</v>
      </c>
      <c r="Y235" s="100">
        <v>2950</v>
      </c>
      <c r="Z235" s="210">
        <v>2778797.8469701381</v>
      </c>
      <c r="AA235" s="175">
        <v>1350200.4303854329</v>
      </c>
      <c r="AB235" s="211">
        <f>Z235+AA235</f>
        <v>4128998.2773555713</v>
      </c>
      <c r="AC235" s="273">
        <v>-571952</v>
      </c>
      <c r="AD235" s="250">
        <v>1901220.5322635048</v>
      </c>
      <c r="AE235" s="212">
        <f>SUM(AB235+AC235+AD235)</f>
        <v>5458266.8096190766</v>
      </c>
      <c r="AF235" s="175">
        <f>AE235/Y235</f>
        <v>1850.2599354640938</v>
      </c>
    </row>
    <row r="236" spans="1:32">
      <c r="A236" s="359">
        <v>739</v>
      </c>
      <c r="B236" s="25" t="s">
        <v>234</v>
      </c>
      <c r="C236" s="77">
        <v>3261</v>
      </c>
      <c r="D236" s="47">
        <v>2659564.4356644014</v>
      </c>
      <c r="E236" s="246">
        <f>D236-F236-G236</f>
        <v>-50296.916148477001</v>
      </c>
      <c r="F236" s="317">
        <v>1478741.3775588991</v>
      </c>
      <c r="G236" s="248">
        <v>1231119.9742539793</v>
      </c>
      <c r="H236" s="67">
        <v>841547.67988252814</v>
      </c>
      <c r="I236" s="233">
        <f>SUM(D236+H236)</f>
        <v>3501112.1155469297</v>
      </c>
      <c r="J236" s="274">
        <v>348221</v>
      </c>
      <c r="K236" s="31">
        <v>730486.23212327564</v>
      </c>
      <c r="L236" s="27">
        <f>SUM(I236:K236)</f>
        <v>4579819.3476702049</v>
      </c>
      <c r="M236" s="28">
        <f>L236/C236</f>
        <v>1404.421756415273</v>
      </c>
      <c r="N236" s="368">
        <v>9</v>
      </c>
      <c r="O236" s="196">
        <f>L236-AE236</f>
        <v>-9303091.4880428109</v>
      </c>
      <c r="P236" s="197">
        <f>O236/AE236</f>
        <v>-0.67011101620786362</v>
      </c>
      <c r="Q236" s="196">
        <f>M236-AF236</f>
        <v>-2769.6344178820855</v>
      </c>
      <c r="R236" s="46"/>
      <c r="S236" s="73">
        <f>I236/AB236-1</f>
        <v>-0.685275137285974</v>
      </c>
      <c r="T236" s="73">
        <f>K236/AD236-1</f>
        <v>-0.69693538048300097</v>
      </c>
      <c r="U236" s="97"/>
      <c r="V236" s="49"/>
      <c r="W236" s="104">
        <v>739</v>
      </c>
      <c r="X236" s="99" t="s">
        <v>234</v>
      </c>
      <c r="Y236" s="100">
        <v>3326</v>
      </c>
      <c r="Z236" s="210">
        <v>8972429.555461416</v>
      </c>
      <c r="AA236" s="175">
        <v>2151928.6708163964</v>
      </c>
      <c r="AB236" s="211">
        <f>Z236+AA236</f>
        <v>11124358.226277813</v>
      </c>
      <c r="AC236" s="274">
        <v>348221</v>
      </c>
      <c r="AD236" s="250">
        <v>2410331.6094352021</v>
      </c>
      <c r="AE236" s="212">
        <f>SUM(AB236+AC236+AD236)</f>
        <v>13882910.835713016</v>
      </c>
      <c r="AF236" s="175">
        <f>AE236/Y236</f>
        <v>4174.0561742973587</v>
      </c>
    </row>
    <row r="237" spans="1:32">
      <c r="A237" s="359">
        <v>740</v>
      </c>
      <c r="B237" s="25" t="s">
        <v>235</v>
      </c>
      <c r="C237" s="77">
        <v>32547</v>
      </c>
      <c r="D237" s="47">
        <v>-3125026.4206183464</v>
      </c>
      <c r="E237" s="246">
        <f>D237-F237-G237</f>
        <v>-389829.06810740544</v>
      </c>
      <c r="F237" s="317">
        <v>-2586297.905616194</v>
      </c>
      <c r="G237" s="248">
        <v>-148899.44689474697</v>
      </c>
      <c r="H237" s="67">
        <v>8038396.6689737812</v>
      </c>
      <c r="I237" s="233">
        <f>SUM(D237+H237)</f>
        <v>4913370.2483554352</v>
      </c>
      <c r="J237" s="273">
        <v>-1621307</v>
      </c>
      <c r="K237" s="31">
        <v>6242048.8713701833</v>
      </c>
      <c r="L237" s="27">
        <f>SUM(I237:K237)</f>
        <v>9534112.1197256185</v>
      </c>
      <c r="M237" s="28">
        <f>L237/C237</f>
        <v>292.93366883969702</v>
      </c>
      <c r="N237" s="368">
        <v>10</v>
      </c>
      <c r="O237" s="196">
        <f>L237-AE237</f>
        <v>-88557079.3888641</v>
      </c>
      <c r="P237" s="197">
        <f>O237/AE237</f>
        <v>-0.90280358538726968</v>
      </c>
      <c r="Q237" s="196">
        <f>M237-AF237</f>
        <v>-2710.2869394693384</v>
      </c>
      <c r="R237" s="46"/>
      <c r="S237" s="73">
        <f>I237/AB237-1</f>
        <v>-0.93820923746382878</v>
      </c>
      <c r="T237" s="73">
        <f>K237/AD237-1</f>
        <v>-0.69093014953258391</v>
      </c>
      <c r="U237" s="97"/>
      <c r="V237" s="49"/>
      <c r="W237" s="104">
        <v>740</v>
      </c>
      <c r="X237" s="99" t="s">
        <v>235</v>
      </c>
      <c r="Y237" s="100">
        <v>32662</v>
      </c>
      <c r="Z237" s="210">
        <v>63041977.044536024</v>
      </c>
      <c r="AA237" s="175">
        <v>16474281.481635027</v>
      </c>
      <c r="AB237" s="211">
        <f>Z237+AA237</f>
        <v>79516258.526171058</v>
      </c>
      <c r="AC237" s="273">
        <v>-1621307</v>
      </c>
      <c r="AD237" s="250">
        <v>20196239.982418656</v>
      </c>
      <c r="AE237" s="212">
        <f>SUM(AB237+AC237+AD237)</f>
        <v>98091191.508589715</v>
      </c>
      <c r="AF237" s="175">
        <f>AE237/Y237</f>
        <v>3003.2206083090355</v>
      </c>
    </row>
    <row r="238" spans="1:32">
      <c r="A238" s="359">
        <v>742</v>
      </c>
      <c r="B238" s="25" t="s">
        <v>236</v>
      </c>
      <c r="C238" s="77">
        <v>1009</v>
      </c>
      <c r="D238" s="47">
        <v>668172.37528425455</v>
      </c>
      <c r="E238" s="246">
        <f>D238-F238-G238</f>
        <v>910171.62359165691</v>
      </c>
      <c r="F238" s="317">
        <v>-283877.66952237871</v>
      </c>
      <c r="G238" s="248">
        <v>41878.421214976319</v>
      </c>
      <c r="H238" s="67">
        <v>-49810.677692455043</v>
      </c>
      <c r="I238" s="233">
        <f>SUM(D238+H238)</f>
        <v>618361.69759179954</v>
      </c>
      <c r="J238" s="274">
        <v>236190</v>
      </c>
      <c r="K238" s="31">
        <v>229335.76404042373</v>
      </c>
      <c r="L238" s="27">
        <f>SUM(I238:K238)</f>
        <v>1083887.4616322233</v>
      </c>
      <c r="M238" s="28">
        <f>L238/C238</f>
        <v>1074.2194862559199</v>
      </c>
      <c r="N238" s="368">
        <v>19</v>
      </c>
      <c r="O238" s="196">
        <f>L238-AE238</f>
        <v>-3769216.9072289974</v>
      </c>
      <c r="P238" s="197">
        <f>O238/AE238</f>
        <v>-0.77666100309180919</v>
      </c>
      <c r="Q238" s="196">
        <f>M238-AF238</f>
        <v>-3735.5965383835455</v>
      </c>
      <c r="R238" s="46"/>
      <c r="S238" s="73">
        <f>I238/AB238-1</f>
        <v>-0.83985545606235046</v>
      </c>
      <c r="T238" s="73">
        <f>K238/AD238-1</f>
        <v>-0.69650210723970707</v>
      </c>
      <c r="U238" s="97"/>
      <c r="V238" s="49"/>
      <c r="W238" s="104">
        <v>742</v>
      </c>
      <c r="X238" s="99" t="s">
        <v>236</v>
      </c>
      <c r="Y238" s="100">
        <v>1009</v>
      </c>
      <c r="Z238" s="210">
        <v>3785595.2605189998</v>
      </c>
      <c r="AA238" s="175">
        <v>75677.077504278408</v>
      </c>
      <c r="AB238" s="211">
        <f>Z238+AA238</f>
        <v>3861272.3380232784</v>
      </c>
      <c r="AC238" s="274">
        <v>236190</v>
      </c>
      <c r="AD238" s="250">
        <v>755642.03083794226</v>
      </c>
      <c r="AE238" s="212">
        <f>SUM(AB238+AC238+AD238)</f>
        <v>4853104.3688612208</v>
      </c>
      <c r="AF238" s="175">
        <f>AE238/Y238</f>
        <v>4809.8160246394655</v>
      </c>
    </row>
    <row r="239" spans="1:32">
      <c r="A239" s="359">
        <v>743</v>
      </c>
      <c r="B239" s="25" t="s">
        <v>237</v>
      </c>
      <c r="C239" s="77">
        <v>64736</v>
      </c>
      <c r="D239" s="47">
        <v>11380693.466737805</v>
      </c>
      <c r="E239" s="246">
        <f>D239-F239-G239</f>
        <v>19751473.813847788</v>
      </c>
      <c r="F239" s="317">
        <v>-5608038.1642504819</v>
      </c>
      <c r="G239" s="248">
        <v>-2762742.1828595041</v>
      </c>
      <c r="H239" s="67">
        <v>11876914.048920309</v>
      </c>
      <c r="I239" s="233">
        <f>SUM(D239+H239)</f>
        <v>23257607.515658114</v>
      </c>
      <c r="J239" s="273">
        <v>-2798322</v>
      </c>
      <c r="K239" s="31">
        <v>9989692.6982625872</v>
      </c>
      <c r="L239" s="27">
        <f>SUM(I239:K239)</f>
        <v>30448978.213920701</v>
      </c>
      <c r="M239" s="28">
        <f>L239/C239</f>
        <v>470.35618842561638</v>
      </c>
      <c r="N239" s="368">
        <v>14</v>
      </c>
      <c r="O239" s="196">
        <f>L239-AE239</f>
        <v>-93150165.741840079</v>
      </c>
      <c r="P239" s="197">
        <f>O239/AE239</f>
        <v>-0.75364733735680933</v>
      </c>
      <c r="Q239" s="196">
        <f>M239-AF239</f>
        <v>-1456.9655635743957</v>
      </c>
      <c r="R239" s="46"/>
      <c r="S239" s="73">
        <f>I239/AB239-1</f>
        <v>-0.75345510885402012</v>
      </c>
      <c r="T239" s="73">
        <f>K239/AD239-1</f>
        <v>-0.6884383778900347</v>
      </c>
      <c r="U239" s="97"/>
      <c r="V239" s="49"/>
      <c r="W239" s="104">
        <v>743</v>
      </c>
      <c r="X239" s="99" t="s">
        <v>237</v>
      </c>
      <c r="Y239" s="100">
        <v>64130</v>
      </c>
      <c r="Z239" s="210">
        <v>74003204.669893742</v>
      </c>
      <c r="AA239" s="175">
        <v>20330964.687877394</v>
      </c>
      <c r="AB239" s="211">
        <f>Z239+AA239</f>
        <v>94334169.357771128</v>
      </c>
      <c r="AC239" s="273">
        <v>-2798322</v>
      </c>
      <c r="AD239" s="250">
        <v>32063296.597989656</v>
      </c>
      <c r="AE239" s="212">
        <f>SUM(AB239+AC239+AD239)</f>
        <v>123599143.95576078</v>
      </c>
      <c r="AF239" s="175">
        <f>AE239/Y239</f>
        <v>1927.3217520000121</v>
      </c>
    </row>
    <row r="240" spans="1:32">
      <c r="A240" s="359">
        <v>746</v>
      </c>
      <c r="B240" s="25" t="s">
        <v>238</v>
      </c>
      <c r="C240" s="77">
        <v>4781</v>
      </c>
      <c r="D240" s="47">
        <v>5062362.389937697</v>
      </c>
      <c r="E240" s="246">
        <f>D240-F240-G240</f>
        <v>5639406.370175276</v>
      </c>
      <c r="F240" s="317">
        <v>-23797.71269851752</v>
      </c>
      <c r="G240" s="248">
        <v>-553246.26753906161</v>
      </c>
      <c r="H240" s="67">
        <v>1368347.1635319814</v>
      </c>
      <c r="I240" s="233">
        <f>SUM(D240+H240)</f>
        <v>6430709.5534696784</v>
      </c>
      <c r="J240" s="274">
        <v>253578</v>
      </c>
      <c r="K240" s="31">
        <v>892710.36425771401</v>
      </c>
      <c r="L240" s="27">
        <f>SUM(I240:K240)</f>
        <v>7576997.9177273922</v>
      </c>
      <c r="M240" s="28">
        <f>L240/C240</f>
        <v>1584.8144567511802</v>
      </c>
      <c r="N240" s="368">
        <v>17</v>
      </c>
      <c r="O240" s="196">
        <f>L240-AE240</f>
        <v>-13517956.485247359</v>
      </c>
      <c r="P240" s="197">
        <f>O240/AE240</f>
        <v>-0.6408146814169503</v>
      </c>
      <c r="Q240" s="196">
        <f>M240-AF240</f>
        <v>-2779.056954704085</v>
      </c>
      <c r="R240" s="46"/>
      <c r="S240" s="73">
        <f>I240/AB240-1</f>
        <v>-0.64059458013724557</v>
      </c>
      <c r="T240" s="73">
        <f>K240/AD240-1</f>
        <v>-0.69725728008835253</v>
      </c>
      <c r="U240" s="97"/>
      <c r="V240" s="49"/>
      <c r="W240" s="104">
        <v>746</v>
      </c>
      <c r="X240" s="99" t="s">
        <v>238</v>
      </c>
      <c r="Y240" s="100">
        <v>4834</v>
      </c>
      <c r="Z240" s="210">
        <v>13171341.34918249</v>
      </c>
      <c r="AA240" s="175">
        <v>4721292.423355951</v>
      </c>
      <c r="AB240" s="211">
        <f>Z240+AA240</f>
        <v>17892633.772538442</v>
      </c>
      <c r="AC240" s="274">
        <v>253578</v>
      </c>
      <c r="AD240" s="250">
        <v>2948742.6304363091</v>
      </c>
      <c r="AE240" s="212">
        <f>SUM(AB240+AC240+AD240)</f>
        <v>21094954.402974751</v>
      </c>
      <c r="AF240" s="175">
        <f>AE240/Y240</f>
        <v>4363.8714114552649</v>
      </c>
    </row>
    <row r="241" spans="1:32">
      <c r="A241" s="359">
        <v>747</v>
      </c>
      <c r="B241" s="25" t="s">
        <v>239</v>
      </c>
      <c r="C241" s="77">
        <v>1352</v>
      </c>
      <c r="D241" s="47">
        <v>-563301.59537582134</v>
      </c>
      <c r="E241" s="246">
        <f>D241-F241-G241</f>
        <v>239815.35671865853</v>
      </c>
      <c r="F241" s="317">
        <v>-521952.36310029594</v>
      </c>
      <c r="G241" s="248">
        <v>-281164.58899418393</v>
      </c>
      <c r="H241" s="67">
        <v>469447.16985395126</v>
      </c>
      <c r="I241" s="233">
        <f>SUM(D241+H241)</f>
        <v>-93854.425521870086</v>
      </c>
      <c r="J241" s="273">
        <v>-217484</v>
      </c>
      <c r="K241" s="31">
        <v>333559.62046601257</v>
      </c>
      <c r="L241" s="27">
        <f>SUM(I241:K241)</f>
        <v>22221.19494414248</v>
      </c>
      <c r="M241" s="28">
        <f>L241/C241</f>
        <v>16.435795077028462</v>
      </c>
      <c r="N241" s="368">
        <v>4</v>
      </c>
      <c r="O241" s="196">
        <f>L241-AE241</f>
        <v>-5782388.9544313187</v>
      </c>
      <c r="P241" s="197">
        <f>O241/AE241</f>
        <v>-0.99617180234808134</v>
      </c>
      <c r="Q241" s="196">
        <f>M241-AF241</f>
        <v>-4174.6184643998395</v>
      </c>
      <c r="R241" s="46"/>
      <c r="S241" s="73">
        <f>I241/AB241-1</f>
        <v>-1.0191130920712985</v>
      </c>
      <c r="T241" s="73">
        <f>K241/AD241-1</f>
        <v>-0.69993262806349543</v>
      </c>
      <c r="U241" s="97"/>
      <c r="V241" s="49"/>
      <c r="W241" s="104">
        <v>747</v>
      </c>
      <c r="X241" s="99" t="s">
        <v>239</v>
      </c>
      <c r="Y241" s="100">
        <v>1385</v>
      </c>
      <c r="Z241" s="210">
        <v>3405184.9148014551</v>
      </c>
      <c r="AA241" s="175">
        <v>1505293.4720425324</v>
      </c>
      <c r="AB241" s="211">
        <f>Z241+AA241</f>
        <v>4910478.3868439877</v>
      </c>
      <c r="AC241" s="273">
        <v>-217484</v>
      </c>
      <c r="AD241" s="250">
        <v>1111615.7625314728</v>
      </c>
      <c r="AE241" s="212">
        <f>SUM(AB241+AC241+AD241)</f>
        <v>5804610.149375461</v>
      </c>
      <c r="AF241" s="175">
        <f>AE241/Y241</f>
        <v>4191.0542594768676</v>
      </c>
    </row>
    <row r="242" spans="1:32">
      <c r="A242" s="359">
        <v>748</v>
      </c>
      <c r="B242" s="25" t="s">
        <v>240</v>
      </c>
      <c r="C242" s="77">
        <v>5028</v>
      </c>
      <c r="D242" s="47">
        <v>4908830.7023731591</v>
      </c>
      <c r="E242" s="246">
        <f>D242-F242-G242</f>
        <v>4520519.1423963802</v>
      </c>
      <c r="F242" s="317">
        <v>467991.09468485293</v>
      </c>
      <c r="G242" s="248">
        <v>-79679.534708074047</v>
      </c>
      <c r="H242" s="67">
        <v>2711367.5169719253</v>
      </c>
      <c r="I242" s="233">
        <f>SUM(D242+H242)</f>
        <v>7620198.2193450844</v>
      </c>
      <c r="J242" s="274">
        <v>87044</v>
      </c>
      <c r="K242" s="31">
        <v>978230.69338337041</v>
      </c>
      <c r="L242" s="27">
        <f>SUM(I242:K242)</f>
        <v>8685472.9127284549</v>
      </c>
      <c r="M242" s="28">
        <f>L242/C242</f>
        <v>1727.4210248067729</v>
      </c>
      <c r="N242" s="368">
        <v>17</v>
      </c>
      <c r="O242" s="196">
        <f>L242-AE242</f>
        <v>-11338777.996445145</v>
      </c>
      <c r="P242" s="197">
        <f>O242/AE242</f>
        <v>-0.56625229317569992</v>
      </c>
      <c r="Q242" s="196">
        <f>M242-AF242</f>
        <v>-2250.3801093159127</v>
      </c>
      <c r="R242" s="46"/>
      <c r="S242" s="73">
        <f>I242/AB242-1</f>
        <v>-0.54422751198308217</v>
      </c>
      <c r="T242" s="73">
        <f>K242/AD242-1</f>
        <v>-0.69600378081183156</v>
      </c>
      <c r="U242" s="97"/>
      <c r="V242" s="49"/>
      <c r="W242" s="104">
        <v>748</v>
      </c>
      <c r="X242" s="99" t="s">
        <v>240</v>
      </c>
      <c r="Y242" s="100">
        <v>5034</v>
      </c>
      <c r="Z242" s="210">
        <v>11888578.971637946</v>
      </c>
      <c r="AA242" s="175">
        <v>4830723.7938730558</v>
      </c>
      <c r="AB242" s="211">
        <f>Z242+AA242</f>
        <v>16719302.765511002</v>
      </c>
      <c r="AC242" s="274">
        <v>87044</v>
      </c>
      <c r="AD242" s="250">
        <v>3217904.1436625966</v>
      </c>
      <c r="AE242" s="212">
        <f>SUM(AB242+AC242+AD242)</f>
        <v>20024250.9091736</v>
      </c>
      <c r="AF242" s="175">
        <f>AE242/Y242</f>
        <v>3977.8011341226857</v>
      </c>
    </row>
    <row r="243" spans="1:32">
      <c r="A243" s="359">
        <v>749</v>
      </c>
      <c r="B243" s="25" t="s">
        <v>241</v>
      </c>
      <c r="C243" s="77">
        <v>21293</v>
      </c>
      <c r="D243" s="47">
        <v>5444771.3280416029</v>
      </c>
      <c r="E243" s="246">
        <f>D243-F243-G243</f>
        <v>10566536.908896811</v>
      </c>
      <c r="F243" s="317">
        <v>-2440974.3874780652</v>
      </c>
      <c r="G243" s="248">
        <v>-2680791.1933771428</v>
      </c>
      <c r="H243" s="67">
        <v>4645476.4732466182</v>
      </c>
      <c r="I243" s="233">
        <f>SUM(D243+H243)</f>
        <v>10090247.801288221</v>
      </c>
      <c r="J243" s="273">
        <v>-1847211</v>
      </c>
      <c r="K243" s="31">
        <v>3158735.1127340663</v>
      </c>
      <c r="L243" s="27">
        <f>SUM(I243:K243)</f>
        <v>11401771.914022287</v>
      </c>
      <c r="M243" s="28">
        <f>L243/C243</f>
        <v>535.47043225577829</v>
      </c>
      <c r="N243" s="368">
        <v>11</v>
      </c>
      <c r="O243" s="196">
        <f>L243-AE243</f>
        <v>-32623900.391976677</v>
      </c>
      <c r="P243" s="197">
        <f>O243/AE243</f>
        <v>-0.74101992503885794</v>
      </c>
      <c r="Q243" s="196">
        <f>M243-AF243</f>
        <v>-1536.2284198452508</v>
      </c>
      <c r="R243" s="46"/>
      <c r="S243" s="73">
        <f>I243/AB243-1</f>
        <v>-0.71822915237490137</v>
      </c>
      <c r="T243" s="73">
        <f>K243/AD243-1</f>
        <v>-0.68609665708741507</v>
      </c>
      <c r="U243" s="97"/>
      <c r="V243" s="49"/>
      <c r="W243" s="104">
        <v>749</v>
      </c>
      <c r="X243" s="99" t="s">
        <v>241</v>
      </c>
      <c r="Y243" s="100">
        <v>21251</v>
      </c>
      <c r="Z243" s="210">
        <v>30415907.618830513</v>
      </c>
      <c r="AA243" s="175">
        <v>5394212.1516628684</v>
      </c>
      <c r="AB243" s="211">
        <f>Z243+AA243</f>
        <v>35810119.770493381</v>
      </c>
      <c r="AC243" s="273">
        <v>-1847211</v>
      </c>
      <c r="AD243" s="250">
        <v>10062763.535505589</v>
      </c>
      <c r="AE243" s="212">
        <f>SUM(AB243+AC243+AD243)</f>
        <v>44025672.305998966</v>
      </c>
      <c r="AF243" s="175">
        <f>AE243/Y243</f>
        <v>2071.6988521010289</v>
      </c>
    </row>
    <row r="244" spans="1:32">
      <c r="A244" s="359">
        <v>751</v>
      </c>
      <c r="B244" s="25" t="s">
        <v>242</v>
      </c>
      <c r="C244" s="77">
        <v>2904</v>
      </c>
      <c r="D244" s="47">
        <v>2294540.8857440287</v>
      </c>
      <c r="E244" s="246">
        <f>D244-F244-G244</f>
        <v>1303514.1998520168</v>
      </c>
      <c r="F244" s="317">
        <v>766111.26646729512</v>
      </c>
      <c r="G244" s="248">
        <v>224915.41942471679</v>
      </c>
      <c r="H244" s="67">
        <v>1312457.3926735008</v>
      </c>
      <c r="I244" s="233">
        <f>SUM(D244+H244)</f>
        <v>3606998.2784175295</v>
      </c>
      <c r="J244" s="274">
        <v>350015</v>
      </c>
      <c r="K244" s="31">
        <v>541619.31886047102</v>
      </c>
      <c r="L244" s="27">
        <f>SUM(I244:K244)</f>
        <v>4498632.5972780008</v>
      </c>
      <c r="M244" s="28">
        <f>L244/C244</f>
        <v>1549.1159081535816</v>
      </c>
      <c r="N244" s="368">
        <v>19</v>
      </c>
      <c r="O244" s="196">
        <f>L244-AE244</f>
        <v>-5627292.8717332315</v>
      </c>
      <c r="P244" s="197">
        <f>O244/AE244</f>
        <v>-0.55573121577426743</v>
      </c>
      <c r="Q244" s="196">
        <f>M244-AF244</f>
        <v>-1883.4011999858194</v>
      </c>
      <c r="R244" s="46"/>
      <c r="S244" s="73">
        <f>I244/AB244-1</f>
        <v>-0.55052438398165149</v>
      </c>
      <c r="T244" s="73">
        <f>K244/AD244-1</f>
        <v>-0.69068129688092417</v>
      </c>
      <c r="U244" s="97"/>
      <c r="V244" s="49"/>
      <c r="W244" s="104">
        <v>751</v>
      </c>
      <c r="X244" s="99" t="s">
        <v>242</v>
      </c>
      <c r="Y244" s="100">
        <v>2950</v>
      </c>
      <c r="Z244" s="210">
        <v>6363937.5669066943</v>
      </c>
      <c r="AA244" s="175">
        <v>1660965.564368584</v>
      </c>
      <c r="AB244" s="211">
        <f>Z244+AA244</f>
        <v>8024903.1312752785</v>
      </c>
      <c r="AC244" s="274">
        <v>350015</v>
      </c>
      <c r="AD244" s="250">
        <v>1751007.3377359547</v>
      </c>
      <c r="AE244" s="212">
        <f>SUM(AB244+AC244+AD244)</f>
        <v>10125925.469011232</v>
      </c>
      <c r="AF244" s="175">
        <f>AE244/Y244</f>
        <v>3432.517108139401</v>
      </c>
    </row>
    <row r="245" spans="1:32">
      <c r="A245" s="359">
        <v>753</v>
      </c>
      <c r="B245" s="25" t="s">
        <v>243</v>
      </c>
      <c r="C245" s="77">
        <v>22190</v>
      </c>
      <c r="D245" s="47">
        <v>22151274.758093838</v>
      </c>
      <c r="E245" s="246">
        <f>D245-F245-G245</f>
        <v>13533676.688765382</v>
      </c>
      <c r="F245" s="317">
        <v>5397820.4536089394</v>
      </c>
      <c r="G245" s="248">
        <v>3219777.6157195163</v>
      </c>
      <c r="H245" s="67">
        <v>-637291.28598179901</v>
      </c>
      <c r="I245" s="233">
        <f>SUM(D245+H245)</f>
        <v>21513983.472112037</v>
      </c>
      <c r="J245" s="273">
        <v>-2152662</v>
      </c>
      <c r="K245" s="31">
        <v>2599617.6492728312</v>
      </c>
      <c r="L245" s="27">
        <f>SUM(I245:K245)</f>
        <v>21960939.121384867</v>
      </c>
      <c r="M245" s="28">
        <f>L245/C245</f>
        <v>989.67729253649691</v>
      </c>
      <c r="N245" s="368">
        <v>1</v>
      </c>
      <c r="O245" s="196">
        <f>L245-AE245</f>
        <v>2750306.1825718656</v>
      </c>
      <c r="P245" s="197">
        <f>O245/AE245</f>
        <v>0.14316582859772259</v>
      </c>
      <c r="Q245" s="196">
        <f>M245-AF245</f>
        <v>103.86399706856673</v>
      </c>
      <c r="R245" s="46"/>
      <c r="S245" s="73">
        <f>I245/AB245-1</f>
        <v>0.61708805439513692</v>
      </c>
      <c r="T245" s="73">
        <f>K245/AD245-1</f>
        <v>-0.67743253721052632</v>
      </c>
      <c r="U245" s="97"/>
      <c r="V245" s="49"/>
      <c r="W245" s="104">
        <v>753</v>
      </c>
      <c r="X245" s="99" t="s">
        <v>243</v>
      </c>
      <c r="Y245" s="100">
        <v>21687</v>
      </c>
      <c r="Z245" s="210">
        <v>19556089.785202891</v>
      </c>
      <c r="AA245" s="175">
        <v>-6251938.8988992833</v>
      </c>
      <c r="AB245" s="211">
        <f>Z245+AA245</f>
        <v>13304150.886303607</v>
      </c>
      <c r="AC245" s="273">
        <v>-2152662</v>
      </c>
      <c r="AD245" s="250">
        <v>8059144.0525093926</v>
      </c>
      <c r="AE245" s="212">
        <f>SUM(AB245+AC245+AD245)</f>
        <v>19210632.938813001</v>
      </c>
      <c r="AF245" s="175">
        <f>AE245/Y245</f>
        <v>885.81329546793017</v>
      </c>
    </row>
    <row r="246" spans="1:32">
      <c r="A246" s="359">
        <v>755</v>
      </c>
      <c r="B246" s="25" t="s">
        <v>244</v>
      </c>
      <c r="C246" s="77">
        <v>6198</v>
      </c>
      <c r="D246" s="47">
        <v>4759402.8881476102</v>
      </c>
      <c r="E246" s="246">
        <f>D246-F246-G246</f>
        <v>3475361.6021018145</v>
      </c>
      <c r="F246" s="317">
        <v>454018.30975427822</v>
      </c>
      <c r="G246" s="248">
        <v>830022.97629151726</v>
      </c>
      <c r="H246" s="67">
        <v>143297.82655040611</v>
      </c>
      <c r="I246" s="233">
        <f>SUM(D246+H246)</f>
        <v>4902700.7146980166</v>
      </c>
      <c r="J246" s="274">
        <v>-1526827</v>
      </c>
      <c r="K246" s="31">
        <v>951738.88997482241</v>
      </c>
      <c r="L246" s="27">
        <f>SUM(I246:K246)</f>
        <v>4327612.6046728389</v>
      </c>
      <c r="M246" s="28">
        <f>L246/C246</f>
        <v>698.22726761420438</v>
      </c>
      <c r="N246" s="368">
        <v>1</v>
      </c>
      <c r="O246" s="196">
        <f>L246-AE246</f>
        <v>-2268894.6942693768</v>
      </c>
      <c r="P246" s="197">
        <f>O246/AE246</f>
        <v>-0.34395394281352587</v>
      </c>
      <c r="Q246" s="196">
        <f>M246-AF246</f>
        <v>-374.54998054683244</v>
      </c>
      <c r="R246" s="46"/>
      <c r="S246" s="73">
        <f>I246/AB246-1</f>
        <v>-4.2567270448118366E-2</v>
      </c>
      <c r="T246" s="73">
        <f>K246/AD246-1</f>
        <v>-0.68303479619661289</v>
      </c>
      <c r="U246" s="97"/>
      <c r="V246" s="49"/>
      <c r="W246" s="104">
        <v>755</v>
      </c>
      <c r="X246" s="99" t="s">
        <v>244</v>
      </c>
      <c r="Y246" s="100">
        <v>6149</v>
      </c>
      <c r="Z246" s="210">
        <v>5640310.8883594405</v>
      </c>
      <c r="AA246" s="175">
        <v>-519637.06619682832</v>
      </c>
      <c r="AB246" s="211">
        <f>Z246+AA246</f>
        <v>5120673.8221626123</v>
      </c>
      <c r="AC246" s="274">
        <v>-1526827</v>
      </c>
      <c r="AD246" s="250">
        <v>3002660.4767796029</v>
      </c>
      <c r="AE246" s="212">
        <f>SUM(AB246+AC246+AD246)</f>
        <v>6596507.2989422157</v>
      </c>
      <c r="AF246" s="175">
        <f>AE246/Y246</f>
        <v>1072.7772481610368</v>
      </c>
    </row>
    <row r="247" spans="1:32">
      <c r="A247" s="359">
        <v>758</v>
      </c>
      <c r="B247" s="25" t="s">
        <v>245</v>
      </c>
      <c r="C247" s="77">
        <v>8187</v>
      </c>
      <c r="D247" s="47">
        <v>-2403956.9605449652</v>
      </c>
      <c r="E247" s="246">
        <f>D247-F247-G247</f>
        <v>7595496.5303730462</v>
      </c>
      <c r="F247" s="317">
        <v>-6349730.2731222827</v>
      </c>
      <c r="G247" s="248">
        <v>-3649723.2177957292</v>
      </c>
      <c r="H247" s="67">
        <v>-105740.7374765339</v>
      </c>
      <c r="I247" s="233">
        <f>SUM(D247+H247)</f>
        <v>-2509697.698021499</v>
      </c>
      <c r="J247" s="273">
        <v>-1098117</v>
      </c>
      <c r="K247" s="31">
        <v>1572177.2807065102</v>
      </c>
      <c r="L247" s="27">
        <f>SUM(I247:K247)</f>
        <v>-2035637.4173149888</v>
      </c>
      <c r="M247" s="28">
        <f>L247/C247</f>
        <v>-248.64265510137886</v>
      </c>
      <c r="N247" s="368">
        <v>19</v>
      </c>
      <c r="O247" s="196">
        <f>L247-AE247</f>
        <v>-29308520.028624091</v>
      </c>
      <c r="P247" s="197">
        <f>O247/AE247</f>
        <v>-1.0746396135064535</v>
      </c>
      <c r="Q247" s="196">
        <f>M247-AF247</f>
        <v>-3548.0477617199494</v>
      </c>
      <c r="R247" s="46"/>
      <c r="S247" s="73">
        <f>I247/AB247-1</f>
        <v>-1.10742834311927</v>
      </c>
      <c r="T247" s="73">
        <f>K247/AD247-1</f>
        <v>-0.6861547137151347</v>
      </c>
      <c r="U247" s="97"/>
      <c r="V247" s="49"/>
      <c r="W247" s="104">
        <v>758</v>
      </c>
      <c r="X247" s="99" t="s">
        <v>245</v>
      </c>
      <c r="Y247" s="100">
        <v>8266</v>
      </c>
      <c r="Z247" s="210">
        <v>22522987.488908567</v>
      </c>
      <c r="AA247" s="175">
        <v>838609.88055993733</v>
      </c>
      <c r="AB247" s="211">
        <f>Z247+AA247</f>
        <v>23361597.369468503</v>
      </c>
      <c r="AC247" s="273">
        <v>-1098117</v>
      </c>
      <c r="AD247" s="250">
        <v>5009402.2418406028</v>
      </c>
      <c r="AE247" s="212">
        <f>SUM(AB247+AC247+AD247)</f>
        <v>27272882.611309104</v>
      </c>
      <c r="AF247" s="175">
        <f>AE247/Y247</f>
        <v>3299.4051066185707</v>
      </c>
    </row>
    <row r="248" spans="1:32">
      <c r="A248" s="359">
        <v>759</v>
      </c>
      <c r="B248" s="25" t="s">
        <v>246</v>
      </c>
      <c r="C248" s="77">
        <v>1997</v>
      </c>
      <c r="D248" s="47">
        <v>1200541.3782440908</v>
      </c>
      <c r="E248" s="246">
        <f>D248-F248-G248</f>
        <v>919475.96217438625</v>
      </c>
      <c r="F248" s="317">
        <v>292960.50971190888</v>
      </c>
      <c r="G248" s="248">
        <v>-11895.093642204258</v>
      </c>
      <c r="H248" s="67">
        <v>933663.47508736257</v>
      </c>
      <c r="I248" s="233">
        <f>SUM(D248+H248)</f>
        <v>2134204.8533314532</v>
      </c>
      <c r="J248" s="274">
        <v>-527956</v>
      </c>
      <c r="K248" s="31">
        <v>474123.62991647352</v>
      </c>
      <c r="L248" s="27">
        <f>SUM(I248:K248)</f>
        <v>2080372.4832479267</v>
      </c>
      <c r="M248" s="28">
        <f>L248/C248</f>
        <v>1041.7488649213453</v>
      </c>
      <c r="N248" s="368">
        <v>14</v>
      </c>
      <c r="O248" s="196">
        <f>L248-AE248</f>
        <v>-6464367.4317814242</v>
      </c>
      <c r="P248" s="197">
        <f>O248/AE248</f>
        <v>-0.7565317957087544</v>
      </c>
      <c r="Q248" s="196">
        <f>M248-AF248</f>
        <v>-3215.7199517350327</v>
      </c>
      <c r="R248" s="46"/>
      <c r="S248" s="73">
        <f>I248/AB248-1</f>
        <v>-0.71639287902943227</v>
      </c>
      <c r="T248" s="73">
        <f>K248/AD248-1</f>
        <v>-0.69361564249365659</v>
      </c>
      <c r="U248" s="97"/>
      <c r="V248" s="49"/>
      <c r="W248" s="104">
        <v>759</v>
      </c>
      <c r="X248" s="99" t="s">
        <v>246</v>
      </c>
      <c r="Y248" s="100">
        <v>2007</v>
      </c>
      <c r="Z248" s="210">
        <v>5127383.6743488051</v>
      </c>
      <c r="AA248" s="175">
        <v>2397832.356996675</v>
      </c>
      <c r="AB248" s="211">
        <f>Z248+AA248</f>
        <v>7525216.0313454801</v>
      </c>
      <c r="AC248" s="274">
        <v>-527956</v>
      </c>
      <c r="AD248" s="250">
        <v>1547479.8836838698</v>
      </c>
      <c r="AE248" s="212">
        <f>SUM(AB248+AC248+AD248)</f>
        <v>8544739.9150293507</v>
      </c>
      <c r="AF248" s="175">
        <f>AE248/Y248</f>
        <v>4257.4688166563783</v>
      </c>
    </row>
    <row r="249" spans="1:32">
      <c r="A249" s="359">
        <v>761</v>
      </c>
      <c r="B249" s="25" t="s">
        <v>247</v>
      </c>
      <c r="C249" s="77">
        <v>8563</v>
      </c>
      <c r="D249" s="47">
        <v>4377151.8756766738</v>
      </c>
      <c r="E249" s="246">
        <f>D249-F249-G249</f>
        <v>665196.07733291131</v>
      </c>
      <c r="F249" s="317">
        <v>2191494.4358958588</v>
      </c>
      <c r="G249" s="248">
        <v>1520461.3624479037</v>
      </c>
      <c r="H249" s="67">
        <v>4193346.4392563445</v>
      </c>
      <c r="I249" s="233">
        <f>SUM(D249+H249)</f>
        <v>8570498.3149330188</v>
      </c>
      <c r="J249" s="273">
        <v>196104</v>
      </c>
      <c r="K249" s="31">
        <v>1807427.5641510624</v>
      </c>
      <c r="L249" s="27">
        <f>SUM(I249:K249)</f>
        <v>10574029.87908408</v>
      </c>
      <c r="M249" s="28">
        <f>L249/C249</f>
        <v>1234.8510894644494</v>
      </c>
      <c r="N249" s="368">
        <v>2</v>
      </c>
      <c r="O249" s="196">
        <f>L249-AE249</f>
        <v>-19647510.699151516</v>
      </c>
      <c r="P249" s="197">
        <f>O249/AE249</f>
        <v>-0.65011611993403495</v>
      </c>
      <c r="Q249" s="196">
        <f>M249-AF249</f>
        <v>-2260.5850172017081</v>
      </c>
      <c r="R249" s="46"/>
      <c r="S249" s="73">
        <f>I249/AB249-1</f>
        <v>-0.64441743726036549</v>
      </c>
      <c r="T249" s="73">
        <f>K249/AD249-1</f>
        <v>-0.69483257683766131</v>
      </c>
      <c r="U249" s="97"/>
      <c r="V249" s="49"/>
      <c r="W249" s="104">
        <v>761</v>
      </c>
      <c r="X249" s="99" t="s">
        <v>247</v>
      </c>
      <c r="Y249" s="100">
        <v>8646</v>
      </c>
      <c r="Z249" s="210">
        <v>17275065.927778494</v>
      </c>
      <c r="AA249" s="175">
        <v>6827629.79751366</v>
      </c>
      <c r="AB249" s="211">
        <f>Z249+AA249</f>
        <v>24102695.725292154</v>
      </c>
      <c r="AC249" s="273">
        <v>196104</v>
      </c>
      <c r="AD249" s="250">
        <v>5922740.8529434418</v>
      </c>
      <c r="AE249" s="212">
        <f>SUM(AB249+AC249+AD249)</f>
        <v>30221540.578235596</v>
      </c>
      <c r="AF249" s="175">
        <f>AE249/Y249</f>
        <v>3495.4361066661572</v>
      </c>
    </row>
    <row r="250" spans="1:32">
      <c r="A250" s="359">
        <v>762</v>
      </c>
      <c r="B250" s="25" t="s">
        <v>248</v>
      </c>
      <c r="C250" s="77">
        <v>3777</v>
      </c>
      <c r="D250" s="47">
        <v>3161386.454266177</v>
      </c>
      <c r="E250" s="246">
        <f>D250-F250-G250</f>
        <v>1064814.358162553</v>
      </c>
      <c r="F250" s="317">
        <v>1311991.8955366977</v>
      </c>
      <c r="G250" s="248">
        <v>784580.20056692639</v>
      </c>
      <c r="H250" s="67">
        <v>392698.85584061185</v>
      </c>
      <c r="I250" s="233">
        <f>SUM(D250+H250)</f>
        <v>3554085.3101067888</v>
      </c>
      <c r="J250" s="274">
        <v>-113721</v>
      </c>
      <c r="K250" s="31">
        <v>855180.99400391872</v>
      </c>
      <c r="L250" s="27">
        <f>SUM(I250:K250)</f>
        <v>4295545.3041107077</v>
      </c>
      <c r="M250" s="28">
        <f>L250/C250</f>
        <v>1137.2902579059328</v>
      </c>
      <c r="N250" s="368">
        <v>11</v>
      </c>
      <c r="O250" s="196">
        <f>L250-AE250</f>
        <v>-11980116.055569427</v>
      </c>
      <c r="P250" s="197">
        <f>O250/AE250</f>
        <v>-0.7360755296400977</v>
      </c>
      <c r="Q250" s="196">
        <f>M250-AF250</f>
        <v>-3100.0597446142792</v>
      </c>
      <c r="R250" s="46"/>
      <c r="S250" s="73">
        <f>I250/AB250-1</f>
        <v>-0.73800867509101065</v>
      </c>
      <c r="T250" s="73">
        <f>K250/AD250-1</f>
        <v>-0.69714406376767668</v>
      </c>
      <c r="U250" s="97"/>
      <c r="V250" s="49"/>
      <c r="W250" s="104">
        <v>762</v>
      </c>
      <c r="X250" s="99" t="s">
        <v>248</v>
      </c>
      <c r="Y250" s="100">
        <v>3841</v>
      </c>
      <c r="Z250" s="210">
        <v>11149817.534392036</v>
      </c>
      <c r="AA250" s="175">
        <v>2415842.7459298712</v>
      </c>
      <c r="AB250" s="211">
        <f>Z250+AA250</f>
        <v>13565660.280321907</v>
      </c>
      <c r="AC250" s="274">
        <v>-113721</v>
      </c>
      <c r="AD250" s="250">
        <v>2823722.0793582271</v>
      </c>
      <c r="AE250" s="212">
        <f>SUM(AB250+AC250+AD250)</f>
        <v>16275661.359680135</v>
      </c>
      <c r="AF250" s="175">
        <f>AE250/Y250</f>
        <v>4237.350002520212</v>
      </c>
    </row>
    <row r="251" spans="1:32">
      <c r="A251" s="359">
        <v>765</v>
      </c>
      <c r="B251" s="25" t="s">
        <v>249</v>
      </c>
      <c r="C251" s="77">
        <v>10348</v>
      </c>
      <c r="D251" s="47">
        <v>944528.21940944809</v>
      </c>
      <c r="E251" s="246">
        <f>D251-F251-G251</f>
        <v>3935398.4518944221</v>
      </c>
      <c r="F251" s="317">
        <v>-2209125.8066887502</v>
      </c>
      <c r="G251" s="248">
        <v>-781744.42579622357</v>
      </c>
      <c r="H251" s="67">
        <v>1434604.2943645346</v>
      </c>
      <c r="I251" s="233">
        <f>SUM(D251+H251)</f>
        <v>2379132.5137739824</v>
      </c>
      <c r="J251" s="273">
        <v>583704</v>
      </c>
      <c r="K251" s="31">
        <v>1913281.7001026899</v>
      </c>
      <c r="L251" s="27">
        <f>SUM(I251:K251)</f>
        <v>4876118.2138766721</v>
      </c>
      <c r="M251" s="28">
        <f>L251/C251</f>
        <v>471.21358850760265</v>
      </c>
      <c r="N251" s="368">
        <v>18</v>
      </c>
      <c r="O251" s="196">
        <f>L251-AE251</f>
        <v>-25099572.779545855</v>
      </c>
      <c r="P251" s="197">
        <f>O251/AE251</f>
        <v>-0.8373309154092019</v>
      </c>
      <c r="Q251" s="196">
        <f>M251-AF251</f>
        <v>-2438.7651507820319</v>
      </c>
      <c r="R251" s="46"/>
      <c r="S251" s="73">
        <f>I251/AB251-1</f>
        <v>-0.89733016136810417</v>
      </c>
      <c r="T251" s="73">
        <f>K251/AD251-1</f>
        <v>-0.69236551518049683</v>
      </c>
      <c r="U251" s="97"/>
      <c r="V251" s="49"/>
      <c r="W251" s="104">
        <v>765</v>
      </c>
      <c r="X251" s="99" t="s">
        <v>249</v>
      </c>
      <c r="Y251" s="100">
        <v>10301</v>
      </c>
      <c r="Z251" s="210">
        <v>18622116.434563495</v>
      </c>
      <c r="AA251" s="175">
        <v>4550536.2692547292</v>
      </c>
      <c r="AB251" s="211">
        <f>Z251+AA251</f>
        <v>23172652.703818224</v>
      </c>
      <c r="AC251" s="273">
        <v>583704</v>
      </c>
      <c r="AD251" s="250">
        <v>6219334.2896043025</v>
      </c>
      <c r="AE251" s="212">
        <f>SUM(AB251+AC251+AD251)</f>
        <v>29975690.993422527</v>
      </c>
      <c r="AF251" s="175">
        <f>AE251/Y251</f>
        <v>2909.9787392896346</v>
      </c>
    </row>
    <row r="252" spans="1:32">
      <c r="A252" s="359">
        <v>768</v>
      </c>
      <c r="B252" s="25" t="s">
        <v>250</v>
      </c>
      <c r="C252" s="77">
        <v>2430</v>
      </c>
      <c r="D252" s="47">
        <v>1175332.9019994743</v>
      </c>
      <c r="E252" s="246">
        <f>D252-F252-G252</f>
        <v>638705.47879631422</v>
      </c>
      <c r="F252" s="317">
        <v>88400.032347386674</v>
      </c>
      <c r="G252" s="248">
        <v>448227.39085577335</v>
      </c>
      <c r="H252" s="67">
        <v>354121.64471105312</v>
      </c>
      <c r="I252" s="233">
        <f>SUM(D252+H252)</f>
        <v>1529454.5467105275</v>
      </c>
      <c r="J252" s="274">
        <v>332110</v>
      </c>
      <c r="K252" s="31">
        <v>572158.92087598797</v>
      </c>
      <c r="L252" s="27">
        <f>SUM(I252:K252)</f>
        <v>2433723.4675865155</v>
      </c>
      <c r="M252" s="28">
        <f>L252/C252</f>
        <v>1001.5322911878665</v>
      </c>
      <c r="N252" s="368">
        <v>10</v>
      </c>
      <c r="O252" s="196">
        <f>L252-AE252</f>
        <v>-8929834.0241395663</v>
      </c>
      <c r="P252" s="197">
        <f>O252/AE252</f>
        <v>-0.78583084836253669</v>
      </c>
      <c r="Q252" s="196">
        <f>M252-AF252</f>
        <v>-3576.8550946808209</v>
      </c>
      <c r="R252" s="46"/>
      <c r="S252" s="73">
        <f>I252/AB252-1</f>
        <v>-0.83288692839395262</v>
      </c>
      <c r="T252" s="73">
        <f>K252/AD252-1</f>
        <v>-0.69553605867294832</v>
      </c>
      <c r="U252" s="97"/>
      <c r="V252" s="49"/>
      <c r="W252" s="104">
        <v>768</v>
      </c>
      <c r="X252" s="99" t="s">
        <v>250</v>
      </c>
      <c r="Y252" s="100">
        <v>2482</v>
      </c>
      <c r="Z252" s="210">
        <v>7327831.5615762807</v>
      </c>
      <c r="AA252" s="175">
        <v>1824382.1582221701</v>
      </c>
      <c r="AB252" s="211">
        <f>Z252+AA252</f>
        <v>9152213.7197984513</v>
      </c>
      <c r="AC252" s="274">
        <v>332110</v>
      </c>
      <c r="AD252" s="250">
        <v>1879233.7719276301</v>
      </c>
      <c r="AE252" s="212">
        <f>SUM(AB252+AC252+AD252)</f>
        <v>11363557.491726082</v>
      </c>
      <c r="AF252" s="175">
        <f>AE252/Y252</f>
        <v>4578.3873858686875</v>
      </c>
    </row>
    <row r="253" spans="1:32">
      <c r="A253" s="359">
        <v>777</v>
      </c>
      <c r="B253" s="25" t="s">
        <v>251</v>
      </c>
      <c r="C253" s="77">
        <v>7508</v>
      </c>
      <c r="D253" s="47">
        <v>3388769.5314615765</v>
      </c>
      <c r="E253" s="246">
        <f>D253-F253-G253</f>
        <v>3041632.2302211421</v>
      </c>
      <c r="F253" s="317">
        <v>-94030.613513145479</v>
      </c>
      <c r="G253" s="248">
        <v>441167.91475357994</v>
      </c>
      <c r="H253" s="67">
        <v>2547911.1823612857</v>
      </c>
      <c r="I253" s="233">
        <f>SUM(D253+H253)</f>
        <v>5936680.7138228621</v>
      </c>
      <c r="J253" s="273">
        <v>-273690</v>
      </c>
      <c r="K253" s="31">
        <v>1589214.7242337018</v>
      </c>
      <c r="L253" s="27">
        <f>SUM(I253:K253)</f>
        <v>7252205.438056564</v>
      </c>
      <c r="M253" s="28">
        <f>L253/C253</f>
        <v>965.93039931493922</v>
      </c>
      <c r="N253" s="368">
        <v>18</v>
      </c>
      <c r="O253" s="196">
        <f>L253-AE253</f>
        <v>-28219251.261580139</v>
      </c>
      <c r="P253" s="197">
        <f>O253/AE253</f>
        <v>-0.79554813608399566</v>
      </c>
      <c r="Q253" s="196">
        <f>M253-AF253</f>
        <v>-3705.0541542321648</v>
      </c>
      <c r="R253" s="46"/>
      <c r="S253" s="73">
        <f>I253/AB253-1</f>
        <v>-0.80612875409938445</v>
      </c>
      <c r="T253" s="73">
        <f>K253/AD253-1</f>
        <v>-0.68981106856122842</v>
      </c>
      <c r="U253" s="97"/>
      <c r="V253" s="49"/>
      <c r="W253" s="104">
        <v>777</v>
      </c>
      <c r="X253" s="99" t="s">
        <v>251</v>
      </c>
      <c r="Y253" s="100">
        <v>7594</v>
      </c>
      <c r="Z253" s="210">
        <v>24600293.486886088</v>
      </c>
      <c r="AA253" s="175">
        <v>6021476.5762525583</v>
      </c>
      <c r="AB253" s="211">
        <f>Z253+AA253</f>
        <v>30621770.063138645</v>
      </c>
      <c r="AC253" s="273">
        <v>-273690</v>
      </c>
      <c r="AD253" s="250">
        <v>5123376.6364980619</v>
      </c>
      <c r="AE253" s="212">
        <f>SUM(AB253+AC253+AD253)</f>
        <v>35471456.699636705</v>
      </c>
      <c r="AF253" s="175">
        <f>AE253/Y253</f>
        <v>4670.984553547104</v>
      </c>
    </row>
    <row r="254" spans="1:32">
      <c r="A254" s="359">
        <v>778</v>
      </c>
      <c r="B254" s="25" t="s">
        <v>252</v>
      </c>
      <c r="C254" s="77">
        <v>6891</v>
      </c>
      <c r="D254" s="47">
        <v>482771.01407659077</v>
      </c>
      <c r="E254" s="246">
        <f>D254-F254-G254</f>
        <v>309533.65465780935</v>
      </c>
      <c r="F254" s="317">
        <v>185680.13594009617</v>
      </c>
      <c r="G254" s="248">
        <v>-12442.776521314725</v>
      </c>
      <c r="H254" s="67">
        <v>3041255.8138653543</v>
      </c>
      <c r="I254" s="233">
        <f>SUM(D254+H254)</f>
        <v>3524026.8279419448</v>
      </c>
      <c r="J254" s="274">
        <v>-102452</v>
      </c>
      <c r="K254" s="31">
        <v>1370189.7402635138</v>
      </c>
      <c r="L254" s="27">
        <f>SUM(I254:K254)</f>
        <v>4791764.568205459</v>
      </c>
      <c r="M254" s="28">
        <f>L254/C254</f>
        <v>695.36563172332887</v>
      </c>
      <c r="N254" s="368">
        <v>11</v>
      </c>
      <c r="O254" s="196">
        <f>L254-AE254</f>
        <v>-22701645.366881117</v>
      </c>
      <c r="P254" s="197">
        <f>O254/AE254</f>
        <v>-0.82571224960748513</v>
      </c>
      <c r="Q254" s="196">
        <f>M254-AF254</f>
        <v>-3271.3649894116552</v>
      </c>
      <c r="R254" s="46"/>
      <c r="S254" s="73">
        <f>I254/AB254-1</f>
        <v>-0.84766793989235256</v>
      </c>
      <c r="T254" s="73">
        <f>K254/AD254-1</f>
        <v>-0.69292118545273174</v>
      </c>
      <c r="U254" s="97"/>
      <c r="V254" s="49"/>
      <c r="W254" s="104">
        <v>778</v>
      </c>
      <c r="X254" s="99" t="s">
        <v>252</v>
      </c>
      <c r="Y254" s="100">
        <v>6931</v>
      </c>
      <c r="Z254" s="210">
        <v>17513430.043342359</v>
      </c>
      <c r="AA254" s="175">
        <v>5620418.6386202294</v>
      </c>
      <c r="AB254" s="211">
        <f>Z254+AA254</f>
        <v>23133848.681962587</v>
      </c>
      <c r="AC254" s="274">
        <v>-102452</v>
      </c>
      <c r="AD254" s="250">
        <v>4462013.2531239875</v>
      </c>
      <c r="AE254" s="212">
        <f>SUM(AB254+AC254+AD254)</f>
        <v>27493409.935086574</v>
      </c>
      <c r="AF254" s="175">
        <f>AE254/Y254</f>
        <v>3966.7306211349842</v>
      </c>
    </row>
    <row r="255" spans="1:32">
      <c r="A255" s="359">
        <v>781</v>
      </c>
      <c r="B255" s="25" t="s">
        <v>253</v>
      </c>
      <c r="C255" s="77">
        <v>3584</v>
      </c>
      <c r="D255" s="47">
        <v>2663248.0165637629</v>
      </c>
      <c r="E255" s="246">
        <f>D255-F255-G255</f>
        <v>-614469.57848095265</v>
      </c>
      <c r="F255" s="317">
        <v>1682514.3950750963</v>
      </c>
      <c r="G255" s="248">
        <v>1595203.1999696193</v>
      </c>
      <c r="H255" s="67">
        <v>535268.33229222102</v>
      </c>
      <c r="I255" s="233">
        <f>SUM(D255+H255)</f>
        <v>3198516.3488559839</v>
      </c>
      <c r="J255" s="273">
        <v>-360235</v>
      </c>
      <c r="K255" s="31">
        <v>796968.48915103695</v>
      </c>
      <c r="L255" s="27">
        <f>SUM(I255:K255)</f>
        <v>3635249.8380070208</v>
      </c>
      <c r="M255" s="28">
        <f>L255/C255</f>
        <v>1014.2996199796374</v>
      </c>
      <c r="N255" s="368">
        <v>7</v>
      </c>
      <c r="O255" s="196">
        <f>L255-AE255</f>
        <v>-11803125.819559328</v>
      </c>
      <c r="P255" s="197">
        <f>O255/AE255</f>
        <v>-0.7645315855346877</v>
      </c>
      <c r="Q255" s="196">
        <f>M255-AF255</f>
        <v>-3237.5251273534245</v>
      </c>
      <c r="R255" s="46"/>
      <c r="S255" s="73">
        <f>I255/AB255-1</f>
        <v>-0.7571219619218037</v>
      </c>
      <c r="T255" s="73">
        <f>K255/AD255-1</f>
        <v>-0.69689896668721318</v>
      </c>
      <c r="U255" s="97"/>
      <c r="V255" s="49"/>
      <c r="W255" s="104">
        <v>781</v>
      </c>
      <c r="X255" s="99" t="s">
        <v>253</v>
      </c>
      <c r="Y255" s="100">
        <v>3631</v>
      </c>
      <c r="Z255" s="210">
        <v>10402709.461151809</v>
      </c>
      <c r="AA255" s="175">
        <v>2766518.9061582075</v>
      </c>
      <c r="AB255" s="211">
        <f>Z255+AA255</f>
        <v>13169228.367310015</v>
      </c>
      <c r="AC255" s="273">
        <v>-360235</v>
      </c>
      <c r="AD255" s="250">
        <v>2629382.290256334</v>
      </c>
      <c r="AE255" s="212">
        <f>SUM(AB255+AC255+AD255)</f>
        <v>15438375.65756635</v>
      </c>
      <c r="AF255" s="175">
        <f>AE255/Y255</f>
        <v>4251.8247473330621</v>
      </c>
    </row>
    <row r="256" spans="1:32">
      <c r="A256" s="359">
        <v>783</v>
      </c>
      <c r="B256" s="25" t="s">
        <v>254</v>
      </c>
      <c r="C256" s="77">
        <v>6588</v>
      </c>
      <c r="D256" s="47">
        <v>992094.88487549312</v>
      </c>
      <c r="E256" s="246">
        <f>D256-F256-G256</f>
        <v>229237.56471538154</v>
      </c>
      <c r="F256" s="317">
        <v>467821.28741757449</v>
      </c>
      <c r="G256" s="248">
        <v>295036.03274253709</v>
      </c>
      <c r="H256" s="67">
        <v>1731949.110912936</v>
      </c>
      <c r="I256" s="233">
        <f>SUM(D256+H256)</f>
        <v>2724043.9957884289</v>
      </c>
      <c r="J256" s="274">
        <v>-294267</v>
      </c>
      <c r="K256" s="31">
        <v>1262956.5957860106</v>
      </c>
      <c r="L256" s="27">
        <f>SUM(I256:K256)</f>
        <v>3692733.5915744398</v>
      </c>
      <c r="M256" s="28">
        <f>L256/C256</f>
        <v>560.52422458628416</v>
      </c>
      <c r="N256" s="368">
        <v>4</v>
      </c>
      <c r="O256" s="196">
        <f>L256-AE256</f>
        <v>-12546857.325558199</v>
      </c>
      <c r="P256" s="197">
        <f>O256/AE256</f>
        <v>-0.77260919869116684</v>
      </c>
      <c r="Q256" s="196">
        <f>M256-AF256</f>
        <v>-1882.9893049250968</v>
      </c>
      <c r="R256" s="46"/>
      <c r="S256" s="73">
        <f>I256/AB256-1</f>
        <v>-0.78086624576625197</v>
      </c>
      <c r="T256" s="73">
        <f>K256/AD256-1</f>
        <v>-0.69217901262283332</v>
      </c>
      <c r="U256" s="97"/>
      <c r="V256" s="49"/>
      <c r="W256" s="104">
        <v>783</v>
      </c>
      <c r="X256" s="99" t="s">
        <v>254</v>
      </c>
      <c r="Y256" s="100">
        <v>6646</v>
      </c>
      <c r="Z256" s="210">
        <v>10006517.226093465</v>
      </c>
      <c r="AA256" s="175">
        <v>2424447.6214430551</v>
      </c>
      <c r="AB256" s="211">
        <f>Z256+AA256</f>
        <v>12430964.847536521</v>
      </c>
      <c r="AC256" s="274">
        <v>-294267</v>
      </c>
      <c r="AD256" s="250">
        <v>4102893.0695961164</v>
      </c>
      <c r="AE256" s="212">
        <f>SUM(AB256+AC256+AD256)</f>
        <v>16239590.917132638</v>
      </c>
      <c r="AF256" s="175">
        <f>AE256/Y256</f>
        <v>2443.513529511381</v>
      </c>
    </row>
    <row r="257" spans="1:32">
      <c r="A257" s="359">
        <v>785</v>
      </c>
      <c r="B257" s="25" t="s">
        <v>255</v>
      </c>
      <c r="C257" s="77">
        <v>2673</v>
      </c>
      <c r="D257" s="47">
        <v>3236382.0120203905</v>
      </c>
      <c r="E257" s="246">
        <f>D257-F257-G257</f>
        <v>1324281.6075786503</v>
      </c>
      <c r="F257" s="317">
        <v>1073918.388570714</v>
      </c>
      <c r="G257" s="247">
        <v>838182.01587102632</v>
      </c>
      <c r="H257" s="67">
        <v>1149306.6755923321</v>
      </c>
      <c r="I257" s="233">
        <f>SUM(D257+H257)</f>
        <v>4385688.6876127226</v>
      </c>
      <c r="J257" s="273">
        <v>193781</v>
      </c>
      <c r="K257" s="31">
        <v>597434.23373149312</v>
      </c>
      <c r="L257" s="27">
        <f>SUM(I257:K257)</f>
        <v>5176903.921344216</v>
      </c>
      <c r="M257" s="28">
        <f>L257/C257</f>
        <v>1936.7392148687677</v>
      </c>
      <c r="N257" s="368">
        <v>17</v>
      </c>
      <c r="O257" s="196">
        <f>L257-AE257</f>
        <v>-10200015.155876156</v>
      </c>
      <c r="P257" s="197">
        <f>O257/AE257</f>
        <v>-0.66333282399766491</v>
      </c>
      <c r="Q257" s="196">
        <f>M257-AF257</f>
        <v>-3681.4263230268734</v>
      </c>
      <c r="R257" s="46"/>
      <c r="S257" s="73">
        <f>I257/AB257-1</f>
        <v>-0.6686830619886952</v>
      </c>
      <c r="T257" s="73">
        <f>K257/AD257-1</f>
        <v>-0.69299341253552937</v>
      </c>
      <c r="U257" s="97"/>
      <c r="V257" s="49"/>
      <c r="W257" s="104">
        <v>785</v>
      </c>
      <c r="X257" s="99" t="s">
        <v>255</v>
      </c>
      <c r="Y257" s="100">
        <v>2737</v>
      </c>
      <c r="Z257" s="210">
        <v>10575183.847116223</v>
      </c>
      <c r="AA257" s="175">
        <v>2661956.1371458564</v>
      </c>
      <c r="AB257" s="211">
        <f>Z257+AA257</f>
        <v>13237139.984262079</v>
      </c>
      <c r="AC257" s="273">
        <v>193781</v>
      </c>
      <c r="AD257" s="250">
        <v>1945998.0929582927</v>
      </c>
      <c r="AE257" s="212">
        <f>SUM(AB257+AC257+AD257)</f>
        <v>15376919.077220371</v>
      </c>
      <c r="AF257" s="175">
        <f>AE257/Y257</f>
        <v>5618.1655378956411</v>
      </c>
    </row>
    <row r="258" spans="1:32">
      <c r="A258" s="359">
        <v>790</v>
      </c>
      <c r="B258" s="25" t="s">
        <v>256</v>
      </c>
      <c r="C258" s="77">
        <v>23998</v>
      </c>
      <c r="D258" s="47">
        <v>6113039.880048383</v>
      </c>
      <c r="E258" s="246">
        <f>D258-F258-G258</f>
        <v>2891386.3687502393</v>
      </c>
      <c r="F258" s="317">
        <v>2090932.0077703826</v>
      </c>
      <c r="G258" s="248">
        <v>1130721.503527761</v>
      </c>
      <c r="H258" s="67">
        <v>10001450.662209677</v>
      </c>
      <c r="I258" s="233">
        <f>SUM(D258+H258)</f>
        <v>16114490.54225806</v>
      </c>
      <c r="J258" s="274">
        <v>-2062635</v>
      </c>
      <c r="K258" s="31">
        <v>4542249.4912752025</v>
      </c>
      <c r="L258" s="27">
        <f>SUM(I258:K258)</f>
        <v>18594105.03353326</v>
      </c>
      <c r="M258" s="28">
        <f>L258/C258</f>
        <v>774.81894464260608</v>
      </c>
      <c r="N258" s="368">
        <v>6</v>
      </c>
      <c r="O258" s="196">
        <f>L258-AE258</f>
        <v>-57317609.899698511</v>
      </c>
      <c r="P258" s="197">
        <f>O258/AE258</f>
        <v>-0.75505618533466512</v>
      </c>
      <c r="Q258" s="196">
        <f>M258-AF258</f>
        <v>-2381.3308530137956</v>
      </c>
      <c r="R258" s="46"/>
      <c r="S258" s="73">
        <f>I258/AB258-1</f>
        <v>-0.74533114857904448</v>
      </c>
      <c r="T258" s="73">
        <f>K258/AD258-1</f>
        <v>-0.69096343884737155</v>
      </c>
      <c r="U258" s="97"/>
      <c r="V258" s="49"/>
      <c r="W258" s="104">
        <v>790</v>
      </c>
      <c r="X258" s="99" t="s">
        <v>256</v>
      </c>
      <c r="Y258" s="100">
        <v>24052</v>
      </c>
      <c r="Z258" s="210">
        <v>45306331.25188382</v>
      </c>
      <c r="AA258" s="175">
        <v>17969921.231862497</v>
      </c>
      <c r="AB258" s="211">
        <f>Z258+AA258</f>
        <v>63276252.48374632</v>
      </c>
      <c r="AC258" s="274">
        <v>-2062635</v>
      </c>
      <c r="AD258" s="250">
        <v>14698097.449485449</v>
      </c>
      <c r="AE258" s="212">
        <f>SUM(AB258+AC258+AD258)</f>
        <v>75911714.933231771</v>
      </c>
      <c r="AF258" s="175">
        <f>AE258/Y258</f>
        <v>3156.1497976564015</v>
      </c>
    </row>
    <row r="259" spans="1:32">
      <c r="A259" s="359">
        <v>791</v>
      </c>
      <c r="B259" s="25" t="s">
        <v>257</v>
      </c>
      <c r="C259" s="77">
        <v>5131</v>
      </c>
      <c r="D259" s="47">
        <v>4485740.0382639281</v>
      </c>
      <c r="E259" s="246">
        <f>D259-F259-G259</f>
        <v>3055614.8372409558</v>
      </c>
      <c r="F259" s="317">
        <v>1127048.8279416724</v>
      </c>
      <c r="G259" s="248">
        <v>303076.37308129977</v>
      </c>
      <c r="H259" s="67">
        <v>2780744.8630035138</v>
      </c>
      <c r="I259" s="233">
        <f>SUM(D259+H259)</f>
        <v>7266484.9012674419</v>
      </c>
      <c r="J259" s="273">
        <v>-107294</v>
      </c>
      <c r="K259" s="31">
        <v>1219868.8299113137</v>
      </c>
      <c r="L259" s="27">
        <f>SUM(I259:K259)</f>
        <v>8379059.7311787559</v>
      </c>
      <c r="M259" s="28">
        <f>L259/C259</f>
        <v>1633.0266480566665</v>
      </c>
      <c r="N259" s="368">
        <v>17</v>
      </c>
      <c r="O259" s="196">
        <f>L259-AE259</f>
        <v>-16707386.988279633</v>
      </c>
      <c r="P259" s="197">
        <f>O259/AE259</f>
        <v>-0.66599256463532919</v>
      </c>
      <c r="Q259" s="196">
        <f>M259-AF259</f>
        <v>-3188.508373941871</v>
      </c>
      <c r="R259" s="46"/>
      <c r="S259" s="73">
        <f>I259/AB259-1</f>
        <v>-0.65655764408587935</v>
      </c>
      <c r="T259" s="73">
        <f>K259/AD259-1</f>
        <v>-0.69774852723798386</v>
      </c>
      <c r="U259" s="97"/>
      <c r="V259" s="49"/>
      <c r="W259" s="104">
        <v>791</v>
      </c>
      <c r="X259" s="99" t="s">
        <v>257</v>
      </c>
      <c r="Y259" s="100">
        <v>5203</v>
      </c>
      <c r="Z259" s="210">
        <v>15812647.083456455</v>
      </c>
      <c r="AA259" s="175">
        <v>5345153.5667477427</v>
      </c>
      <c r="AB259" s="211">
        <f>Z259+AA259</f>
        <v>21157800.650204197</v>
      </c>
      <c r="AC259" s="273">
        <v>-107294</v>
      </c>
      <c r="AD259" s="250">
        <v>4035940.0692541944</v>
      </c>
      <c r="AE259" s="212">
        <f>SUM(AB259+AC259+AD259)</f>
        <v>25086446.71945839</v>
      </c>
      <c r="AF259" s="175">
        <f>AE259/Y259</f>
        <v>4821.5350219985376</v>
      </c>
    </row>
    <row r="260" spans="1:32">
      <c r="A260" s="359">
        <v>831</v>
      </c>
      <c r="B260" s="25" t="s">
        <v>258</v>
      </c>
      <c r="C260" s="77">
        <v>4595</v>
      </c>
      <c r="D260" s="47">
        <v>2414749.3341744943</v>
      </c>
      <c r="E260" s="246">
        <f>D260-F260-G260</f>
        <v>1755778.728670374</v>
      </c>
      <c r="F260" s="317">
        <v>269086.83914983115</v>
      </c>
      <c r="G260" s="248">
        <v>389883.76635428896</v>
      </c>
      <c r="H260" s="67">
        <v>838653.97464065882</v>
      </c>
      <c r="I260" s="233">
        <f>SUM(D260+H260)</f>
        <v>3253403.3088151533</v>
      </c>
      <c r="J260" s="274">
        <v>-1110649</v>
      </c>
      <c r="K260" s="31">
        <v>704188.21902353747</v>
      </c>
      <c r="L260" s="27">
        <f>SUM(I260:K260)</f>
        <v>2846942.5278386907</v>
      </c>
      <c r="M260" s="28">
        <f>L260/C260</f>
        <v>619.57399952963885</v>
      </c>
      <c r="N260" s="368">
        <v>9</v>
      </c>
      <c r="O260" s="196">
        <f>L260-AE260</f>
        <v>-4285134.4537558071</v>
      </c>
      <c r="P260" s="197">
        <f>O260/AE260</f>
        <v>-0.60082560309069921</v>
      </c>
      <c r="Q260" s="196">
        <f>M260-AF260</f>
        <v>-921.49708551670881</v>
      </c>
      <c r="R260" s="46"/>
      <c r="S260" s="73">
        <f>I260/AB260-1</f>
        <v>-0.45326457547785004</v>
      </c>
      <c r="T260" s="73">
        <f>K260/AD260-1</f>
        <v>-0.69277956838796817</v>
      </c>
      <c r="U260" s="97"/>
      <c r="V260" s="49"/>
      <c r="W260" s="104">
        <v>831</v>
      </c>
      <c r="X260" s="99" t="s">
        <v>258</v>
      </c>
      <c r="Y260" s="100">
        <v>4628</v>
      </c>
      <c r="Z260" s="210">
        <v>5293013.293699773</v>
      </c>
      <c r="AA260" s="175">
        <v>657585.77651530888</v>
      </c>
      <c r="AB260" s="211">
        <f>Z260+AA260</f>
        <v>5950599.0702150818</v>
      </c>
      <c r="AC260" s="274">
        <v>-1110649</v>
      </c>
      <c r="AD260" s="250">
        <v>2292126.9113794155</v>
      </c>
      <c r="AE260" s="212">
        <f>SUM(AB260+AC260+AD260)</f>
        <v>7132076.9815944973</v>
      </c>
      <c r="AF260" s="175">
        <f>AE260/Y260</f>
        <v>1541.0710850463477</v>
      </c>
    </row>
    <row r="261" spans="1:32">
      <c r="A261" s="359">
        <v>832</v>
      </c>
      <c r="B261" s="25" t="s">
        <v>259</v>
      </c>
      <c r="C261" s="77">
        <v>3913</v>
      </c>
      <c r="D261" s="47">
        <v>6623630.9451805614</v>
      </c>
      <c r="E261" s="246">
        <f>D261-F261-G261</f>
        <v>3660553.1093090633</v>
      </c>
      <c r="F261" s="317">
        <v>1783870.006316233</v>
      </c>
      <c r="G261" s="248">
        <v>1179207.8295552644</v>
      </c>
      <c r="H261" s="67">
        <v>1421129.5371091531</v>
      </c>
      <c r="I261" s="233">
        <f>SUM(D261+H261)</f>
        <v>8044760.4822897147</v>
      </c>
      <c r="J261" s="273">
        <v>-82873</v>
      </c>
      <c r="K261" s="31">
        <v>789234.31191380916</v>
      </c>
      <c r="L261" s="27">
        <f>SUM(I261:K261)</f>
        <v>8751121.7942035235</v>
      </c>
      <c r="M261" s="28">
        <f>L261/C261</f>
        <v>2236.4226409924672</v>
      </c>
      <c r="N261" s="368">
        <v>17</v>
      </c>
      <c r="O261" s="196">
        <f>L261-AE261</f>
        <v>-11782167.807582606</v>
      </c>
      <c r="P261" s="197">
        <f>O261/AE261</f>
        <v>-0.57380809583271597</v>
      </c>
      <c r="Q261" s="196">
        <f>M261-AF261</f>
        <v>-3007.0118844891799</v>
      </c>
      <c r="R261" s="46"/>
      <c r="S261" s="73">
        <f>I261/AB261-1</f>
        <v>-0.55475464148029352</v>
      </c>
      <c r="T261" s="73">
        <f>K261/AD261-1</f>
        <v>-0.69025478940977969</v>
      </c>
      <c r="U261" s="97"/>
      <c r="V261" s="49"/>
      <c r="W261" s="104">
        <v>832</v>
      </c>
      <c r="X261" s="99" t="s">
        <v>259</v>
      </c>
      <c r="Y261" s="100">
        <v>3916</v>
      </c>
      <c r="Z261" s="210">
        <v>14464411.751336411</v>
      </c>
      <c r="AA261" s="175">
        <v>3603739.5013479162</v>
      </c>
      <c r="AB261" s="211">
        <f>Z261+AA261</f>
        <v>18068151.252684325</v>
      </c>
      <c r="AC261" s="273">
        <v>-82873</v>
      </c>
      <c r="AD261" s="250">
        <v>2548011.3491018023</v>
      </c>
      <c r="AE261" s="212">
        <f>SUM(AB261+AC261+AD261)</f>
        <v>20533289.601786129</v>
      </c>
      <c r="AF261" s="175">
        <f>AE261/Y261</f>
        <v>5243.4345254816471</v>
      </c>
    </row>
    <row r="262" spans="1:32">
      <c r="A262" s="359">
        <v>833</v>
      </c>
      <c r="B262" s="25" t="s">
        <v>260</v>
      </c>
      <c r="C262" s="77">
        <v>1677</v>
      </c>
      <c r="D262" s="47">
        <v>1344105.2735482864</v>
      </c>
      <c r="E262" s="246">
        <f>D262-F262-G262</f>
        <v>280116.98883264116</v>
      </c>
      <c r="F262" s="317">
        <v>456783.21182847925</v>
      </c>
      <c r="G262" s="248">
        <v>607205.07288716594</v>
      </c>
      <c r="H262" s="67">
        <v>395197.33304322703</v>
      </c>
      <c r="I262" s="233">
        <f>SUM(D262+H262)</f>
        <v>1739302.6065915134</v>
      </c>
      <c r="J262" s="274">
        <v>-377556</v>
      </c>
      <c r="K262" s="31">
        <v>336259.61012786115</v>
      </c>
      <c r="L262" s="27">
        <f>SUM(I262:K262)</f>
        <v>1698006.2167193745</v>
      </c>
      <c r="M262" s="28">
        <f>L262/C262</f>
        <v>1012.5260684074982</v>
      </c>
      <c r="N262" s="368">
        <v>2</v>
      </c>
      <c r="O262" s="196">
        <f>L262-AE262</f>
        <v>-3352318.6972968583</v>
      </c>
      <c r="P262" s="197">
        <f>O262/AE262</f>
        <v>-0.66378277722154555</v>
      </c>
      <c r="Q262" s="196">
        <f>M262-AF262</f>
        <v>-2031.6721920001164</v>
      </c>
      <c r="R262" s="46"/>
      <c r="S262" s="73">
        <f>I262/AB262-1</f>
        <v>-0.5985018470180381</v>
      </c>
      <c r="T262" s="73">
        <f>K262/AD262-1</f>
        <v>-0.69315165407056401</v>
      </c>
      <c r="U262" s="97"/>
      <c r="V262" s="49"/>
      <c r="W262" s="104">
        <v>833</v>
      </c>
      <c r="X262" s="99" t="s">
        <v>260</v>
      </c>
      <c r="Y262" s="100">
        <v>1659</v>
      </c>
      <c r="Z262" s="210">
        <v>3508032.7522423822</v>
      </c>
      <c r="AA262" s="175">
        <v>823998.64982898673</v>
      </c>
      <c r="AB262" s="211">
        <f>Z262+AA262</f>
        <v>4332031.4020713689</v>
      </c>
      <c r="AC262" s="274">
        <v>-377556</v>
      </c>
      <c r="AD262" s="250">
        <v>1095849.5119448639</v>
      </c>
      <c r="AE262" s="212">
        <f>SUM(AB262+AC262+AD262)</f>
        <v>5050324.9140162328</v>
      </c>
      <c r="AF262" s="175">
        <f>AE262/Y262</f>
        <v>3044.1982604076147</v>
      </c>
    </row>
    <row r="263" spans="1:32">
      <c r="A263" s="359">
        <v>834</v>
      </c>
      <c r="B263" s="25" t="s">
        <v>261</v>
      </c>
      <c r="C263" s="77">
        <v>5967</v>
      </c>
      <c r="D263" s="47">
        <v>3026787.7647324223</v>
      </c>
      <c r="E263" s="246">
        <f>D263-F263-G263</f>
        <v>1111143.2300297385</v>
      </c>
      <c r="F263" s="317">
        <v>1169138.6462501013</v>
      </c>
      <c r="G263" s="248">
        <v>746505.88845258253</v>
      </c>
      <c r="H263" s="67">
        <v>1529922.4738021183</v>
      </c>
      <c r="I263" s="233">
        <f>SUM(D263+H263)</f>
        <v>4556710.2385345409</v>
      </c>
      <c r="J263" s="273">
        <v>-1432150</v>
      </c>
      <c r="K263" s="31">
        <v>1124387.8927237396</v>
      </c>
      <c r="L263" s="27">
        <f>SUM(I263:K263)</f>
        <v>4248948.1312582809</v>
      </c>
      <c r="M263" s="28">
        <f>L263/C263</f>
        <v>712.07443124824556</v>
      </c>
      <c r="N263" s="368">
        <v>5</v>
      </c>
      <c r="O263" s="196">
        <f>L263-AE263</f>
        <v>-9976098.4074003752</v>
      </c>
      <c r="P263" s="197">
        <f>O263/AE263</f>
        <v>-0.70130515076269595</v>
      </c>
      <c r="Q263" s="196">
        <f>M263-AF263</f>
        <v>-1652.4612300979406</v>
      </c>
      <c r="R263" s="46"/>
      <c r="S263" s="73">
        <f>I263/AB263-1</f>
        <v>-0.61945439232069821</v>
      </c>
      <c r="T263" s="73">
        <f>K263/AD263-1</f>
        <v>-0.69471253721410964</v>
      </c>
      <c r="U263" s="97"/>
      <c r="V263" s="49"/>
      <c r="W263" s="104">
        <v>834</v>
      </c>
      <c r="X263" s="99" t="s">
        <v>261</v>
      </c>
      <c r="Y263" s="100">
        <v>6016</v>
      </c>
      <c r="Z263" s="210">
        <v>9015037.2335907165</v>
      </c>
      <c r="AA263" s="175">
        <v>2959112.8986967886</v>
      </c>
      <c r="AB263" s="211">
        <f>Z263+AA263</f>
        <v>11974150.132287506</v>
      </c>
      <c r="AC263" s="273">
        <v>-1432150</v>
      </c>
      <c r="AD263" s="250">
        <v>3683046.4063711497</v>
      </c>
      <c r="AE263" s="212">
        <f>SUM(AB263+AC263+AD263)</f>
        <v>14225046.538658656</v>
      </c>
      <c r="AF263" s="175">
        <f>AE263/Y263</f>
        <v>2364.5356613461863</v>
      </c>
    </row>
    <row r="264" spans="1:32">
      <c r="A264" s="359">
        <v>837</v>
      </c>
      <c r="B264" s="25" t="s">
        <v>262</v>
      </c>
      <c r="C264" s="77">
        <v>244223</v>
      </c>
      <c r="D264" s="47">
        <v>-46426001.151291594</v>
      </c>
      <c r="E264" s="246">
        <f>D264-F264-G264</f>
        <v>7889913.2788791824</v>
      </c>
      <c r="F264" s="317">
        <v>-43400084.183469661</v>
      </c>
      <c r="G264" s="248">
        <v>-10915830.246701116</v>
      </c>
      <c r="H264" s="67">
        <v>4251070.7238170365</v>
      </c>
      <c r="I264" s="233">
        <f>SUM(D264+H264)</f>
        <v>-42174930.427474558</v>
      </c>
      <c r="J264" s="274">
        <v>76109760</v>
      </c>
      <c r="K264" s="31">
        <v>36768644.725793138</v>
      </c>
      <c r="L264" s="27">
        <f>SUM(I264:K264)</f>
        <v>70703474.29831858</v>
      </c>
      <c r="M264" s="28">
        <f>L264/C264</f>
        <v>289.50374984468533</v>
      </c>
      <c r="N264" s="368">
        <v>6</v>
      </c>
      <c r="O264" s="196">
        <f>L264-AE264</f>
        <v>-300835736.27889878</v>
      </c>
      <c r="P264" s="197">
        <f>O264/AE264</f>
        <v>-0.80970117746529424</v>
      </c>
      <c r="Q264" s="196">
        <f>M264-AF264</f>
        <v>-1252.095155495851</v>
      </c>
      <c r="R264" s="46"/>
      <c r="S264" s="73">
        <f>I264/AB264-1</f>
        <v>-1.2348945641717943</v>
      </c>
      <c r="T264" s="73">
        <f>K264/AD264-1</f>
        <v>-0.68270370922810508</v>
      </c>
      <c r="U264" s="97"/>
      <c r="V264" s="49"/>
      <c r="W264" s="104">
        <v>837</v>
      </c>
      <c r="X264" s="99" t="s">
        <v>262</v>
      </c>
      <c r="Y264" s="100">
        <v>241009</v>
      </c>
      <c r="Z264" s="210">
        <v>169703583.91210771</v>
      </c>
      <c r="AA264" s="175">
        <v>9844761.8581637256</v>
      </c>
      <c r="AB264" s="211">
        <f>Z264+AA264</f>
        <v>179548345.77027142</v>
      </c>
      <c r="AC264" s="274">
        <v>76109760</v>
      </c>
      <c r="AD264" s="250">
        <v>115881104.80694591</v>
      </c>
      <c r="AE264" s="212">
        <f>SUM(AB264+AC264+AD264)</f>
        <v>371539210.57721734</v>
      </c>
      <c r="AF264" s="175">
        <f>AE264/Y264</f>
        <v>1541.5989053405365</v>
      </c>
    </row>
    <row r="265" spans="1:32">
      <c r="A265" s="359">
        <v>844</v>
      </c>
      <c r="B265" s="25" t="s">
        <v>263</v>
      </c>
      <c r="C265" s="77">
        <v>1479</v>
      </c>
      <c r="D265" s="47">
        <v>-48702.289586720959</v>
      </c>
      <c r="E265" s="246">
        <f>D265-F265-G265</f>
        <v>-74050.132847759392</v>
      </c>
      <c r="F265" s="317">
        <v>100218.79811704234</v>
      </c>
      <c r="G265" s="248">
        <v>-74870.954856003911</v>
      </c>
      <c r="H265" s="67">
        <v>655005.39391415485</v>
      </c>
      <c r="I265" s="233">
        <f>SUM(D265+H265)</f>
        <v>606303.10432743386</v>
      </c>
      <c r="J265" s="273">
        <v>-322421</v>
      </c>
      <c r="K265" s="31">
        <v>369932.82908320596</v>
      </c>
      <c r="L265" s="27">
        <f>SUM(I265:K265)</f>
        <v>653814.93341063987</v>
      </c>
      <c r="M265" s="28">
        <f>L265/C265</f>
        <v>442.06553983139952</v>
      </c>
      <c r="N265" s="368">
        <v>11</v>
      </c>
      <c r="O265" s="196">
        <f>L265-AE265</f>
        <v>-6232216.070103934</v>
      </c>
      <c r="P265" s="197">
        <f>O265/AE265</f>
        <v>-0.90505199104143763</v>
      </c>
      <c r="Q265" s="196">
        <f>M265-AF265</f>
        <v>-4139.458747270779</v>
      </c>
      <c r="R265" s="46"/>
      <c r="S265" s="73">
        <f>I265/AB265-1</f>
        <v>-0.89898172800614295</v>
      </c>
      <c r="T265" s="73">
        <f>K265/AD265-1</f>
        <v>-0.69339282930183266</v>
      </c>
      <c r="U265" s="97"/>
      <c r="V265" s="49"/>
      <c r="W265" s="104">
        <v>844</v>
      </c>
      <c r="X265" s="99" t="s">
        <v>263</v>
      </c>
      <c r="Y265" s="100">
        <v>1503</v>
      </c>
      <c r="Z265" s="210">
        <v>4490428.9786403952</v>
      </c>
      <c r="AA265" s="175">
        <v>1511486.2428385809</v>
      </c>
      <c r="AB265" s="211">
        <f>Z265+AA265</f>
        <v>6001915.2214789763</v>
      </c>
      <c r="AC265" s="273">
        <v>-322421</v>
      </c>
      <c r="AD265" s="250">
        <v>1206536.7820355974</v>
      </c>
      <c r="AE265" s="212">
        <f>SUM(AB265+AC265+AD265)</f>
        <v>6886031.0035145739</v>
      </c>
      <c r="AF265" s="175">
        <f>AE265/Y265</f>
        <v>4581.5242871021783</v>
      </c>
    </row>
    <row r="266" spans="1:32">
      <c r="A266" s="359">
        <v>845</v>
      </c>
      <c r="B266" s="25" t="s">
        <v>264</v>
      </c>
      <c r="C266" s="77">
        <v>2882</v>
      </c>
      <c r="D266" s="47">
        <v>2226225.878548224</v>
      </c>
      <c r="E266" s="246">
        <f>D266-F266-G266</f>
        <v>2096264.6649127244</v>
      </c>
      <c r="F266" s="317">
        <v>125024.49144635706</v>
      </c>
      <c r="G266" s="248">
        <v>4936.7221891423096</v>
      </c>
      <c r="H266" s="67">
        <v>1319026.6419378521</v>
      </c>
      <c r="I266" s="233">
        <f>SUM(D266+H266)</f>
        <v>3545252.5204860764</v>
      </c>
      <c r="J266" s="274">
        <v>-107289</v>
      </c>
      <c r="K266" s="31">
        <v>581806.97852820519</v>
      </c>
      <c r="L266" s="27">
        <f>SUM(I266:K266)</f>
        <v>4019770.4990142817</v>
      </c>
      <c r="M266" s="28">
        <f>L266/C266</f>
        <v>1394.7850447655385</v>
      </c>
      <c r="N266" s="368">
        <v>19</v>
      </c>
      <c r="O266" s="196">
        <f>L266-AE266</f>
        <v>-7979561.2880670046</v>
      </c>
      <c r="P266" s="197">
        <f>O266/AE266</f>
        <v>-0.66500047083104707</v>
      </c>
      <c r="Q266" s="196">
        <f>M266-AF266</f>
        <v>-2707.5506089374658</v>
      </c>
      <c r="R266" s="46"/>
      <c r="S266" s="73">
        <f>I266/AB266-1</f>
        <v>-0.65299258248014191</v>
      </c>
      <c r="T266" s="73">
        <f>K266/AD266-1</f>
        <v>-0.69216124269747625</v>
      </c>
      <c r="U266" s="97"/>
      <c r="V266" s="49"/>
      <c r="W266" s="104">
        <v>845</v>
      </c>
      <c r="X266" s="99" t="s">
        <v>264</v>
      </c>
      <c r="Y266" s="100">
        <v>2925</v>
      </c>
      <c r="Z266" s="210">
        <v>7865545.4151989501</v>
      </c>
      <c r="AA266" s="175">
        <v>2351102.2456055703</v>
      </c>
      <c r="AB266" s="211">
        <f>Z266+AA266</f>
        <v>10216647.660804521</v>
      </c>
      <c r="AC266" s="274">
        <v>-107289</v>
      </c>
      <c r="AD266" s="250">
        <v>1889973.1262767653</v>
      </c>
      <c r="AE266" s="212">
        <f>SUM(AB266+AC266+AD266)</f>
        <v>11999331.787081286</v>
      </c>
      <c r="AF266" s="175">
        <f>AE266/Y266</f>
        <v>4102.335653703004</v>
      </c>
    </row>
    <row r="267" spans="1:32">
      <c r="A267" s="359">
        <v>846</v>
      </c>
      <c r="B267" s="25" t="s">
        <v>265</v>
      </c>
      <c r="C267" s="77">
        <v>4952</v>
      </c>
      <c r="D267" s="47">
        <v>3222426.037674617</v>
      </c>
      <c r="E267" s="246">
        <f>D267-F267-G267</f>
        <v>761262.40128498047</v>
      </c>
      <c r="F267" s="317">
        <v>1742590.6336478188</v>
      </c>
      <c r="G267" s="248">
        <v>718573.00274181773</v>
      </c>
      <c r="H267" s="67">
        <v>2946860.5802513994</v>
      </c>
      <c r="I267" s="233">
        <f>SUM(D267+H267)</f>
        <v>6169286.6179260164</v>
      </c>
      <c r="J267" s="273">
        <v>-451698</v>
      </c>
      <c r="K267" s="31">
        <v>1129681.1662318078</v>
      </c>
      <c r="L267" s="27">
        <f>SUM(I267:K267)</f>
        <v>6847269.7841578238</v>
      </c>
      <c r="M267" s="28">
        <f>L267/C267</f>
        <v>1382.7281470431792</v>
      </c>
      <c r="N267" s="368">
        <v>14</v>
      </c>
      <c r="O267" s="196">
        <f>L267-AE267</f>
        <v>-14064999.616149936</v>
      </c>
      <c r="P267" s="197">
        <f>O267/AE267</f>
        <v>-0.67257165384178463</v>
      </c>
      <c r="Q267" s="196">
        <f>M267-AF267</f>
        <v>-2804.7507076439979</v>
      </c>
      <c r="R267" s="46"/>
      <c r="S267" s="73">
        <f>I267/AB267-1</f>
        <v>-0.6503560058116542</v>
      </c>
      <c r="T267" s="73">
        <f>K267/AD267-1</f>
        <v>-0.69628037963419342</v>
      </c>
      <c r="U267" s="97"/>
      <c r="V267" s="49"/>
      <c r="W267" s="104">
        <v>846</v>
      </c>
      <c r="X267" s="99" t="s">
        <v>265</v>
      </c>
      <c r="Y267" s="100">
        <v>4994</v>
      </c>
      <c r="Z267" s="210">
        <v>12592888.675741691</v>
      </c>
      <c r="AA267" s="175">
        <v>5051591.7685663383</v>
      </c>
      <c r="AB267" s="211">
        <f>Z267+AA267</f>
        <v>17644480.444308028</v>
      </c>
      <c r="AC267" s="273">
        <v>-451698</v>
      </c>
      <c r="AD267" s="250">
        <v>3719486.9559997316</v>
      </c>
      <c r="AE267" s="212">
        <f>SUM(AB267+AC267+AD267)</f>
        <v>20912269.40030776</v>
      </c>
      <c r="AF267" s="175">
        <f>AE267/Y267</f>
        <v>4187.4788546871769</v>
      </c>
    </row>
    <row r="268" spans="1:32">
      <c r="A268" s="359">
        <v>848</v>
      </c>
      <c r="B268" s="25" t="s">
        <v>266</v>
      </c>
      <c r="C268" s="77">
        <v>4241</v>
      </c>
      <c r="D268" s="47">
        <v>2338560.8970013014</v>
      </c>
      <c r="E268" s="246">
        <f>D268-F268-G268</f>
        <v>1175976.300904131</v>
      </c>
      <c r="F268" s="317">
        <v>578975.62245602533</v>
      </c>
      <c r="G268" s="248">
        <v>583608.97364114516</v>
      </c>
      <c r="H268" s="67">
        <v>2435124.8011242351</v>
      </c>
      <c r="I268" s="233">
        <f>SUM(D268+H268)</f>
        <v>4773685.6981255366</v>
      </c>
      <c r="J268" s="274">
        <v>547289</v>
      </c>
      <c r="K268" s="31">
        <v>959712.00287912204</v>
      </c>
      <c r="L268" s="27">
        <f>SUM(I268:K268)</f>
        <v>6280686.7010046588</v>
      </c>
      <c r="M268" s="28">
        <f>L268/C268</f>
        <v>1480.944753832742</v>
      </c>
      <c r="N268" s="368">
        <v>12</v>
      </c>
      <c r="O268" s="196">
        <f>L268-AE268</f>
        <v>-12650979.253229734</v>
      </c>
      <c r="P268" s="197">
        <f>O268/AE268</f>
        <v>-0.66824437341184573</v>
      </c>
      <c r="Q268" s="196">
        <f>M268-AF268</f>
        <v>-2914.6127001339146</v>
      </c>
      <c r="R268" s="46"/>
      <c r="S268" s="73">
        <f>I268/AB268-1</f>
        <v>-0.68632852283677481</v>
      </c>
      <c r="T268" s="73">
        <f>K268/AD268-1</f>
        <v>-0.69683415261289361</v>
      </c>
      <c r="U268" s="97"/>
      <c r="V268" s="49"/>
      <c r="W268" s="104">
        <v>848</v>
      </c>
      <c r="X268" s="99" t="s">
        <v>266</v>
      </c>
      <c r="Y268" s="100">
        <v>4307</v>
      </c>
      <c r="Z268" s="210">
        <v>10714355.049695775</v>
      </c>
      <c r="AA268" s="175">
        <v>4504388.2714939117</v>
      </c>
      <c r="AB268" s="211">
        <f>Z268+AA268</f>
        <v>15218743.321189687</v>
      </c>
      <c r="AC268" s="274">
        <v>547289</v>
      </c>
      <c r="AD268" s="250">
        <v>3165633.6330447053</v>
      </c>
      <c r="AE268" s="212">
        <f>SUM(AB268+AC268+AD268)</f>
        <v>18931665.954234391</v>
      </c>
      <c r="AF268" s="175">
        <f>AE268/Y268</f>
        <v>4395.5574539666568</v>
      </c>
    </row>
    <row r="269" spans="1:32">
      <c r="A269" s="359">
        <v>849</v>
      </c>
      <c r="B269" s="25" t="s">
        <v>267</v>
      </c>
      <c r="C269" s="77">
        <v>2938</v>
      </c>
      <c r="D269" s="47">
        <v>2783549.7071291609</v>
      </c>
      <c r="E269" s="246">
        <f>D269-F269-G269</f>
        <v>1822400.4342067444</v>
      </c>
      <c r="F269" s="317">
        <v>744254.94149334764</v>
      </c>
      <c r="G269" s="248">
        <v>216894.33142906864</v>
      </c>
      <c r="H269" s="67">
        <v>1534768.0559476961</v>
      </c>
      <c r="I269" s="233">
        <f>SUM(D269+H269)</f>
        <v>4318317.7630768567</v>
      </c>
      <c r="J269" s="273">
        <v>247305</v>
      </c>
      <c r="K269" s="31">
        <v>643919.48944301356</v>
      </c>
      <c r="L269" s="27">
        <f>SUM(I269:K269)</f>
        <v>5209542.2525198702</v>
      </c>
      <c r="M269" s="28">
        <f>L269/C269</f>
        <v>1773.1593779849795</v>
      </c>
      <c r="N269" s="368">
        <v>16</v>
      </c>
      <c r="O269" s="196">
        <f>L269-AE269</f>
        <v>-6914552.4258806538</v>
      </c>
      <c r="P269" s="197">
        <f>O269/AE269</f>
        <v>-0.57031494798528404</v>
      </c>
      <c r="Q269" s="196">
        <f>M269-AF269</f>
        <v>-2314.5326916038689</v>
      </c>
      <c r="R269" s="46"/>
      <c r="S269" s="73">
        <f>I269/AB269-1</f>
        <v>-0.55584435331401782</v>
      </c>
      <c r="T269" s="73">
        <f>K269/AD269-1</f>
        <v>-0.70109440430626213</v>
      </c>
      <c r="U269" s="97"/>
      <c r="V269" s="49"/>
      <c r="W269" s="104">
        <v>849</v>
      </c>
      <c r="X269" s="99" t="s">
        <v>267</v>
      </c>
      <c r="Y269" s="100">
        <v>2966</v>
      </c>
      <c r="Z269" s="210">
        <v>6585839.1372391544</v>
      </c>
      <c r="AA269" s="175">
        <v>3136693.4823447755</v>
      </c>
      <c r="AB269" s="211">
        <f>Z269+AA269</f>
        <v>9722532.6195839308</v>
      </c>
      <c r="AC269" s="273">
        <v>247305</v>
      </c>
      <c r="AD269" s="250">
        <v>2154257.0588165936</v>
      </c>
      <c r="AE269" s="212">
        <f>SUM(AB269+AC269+AD269)</f>
        <v>12124094.678400524</v>
      </c>
      <c r="AF269" s="175">
        <f>AE269/Y269</f>
        <v>4087.6920695888484</v>
      </c>
    </row>
    <row r="270" spans="1:32">
      <c r="A270" s="359">
        <v>850</v>
      </c>
      <c r="B270" s="25" t="s">
        <v>268</v>
      </c>
      <c r="C270" s="77">
        <v>2387</v>
      </c>
      <c r="D270" s="47">
        <v>1873891.1218340762</v>
      </c>
      <c r="E270" s="246">
        <f>D270-F270-G270</f>
        <v>1277470.8093370781</v>
      </c>
      <c r="F270" s="317">
        <v>295416.57014998171</v>
      </c>
      <c r="G270" s="248">
        <v>301003.74234701641</v>
      </c>
      <c r="H270" s="67">
        <v>835550.87594365724</v>
      </c>
      <c r="I270" s="233">
        <f>SUM(D270+H270)</f>
        <v>2709441.9977777335</v>
      </c>
      <c r="J270" s="274">
        <v>-478735</v>
      </c>
      <c r="K270" s="31">
        <v>433716.25732045184</v>
      </c>
      <c r="L270" s="27">
        <f>SUM(I270:K270)</f>
        <v>2664423.2550981855</v>
      </c>
      <c r="M270" s="28">
        <f>L270/C270</f>
        <v>1116.222561834179</v>
      </c>
      <c r="N270" s="368">
        <v>13</v>
      </c>
      <c r="O270" s="196">
        <f>L270-AE270</f>
        <v>-4470234.3420903198</v>
      </c>
      <c r="P270" s="197">
        <f>O270/AE270</f>
        <v>-0.62655204979309276</v>
      </c>
      <c r="Q270" s="196">
        <f>M270-AF270</f>
        <v>-1855.3132970531619</v>
      </c>
      <c r="R270" s="46"/>
      <c r="S270" s="73">
        <f>I270/AB270-1</f>
        <v>-0.56266901592485841</v>
      </c>
      <c r="T270" s="73">
        <f>K270/AD270-1</f>
        <v>-0.69413282514438934</v>
      </c>
      <c r="U270" s="97"/>
      <c r="V270" s="49"/>
      <c r="W270" s="104">
        <v>850</v>
      </c>
      <c r="X270" s="99" t="s">
        <v>268</v>
      </c>
      <c r="Y270" s="100">
        <v>2401</v>
      </c>
      <c r="Z270" s="210">
        <v>4537160.4946933016</v>
      </c>
      <c r="AA270" s="175">
        <v>1658243.2073965571</v>
      </c>
      <c r="AB270" s="211">
        <f>Z270+AA270</f>
        <v>6195403.7020898592</v>
      </c>
      <c r="AC270" s="274">
        <v>-478735</v>
      </c>
      <c r="AD270" s="250">
        <v>1417988.8950986464</v>
      </c>
      <c r="AE270" s="212">
        <f>SUM(AB270+AC270+AD270)</f>
        <v>7134657.5971885053</v>
      </c>
      <c r="AF270" s="175">
        <f>AE270/Y270</f>
        <v>2971.535858887341</v>
      </c>
    </row>
    <row r="271" spans="1:32">
      <c r="A271" s="359">
        <v>851</v>
      </c>
      <c r="B271" s="25" t="s">
        <v>269</v>
      </c>
      <c r="C271" s="77">
        <v>21333</v>
      </c>
      <c r="D271" s="47">
        <v>-3292094.7207864095</v>
      </c>
      <c r="E271" s="246">
        <f>D271-F271-G271</f>
        <v>7510581.0364144649</v>
      </c>
      <c r="F271" s="317">
        <v>-6306390.2317408063</v>
      </c>
      <c r="G271" s="248">
        <v>-4496285.5254600681</v>
      </c>
      <c r="H271" s="67">
        <v>6565859.4250167906</v>
      </c>
      <c r="I271" s="233">
        <f>SUM(D271+H271)</f>
        <v>3273764.7042303812</v>
      </c>
      <c r="J271" s="273">
        <v>-328591</v>
      </c>
      <c r="K271" s="31">
        <v>3334758.9838775448</v>
      </c>
      <c r="L271" s="27">
        <f>SUM(I271:K271)</f>
        <v>6279932.6881079264</v>
      </c>
      <c r="M271" s="28">
        <f>L271/C271</f>
        <v>294.37644438700261</v>
      </c>
      <c r="N271" s="368">
        <v>19</v>
      </c>
      <c r="O271" s="196">
        <f>L271-AE271</f>
        <v>-40407492.278227285</v>
      </c>
      <c r="P271" s="197">
        <f>O271/AE271</f>
        <v>-0.86548984672776053</v>
      </c>
      <c r="Q271" s="196">
        <f>M271-AF271</f>
        <v>-1880.4698297237355</v>
      </c>
      <c r="R271" s="46"/>
      <c r="S271" s="73">
        <f>I271/AB271-1</f>
        <v>-0.90964753511998875</v>
      </c>
      <c r="T271" s="73">
        <f>K271/AD271-1</f>
        <v>-0.6907321095666008</v>
      </c>
      <c r="U271" s="97"/>
      <c r="V271" s="49"/>
      <c r="W271" s="104">
        <v>851</v>
      </c>
      <c r="X271" s="99" t="s">
        <v>269</v>
      </c>
      <c r="Y271" s="100">
        <v>21467</v>
      </c>
      <c r="Z271" s="210">
        <v>27758030.97363713</v>
      </c>
      <c r="AA271" s="175">
        <v>8475232.9287695885</v>
      </c>
      <c r="AB271" s="211">
        <f>Z271+AA271</f>
        <v>36233263.902406722</v>
      </c>
      <c r="AC271" s="273">
        <v>-328591</v>
      </c>
      <c r="AD271" s="250">
        <v>10782752.063928491</v>
      </c>
      <c r="AE271" s="212">
        <f>SUM(AB271+AC271+AD271)</f>
        <v>46687424.966335215</v>
      </c>
      <c r="AF271" s="175">
        <f>AE271/Y271</f>
        <v>2174.8462741107382</v>
      </c>
    </row>
    <row r="272" spans="1:32">
      <c r="A272" s="359">
        <v>853</v>
      </c>
      <c r="B272" s="25" t="s">
        <v>270</v>
      </c>
      <c r="C272" s="77">
        <v>195137</v>
      </c>
      <c r="D272" s="47">
        <v>7219499.1925113797</v>
      </c>
      <c r="E272" s="246">
        <f>D272-F272-G272</f>
        <v>23014094.394669585</v>
      </c>
      <c r="F272" s="317">
        <v>-17404431.92731956</v>
      </c>
      <c r="G272" s="248">
        <v>1609836.7251613548</v>
      </c>
      <c r="H272" s="67">
        <v>-2723229.7521263002</v>
      </c>
      <c r="I272" s="233">
        <f>SUM(D272+H272)</f>
        <v>4496269.440385079</v>
      </c>
      <c r="J272" s="274">
        <v>44856744</v>
      </c>
      <c r="K272" s="31">
        <v>31782821.851798058</v>
      </c>
      <c r="L272" s="27">
        <f>SUM(I272:K272)</f>
        <v>81135835.292183131</v>
      </c>
      <c r="M272" s="28">
        <f>L272/C272</f>
        <v>415.7890881390158</v>
      </c>
      <c r="N272" s="368">
        <v>2</v>
      </c>
      <c r="O272" s="196">
        <f>L272-AE272</f>
        <v>-236903371.01714888</v>
      </c>
      <c r="P272" s="197">
        <f>O272/AE272</f>
        <v>-0.74488731677543996</v>
      </c>
      <c r="Q272" s="196">
        <f>M272-AF272</f>
        <v>-1220.2908039821832</v>
      </c>
      <c r="R272" s="46"/>
      <c r="S272" s="73">
        <f>I272/AB272-1</f>
        <v>-0.974014786753993</v>
      </c>
      <c r="T272" s="73">
        <f>K272/AD272-1</f>
        <v>-0.68264975980401132</v>
      </c>
      <c r="U272" s="97"/>
      <c r="V272" s="49"/>
      <c r="W272" s="104">
        <v>853</v>
      </c>
      <c r="X272" s="99" t="s">
        <v>270</v>
      </c>
      <c r="Y272" s="100">
        <v>194391</v>
      </c>
      <c r="Z272" s="210">
        <v>175956836.0605613</v>
      </c>
      <c r="AA272" s="175">
        <v>-2924989.1475486923</v>
      </c>
      <c r="AB272" s="211">
        <f>Z272+AA272</f>
        <v>173031846.91301259</v>
      </c>
      <c r="AC272" s="274">
        <v>44856744</v>
      </c>
      <c r="AD272" s="250">
        <v>100150615.39631942</v>
      </c>
      <c r="AE272" s="212">
        <f>SUM(AB272+AC272+AD272)</f>
        <v>318039206.30933201</v>
      </c>
      <c r="AF272" s="175">
        <f>AE272/Y272</f>
        <v>1636.079892121199</v>
      </c>
    </row>
    <row r="273" spans="1:32">
      <c r="A273" s="359">
        <v>854</v>
      </c>
      <c r="B273" s="25" t="s">
        <v>271</v>
      </c>
      <c r="C273" s="77">
        <v>3296</v>
      </c>
      <c r="D273" s="47">
        <v>1852470.7073778457</v>
      </c>
      <c r="E273" s="246">
        <f>D273-F273-G273</f>
        <v>1159911.2641633237</v>
      </c>
      <c r="F273" s="317">
        <v>505200.91689970816</v>
      </c>
      <c r="G273" s="248">
        <v>187358.52631481399</v>
      </c>
      <c r="H273" s="67">
        <v>1302349.9232442272</v>
      </c>
      <c r="I273" s="233">
        <f>SUM(D273+H273)</f>
        <v>3154820.6306220731</v>
      </c>
      <c r="J273" s="273">
        <v>-318879</v>
      </c>
      <c r="K273" s="31">
        <v>699117.59076645924</v>
      </c>
      <c r="L273" s="27">
        <f>SUM(I273:K273)</f>
        <v>3535059.2213885323</v>
      </c>
      <c r="M273" s="28">
        <f>L273/C273</f>
        <v>1072.5301035766179</v>
      </c>
      <c r="N273" s="368">
        <v>19</v>
      </c>
      <c r="O273" s="196">
        <f>L273-AE273</f>
        <v>-13451193.521503253</v>
      </c>
      <c r="P273" s="197">
        <f>O273/AE273</f>
        <v>-0.79188704684334554</v>
      </c>
      <c r="Q273" s="196">
        <f>M273-AF273</f>
        <v>-4068.5875546836078</v>
      </c>
      <c r="R273" s="46"/>
      <c r="S273" s="73">
        <f>I273/AB273-1</f>
        <v>-0.79039033162855132</v>
      </c>
      <c r="T273" s="73">
        <f>K273/AD273-1</f>
        <v>-0.68986011737154107</v>
      </c>
      <c r="U273" s="97"/>
      <c r="V273" s="49"/>
      <c r="W273" s="104">
        <v>854</v>
      </c>
      <c r="X273" s="99" t="s">
        <v>271</v>
      </c>
      <c r="Y273" s="100">
        <v>3304</v>
      </c>
      <c r="Z273" s="210">
        <v>12414440.739218386</v>
      </c>
      <c r="AA273" s="175">
        <v>2636490.1416578949</v>
      </c>
      <c r="AB273" s="211">
        <f>Z273+AA273</f>
        <v>15050930.88087628</v>
      </c>
      <c r="AC273" s="273">
        <v>-318879</v>
      </c>
      <c r="AD273" s="250">
        <v>2254200.8620155035</v>
      </c>
      <c r="AE273" s="212">
        <f>SUM(AB273+AC273+AD273)</f>
        <v>16986252.742891785</v>
      </c>
      <c r="AF273" s="175">
        <f>AE273/Y273</f>
        <v>5141.1176582602257</v>
      </c>
    </row>
    <row r="274" spans="1:32">
      <c r="A274" s="359">
        <v>857</v>
      </c>
      <c r="B274" s="25" t="s">
        <v>272</v>
      </c>
      <c r="C274" s="77">
        <v>2420</v>
      </c>
      <c r="D274" s="47">
        <v>-1881608.7494054541</v>
      </c>
      <c r="E274" s="246">
        <f>D274-F274-G274</f>
        <v>-7931.881007492193</v>
      </c>
      <c r="F274" s="317">
        <v>-1117835.2638052239</v>
      </c>
      <c r="G274" s="248">
        <v>-755841.60459273809</v>
      </c>
      <c r="H274" s="67">
        <v>973812.89718649094</v>
      </c>
      <c r="I274" s="233">
        <f>SUM(D274+H274)</f>
        <v>-907795.85221896321</v>
      </c>
      <c r="J274" s="274">
        <v>201316</v>
      </c>
      <c r="K274" s="31">
        <v>549399.63659232971</v>
      </c>
      <c r="L274" s="27">
        <f>SUM(I274:K274)</f>
        <v>-157080.21562663349</v>
      </c>
      <c r="M274" s="28">
        <f>L274/C274</f>
        <v>-64.909180011005574</v>
      </c>
      <c r="N274" s="368">
        <v>11</v>
      </c>
      <c r="O274" s="196">
        <f>L274-AE274</f>
        <v>-11311961.547608048</v>
      </c>
      <c r="P274" s="197">
        <f>O274/AE274</f>
        <v>-1.0140817469009087</v>
      </c>
      <c r="Q274" s="196">
        <f>M274-AF274</f>
        <v>-4649.7350460124089</v>
      </c>
      <c r="R274" s="46"/>
      <c r="S274" s="73">
        <f>I274/AB274-1</f>
        <v>-1.0991238679437974</v>
      </c>
      <c r="T274" s="73">
        <f>K274/AD274-1</f>
        <v>-0.69399067125616654</v>
      </c>
      <c r="U274" s="97"/>
      <c r="V274" s="49"/>
      <c r="W274" s="104">
        <v>857</v>
      </c>
      <c r="X274" s="99" t="s">
        <v>272</v>
      </c>
      <c r="Y274" s="100">
        <v>2433</v>
      </c>
      <c r="Z274" s="210">
        <v>6782081.0762923108</v>
      </c>
      <c r="AA274" s="175">
        <v>2376115.3404746172</v>
      </c>
      <c r="AB274" s="211">
        <f>Z274+AA274</f>
        <v>9158196.4167669285</v>
      </c>
      <c r="AC274" s="274">
        <v>201316</v>
      </c>
      <c r="AD274" s="250">
        <v>1795368.9152144869</v>
      </c>
      <c r="AE274" s="212">
        <f>SUM(AB274+AC274+AD274)</f>
        <v>11154881.331981415</v>
      </c>
      <c r="AF274" s="175">
        <f>AE274/Y274</f>
        <v>4584.8258660014035</v>
      </c>
    </row>
    <row r="275" spans="1:32">
      <c r="A275" s="359">
        <v>858</v>
      </c>
      <c r="B275" s="25" t="s">
        <v>273</v>
      </c>
      <c r="C275" s="77">
        <v>39718</v>
      </c>
      <c r="D275" s="47">
        <v>23271895.021881789</v>
      </c>
      <c r="E275" s="246">
        <f>D275-F275-G275</f>
        <v>20538878.931910738</v>
      </c>
      <c r="F275" s="317">
        <v>2135648.7958844989</v>
      </c>
      <c r="G275" s="248">
        <v>597367.29408655327</v>
      </c>
      <c r="H275" s="67">
        <v>-695711.1308110687</v>
      </c>
      <c r="I275" s="233">
        <f>SUM(D275+H275)</f>
        <v>22576183.89107072</v>
      </c>
      <c r="J275" s="273">
        <v>-3001162</v>
      </c>
      <c r="K275" s="31">
        <v>4794025.7582576247</v>
      </c>
      <c r="L275" s="27">
        <f>SUM(I275:K275)</f>
        <v>24369047.649328344</v>
      </c>
      <c r="M275" s="28">
        <f>L275/C275</f>
        <v>613.55173093630958</v>
      </c>
      <c r="N275" s="368">
        <v>1</v>
      </c>
      <c r="O275" s="196">
        <f>L275-AE275</f>
        <v>-12173973.699103586</v>
      </c>
      <c r="P275" s="197">
        <f>O275/AE275</f>
        <v>-0.33314086383352576</v>
      </c>
      <c r="Q275" s="196">
        <f>M275-AF275</f>
        <v>-328.69155474122772</v>
      </c>
      <c r="R275" s="46"/>
      <c r="S275" s="73">
        <f>I275/AB275-1</f>
        <v>-8.6647549100699273E-2</v>
      </c>
      <c r="T275" s="73">
        <f>K275/AD275-1</f>
        <v>-0.67665287150038256</v>
      </c>
      <c r="U275" s="97"/>
      <c r="V275" s="49"/>
      <c r="W275" s="104">
        <v>858</v>
      </c>
      <c r="X275" s="99" t="s">
        <v>273</v>
      </c>
      <c r="Y275" s="100">
        <v>38783</v>
      </c>
      <c r="Z275" s="210">
        <v>34719605.204012901</v>
      </c>
      <c r="AA275" s="175">
        <v>-10001673.075137716</v>
      </c>
      <c r="AB275" s="211">
        <f>Z275+AA275</f>
        <v>24717932.128875185</v>
      </c>
      <c r="AC275" s="273">
        <v>-3001162</v>
      </c>
      <c r="AD275" s="250">
        <v>14826251.219556747</v>
      </c>
      <c r="AE275" s="212">
        <f>SUM(AB275+AC275+AD275)</f>
        <v>36543021.34843193</v>
      </c>
      <c r="AF275" s="175">
        <f>AE275/Y275</f>
        <v>942.2432856775373</v>
      </c>
    </row>
    <row r="276" spans="1:32">
      <c r="A276" s="359">
        <v>859</v>
      </c>
      <c r="B276" s="25" t="s">
        <v>274</v>
      </c>
      <c r="C276" s="77">
        <v>6593</v>
      </c>
      <c r="D276" s="47">
        <v>7210493.2793191699</v>
      </c>
      <c r="E276" s="246">
        <f>D276-F276-G276</f>
        <v>10198501.798448246</v>
      </c>
      <c r="F276" s="317">
        <v>-1339268.1843567831</v>
      </c>
      <c r="G276" s="248">
        <v>-1648740.3347722925</v>
      </c>
      <c r="H276" s="67">
        <v>4826222.142766119</v>
      </c>
      <c r="I276" s="233">
        <f>SUM(D276+H276)</f>
        <v>12036715.422085289</v>
      </c>
      <c r="J276" s="274">
        <v>-1015472</v>
      </c>
      <c r="K276" s="31">
        <v>999960.60886365571</v>
      </c>
      <c r="L276" s="27">
        <f>SUM(I276:K276)</f>
        <v>12021204.030948944</v>
      </c>
      <c r="M276" s="28">
        <f>L276/C276</f>
        <v>1823.3283832775587</v>
      </c>
      <c r="N276" s="368">
        <v>17</v>
      </c>
      <c r="O276" s="196">
        <f>L276-AE276</f>
        <v>-10378327.489067759</v>
      </c>
      <c r="P276" s="197">
        <f>O276/AE276</f>
        <v>-0.46332788164758992</v>
      </c>
      <c r="Q276" s="196">
        <f>M276-AF276</f>
        <v>-1568.9980622800217</v>
      </c>
      <c r="R276" s="46"/>
      <c r="S276" s="73">
        <f>I276/AB276-1</f>
        <v>-0.40194196048374919</v>
      </c>
      <c r="T276" s="73">
        <f>K276/AD276-1</f>
        <v>-0.69593770890187101</v>
      </c>
      <c r="U276" s="97"/>
      <c r="V276" s="49"/>
      <c r="W276" s="104">
        <v>859</v>
      </c>
      <c r="X276" s="99" t="s">
        <v>274</v>
      </c>
      <c r="Y276" s="100">
        <v>6603</v>
      </c>
      <c r="Z276" s="210">
        <v>12838338.997067351</v>
      </c>
      <c r="AA276" s="175">
        <v>7287994.2795848399</v>
      </c>
      <c r="AB276" s="211">
        <f>Z276+AA276</f>
        <v>20126333.276652191</v>
      </c>
      <c r="AC276" s="274">
        <v>-1015472</v>
      </c>
      <c r="AD276" s="250">
        <v>3288670.2433645139</v>
      </c>
      <c r="AE276" s="212">
        <f>SUM(AB276+AC276+AD276)</f>
        <v>22399531.520016704</v>
      </c>
      <c r="AF276" s="175">
        <f>AE276/Y276</f>
        <v>3392.3264455575804</v>
      </c>
    </row>
    <row r="277" spans="1:32">
      <c r="A277" s="359">
        <v>886</v>
      </c>
      <c r="B277" s="25" t="s">
        <v>275</v>
      </c>
      <c r="C277" s="77">
        <v>12669</v>
      </c>
      <c r="D277" s="47">
        <v>2754868.6989233741</v>
      </c>
      <c r="E277" s="246">
        <f>D277-F277-G277</f>
        <v>3503049.312975524</v>
      </c>
      <c r="F277" s="317">
        <v>-166297.76628323796</v>
      </c>
      <c r="G277" s="248">
        <v>-581882.84776891186</v>
      </c>
      <c r="H277" s="67">
        <v>4279836.8308993448</v>
      </c>
      <c r="I277" s="233">
        <f>SUM(D277+H277)</f>
        <v>7034705.5298227184</v>
      </c>
      <c r="J277" s="273">
        <v>-171841</v>
      </c>
      <c r="K277" s="31">
        <v>1987574.6177359177</v>
      </c>
      <c r="L277" s="27">
        <f>SUM(I277:K277)</f>
        <v>8850439.147558637</v>
      </c>
      <c r="M277" s="28">
        <f>L277/C277</f>
        <v>698.59019240339705</v>
      </c>
      <c r="N277" s="368">
        <v>4</v>
      </c>
      <c r="O277" s="196">
        <f>L277-AE277</f>
        <v>-17882360.717053976</v>
      </c>
      <c r="P277" s="197">
        <f>O277/AE277</f>
        <v>-0.66892958491510823</v>
      </c>
      <c r="Q277" s="196">
        <f>M277-AF277</f>
        <v>-1400.5695928037185</v>
      </c>
      <c r="R277" s="46"/>
      <c r="S277" s="73">
        <f>I277/AB277-1</f>
        <v>-0.65667730064202012</v>
      </c>
      <c r="T277" s="73">
        <f>K277/AD277-1</f>
        <v>-0.69014699396158519</v>
      </c>
      <c r="U277" s="97"/>
      <c r="V277" s="49"/>
      <c r="W277" s="104">
        <v>886</v>
      </c>
      <c r="X277" s="99" t="s">
        <v>275</v>
      </c>
      <c r="Y277" s="100">
        <v>12735</v>
      </c>
      <c r="Z277" s="210">
        <v>15587683.601874271</v>
      </c>
      <c r="AA277" s="175">
        <v>4902384.6137658693</v>
      </c>
      <c r="AB277" s="211">
        <f>Z277+AA277</f>
        <v>20490068.215640143</v>
      </c>
      <c r="AC277" s="273">
        <v>-171841</v>
      </c>
      <c r="AD277" s="250">
        <v>6414572.6489724703</v>
      </c>
      <c r="AE277" s="212">
        <f>SUM(AB277+AC277+AD277)</f>
        <v>26732799.864612613</v>
      </c>
      <c r="AF277" s="175">
        <f>AE277/Y277</f>
        <v>2099.1597852071154</v>
      </c>
    </row>
    <row r="278" spans="1:32">
      <c r="A278" s="359">
        <v>887</v>
      </c>
      <c r="B278" s="25" t="s">
        <v>276</v>
      </c>
      <c r="C278" s="77">
        <v>4669</v>
      </c>
      <c r="D278" s="47">
        <v>-354988.83222313551</v>
      </c>
      <c r="E278" s="246">
        <f>D278-F278-G278</f>
        <v>271833.15301965125</v>
      </c>
      <c r="F278" s="317">
        <v>-424462.92114020983</v>
      </c>
      <c r="G278" s="248">
        <v>-202359.06410257693</v>
      </c>
      <c r="H278" s="67">
        <v>2401382.2750024688</v>
      </c>
      <c r="I278" s="233">
        <f>SUM(D278+H278)</f>
        <v>2046393.4427793333</v>
      </c>
      <c r="J278" s="274">
        <v>-287146</v>
      </c>
      <c r="K278" s="31">
        <v>1039303.9867547819</v>
      </c>
      <c r="L278" s="27">
        <f>SUM(I278:K278)</f>
        <v>2798551.4295341154</v>
      </c>
      <c r="M278" s="28">
        <f>L278/C278</f>
        <v>599.38989709447753</v>
      </c>
      <c r="N278" s="368">
        <v>6</v>
      </c>
      <c r="O278" s="196">
        <f>L278-AE278</f>
        <v>-13456432.149398431</v>
      </c>
      <c r="P278" s="197">
        <f>O278/AE278</f>
        <v>-0.82783425058877269</v>
      </c>
      <c r="Q278" s="196">
        <f>M278-AF278</f>
        <v>-2900.8218985412991</v>
      </c>
      <c r="R278" s="46"/>
      <c r="S278" s="73">
        <f>I278/AB278-1</f>
        <v>-0.84410342607008582</v>
      </c>
      <c r="T278" s="73">
        <f>K278/AD278-1</f>
        <v>-0.6957113552746389</v>
      </c>
      <c r="U278" s="97"/>
      <c r="V278" s="49"/>
      <c r="W278" s="104">
        <v>887</v>
      </c>
      <c r="X278" s="99" t="s">
        <v>276</v>
      </c>
      <c r="Y278" s="100">
        <v>4644</v>
      </c>
      <c r="Z278" s="210">
        <v>8764951.5059160925</v>
      </c>
      <c r="AA278" s="175">
        <v>4361657.9582490539</v>
      </c>
      <c r="AB278" s="211">
        <f>Z278+AA278</f>
        <v>13126609.464165147</v>
      </c>
      <c r="AC278" s="274">
        <v>-287146</v>
      </c>
      <c r="AD278" s="250">
        <v>3415520.1147673996</v>
      </c>
      <c r="AE278" s="212">
        <f>SUM(AB278+AC278+AD278)</f>
        <v>16254983.578932546</v>
      </c>
      <c r="AF278" s="175">
        <f>AE278/Y278</f>
        <v>3500.2117956357765</v>
      </c>
    </row>
    <row r="279" spans="1:32">
      <c r="A279" s="359">
        <v>889</v>
      </c>
      <c r="B279" s="25" t="s">
        <v>277</v>
      </c>
      <c r="C279" s="77">
        <v>2568</v>
      </c>
      <c r="D279" s="47">
        <v>3458450.4301085318</v>
      </c>
      <c r="E279" s="246">
        <f>D279-F279-G279</f>
        <v>2019094.9640249354</v>
      </c>
      <c r="F279" s="317">
        <v>1042262.815728248</v>
      </c>
      <c r="G279" s="248">
        <v>397092.65035534825</v>
      </c>
      <c r="H279" s="67">
        <v>1009961.257796927</v>
      </c>
      <c r="I279" s="233">
        <f>SUM(D279+H279)</f>
        <v>4468411.6879054587</v>
      </c>
      <c r="J279" s="273">
        <v>303421</v>
      </c>
      <c r="K279" s="31">
        <v>552556.73044034548</v>
      </c>
      <c r="L279" s="27">
        <f>SUM(I279:K279)</f>
        <v>5324389.4183458043</v>
      </c>
      <c r="M279" s="28">
        <f>L279/C279</f>
        <v>2073.3603653994564</v>
      </c>
      <c r="N279" s="368">
        <v>17</v>
      </c>
      <c r="O279" s="196">
        <f>L279-AE279</f>
        <v>-7399034.1303866198</v>
      </c>
      <c r="P279" s="197">
        <f>O279/AE279</f>
        <v>-0.5815285565278342</v>
      </c>
      <c r="Q279" s="196">
        <f>M279-AF279</f>
        <v>-2784.7624099852032</v>
      </c>
      <c r="R279" s="46"/>
      <c r="S279" s="73">
        <f>I279/AB279-1</f>
        <v>-0.57931644320942499</v>
      </c>
      <c r="T279" s="73">
        <f>K279/AD279-1</f>
        <v>-0.69271918766430884</v>
      </c>
      <c r="U279" s="97"/>
      <c r="V279" s="49"/>
      <c r="W279" s="104">
        <v>889</v>
      </c>
      <c r="X279" s="99" t="s">
        <v>277</v>
      </c>
      <c r="Y279" s="100">
        <v>2619</v>
      </c>
      <c r="Z279" s="210">
        <v>8131910.992199678</v>
      </c>
      <c r="AA279" s="175">
        <v>2489877.3229778665</v>
      </c>
      <c r="AB279" s="211">
        <f>Z279+AA279</f>
        <v>10621788.315177545</v>
      </c>
      <c r="AC279" s="273">
        <v>303421</v>
      </c>
      <c r="AD279" s="250">
        <v>1798214.233554879</v>
      </c>
      <c r="AE279" s="212">
        <f>SUM(AB279+AC279+AD279)</f>
        <v>12723423.548732424</v>
      </c>
      <c r="AF279" s="175">
        <f>AE279/Y279</f>
        <v>4858.1227753846597</v>
      </c>
    </row>
    <row r="280" spans="1:32">
      <c r="A280" s="359">
        <v>890</v>
      </c>
      <c r="B280" s="25" t="s">
        <v>278</v>
      </c>
      <c r="C280" s="77">
        <v>1176</v>
      </c>
      <c r="D280" s="47">
        <v>2554819.3217929257</v>
      </c>
      <c r="E280" s="246">
        <f>D280-F280-G280</f>
        <v>1864397.1032290566</v>
      </c>
      <c r="F280" s="317">
        <v>115716.00191905792</v>
      </c>
      <c r="G280" s="248">
        <v>574706.21664481098</v>
      </c>
      <c r="H280" s="67">
        <v>511700.45361659152</v>
      </c>
      <c r="I280" s="233">
        <f>SUM(D280+H280)</f>
        <v>3066519.7754095173</v>
      </c>
      <c r="J280" s="274">
        <v>409504</v>
      </c>
      <c r="K280" s="31">
        <v>240137.38815338176</v>
      </c>
      <c r="L280" s="27">
        <f>SUM(I280:K280)</f>
        <v>3716161.163562899</v>
      </c>
      <c r="M280" s="28">
        <f>L280/C280</f>
        <v>3160.0009894242339</v>
      </c>
      <c r="N280" s="368">
        <v>19</v>
      </c>
      <c r="O280" s="196">
        <f>L280-AE280</f>
        <v>-4381562.612010574</v>
      </c>
      <c r="P280" s="197">
        <f>O280/AE280</f>
        <v>-0.54108570919983945</v>
      </c>
      <c r="Q280" s="196">
        <f>M280-AF280</f>
        <v>-3482.9225344260312</v>
      </c>
      <c r="R280" s="46"/>
      <c r="S280" s="73">
        <f>I280/AB280-1</f>
        <v>-0.55684057531353548</v>
      </c>
      <c r="T280" s="73">
        <f>K280/AD280-1</f>
        <v>-0.68754221339191302</v>
      </c>
      <c r="U280" s="97"/>
      <c r="V280" s="49"/>
      <c r="W280" s="104">
        <v>890</v>
      </c>
      <c r="X280" s="99" t="s">
        <v>278</v>
      </c>
      <c r="Y280" s="100">
        <v>1219</v>
      </c>
      <c r="Z280" s="210">
        <v>6091171.8639524952</v>
      </c>
      <c r="AA280" s="175">
        <v>828504.45248617942</v>
      </c>
      <c r="AB280" s="211">
        <f>Z280+AA280</f>
        <v>6919676.3164386749</v>
      </c>
      <c r="AC280" s="274">
        <v>409504</v>
      </c>
      <c r="AD280" s="250">
        <v>768543.45913479803</v>
      </c>
      <c r="AE280" s="212">
        <f>SUM(AB280+AC280+AD280)</f>
        <v>8097723.7755734734</v>
      </c>
      <c r="AF280" s="175">
        <f>AE280/Y280</f>
        <v>6642.9235238502652</v>
      </c>
    </row>
    <row r="281" spans="1:32">
      <c r="A281" s="359">
        <v>892</v>
      </c>
      <c r="B281" s="25" t="s">
        <v>279</v>
      </c>
      <c r="C281" s="77">
        <v>3634</v>
      </c>
      <c r="D281" s="47">
        <v>4219829.8375269212</v>
      </c>
      <c r="E281" s="246">
        <f>D281-F281-G281</f>
        <v>3880514.3597089606</v>
      </c>
      <c r="F281" s="317">
        <v>276287.01684999</v>
      </c>
      <c r="G281" s="248">
        <v>63028.460967970335</v>
      </c>
      <c r="H281" s="67">
        <v>2039396.0550558509</v>
      </c>
      <c r="I281" s="233">
        <f>SUM(D281+H281)</f>
        <v>6259225.8925827723</v>
      </c>
      <c r="J281" s="273">
        <v>-623488</v>
      </c>
      <c r="K281" s="31">
        <v>608768.54039895348</v>
      </c>
      <c r="L281" s="27">
        <f>SUM(I281:K281)</f>
        <v>6244506.4329817258</v>
      </c>
      <c r="M281" s="28">
        <f>L281/C281</f>
        <v>1718.3562006003649</v>
      </c>
      <c r="N281" s="368">
        <v>13</v>
      </c>
      <c r="O281" s="196">
        <f>L281-AE281</f>
        <v>-4586011.4753563888</v>
      </c>
      <c r="P281" s="197">
        <f>O281/AE281</f>
        <v>-0.42343418054142601</v>
      </c>
      <c r="Q281" s="196">
        <f>M281-AF281</f>
        <v>-1252.1643447474448</v>
      </c>
      <c r="R281" s="46"/>
      <c r="S281" s="73">
        <f>I281/AB281-1</f>
        <v>-0.33808457383577617</v>
      </c>
      <c r="T281" s="73">
        <f>K281/AD281-1</f>
        <v>-0.69527654518801352</v>
      </c>
      <c r="U281" s="97"/>
      <c r="V281" s="49"/>
      <c r="W281" s="104">
        <v>892</v>
      </c>
      <c r="X281" s="99" t="s">
        <v>279</v>
      </c>
      <c r="Y281" s="100">
        <v>3646</v>
      </c>
      <c r="Z281" s="210">
        <v>5905672.470319787</v>
      </c>
      <c r="AA281" s="175">
        <v>3550559.6179014561</v>
      </c>
      <c r="AB281" s="211">
        <f>Z281+AA281</f>
        <v>9456232.0882212427</v>
      </c>
      <c r="AC281" s="273">
        <v>-623488</v>
      </c>
      <c r="AD281" s="250">
        <v>1997773.8201168729</v>
      </c>
      <c r="AE281" s="212">
        <f>SUM(AB281+AC281+AD281)</f>
        <v>10830517.908338115</v>
      </c>
      <c r="AF281" s="175">
        <f>AE281/Y281</f>
        <v>2970.5205453478097</v>
      </c>
    </row>
    <row r="282" spans="1:32">
      <c r="A282" s="359">
        <v>893</v>
      </c>
      <c r="B282" s="25" t="s">
        <v>280</v>
      </c>
      <c r="C282" s="77">
        <v>7497</v>
      </c>
      <c r="D282" s="47">
        <v>5386406.5341266003</v>
      </c>
      <c r="E282" s="246">
        <f>D282-F282-G282</f>
        <v>6486408.1884758007</v>
      </c>
      <c r="F282" s="317">
        <v>-796114.75169256853</v>
      </c>
      <c r="G282" s="248">
        <v>-303886.90265663178</v>
      </c>
      <c r="H282" s="67">
        <v>2211885.1257692631</v>
      </c>
      <c r="I282" s="233">
        <f>SUM(D282+H282)</f>
        <v>7598291.6598958634</v>
      </c>
      <c r="J282" s="274">
        <v>-368958</v>
      </c>
      <c r="K282" s="31">
        <v>1493506.546050122</v>
      </c>
      <c r="L282" s="27">
        <f>SUM(I282:K282)</f>
        <v>8722840.2059459854</v>
      </c>
      <c r="M282" s="28">
        <f>L282/C282</f>
        <v>1163.5107650988375</v>
      </c>
      <c r="N282" s="368">
        <v>15</v>
      </c>
      <c r="O282" s="196">
        <f>L282-AE282</f>
        <v>-15758232.715848131</v>
      </c>
      <c r="P282" s="197">
        <f>O282/AE282</f>
        <v>-0.64369044470348624</v>
      </c>
      <c r="Q282" s="196">
        <f>M282-AF282</f>
        <v>-2109.7975544350729</v>
      </c>
      <c r="R282" s="46"/>
      <c r="S282" s="73">
        <f>I282/AB282-1</f>
        <v>-0.61907118291108598</v>
      </c>
      <c r="T282" s="73">
        <f>K282/AD282-1</f>
        <v>-0.69540673029740663</v>
      </c>
      <c r="U282" s="97"/>
      <c r="V282" s="49"/>
      <c r="W282" s="104">
        <v>893</v>
      </c>
      <c r="X282" s="99" t="s">
        <v>280</v>
      </c>
      <c r="Y282" s="100">
        <v>7479</v>
      </c>
      <c r="Z282" s="210">
        <v>14876441.430275984</v>
      </c>
      <c r="AA282" s="175">
        <v>5070307.9859602749</v>
      </c>
      <c r="AB282" s="211">
        <f>Z282+AA282</f>
        <v>19946749.416236259</v>
      </c>
      <c r="AC282" s="274">
        <v>-368958</v>
      </c>
      <c r="AD282" s="250">
        <v>4903281.5055578556</v>
      </c>
      <c r="AE282" s="212">
        <f>SUM(AB282+AC282+AD282)</f>
        <v>24481072.921794116</v>
      </c>
      <c r="AF282" s="175">
        <f>AE282/Y282</f>
        <v>3273.3083195339104</v>
      </c>
    </row>
    <row r="283" spans="1:32">
      <c r="A283" s="359">
        <v>895</v>
      </c>
      <c r="B283" s="25" t="s">
        <v>281</v>
      </c>
      <c r="C283" s="77">
        <v>15463</v>
      </c>
      <c r="D283" s="47">
        <v>4632623.9687154666</v>
      </c>
      <c r="E283" s="246">
        <f>D283-F283-G283</f>
        <v>1894329.5563846587</v>
      </c>
      <c r="F283" s="317">
        <v>1053960.0841550005</v>
      </c>
      <c r="G283" s="248">
        <v>1684334.3281758071</v>
      </c>
      <c r="H283" s="67">
        <v>1464132.0340645411</v>
      </c>
      <c r="I283" s="233">
        <f>SUM(D283+H283)</f>
        <v>6096756.0027800072</v>
      </c>
      <c r="J283" s="273">
        <v>-1740885</v>
      </c>
      <c r="K283" s="31">
        <v>2623756.0716627534</v>
      </c>
      <c r="L283" s="27">
        <f>SUM(I283:K283)</f>
        <v>6979627.074442761</v>
      </c>
      <c r="M283" s="28">
        <f>L283/C283</f>
        <v>451.37599912324652</v>
      </c>
      <c r="N283" s="368">
        <v>2</v>
      </c>
      <c r="O283" s="196">
        <f>L283-AE283</f>
        <v>-26898341.329911217</v>
      </c>
      <c r="P283" s="197">
        <f>O283/AE283</f>
        <v>-0.7939774017397766</v>
      </c>
      <c r="Q283" s="196">
        <f>M283-AF283</f>
        <v>-1751.6392437141822</v>
      </c>
      <c r="R283" s="46"/>
      <c r="S283" s="73">
        <f>I283/AB283-1</f>
        <v>-0.7761132143962689</v>
      </c>
      <c r="T283" s="73">
        <f>K283/AD283-1</f>
        <v>-0.6871799489999757</v>
      </c>
      <c r="U283" s="97"/>
      <c r="V283" s="49"/>
      <c r="W283" s="104">
        <v>895</v>
      </c>
      <c r="X283" s="99" t="s">
        <v>281</v>
      </c>
      <c r="Y283" s="100">
        <v>15378</v>
      </c>
      <c r="Z283" s="210">
        <v>23641478.61572402</v>
      </c>
      <c r="AA283" s="175">
        <v>3589945.4557751114</v>
      </c>
      <c r="AB283" s="211">
        <f>Z283+AA283</f>
        <v>27231424.071499132</v>
      </c>
      <c r="AC283" s="273">
        <v>-1740885</v>
      </c>
      <c r="AD283" s="250">
        <v>8387429.3328548474</v>
      </c>
      <c r="AE283" s="212">
        <f>SUM(AB283+AC283+AD283)</f>
        <v>33877968.404353976</v>
      </c>
      <c r="AF283" s="175">
        <f>AE283/Y283</f>
        <v>2203.0152428374286</v>
      </c>
    </row>
    <row r="284" spans="1:32">
      <c r="A284" s="359">
        <v>905</v>
      </c>
      <c r="B284" s="25" t="s">
        <v>282</v>
      </c>
      <c r="C284" s="77">
        <v>67615</v>
      </c>
      <c r="D284" s="47">
        <v>4255518.3682795539</v>
      </c>
      <c r="E284" s="246">
        <f>D284-F284-G284</f>
        <v>21346812.674083777</v>
      </c>
      <c r="F284" s="317">
        <v>-11743705.557396069</v>
      </c>
      <c r="G284" s="248">
        <v>-5347588.7484081527</v>
      </c>
      <c r="H284" s="67">
        <v>2617616.246047671</v>
      </c>
      <c r="I284" s="233">
        <f>SUM(D284+H284)</f>
        <v>6873134.6143272249</v>
      </c>
      <c r="J284" s="274">
        <v>27688541</v>
      </c>
      <c r="K284" s="31">
        <v>10608856.970244369</v>
      </c>
      <c r="L284" s="27">
        <f>SUM(I284:K284)</f>
        <v>45170532.584571593</v>
      </c>
      <c r="M284" s="28">
        <f>L284/C284</f>
        <v>668.05490770644963</v>
      </c>
      <c r="N284" s="368">
        <v>15</v>
      </c>
      <c r="O284" s="196">
        <f>L284-AE284</f>
        <v>-94831018.417423159</v>
      </c>
      <c r="P284" s="197">
        <f>O284/AE284</f>
        <v>-0.67735691311071256</v>
      </c>
      <c r="Q284" s="196">
        <f>M284-AF284</f>
        <v>-1404.4762317584696</v>
      </c>
      <c r="R284" s="46"/>
      <c r="S284" s="73">
        <f>I284/AB284-1</f>
        <v>-0.91265162109984388</v>
      </c>
      <c r="T284" s="73">
        <f>K284/AD284-1</f>
        <v>-0.68450951467516519</v>
      </c>
      <c r="U284" s="97"/>
      <c r="V284" s="49"/>
      <c r="W284" s="104">
        <v>905</v>
      </c>
      <c r="X284" s="99" t="s">
        <v>282</v>
      </c>
      <c r="Y284" s="100">
        <v>67551</v>
      </c>
      <c r="Z284" s="210">
        <v>73786939.824964106</v>
      </c>
      <c r="AA284" s="175">
        <v>4899518.9378663776</v>
      </c>
      <c r="AB284" s="211">
        <f>Z284+AA284</f>
        <v>78686458.762830481</v>
      </c>
      <c r="AC284" s="274">
        <v>27688541</v>
      </c>
      <c r="AD284" s="250">
        <v>33626551.239164285</v>
      </c>
      <c r="AE284" s="212">
        <f>SUM(AB284+AC284+AD284)</f>
        <v>140001551.00199476</v>
      </c>
      <c r="AF284" s="175">
        <f>AE284/Y284</f>
        <v>2072.5311394649193</v>
      </c>
    </row>
    <row r="285" spans="1:32">
      <c r="A285" s="359">
        <v>908</v>
      </c>
      <c r="B285" s="25" t="s">
        <v>283</v>
      </c>
      <c r="C285" s="77">
        <v>20695</v>
      </c>
      <c r="D285" s="47">
        <v>4041535.5450585983</v>
      </c>
      <c r="E285" s="246">
        <f>D285-F285-G285</f>
        <v>4318173.9497533096</v>
      </c>
      <c r="F285" s="317">
        <v>-401261.62304787594</v>
      </c>
      <c r="G285" s="248">
        <v>124623.21835316443</v>
      </c>
      <c r="H285" s="67">
        <v>4399623.722280697</v>
      </c>
      <c r="I285" s="233">
        <f>SUM(D285+H285)</f>
        <v>8441159.2673392948</v>
      </c>
      <c r="J285" s="273">
        <v>883573</v>
      </c>
      <c r="K285" s="31">
        <v>3011996.771522976</v>
      </c>
      <c r="L285" s="27">
        <f>SUM(I285:K285)</f>
        <v>12336729.038862271</v>
      </c>
      <c r="M285" s="28">
        <f>L285/C285</f>
        <v>596.12123889162945</v>
      </c>
      <c r="N285" s="368">
        <v>6</v>
      </c>
      <c r="O285" s="196">
        <f>L285-AE285</f>
        <v>-34258205.652594879</v>
      </c>
      <c r="P285" s="197">
        <f>O285/AE285</f>
        <v>-0.73523454597471249</v>
      </c>
      <c r="Q285" s="196">
        <f>M285-AF285</f>
        <v>-1647.7956737718503</v>
      </c>
      <c r="R285" s="46"/>
      <c r="S285" s="73">
        <f>I285/AB285-1</f>
        <v>-0.76696473795104447</v>
      </c>
      <c r="T285" s="73">
        <f>K285/AD285-1</f>
        <v>-0.68256987424574034</v>
      </c>
      <c r="U285" s="97"/>
      <c r="V285" s="49"/>
      <c r="W285" s="104">
        <v>908</v>
      </c>
      <c r="X285" s="99" t="s">
        <v>283</v>
      </c>
      <c r="Y285" s="100">
        <v>20765</v>
      </c>
      <c r="Z285" s="210">
        <v>32010236.300840948</v>
      </c>
      <c r="AA285" s="175">
        <v>4212433.1489266707</v>
      </c>
      <c r="AB285" s="211">
        <f>Z285+AA285</f>
        <v>36222669.449767619</v>
      </c>
      <c r="AC285" s="273">
        <v>883573</v>
      </c>
      <c r="AD285" s="250">
        <v>9488692.2416895311</v>
      </c>
      <c r="AE285" s="212">
        <f>SUM(AB285+AC285+AD285)</f>
        <v>46594934.691457152</v>
      </c>
      <c r="AF285" s="175">
        <f>AE285/Y285</f>
        <v>2243.9169126634797</v>
      </c>
    </row>
    <row r="286" spans="1:32">
      <c r="A286" s="359">
        <v>915</v>
      </c>
      <c r="B286" s="25" t="s">
        <v>284</v>
      </c>
      <c r="C286" s="77">
        <v>19973</v>
      </c>
      <c r="D286" s="47">
        <v>-111335.72181723139</v>
      </c>
      <c r="E286" s="246">
        <f>D286-F286-G286</f>
        <v>-1832200.3813150402</v>
      </c>
      <c r="F286" s="317">
        <v>721924.57099062041</v>
      </c>
      <c r="G286" s="248">
        <v>998940.08850718837</v>
      </c>
      <c r="H286" s="67">
        <v>6429812.5362681132</v>
      </c>
      <c r="I286" s="233">
        <f>SUM(D286+H286)</f>
        <v>6318476.8144508814</v>
      </c>
      <c r="J286" s="274">
        <v>-2392541</v>
      </c>
      <c r="K286" s="31">
        <v>3428591.8909245902</v>
      </c>
      <c r="L286" s="27">
        <f>SUM(I286:K286)</f>
        <v>7354527.7053754721</v>
      </c>
      <c r="M286" s="28">
        <f>L286/C286</f>
        <v>368.22348697619145</v>
      </c>
      <c r="N286" s="368">
        <v>11</v>
      </c>
      <c r="O286" s="196">
        <f>L286-AE286</f>
        <v>-51812494.734925099</v>
      </c>
      <c r="P286" s="197">
        <f>O286/AE286</f>
        <v>-0.8756988707215041</v>
      </c>
      <c r="Q286" s="196">
        <f>M286-AF286</f>
        <v>-2549.5703013806765</v>
      </c>
      <c r="R286" s="249"/>
      <c r="S286" s="73">
        <f>I286/AB286-1</f>
        <v>-0.87535356157248689</v>
      </c>
      <c r="T286" s="73">
        <f>K286/AD286-1</f>
        <v>-0.68453483595299658</v>
      </c>
      <c r="U286" s="97"/>
      <c r="V286" s="49"/>
      <c r="W286" s="104">
        <v>915</v>
      </c>
      <c r="X286" s="99" t="s">
        <v>284</v>
      </c>
      <c r="Y286" s="100">
        <v>20278</v>
      </c>
      <c r="Z286" s="210">
        <v>42564456.143145926</v>
      </c>
      <c r="AA286" s="175">
        <v>8126738.0390715599</v>
      </c>
      <c r="AB286" s="211">
        <f>Z286+AA286</f>
        <v>50691194.182217486</v>
      </c>
      <c r="AC286" s="274">
        <v>-2392541</v>
      </c>
      <c r="AD286" s="250">
        <v>10868369.258083086</v>
      </c>
      <c r="AE286" s="212">
        <f>SUM(AB286+AC286+AD286)</f>
        <v>59167022.440300569</v>
      </c>
      <c r="AF286" s="175">
        <f>AE286/Y286</f>
        <v>2917.7937883568679</v>
      </c>
    </row>
    <row r="287" spans="1:32">
      <c r="A287" s="359">
        <v>918</v>
      </c>
      <c r="B287" s="25" t="s">
        <v>285</v>
      </c>
      <c r="C287" s="77">
        <v>2271</v>
      </c>
      <c r="D287" s="47">
        <v>313010.39534578222</v>
      </c>
      <c r="E287" s="246">
        <f>D287-F287-G287</f>
        <v>402095.21476376435</v>
      </c>
      <c r="F287" s="317">
        <v>-65510.01395556589</v>
      </c>
      <c r="G287" s="248">
        <v>-23574.805462416254</v>
      </c>
      <c r="H287" s="67">
        <v>745300.04630964203</v>
      </c>
      <c r="I287" s="233">
        <f>SUM(D287+H287)</f>
        <v>1058310.4416554242</v>
      </c>
      <c r="J287" s="273">
        <v>-498641</v>
      </c>
      <c r="K287" s="31">
        <v>506776.3920663633</v>
      </c>
      <c r="L287" s="27">
        <f>SUM(I287:K287)</f>
        <v>1066445.8337217874</v>
      </c>
      <c r="M287" s="28">
        <f>L287/C287</f>
        <v>469.59305756133307</v>
      </c>
      <c r="N287" s="368">
        <v>2</v>
      </c>
      <c r="O287" s="196">
        <f>L287-AE287</f>
        <v>-5397757.0258258479</v>
      </c>
      <c r="P287" s="197">
        <f>O287/AE287</f>
        <v>-0.83502283933638533</v>
      </c>
      <c r="Q287" s="196">
        <f>M287-AF287</f>
        <v>-2350.7397781924346</v>
      </c>
      <c r="R287" s="46"/>
      <c r="S287" s="73">
        <f>I287/AB287-1</f>
        <v>-0.79967734919740296</v>
      </c>
      <c r="T287" s="73">
        <f>K287/AD287-1</f>
        <v>-0.69831407803230439</v>
      </c>
      <c r="U287" s="97"/>
      <c r="V287" s="49"/>
      <c r="W287" s="104">
        <v>918</v>
      </c>
      <c r="X287" s="99" t="s">
        <v>285</v>
      </c>
      <c r="Y287" s="100">
        <v>2292</v>
      </c>
      <c r="Z287" s="210">
        <v>3912034.2993730148</v>
      </c>
      <c r="AA287" s="175">
        <v>1370995.0406206436</v>
      </c>
      <c r="AB287" s="211">
        <f>Z287+AA287</f>
        <v>5283029.3399936585</v>
      </c>
      <c r="AC287" s="273">
        <v>-498641</v>
      </c>
      <c r="AD287" s="250">
        <v>1679814.5195539773</v>
      </c>
      <c r="AE287" s="212">
        <f>SUM(AB287+AC287+AD287)</f>
        <v>6464202.8595476355</v>
      </c>
      <c r="AF287" s="175">
        <f>AE287/Y287</f>
        <v>2820.3328357537675</v>
      </c>
    </row>
    <row r="288" spans="1:32">
      <c r="A288" s="359">
        <v>921</v>
      </c>
      <c r="B288" s="25" t="s">
        <v>286</v>
      </c>
      <c r="C288" s="77">
        <v>1941</v>
      </c>
      <c r="D288" s="47">
        <v>969731.08215400937</v>
      </c>
      <c r="E288" s="246">
        <f>D288-F288-G288</f>
        <v>196870.24492325971</v>
      </c>
      <c r="F288" s="317">
        <v>694825.65779123851</v>
      </c>
      <c r="G288" s="248">
        <v>78035.17943951115</v>
      </c>
      <c r="H288" s="67">
        <v>967360.81251406844</v>
      </c>
      <c r="I288" s="233">
        <f>SUM(D288+H288)</f>
        <v>1937091.8946680778</v>
      </c>
      <c r="J288" s="274">
        <v>291320</v>
      </c>
      <c r="K288" s="31">
        <v>483778.68200897524</v>
      </c>
      <c r="L288" s="27">
        <f>SUM(I288:K288)</f>
        <v>2712190.5766770532</v>
      </c>
      <c r="M288" s="28">
        <f>L288/C288</f>
        <v>1397.3161136924541</v>
      </c>
      <c r="N288" s="368">
        <v>11</v>
      </c>
      <c r="O288" s="196">
        <f>L288-AE288</f>
        <v>-8697221.8760149926</v>
      </c>
      <c r="P288" s="197">
        <f>O288/AE288</f>
        <v>-0.7622848163371363</v>
      </c>
      <c r="Q288" s="196">
        <f>M288-AF288</f>
        <v>-4388.3899982203493</v>
      </c>
      <c r="R288" s="46"/>
      <c r="S288" s="73">
        <f>I288/AB288-1</f>
        <v>-0.79655190679354182</v>
      </c>
      <c r="T288" s="73">
        <f>K288/AD288-1</f>
        <v>-0.69702949717002283</v>
      </c>
      <c r="U288" s="97"/>
      <c r="V288" s="49"/>
      <c r="W288" s="104">
        <v>921</v>
      </c>
      <c r="X288" s="99" t="s">
        <v>286</v>
      </c>
      <c r="Y288" s="100">
        <v>1972</v>
      </c>
      <c r="Z288" s="210">
        <v>7432050.1151602613</v>
      </c>
      <c r="AA288" s="175">
        <v>2089257.5763417992</v>
      </c>
      <c r="AB288" s="211">
        <f>Z288+AA288</f>
        <v>9521307.6915020607</v>
      </c>
      <c r="AC288" s="274">
        <v>291320</v>
      </c>
      <c r="AD288" s="250">
        <v>1596784.7611899865</v>
      </c>
      <c r="AE288" s="212">
        <f>SUM(AB288+AC288+AD288)</f>
        <v>11409412.452692047</v>
      </c>
      <c r="AF288" s="175">
        <f>AE288/Y288</f>
        <v>5785.706111912803</v>
      </c>
    </row>
    <row r="289" spans="1:32">
      <c r="A289" s="359">
        <v>922</v>
      </c>
      <c r="B289" s="25" t="s">
        <v>287</v>
      </c>
      <c r="C289" s="77">
        <v>4444</v>
      </c>
      <c r="D289" s="47">
        <v>1983350.5702866479</v>
      </c>
      <c r="E289" s="246">
        <f>D289-F289-G289</f>
        <v>2570074.1240940597</v>
      </c>
      <c r="F289" s="317">
        <v>-277440.15797350585</v>
      </c>
      <c r="G289" s="248">
        <v>-309283.39583390584</v>
      </c>
      <c r="H289" s="67">
        <v>1371427.7054148612</v>
      </c>
      <c r="I289" s="233">
        <f>SUM(D289+H289)</f>
        <v>3354778.2757015089</v>
      </c>
      <c r="J289" s="273">
        <v>-1009067</v>
      </c>
      <c r="K289" s="31">
        <v>748148.44903327001</v>
      </c>
      <c r="L289" s="27">
        <f>SUM(I289:K289)</f>
        <v>3093859.724734779</v>
      </c>
      <c r="M289" s="28">
        <f>L289/C289</f>
        <v>696.18805687101235</v>
      </c>
      <c r="N289" s="368">
        <v>6</v>
      </c>
      <c r="O289" s="196">
        <f>L289-AE289</f>
        <v>-4842158.4391568601</v>
      </c>
      <c r="P289" s="197">
        <f>O289/AE289</f>
        <v>-0.61014961649008848</v>
      </c>
      <c r="Q289" s="196">
        <f>M289-AF289</f>
        <v>-1121.0819600494456</v>
      </c>
      <c r="R289" s="46"/>
      <c r="S289" s="73">
        <f>I289/AB289-1</f>
        <v>-0.48596628088116911</v>
      </c>
      <c r="T289" s="73">
        <f>K289/AD289-1</f>
        <v>-0.6906825216155692</v>
      </c>
      <c r="U289" s="97"/>
      <c r="V289" s="49"/>
      <c r="W289" s="104">
        <v>922</v>
      </c>
      <c r="X289" s="99" t="s">
        <v>287</v>
      </c>
      <c r="Y289" s="100">
        <v>4367</v>
      </c>
      <c r="Z289" s="210">
        <v>4735206.6866662437</v>
      </c>
      <c r="AA289" s="175">
        <v>1791171.1576750788</v>
      </c>
      <c r="AB289" s="211">
        <f>Z289+AA289</f>
        <v>6526377.8443413228</v>
      </c>
      <c r="AC289" s="273">
        <v>-1009067</v>
      </c>
      <c r="AD289" s="250">
        <v>2418707.3195503172</v>
      </c>
      <c r="AE289" s="212">
        <f>SUM(AB289+AC289+AD289)</f>
        <v>7936018.1638916396</v>
      </c>
      <c r="AF289" s="175">
        <f>AE289/Y289</f>
        <v>1817.2700169204579</v>
      </c>
    </row>
    <row r="290" spans="1:32">
      <c r="A290" s="359">
        <v>924</v>
      </c>
      <c r="B290" s="25" t="s">
        <v>288</v>
      </c>
      <c r="C290" s="77">
        <v>3004</v>
      </c>
      <c r="D290" s="47">
        <v>739161.52981234575</v>
      </c>
      <c r="E290" s="246">
        <f>D290-F290-G290</f>
        <v>1171034.072790025</v>
      </c>
      <c r="F290" s="317">
        <v>-119891.45469181852</v>
      </c>
      <c r="G290" s="248">
        <v>-311981.08828586078</v>
      </c>
      <c r="H290" s="67">
        <v>1619863.4413750111</v>
      </c>
      <c r="I290" s="233">
        <f>SUM(D290+H290)</f>
        <v>2359024.9711873569</v>
      </c>
      <c r="J290" s="274">
        <v>51531</v>
      </c>
      <c r="K290" s="31">
        <v>700781.58839000668</v>
      </c>
      <c r="L290" s="27">
        <f>SUM(I290:K290)</f>
        <v>3111337.5595773635</v>
      </c>
      <c r="M290" s="28">
        <f>L290/C290</f>
        <v>1035.7315444664991</v>
      </c>
      <c r="N290" s="368">
        <v>16</v>
      </c>
      <c r="O290" s="196">
        <f>L290-AE290</f>
        <v>-8996330.3681877628</v>
      </c>
      <c r="P290" s="197">
        <f>O290/AE290</f>
        <v>-0.74302751131433897</v>
      </c>
      <c r="Q290" s="196">
        <f>M290-AF290</f>
        <v>-2914.5679425694316</v>
      </c>
      <c r="R290" s="46"/>
      <c r="S290" s="73">
        <f>I290/AB290-1</f>
        <v>-0.75772400327463751</v>
      </c>
      <c r="T290" s="73">
        <f>K290/AD290-1</f>
        <v>-0.6978353822399137</v>
      </c>
      <c r="U290" s="97"/>
      <c r="V290" s="49"/>
      <c r="W290" s="104">
        <v>924</v>
      </c>
      <c r="X290" s="99" t="s">
        <v>288</v>
      </c>
      <c r="Y290" s="100">
        <v>3065</v>
      </c>
      <c r="Z290" s="210">
        <v>6762253.9129898716</v>
      </c>
      <c r="AA290" s="175">
        <v>2974678.3587674634</v>
      </c>
      <c r="AB290" s="211">
        <f>Z290+AA290</f>
        <v>9736932.2717573345</v>
      </c>
      <c r="AC290" s="274">
        <v>51531</v>
      </c>
      <c r="AD290" s="250">
        <v>2319204.6560077919</v>
      </c>
      <c r="AE290" s="212">
        <f>SUM(AB290+AC290+AD290)</f>
        <v>12107667.927765127</v>
      </c>
      <c r="AF290" s="175">
        <f>AE290/Y290</f>
        <v>3950.2994870359307</v>
      </c>
    </row>
    <row r="291" spans="1:32">
      <c r="A291" s="359">
        <v>925</v>
      </c>
      <c r="B291" s="25" t="s">
        <v>289</v>
      </c>
      <c r="C291" s="77">
        <v>3490</v>
      </c>
      <c r="D291" s="47">
        <v>3361030.1526939059</v>
      </c>
      <c r="E291" s="246">
        <f>D291-F291-G291</f>
        <v>1295232.790366618</v>
      </c>
      <c r="F291" s="317">
        <v>1171553.0129345662</v>
      </c>
      <c r="G291" s="248">
        <v>894244.34939272143</v>
      </c>
      <c r="H291" s="67">
        <v>-136155.2537546673</v>
      </c>
      <c r="I291" s="233">
        <f>SUM(D291+H291)</f>
        <v>3224874.8989392384</v>
      </c>
      <c r="J291" s="273">
        <v>61098</v>
      </c>
      <c r="K291" s="31">
        <v>771981.58757927257</v>
      </c>
      <c r="L291" s="27">
        <f>SUM(I291:K291)</f>
        <v>4057954.4865185111</v>
      </c>
      <c r="M291" s="28">
        <f>L291/C291</f>
        <v>1162.7376752202038</v>
      </c>
      <c r="N291" s="368">
        <v>11</v>
      </c>
      <c r="O291" s="196">
        <f>L291-AE291</f>
        <v>-7332790.2700286638</v>
      </c>
      <c r="P291" s="197">
        <f>O291/AE291</f>
        <v>-0.64374985365324078</v>
      </c>
      <c r="Q291" s="196">
        <f>M291-AF291</f>
        <v>-2071.4317616188582</v>
      </c>
      <c r="R291" s="46"/>
      <c r="S291" s="73">
        <f>I291/AB291-1</f>
        <v>-0.63170504814759854</v>
      </c>
      <c r="T291" s="73">
        <f>K291/AD291-1</f>
        <v>-0.70001700896437347</v>
      </c>
      <c r="U291" s="97"/>
      <c r="V291" s="49"/>
      <c r="W291" s="104">
        <v>925</v>
      </c>
      <c r="X291" s="99" t="s">
        <v>289</v>
      </c>
      <c r="Y291" s="100">
        <v>3522</v>
      </c>
      <c r="Z291" s="210">
        <v>7989130.1163990498</v>
      </c>
      <c r="AA291" s="175">
        <v>767098.77764141245</v>
      </c>
      <c r="AB291" s="211">
        <f>Z291+AA291</f>
        <v>8756228.8940404616</v>
      </c>
      <c r="AC291" s="273">
        <v>61098</v>
      </c>
      <c r="AD291" s="250">
        <v>2573417.8625067133</v>
      </c>
      <c r="AE291" s="212">
        <f>SUM(AB291+AC291+AD291)</f>
        <v>11390744.756547175</v>
      </c>
      <c r="AF291" s="175">
        <f>AE291/Y291</f>
        <v>3234.1694368390617</v>
      </c>
    </row>
    <row r="292" spans="1:32">
      <c r="A292" s="359">
        <v>927</v>
      </c>
      <c r="B292" s="25" t="s">
        <v>290</v>
      </c>
      <c r="C292" s="77">
        <v>29239</v>
      </c>
      <c r="D292" s="47">
        <v>15401191.439973427</v>
      </c>
      <c r="E292" s="246">
        <f>D292-F292-G292</f>
        <v>14602134.178940492</v>
      </c>
      <c r="F292" s="317">
        <v>-56093.811421952822</v>
      </c>
      <c r="G292" s="248">
        <v>855151.07245488896</v>
      </c>
      <c r="H292" s="67">
        <v>3757385.9905070974</v>
      </c>
      <c r="I292" s="233">
        <f>SUM(D292+H292)</f>
        <v>19158577.430480525</v>
      </c>
      <c r="J292" s="274">
        <v>-3174515</v>
      </c>
      <c r="K292" s="31">
        <v>4409554.6723250672</v>
      </c>
      <c r="L292" s="27">
        <f>SUM(I292:K292)</f>
        <v>20393617.102805592</v>
      </c>
      <c r="M292" s="28">
        <f>L292/C292</f>
        <v>697.47997889139822</v>
      </c>
      <c r="N292" s="368">
        <v>1</v>
      </c>
      <c r="O292" s="196">
        <f>L292-AE292</f>
        <v>-15734029.732375905</v>
      </c>
      <c r="P292" s="197">
        <f>O292/AE292</f>
        <v>-0.43551216618553562</v>
      </c>
      <c r="Q292" s="196">
        <f>M292-AF292</f>
        <v>-541.4653858267601</v>
      </c>
      <c r="R292" s="46"/>
      <c r="S292" s="73">
        <f>I292/AB292-1</f>
        <v>-0.25431376386711724</v>
      </c>
      <c r="T292" s="73">
        <f>K292/AD292-1</f>
        <v>-0.67599713970276498</v>
      </c>
      <c r="U292" s="97"/>
      <c r="V292" s="49"/>
      <c r="W292" s="104">
        <v>927</v>
      </c>
      <c r="X292" s="99" t="s">
        <v>290</v>
      </c>
      <c r="Y292" s="100">
        <v>29160</v>
      </c>
      <c r="Z292" s="210">
        <v>26725941.265296564</v>
      </c>
      <c r="AA292" s="175">
        <v>-1033395.9263392438</v>
      </c>
      <c r="AB292" s="211">
        <f>Z292+AA292</f>
        <v>25692545.338957321</v>
      </c>
      <c r="AC292" s="274">
        <v>-3174515</v>
      </c>
      <c r="AD292" s="250">
        <v>13609616.496224178</v>
      </c>
      <c r="AE292" s="212">
        <f>SUM(AB292+AC292+AD292)</f>
        <v>36127646.835181497</v>
      </c>
      <c r="AF292" s="175">
        <f>AE292/Y292</f>
        <v>1238.9453647181583</v>
      </c>
    </row>
    <row r="293" spans="1:32">
      <c r="A293" s="359">
        <v>931</v>
      </c>
      <c r="B293" s="25" t="s">
        <v>291</v>
      </c>
      <c r="C293" s="77">
        <v>6070</v>
      </c>
      <c r="D293" s="47">
        <v>6924068.2290868871</v>
      </c>
      <c r="E293" s="246">
        <f>D293-F293-G293</f>
        <v>787324.05250823079</v>
      </c>
      <c r="F293" s="317">
        <v>3626863.0738060228</v>
      </c>
      <c r="G293" s="248">
        <v>2509881.1027726335</v>
      </c>
      <c r="H293" s="67">
        <v>1848837.437603472</v>
      </c>
      <c r="I293" s="233">
        <f>SUM(D293+H293)</f>
        <v>8772905.6666903589</v>
      </c>
      <c r="J293" s="273">
        <v>67802</v>
      </c>
      <c r="K293" s="31">
        <v>1338060.8693209358</v>
      </c>
      <c r="L293" s="27">
        <f>SUM(I293:K293)</f>
        <v>10178768.536011295</v>
      </c>
      <c r="M293" s="28">
        <f>L293/C293</f>
        <v>1676.897617135304</v>
      </c>
      <c r="N293" s="368">
        <v>13</v>
      </c>
      <c r="O293" s="196">
        <f>L293-AE293</f>
        <v>-17597398.743664481</v>
      </c>
      <c r="P293" s="197">
        <f>O293/AE293</f>
        <v>-0.63354308628968958</v>
      </c>
      <c r="Q293" s="196">
        <f>M293-AF293</f>
        <v>-2878.8129421029726</v>
      </c>
      <c r="R293" s="249"/>
      <c r="S293" s="73">
        <f>I293/AB293-1</f>
        <v>-0.62475637438368148</v>
      </c>
      <c r="T293" s="73">
        <f>K293/AD293-1</f>
        <v>-0.69091754807770667</v>
      </c>
      <c r="U293" s="97"/>
      <c r="V293" s="49"/>
      <c r="W293" s="104">
        <v>931</v>
      </c>
      <c r="X293" s="99" t="s">
        <v>291</v>
      </c>
      <c r="Y293" s="100">
        <v>6097</v>
      </c>
      <c r="Z293" s="210">
        <v>18424906.415239841</v>
      </c>
      <c r="AA293" s="175">
        <v>4954319.9534461293</v>
      </c>
      <c r="AB293" s="211">
        <f>Z293+AA293</f>
        <v>23379226.368685968</v>
      </c>
      <c r="AC293" s="273">
        <v>67802</v>
      </c>
      <c r="AD293" s="250">
        <v>4329138.9109898051</v>
      </c>
      <c r="AE293" s="212">
        <f>SUM(AB293+AC293+AD293)</f>
        <v>27776167.279675774</v>
      </c>
      <c r="AF293" s="175">
        <f>AE293/Y293</f>
        <v>4555.7105592382768</v>
      </c>
    </row>
    <row r="294" spans="1:32">
      <c r="A294" s="359">
        <v>934</v>
      </c>
      <c r="B294" s="25" t="s">
        <v>292</v>
      </c>
      <c r="C294" s="77">
        <v>2756</v>
      </c>
      <c r="D294" s="47">
        <v>729771.53020941955</v>
      </c>
      <c r="E294" s="246">
        <f>D294-F294-G294</f>
        <v>362538.5279809226</v>
      </c>
      <c r="F294" s="317">
        <v>329698.51586891845</v>
      </c>
      <c r="G294" s="248">
        <v>37534.486359578485</v>
      </c>
      <c r="H294" s="67">
        <v>1244670.081546118</v>
      </c>
      <c r="I294" s="233">
        <f>SUM(D294+H294)</f>
        <v>1974441.6117555376</v>
      </c>
      <c r="J294" s="274">
        <v>-757153</v>
      </c>
      <c r="K294" s="31">
        <v>555935.26120531536</v>
      </c>
      <c r="L294" s="27">
        <f>SUM(I294:K294)</f>
        <v>1773223.8729608529</v>
      </c>
      <c r="M294" s="28">
        <f>L294/C294</f>
        <v>643.40488859247205</v>
      </c>
      <c r="N294" s="368">
        <v>14</v>
      </c>
      <c r="O294" s="196">
        <f>L294-AE294</f>
        <v>-7343645.0326381065</v>
      </c>
      <c r="P294" s="197">
        <f>O294/AE294</f>
        <v>-0.80550078197659947</v>
      </c>
      <c r="Q294" s="196">
        <f>M294-AF294</f>
        <v>-2631.3325056600274</v>
      </c>
      <c r="R294" s="46"/>
      <c r="S294" s="73">
        <f>I294/AB294-1</f>
        <v>-0.75497954254178357</v>
      </c>
      <c r="T294" s="73">
        <f>K294/AD294-1</f>
        <v>-0.69382600024798635</v>
      </c>
      <c r="U294" s="97"/>
      <c r="V294" s="49"/>
      <c r="W294" s="104">
        <v>934</v>
      </c>
      <c r="X294" s="99" t="s">
        <v>292</v>
      </c>
      <c r="Y294" s="100">
        <v>2784</v>
      </c>
      <c r="Z294" s="210">
        <v>5903790.1411740761</v>
      </c>
      <c r="AA294" s="175">
        <v>2154482.3485515681</v>
      </c>
      <c r="AB294" s="211">
        <f>Z294+AA294</f>
        <v>8058272.4897256438</v>
      </c>
      <c r="AC294" s="274">
        <v>-757153</v>
      </c>
      <c r="AD294" s="250">
        <v>1815749.4158733152</v>
      </c>
      <c r="AE294" s="212">
        <f>SUM(AB294+AC294+AD294)</f>
        <v>9116868.905598959</v>
      </c>
      <c r="AF294" s="175">
        <f>AE294/Y294</f>
        <v>3274.7373942524996</v>
      </c>
    </row>
    <row r="295" spans="1:32">
      <c r="A295" s="359">
        <v>935</v>
      </c>
      <c r="B295" s="25" t="s">
        <v>293</v>
      </c>
      <c r="C295" s="77">
        <v>3040</v>
      </c>
      <c r="D295" s="47">
        <v>651402.80640696839</v>
      </c>
      <c r="E295" s="246">
        <f>D295-F295-G295</f>
        <v>281822.4708899312</v>
      </c>
      <c r="F295" s="317">
        <v>136442.51767940156</v>
      </c>
      <c r="G295" s="248">
        <v>233137.81783763564</v>
      </c>
      <c r="H295" s="67">
        <v>897521.6456999908</v>
      </c>
      <c r="I295" s="233">
        <f>SUM(D295+H295)</f>
        <v>1548924.4521069592</v>
      </c>
      <c r="J295" s="273">
        <v>-40749</v>
      </c>
      <c r="K295" s="31">
        <v>633601.14442632813</v>
      </c>
      <c r="L295" s="27">
        <f>SUM(I295:K295)</f>
        <v>2141776.5965332873</v>
      </c>
      <c r="M295" s="28">
        <f>L295/C295</f>
        <v>704.53177517542349</v>
      </c>
      <c r="N295" s="368">
        <v>8</v>
      </c>
      <c r="O295" s="196">
        <f>L295-AE295</f>
        <v>-8141930.5136821698</v>
      </c>
      <c r="P295" s="197">
        <f>O295/AE295</f>
        <v>-0.79173107775446805</v>
      </c>
      <c r="Q295" s="196">
        <f>M295-AF295</f>
        <v>-2626.7630451081714</v>
      </c>
      <c r="R295" s="46"/>
      <c r="S295" s="73">
        <f>I295/AB295-1</f>
        <v>-0.81235236455261239</v>
      </c>
      <c r="T295" s="73">
        <f>K295/AD295-1</f>
        <v>-0.69391620909787644</v>
      </c>
      <c r="U295" s="97"/>
      <c r="V295" s="49"/>
      <c r="W295" s="104">
        <v>935</v>
      </c>
      <c r="X295" s="99" t="s">
        <v>293</v>
      </c>
      <c r="Y295" s="100">
        <v>3087</v>
      </c>
      <c r="Z295" s="210">
        <v>6029796.9202505695</v>
      </c>
      <c r="AA295" s="175">
        <v>2224634.0424099993</v>
      </c>
      <c r="AB295" s="211">
        <f>Z295+AA295</f>
        <v>8254430.9626605688</v>
      </c>
      <c r="AC295" s="273">
        <v>-40749</v>
      </c>
      <c r="AD295" s="250">
        <v>2070025.1475548889</v>
      </c>
      <c r="AE295" s="212">
        <f>SUM(AB295+AC295+AD295)</f>
        <v>10283707.110215457</v>
      </c>
      <c r="AF295" s="175">
        <f>AE295/Y295</f>
        <v>3331.2948202835946</v>
      </c>
    </row>
    <row r="296" spans="1:32">
      <c r="A296" s="359">
        <v>936</v>
      </c>
      <c r="B296" s="25" t="s">
        <v>294</v>
      </c>
      <c r="C296" s="77">
        <v>6465</v>
      </c>
      <c r="D296" s="47">
        <v>3931774.2242526673</v>
      </c>
      <c r="E296" s="246">
        <f>D296-F296-G296</f>
        <v>689852.82440733793</v>
      </c>
      <c r="F296" s="317">
        <v>2136402.3985461933</v>
      </c>
      <c r="G296" s="248">
        <v>1105519.0012991361</v>
      </c>
      <c r="H296" s="67">
        <v>1658549.5244342214</v>
      </c>
      <c r="I296" s="233">
        <f>SUM(D296+H296)</f>
        <v>5590323.7486868892</v>
      </c>
      <c r="J296" s="274">
        <v>610435</v>
      </c>
      <c r="K296" s="31">
        <v>1394460.3696113955</v>
      </c>
      <c r="L296" s="27">
        <f>SUM(I296:K296)</f>
        <v>7595219.1182982847</v>
      </c>
      <c r="M296" s="28">
        <f>L296/C296</f>
        <v>1174.8212093268808</v>
      </c>
      <c r="N296" s="368">
        <v>6</v>
      </c>
      <c r="O296" s="196">
        <f>L296-AE296</f>
        <v>-20250340.61125505</v>
      </c>
      <c r="P296" s="197">
        <f>O296/AE296</f>
        <v>-0.72723769275726757</v>
      </c>
      <c r="Q296" s="196">
        <f>M296-AF296</f>
        <v>-3102.5305156429099</v>
      </c>
      <c r="R296" s="46"/>
      <c r="S296" s="73">
        <f>I296/AB296-1</f>
        <v>-0.75322890866508885</v>
      </c>
      <c r="T296" s="73">
        <f>K296/AD296-1</f>
        <v>-0.69561510962910278</v>
      </c>
      <c r="U296" s="97"/>
      <c r="V296" s="49"/>
      <c r="W296" s="104">
        <v>936</v>
      </c>
      <c r="X296" s="99" t="s">
        <v>294</v>
      </c>
      <c r="Y296" s="100">
        <v>6510</v>
      </c>
      <c r="Z296" s="210">
        <v>18232907.706479948</v>
      </c>
      <c r="AA296" s="175">
        <v>4420976.5813674051</v>
      </c>
      <c r="AB296" s="211">
        <f>Z296+AA296</f>
        <v>22653884.287847355</v>
      </c>
      <c r="AC296" s="274">
        <v>610435</v>
      </c>
      <c r="AD296" s="250">
        <v>4581240.4417059803</v>
      </c>
      <c r="AE296" s="212">
        <f>SUM(AB296+AC296+AD296)</f>
        <v>27845559.729553334</v>
      </c>
      <c r="AF296" s="175">
        <f>AE296/Y296</f>
        <v>4277.3517249697907</v>
      </c>
    </row>
    <row r="297" spans="1:32">
      <c r="A297" s="359">
        <v>946</v>
      </c>
      <c r="B297" s="25" t="s">
        <v>295</v>
      </c>
      <c r="C297" s="77">
        <v>6376</v>
      </c>
      <c r="D297" s="47">
        <v>6520996.3715439886</v>
      </c>
      <c r="E297" s="246">
        <f>D297-F297-G297</f>
        <v>4882451.4960302562</v>
      </c>
      <c r="F297" s="317">
        <v>806302.13141631358</v>
      </c>
      <c r="G297" s="248">
        <v>832242.74409741897</v>
      </c>
      <c r="H297" s="67">
        <v>2014961.1973800007</v>
      </c>
      <c r="I297" s="233">
        <f>SUM(D297+H297)</f>
        <v>8535957.5689239893</v>
      </c>
      <c r="J297" s="273">
        <v>705760</v>
      </c>
      <c r="K297" s="31">
        <v>1339912.2226567063</v>
      </c>
      <c r="L297" s="27">
        <f>SUM(I297:K297)</f>
        <v>10581629.791580696</v>
      </c>
      <c r="M297" s="28">
        <f>L297/C297</f>
        <v>1659.6031668100213</v>
      </c>
      <c r="N297" s="368">
        <v>15</v>
      </c>
      <c r="O297" s="196">
        <f>L297-AE297</f>
        <v>-12105229.56333933</v>
      </c>
      <c r="P297" s="197">
        <f>O297/AE297</f>
        <v>-0.53357890459677526</v>
      </c>
      <c r="Q297" s="196">
        <f>M297-AF297</f>
        <v>-1891.8776338975595</v>
      </c>
      <c r="R297" s="46"/>
      <c r="S297" s="73">
        <f>I297/AB297-1</f>
        <v>-0.51366901418241429</v>
      </c>
      <c r="T297" s="73">
        <f>K297/AD297-1</f>
        <v>-0.69749263886069857</v>
      </c>
      <c r="U297" s="97"/>
      <c r="V297" s="49"/>
      <c r="W297" s="104">
        <v>946</v>
      </c>
      <c r="X297" s="99" t="s">
        <v>295</v>
      </c>
      <c r="Y297" s="100">
        <v>6388</v>
      </c>
      <c r="Z297" s="210">
        <v>13331204.914338754</v>
      </c>
      <c r="AA297" s="175">
        <v>4220540.3329313379</v>
      </c>
      <c r="AB297" s="211">
        <f>Z297+AA297</f>
        <v>17551745.247270092</v>
      </c>
      <c r="AC297" s="273">
        <v>705760</v>
      </c>
      <c r="AD297" s="250">
        <v>4429354.1076499335</v>
      </c>
      <c r="AE297" s="212">
        <f>SUM(AB297+AC297+AD297)</f>
        <v>22686859.354920026</v>
      </c>
      <c r="AF297" s="175">
        <f>AE297/Y297</f>
        <v>3551.4808007075808</v>
      </c>
    </row>
    <row r="298" spans="1:32">
      <c r="A298" s="359">
        <v>976</v>
      </c>
      <c r="B298" s="25" t="s">
        <v>296</v>
      </c>
      <c r="C298" s="77">
        <v>3830</v>
      </c>
      <c r="D298" s="47">
        <v>2934462.5985176759</v>
      </c>
      <c r="E298" s="246">
        <f>D298-F298-G298</f>
        <v>1736635.4015281133</v>
      </c>
      <c r="F298" s="317">
        <v>773359.29094524588</v>
      </c>
      <c r="G298" s="248">
        <v>424467.90604431677</v>
      </c>
      <c r="H298" s="67">
        <v>1999355.9235327512</v>
      </c>
      <c r="I298" s="233">
        <f>SUM(D298+H298)</f>
        <v>4933818.5220504273</v>
      </c>
      <c r="J298" s="274">
        <v>-317114</v>
      </c>
      <c r="K298" s="31">
        <v>823318.07961083169</v>
      </c>
      <c r="L298" s="27">
        <f>SUM(I298:K298)</f>
        <v>5440022.6016612593</v>
      </c>
      <c r="M298" s="28">
        <f>L298/C298</f>
        <v>1420.3714364650807</v>
      </c>
      <c r="N298" s="368">
        <v>19</v>
      </c>
      <c r="O298" s="196">
        <f>L298-AE298</f>
        <v>-15237511.899060177</v>
      </c>
      <c r="P298" s="197">
        <f>O298/AE298</f>
        <v>-0.73691144843833012</v>
      </c>
      <c r="Q298" s="196">
        <f>M298-AF298</f>
        <v>-3895.1901318437722</v>
      </c>
      <c r="R298" s="46"/>
      <c r="S298" s="73">
        <f>I298/AB298-1</f>
        <v>-0.73058543347383043</v>
      </c>
      <c r="T298" s="73">
        <f>K298/AD298-1</f>
        <v>-0.69296804829705527</v>
      </c>
      <c r="U298" s="97"/>
      <c r="V298" s="49"/>
      <c r="W298" s="104">
        <v>976</v>
      </c>
      <c r="X298" s="99" t="s">
        <v>296</v>
      </c>
      <c r="Y298" s="100">
        <v>3890</v>
      </c>
      <c r="Z298" s="210">
        <v>14937201.180326618</v>
      </c>
      <c r="AA298" s="175">
        <v>3375908.5585678513</v>
      </c>
      <c r="AB298" s="211">
        <f>Z298+AA298</f>
        <v>18313109.73889447</v>
      </c>
      <c r="AC298" s="274">
        <v>-317114</v>
      </c>
      <c r="AD298" s="250">
        <v>2681538.7618269674</v>
      </c>
      <c r="AE298" s="212">
        <f>SUM(AB298+AC298+AD298)</f>
        <v>20677534.500721436</v>
      </c>
      <c r="AF298" s="175">
        <f>AE298/Y298</f>
        <v>5315.5615683088527</v>
      </c>
    </row>
    <row r="299" spans="1:32">
      <c r="A299" s="359">
        <v>977</v>
      </c>
      <c r="B299" s="25" t="s">
        <v>297</v>
      </c>
      <c r="C299" s="77">
        <v>15357</v>
      </c>
      <c r="D299" s="47">
        <v>9463303.6918060128</v>
      </c>
      <c r="E299" s="246">
        <f>D299-F299-G299</f>
        <v>9950319.7063208818</v>
      </c>
      <c r="F299" s="317">
        <v>-71439.520232758659</v>
      </c>
      <c r="G299" s="248">
        <v>-415576.49428210995</v>
      </c>
      <c r="H299" s="67">
        <v>6533559.2666494055</v>
      </c>
      <c r="I299" s="233">
        <f>SUM(D299+H299)</f>
        <v>15996862.958455417</v>
      </c>
      <c r="J299" s="273">
        <v>360620</v>
      </c>
      <c r="K299" s="31">
        <v>2472896.6956791938</v>
      </c>
      <c r="L299" s="27">
        <f>SUM(I299:K299)</f>
        <v>18830379.654134613</v>
      </c>
      <c r="M299" s="28">
        <f>L299/C299</f>
        <v>1226.1756628335361</v>
      </c>
      <c r="N299" s="368">
        <v>17</v>
      </c>
      <c r="O299" s="196">
        <f>L299-AE299</f>
        <v>-29412457.032918569</v>
      </c>
      <c r="P299" s="197">
        <f>O299/AE299</f>
        <v>-0.60967511557652498</v>
      </c>
      <c r="Q299" s="196">
        <f>M299-AF299</f>
        <v>-1926.1267866602684</v>
      </c>
      <c r="R299" s="46"/>
      <c r="S299" s="73">
        <f>I299/AB299-1</f>
        <v>-0.59897072567880638</v>
      </c>
      <c r="T299" s="73">
        <f>K299/AD299-1</f>
        <v>-0.69060568442363157</v>
      </c>
      <c r="U299" s="97"/>
      <c r="V299" s="49"/>
      <c r="W299" s="104">
        <v>977</v>
      </c>
      <c r="X299" s="99" t="s">
        <v>297</v>
      </c>
      <c r="Y299" s="100">
        <v>15304</v>
      </c>
      <c r="Z299" s="210">
        <v>29314360.721976548</v>
      </c>
      <c r="AA299" s="175">
        <v>10575153.542369051</v>
      </c>
      <c r="AB299" s="211">
        <f>Z299+AA299</f>
        <v>39889514.264345601</v>
      </c>
      <c r="AC299" s="273">
        <v>360620</v>
      </c>
      <c r="AD299" s="250">
        <v>7992702.422707581</v>
      </c>
      <c r="AE299" s="212">
        <f>SUM(AB299+AC299+AD299)</f>
        <v>48242836.687053181</v>
      </c>
      <c r="AF299" s="175">
        <f>AE299/Y299</f>
        <v>3152.3024494938045</v>
      </c>
    </row>
    <row r="300" spans="1:32">
      <c r="A300" s="359">
        <v>980</v>
      </c>
      <c r="B300" s="25" t="s">
        <v>298</v>
      </c>
      <c r="C300" s="77">
        <v>33533</v>
      </c>
      <c r="D300" s="47">
        <v>20079742.22750267</v>
      </c>
      <c r="E300" s="246">
        <f>D300-F300-G300</f>
        <v>21803402.098385118</v>
      </c>
      <c r="F300" s="317">
        <v>-490734.72712584567</v>
      </c>
      <c r="G300" s="248">
        <v>-1232925.1437566024</v>
      </c>
      <c r="H300" s="67">
        <v>6641724.9738257173</v>
      </c>
      <c r="I300" s="233">
        <f>SUM(D300+H300)</f>
        <v>26721467.201328389</v>
      </c>
      <c r="J300" s="274">
        <v>-3588153</v>
      </c>
      <c r="K300" s="31">
        <v>4489938.4921039734</v>
      </c>
      <c r="L300" s="27">
        <f>SUM(I300:K300)</f>
        <v>27623252.693432361</v>
      </c>
      <c r="M300" s="28">
        <f>L300/C300</f>
        <v>823.76323900135276</v>
      </c>
      <c r="N300" s="368">
        <v>6</v>
      </c>
      <c r="O300" s="196">
        <f>L300-AE300</f>
        <v>-25051888.078256294</v>
      </c>
      <c r="P300" s="197">
        <f>O300/AE300</f>
        <v>-0.47559223784212362</v>
      </c>
      <c r="Q300" s="196">
        <f>M300-AF300</f>
        <v>-755.60653707470419</v>
      </c>
      <c r="R300" s="46"/>
      <c r="S300" s="73">
        <f>I300/AB300-1</f>
        <v>-0.36307347493433773</v>
      </c>
      <c r="T300" s="73">
        <f>K300/AD300-1</f>
        <v>-0.68622731912992796</v>
      </c>
      <c r="U300" s="97"/>
      <c r="V300" s="49"/>
      <c r="W300" s="104">
        <v>980</v>
      </c>
      <c r="X300" s="99" t="s">
        <v>298</v>
      </c>
      <c r="Y300" s="100">
        <v>33352</v>
      </c>
      <c r="Z300" s="210">
        <v>34615557.94640819</v>
      </c>
      <c r="AA300" s="175">
        <v>7338209.3245868627</v>
      </c>
      <c r="AB300" s="211">
        <f>Z300+AA300</f>
        <v>41953767.270995051</v>
      </c>
      <c r="AC300" s="274">
        <v>-3588153</v>
      </c>
      <c r="AD300" s="250">
        <v>14309526.500693604</v>
      </c>
      <c r="AE300" s="212">
        <f>SUM(AB300+AC300+AD300)</f>
        <v>52675140.771688655</v>
      </c>
      <c r="AF300" s="175">
        <f>AE300/Y300</f>
        <v>1579.369776076057</v>
      </c>
    </row>
    <row r="301" spans="1:32">
      <c r="A301" s="359">
        <v>981</v>
      </c>
      <c r="B301" s="25" t="s">
        <v>299</v>
      </c>
      <c r="C301" s="77">
        <v>2282</v>
      </c>
      <c r="D301" s="47">
        <v>422433.91669244773</v>
      </c>
      <c r="E301" s="246">
        <f>D301-F301-G301</f>
        <v>-11974.549309202906</v>
      </c>
      <c r="F301" s="317">
        <v>303780.61352688877</v>
      </c>
      <c r="G301" s="248">
        <v>130627.85247476186</v>
      </c>
      <c r="H301" s="67">
        <v>1164066.3163261008</v>
      </c>
      <c r="I301" s="233">
        <f>SUM(D301+H301)</f>
        <v>1586500.2330185487</v>
      </c>
      <c r="J301" s="273">
        <v>-529170</v>
      </c>
      <c r="K301" s="31">
        <v>496615.30699761002</v>
      </c>
      <c r="L301" s="27">
        <f>SUM(I301:K301)</f>
        <v>1553945.5400161587</v>
      </c>
      <c r="M301" s="28">
        <f>L301/C301</f>
        <v>680.95773006843069</v>
      </c>
      <c r="N301" s="368">
        <v>5</v>
      </c>
      <c r="O301" s="196">
        <f>L301-AE301</f>
        <v>-4209511.173341197</v>
      </c>
      <c r="P301" s="197">
        <f>O301/AE301</f>
        <v>-0.7303795938269575</v>
      </c>
      <c r="Q301" s="196">
        <f>M301-AF301</f>
        <v>-1809.7322929900636</v>
      </c>
      <c r="R301" s="46"/>
      <c r="S301" s="73">
        <f>I301/AB301-1</f>
        <v>-0.65891068611237413</v>
      </c>
      <c r="T301" s="73">
        <f>K301/AD301-1</f>
        <v>-0.69743514834878551</v>
      </c>
      <c r="U301" s="97"/>
      <c r="V301" s="49"/>
      <c r="W301" s="104">
        <v>981</v>
      </c>
      <c r="X301" s="99" t="s">
        <v>299</v>
      </c>
      <c r="Y301" s="100">
        <v>2314</v>
      </c>
      <c r="Z301" s="210">
        <v>2780792.7651618449</v>
      </c>
      <c r="AA301" s="175">
        <v>1870482.3361778343</v>
      </c>
      <c r="AB301" s="211">
        <f>Z301+AA301</f>
        <v>4651275.1013396792</v>
      </c>
      <c r="AC301" s="273">
        <v>-529170</v>
      </c>
      <c r="AD301" s="250">
        <v>1641351.6120176767</v>
      </c>
      <c r="AE301" s="212">
        <f>SUM(AB301+AC301+AD301)</f>
        <v>5763456.7133573554</v>
      </c>
      <c r="AF301" s="175">
        <f>AE301/Y301</f>
        <v>2490.6900230584943</v>
      </c>
    </row>
    <row r="302" spans="1:32">
      <c r="A302" s="359">
        <v>989</v>
      </c>
      <c r="B302" s="25" t="s">
        <v>300</v>
      </c>
      <c r="C302" s="77">
        <v>5484</v>
      </c>
      <c r="D302" s="47">
        <v>-337230.81841160636</v>
      </c>
      <c r="E302" s="246">
        <f>D302-F302-G302</f>
        <v>1057807.3130931766</v>
      </c>
      <c r="F302" s="317">
        <v>-871344.70607507485</v>
      </c>
      <c r="G302" s="248">
        <v>-523693.42542970815</v>
      </c>
      <c r="H302" s="67">
        <v>1933753.2282767524</v>
      </c>
      <c r="I302" s="233">
        <f>SUM(D302+H302)</f>
        <v>1596522.409865146</v>
      </c>
      <c r="J302" s="274">
        <v>-386114</v>
      </c>
      <c r="K302" s="31">
        <v>1148758.5076564529</v>
      </c>
      <c r="L302" s="27">
        <f>SUM(I302:K302)</f>
        <v>2359166.9175215987</v>
      </c>
      <c r="M302" s="28">
        <f>L302/C302</f>
        <v>430.19090399737394</v>
      </c>
      <c r="N302" s="368">
        <v>14</v>
      </c>
      <c r="O302" s="196">
        <f>L302-AE302</f>
        <v>-17730387.167773951</v>
      </c>
      <c r="P302" s="197">
        <f>O302/AE302</f>
        <v>-0.88256748220965342</v>
      </c>
      <c r="Q302" s="196">
        <f>M302-AF302</f>
        <v>-3207.9029180409366</v>
      </c>
      <c r="R302" s="46"/>
      <c r="S302" s="73">
        <f>I302/AB302-1</f>
        <v>-0.90452669928540064</v>
      </c>
      <c r="T302" s="73">
        <f>K302/AD302-1</f>
        <v>-0.69394848369790707</v>
      </c>
      <c r="U302" s="97"/>
      <c r="V302" s="49"/>
      <c r="W302" s="104">
        <v>989</v>
      </c>
      <c r="X302" s="99" t="s">
        <v>300</v>
      </c>
      <c r="Y302" s="100">
        <v>5522</v>
      </c>
      <c r="Z302" s="210">
        <v>12417305.064408485</v>
      </c>
      <c r="AA302" s="175">
        <v>4304882.1640153984</v>
      </c>
      <c r="AB302" s="211">
        <f>Z302+AA302</f>
        <v>16722187.228423882</v>
      </c>
      <c r="AC302" s="274">
        <v>-386114</v>
      </c>
      <c r="AD302" s="250">
        <v>3753480.8568716669</v>
      </c>
      <c r="AE302" s="212">
        <f>SUM(AB302+AC302+AD302)</f>
        <v>20089554.085295551</v>
      </c>
      <c r="AF302" s="175">
        <f>AE302/Y302</f>
        <v>3638.0938220383105</v>
      </c>
    </row>
    <row r="303" spans="1:32">
      <c r="A303" s="359">
        <v>992</v>
      </c>
      <c r="B303" s="25" t="s">
        <v>301</v>
      </c>
      <c r="C303" s="77">
        <v>18318</v>
      </c>
      <c r="D303" s="47">
        <v>10799424.048161391</v>
      </c>
      <c r="E303" s="246">
        <f>D303-F303-G303</f>
        <v>3976095.8817423247</v>
      </c>
      <c r="F303" s="318">
        <v>3424369.3243256295</v>
      </c>
      <c r="G303" s="248">
        <v>3398958.842093437</v>
      </c>
      <c r="H303" s="67">
        <v>2527646.8142425618</v>
      </c>
      <c r="I303" s="233">
        <f>SUM(D303+H303)</f>
        <v>13327070.862403953</v>
      </c>
      <c r="J303" s="273">
        <v>-844774</v>
      </c>
      <c r="K303" s="31">
        <v>3089022.3764470508</v>
      </c>
      <c r="L303" s="27">
        <f>SUM(I303:K303)</f>
        <v>15571319.238851003</v>
      </c>
      <c r="M303" s="28">
        <f>L303/C303</f>
        <v>850.05564138284763</v>
      </c>
      <c r="N303" s="368">
        <v>13</v>
      </c>
      <c r="O303" s="196">
        <f>L303-AE303</f>
        <v>-36673850.726045854</v>
      </c>
      <c r="P303" s="197">
        <f>O303/AE303</f>
        <v>-0.70195676941402896</v>
      </c>
      <c r="Q303" s="196">
        <f>M303-AF303</f>
        <v>-1962.3021109397478</v>
      </c>
      <c r="R303" s="46"/>
      <c r="S303" s="73">
        <f>I303/AB303-1</f>
        <v>-0.69130064138655123</v>
      </c>
      <c r="T303" s="73">
        <f>K303/AD303-1</f>
        <v>-0.68855201556905232</v>
      </c>
      <c r="U303" s="97"/>
      <c r="V303" s="49"/>
      <c r="W303" s="104">
        <v>992</v>
      </c>
      <c r="X303" s="99" t="s">
        <v>301</v>
      </c>
      <c r="Y303" s="100">
        <v>18577</v>
      </c>
      <c r="Z303" s="210">
        <v>36605002.106230527</v>
      </c>
      <c r="AA303" s="175">
        <v>6566680.92629568</v>
      </c>
      <c r="AB303" s="211">
        <f>Z303+AA303</f>
        <v>43171683.03252621</v>
      </c>
      <c r="AC303" s="273">
        <v>-844774</v>
      </c>
      <c r="AD303" s="250">
        <v>9918260.9323706497</v>
      </c>
      <c r="AE303" s="212">
        <f>SUM(AB303+AC303+AD303)</f>
        <v>52245169.964896858</v>
      </c>
      <c r="AF303" s="175">
        <f>AE303/Y303</f>
        <v>2812.3577523225954</v>
      </c>
    </row>
    <row r="304" spans="1:32">
      <c r="A304" s="360"/>
      <c r="B304" s="33"/>
      <c r="C304" s="34"/>
      <c r="D304" s="35"/>
      <c r="E304" s="243"/>
      <c r="H304" s="30"/>
      <c r="I304" s="26"/>
      <c r="J304" s="36"/>
      <c r="K304" s="31"/>
      <c r="L304" s="72"/>
      <c r="M304" s="37"/>
      <c r="N304" s="369"/>
      <c r="W304" s="97"/>
      <c r="X304" s="101"/>
      <c r="Y304" s="213"/>
      <c r="Z304" s="22"/>
      <c r="AA304" s="100"/>
      <c r="AB304" s="176"/>
      <c r="AC304" s="102"/>
      <c r="AD304" s="199"/>
      <c r="AE304" s="74"/>
      <c r="AF304" s="22"/>
    </row>
    <row r="305" spans="1:32">
      <c r="A305" s="360"/>
      <c r="B305" s="33"/>
      <c r="C305" s="34"/>
      <c r="D305" s="35"/>
      <c r="E305" s="243"/>
      <c r="H305" s="30"/>
      <c r="I305" s="26"/>
      <c r="J305" s="36"/>
      <c r="K305" s="31"/>
      <c r="L305" s="72"/>
      <c r="M305" s="37"/>
      <c r="N305" s="369"/>
      <c r="W305" s="97"/>
      <c r="X305" s="101"/>
      <c r="Y305" s="213"/>
      <c r="Z305" s="22"/>
      <c r="AA305" s="100"/>
      <c r="AB305" s="176"/>
      <c r="AC305" s="102"/>
      <c r="AD305" s="199"/>
      <c r="AE305" s="74"/>
      <c r="AF305" s="22"/>
    </row>
    <row r="306" spans="1:32">
      <c r="A306" s="360"/>
      <c r="B306" s="33"/>
      <c r="C306" s="34"/>
      <c r="D306" s="35"/>
      <c r="E306" s="243"/>
      <c r="H306" s="30"/>
      <c r="I306" s="26"/>
      <c r="J306" s="36"/>
      <c r="K306" s="31"/>
      <c r="L306" s="72"/>
      <c r="M306" s="37"/>
      <c r="N306" s="369"/>
      <c r="W306" s="97"/>
      <c r="X306" s="101"/>
      <c r="Y306" s="213"/>
      <c r="Z306" s="22"/>
      <c r="AA306" s="100"/>
      <c r="AB306" s="176"/>
      <c r="AC306" s="102"/>
      <c r="AD306" s="199"/>
      <c r="AE306" s="74"/>
      <c r="AF306" s="22"/>
    </row>
    <row r="307" spans="1:32">
      <c r="A307" s="360"/>
      <c r="B307" s="33"/>
      <c r="C307" s="34"/>
      <c r="D307" s="35"/>
      <c r="E307" s="243"/>
      <c r="H307" s="30"/>
      <c r="I307" s="26"/>
      <c r="J307" s="36"/>
      <c r="K307" s="31"/>
      <c r="L307" s="72"/>
      <c r="M307" s="37"/>
      <c r="N307" s="369"/>
      <c r="W307" s="97"/>
      <c r="X307" s="101"/>
      <c r="Y307" s="213"/>
      <c r="Z307" s="22"/>
      <c r="AA307" s="100"/>
      <c r="AB307" s="176"/>
      <c r="AC307" s="102"/>
      <c r="AD307" s="214"/>
      <c r="AF307" s="74"/>
    </row>
    <row r="308" spans="1:32">
      <c r="A308" s="361"/>
      <c r="B308" s="25"/>
      <c r="C308" s="30"/>
      <c r="D308" s="35"/>
      <c r="E308" s="243"/>
      <c r="H308" s="30"/>
      <c r="I308" s="26"/>
      <c r="J308" s="36"/>
      <c r="K308" s="31"/>
      <c r="L308" s="72"/>
      <c r="M308" s="37"/>
      <c r="N308" s="369"/>
      <c r="W308" s="103"/>
      <c r="X308" s="99"/>
      <c r="Y308" s="100"/>
      <c r="Z308" s="22"/>
      <c r="AA308" s="100"/>
      <c r="AB308" s="176"/>
      <c r="AC308" s="102"/>
      <c r="AD308" s="214"/>
      <c r="AF308" s="74"/>
    </row>
    <row r="309" spans="1:32">
      <c r="A309" s="361"/>
      <c r="B309" s="25"/>
      <c r="C309" s="30"/>
      <c r="D309" s="35"/>
      <c r="E309" s="243"/>
      <c r="H309" s="30"/>
      <c r="I309" s="25"/>
      <c r="J309" s="40"/>
      <c r="K309" s="39"/>
      <c r="L309" s="72"/>
      <c r="M309" s="37"/>
      <c r="N309" s="369"/>
      <c r="W309" s="103"/>
      <c r="X309" s="99"/>
      <c r="Y309" s="100"/>
      <c r="Z309" s="22"/>
      <c r="AA309" s="100"/>
      <c r="AB309" s="10"/>
      <c r="AC309" s="13"/>
      <c r="AF309" s="74"/>
    </row>
    <row r="310" spans="1:32">
      <c r="A310" s="361"/>
      <c r="B310" s="25"/>
      <c r="C310" s="30"/>
      <c r="D310" s="35"/>
      <c r="E310" s="243"/>
      <c r="H310" s="30"/>
      <c r="I310" s="25"/>
      <c r="J310" s="40"/>
      <c r="K310" s="39"/>
      <c r="L310" s="72"/>
      <c r="M310" s="37"/>
      <c r="N310" s="369"/>
      <c r="W310" s="103"/>
      <c r="X310" s="99"/>
      <c r="Y310" s="100"/>
      <c r="Z310" s="22"/>
      <c r="AA310" s="100"/>
      <c r="AB310" s="10"/>
      <c r="AC310" s="13"/>
      <c r="AF310" s="74"/>
    </row>
    <row r="311" spans="1:32">
      <c r="A311" s="361"/>
      <c r="B311" s="25"/>
      <c r="C311" s="30"/>
      <c r="D311" s="35"/>
      <c r="E311" s="243"/>
      <c r="H311" s="30"/>
      <c r="I311" s="25"/>
      <c r="J311" s="40"/>
      <c r="K311" s="39"/>
      <c r="L311" s="72"/>
      <c r="M311" s="37"/>
      <c r="N311" s="369"/>
      <c r="W311" s="103"/>
      <c r="X311" s="99"/>
      <c r="Y311" s="100"/>
      <c r="Z311" s="22"/>
      <c r="AA311" s="100"/>
      <c r="AB311" s="10"/>
      <c r="AC311" s="13"/>
      <c r="AF311" s="74"/>
    </row>
    <row r="312" spans="1:32">
      <c r="A312" s="361"/>
      <c r="B312" s="25"/>
      <c r="C312" s="30"/>
      <c r="D312" s="35"/>
      <c r="E312" s="243"/>
      <c r="H312" s="30"/>
      <c r="I312" s="25"/>
      <c r="J312" s="40"/>
      <c r="K312" s="39"/>
      <c r="L312" s="72"/>
      <c r="M312" s="37"/>
      <c r="N312" s="369"/>
      <c r="W312" s="103"/>
      <c r="X312" s="99"/>
      <c r="Y312" s="100"/>
      <c r="Z312" s="22"/>
      <c r="AA312" s="100"/>
      <c r="AB312" s="10"/>
      <c r="AC312" s="13"/>
      <c r="AF312" s="74"/>
    </row>
    <row r="313" spans="1:32">
      <c r="A313" s="361"/>
      <c r="B313" s="25"/>
      <c r="C313" s="30"/>
      <c r="D313" s="35"/>
      <c r="E313" s="243"/>
      <c r="H313" s="30"/>
      <c r="I313" s="25"/>
      <c r="J313" s="40"/>
      <c r="K313" s="39"/>
      <c r="L313" s="72"/>
      <c r="M313" s="37"/>
      <c r="N313" s="369"/>
      <c r="W313" s="103"/>
      <c r="X313" s="99"/>
      <c r="Y313" s="100"/>
      <c r="Z313" s="22"/>
      <c r="AA313" s="100"/>
      <c r="AB313" s="10"/>
      <c r="AC313" s="13"/>
      <c r="AF313" s="74"/>
    </row>
    <row r="314" spans="1:32">
      <c r="A314" s="361"/>
      <c r="B314" s="25"/>
      <c r="C314" s="30"/>
      <c r="D314" s="35"/>
      <c r="E314" s="243"/>
      <c r="H314" s="30"/>
      <c r="I314" s="25"/>
      <c r="J314" s="40"/>
      <c r="K314" s="39"/>
      <c r="L314" s="72"/>
      <c r="M314" s="37"/>
      <c r="N314" s="369"/>
      <c r="W314" s="103"/>
      <c r="X314" s="99"/>
      <c r="Y314" s="100"/>
      <c r="Z314" s="22"/>
      <c r="AA314" s="100"/>
      <c r="AB314" s="10"/>
      <c r="AC314" s="13"/>
      <c r="AF314" s="74"/>
    </row>
    <row r="315" spans="1:32">
      <c r="A315" s="361"/>
      <c r="B315" s="25"/>
      <c r="C315" s="30"/>
      <c r="D315" s="35"/>
      <c r="E315" s="243"/>
      <c r="H315" s="30"/>
      <c r="I315" s="25"/>
      <c r="J315" s="40"/>
      <c r="K315" s="39"/>
      <c r="L315" s="72"/>
      <c r="M315" s="37"/>
      <c r="N315" s="369"/>
      <c r="W315" s="103"/>
      <c r="X315" s="99"/>
      <c r="Y315" s="100"/>
      <c r="Z315" s="22"/>
      <c r="AA315" s="100"/>
      <c r="AB315" s="10"/>
      <c r="AC315" s="13"/>
      <c r="AF315" s="74"/>
    </row>
    <row r="316" spans="1:32">
      <c r="A316" s="361"/>
      <c r="B316" s="25"/>
      <c r="C316" s="30"/>
      <c r="D316" s="35"/>
      <c r="E316" s="243"/>
      <c r="H316" s="30"/>
      <c r="I316" s="25"/>
      <c r="J316" s="40"/>
      <c r="K316" s="39"/>
      <c r="L316" s="72"/>
      <c r="M316" s="37"/>
      <c r="N316" s="369"/>
      <c r="W316" s="103"/>
      <c r="X316" s="99"/>
      <c r="Y316" s="100"/>
      <c r="Z316" s="22"/>
      <c r="AA316" s="100"/>
      <c r="AB316" s="10"/>
      <c r="AC316" s="13"/>
      <c r="AF316" s="74"/>
    </row>
    <row r="317" spans="1:32">
      <c r="A317" s="361"/>
      <c r="B317" s="25"/>
      <c r="C317" s="30"/>
      <c r="D317" s="35"/>
      <c r="E317" s="243"/>
      <c r="H317" s="30"/>
      <c r="I317" s="25"/>
      <c r="J317" s="40"/>
      <c r="K317" s="39"/>
      <c r="L317" s="72"/>
      <c r="M317" s="37"/>
      <c r="N317" s="369"/>
      <c r="W317" s="103"/>
      <c r="X317" s="99"/>
      <c r="Y317" s="100"/>
      <c r="Z317" s="22"/>
      <c r="AA317" s="100"/>
      <c r="AB317" s="10"/>
      <c r="AC317" s="13"/>
      <c r="AF317" s="74"/>
    </row>
    <row r="318" spans="1:32">
      <c r="A318" s="359"/>
      <c r="B318" s="25"/>
      <c r="C318" s="30"/>
      <c r="D318" s="35"/>
      <c r="E318" s="243"/>
      <c r="H318" s="30"/>
      <c r="I318" s="25"/>
      <c r="J318" s="40"/>
      <c r="K318" s="39"/>
      <c r="L318" s="72"/>
      <c r="M318" s="37"/>
      <c r="N318" s="369"/>
      <c r="W318" s="104"/>
      <c r="X318" s="99"/>
      <c r="Y318" s="100"/>
      <c r="Z318" s="22"/>
      <c r="AA318" s="100"/>
      <c r="AB318" s="10"/>
      <c r="AC318" s="13"/>
      <c r="AF318" s="74"/>
    </row>
    <row r="319" spans="1:32">
      <c r="A319" s="359"/>
      <c r="B319" s="25"/>
      <c r="C319" s="30"/>
      <c r="D319" s="35"/>
      <c r="E319" s="243"/>
      <c r="H319" s="30"/>
      <c r="I319" s="25"/>
      <c r="J319" s="40"/>
      <c r="K319" s="39"/>
      <c r="L319" s="72"/>
      <c r="M319" s="37"/>
      <c r="N319" s="369"/>
      <c r="W319" s="104"/>
      <c r="X319" s="99"/>
      <c r="Y319" s="100"/>
      <c r="Z319" s="22"/>
      <c r="AA319" s="100"/>
      <c r="AB319" s="10"/>
      <c r="AC319" s="13"/>
      <c r="AF319" s="74"/>
    </row>
    <row r="320" spans="1:32">
      <c r="A320" s="359"/>
      <c r="B320" s="41"/>
      <c r="C320" s="30"/>
      <c r="D320" s="35"/>
      <c r="E320" s="243"/>
      <c r="H320" s="30"/>
      <c r="I320" s="25"/>
      <c r="J320" s="40"/>
      <c r="K320" s="39"/>
      <c r="L320" s="75"/>
      <c r="M320" s="42"/>
      <c r="W320" s="104"/>
      <c r="X320" s="105"/>
      <c r="Y320" s="100"/>
      <c r="AA320" s="100"/>
      <c r="AB320" s="10"/>
      <c r="AC320" s="13"/>
      <c r="AF320" s="205"/>
    </row>
    <row r="321" spans="1:32">
      <c r="A321" s="359"/>
      <c r="B321" s="25"/>
      <c r="C321" s="30"/>
      <c r="D321" s="35"/>
      <c r="E321" s="243"/>
      <c r="H321" s="30"/>
      <c r="I321" s="25"/>
      <c r="J321" s="40"/>
      <c r="K321" s="39"/>
      <c r="L321" s="75"/>
      <c r="M321" s="42"/>
      <c r="W321" s="104"/>
      <c r="X321" s="99"/>
      <c r="Y321" s="100"/>
      <c r="AA321" s="100"/>
      <c r="AB321" s="10"/>
      <c r="AC321" s="13"/>
      <c r="AF321" s="205"/>
    </row>
    <row r="322" spans="1:32">
      <c r="A322" s="359"/>
      <c r="B322" s="25"/>
      <c r="C322" s="30"/>
      <c r="D322" s="35"/>
      <c r="E322" s="243"/>
      <c r="H322" s="30"/>
      <c r="I322" s="25"/>
      <c r="J322" s="40"/>
      <c r="K322" s="39"/>
      <c r="L322" s="75"/>
      <c r="M322" s="42"/>
      <c r="W322" s="104"/>
      <c r="X322" s="99"/>
      <c r="Y322" s="100"/>
      <c r="AA322" s="100"/>
      <c r="AB322" s="10"/>
      <c r="AC322" s="13"/>
      <c r="AF322" s="205"/>
    </row>
    <row r="323" spans="1:32">
      <c r="A323" s="359"/>
      <c r="B323" s="25"/>
      <c r="C323" s="30"/>
      <c r="D323" s="35"/>
      <c r="E323" s="243"/>
      <c r="H323" s="30"/>
      <c r="I323" s="25"/>
      <c r="J323" s="40"/>
      <c r="K323" s="39"/>
      <c r="L323" s="75"/>
      <c r="M323" s="42"/>
      <c r="W323" s="104"/>
      <c r="X323" s="99"/>
      <c r="Y323" s="100"/>
      <c r="AA323" s="100"/>
      <c r="AB323" s="10"/>
      <c r="AC323" s="13"/>
      <c r="AF323" s="205"/>
    </row>
    <row r="324" spans="1:32">
      <c r="A324" s="359"/>
      <c r="B324" s="25"/>
      <c r="C324" s="30"/>
      <c r="D324" s="35"/>
      <c r="E324" s="243"/>
      <c r="H324" s="30"/>
      <c r="I324" s="25"/>
      <c r="J324" s="40"/>
      <c r="K324" s="39"/>
      <c r="L324" s="75"/>
      <c r="M324" s="42"/>
      <c r="W324" s="104"/>
      <c r="X324" s="99"/>
      <c r="Y324" s="100"/>
      <c r="AA324" s="100"/>
      <c r="AB324" s="10"/>
      <c r="AC324" s="13"/>
      <c r="AF324" s="205"/>
    </row>
    <row r="325" spans="1:32">
      <c r="A325" s="359"/>
      <c r="B325" s="43"/>
      <c r="C325" s="30"/>
      <c r="D325" s="35"/>
      <c r="E325" s="243"/>
      <c r="H325" s="30"/>
      <c r="I325" s="25"/>
      <c r="J325" s="40"/>
      <c r="K325" s="39"/>
      <c r="L325" s="75"/>
      <c r="M325" s="42"/>
      <c r="W325" s="104"/>
      <c r="X325" s="18"/>
      <c r="Y325" s="100"/>
      <c r="AA325" s="100"/>
      <c r="AB325" s="10"/>
      <c r="AC325" s="13"/>
      <c r="AF325" s="205"/>
    </row>
    <row r="326" spans="1:32">
      <c r="A326" s="362"/>
      <c r="B326" s="43"/>
      <c r="C326" s="30"/>
      <c r="D326" s="35"/>
      <c r="E326" s="243"/>
      <c r="H326" s="30"/>
      <c r="I326" s="25"/>
      <c r="J326" s="40"/>
      <c r="K326" s="39"/>
      <c r="L326" s="75"/>
      <c r="M326" s="42"/>
      <c r="W326" s="106"/>
      <c r="X326" s="18"/>
      <c r="Y326" s="100"/>
      <c r="AA326" s="100"/>
      <c r="AB326" s="10"/>
      <c r="AC326" s="13"/>
      <c r="AF326" s="205"/>
    </row>
    <row r="327" spans="1:32">
      <c r="A327" s="359"/>
      <c r="B327" s="25"/>
      <c r="C327" s="30"/>
      <c r="D327" s="35"/>
      <c r="E327" s="243"/>
      <c r="H327" s="30"/>
      <c r="I327" s="25"/>
      <c r="J327" s="40"/>
      <c r="K327" s="39"/>
      <c r="L327" s="75"/>
      <c r="M327" s="42"/>
      <c r="W327" s="104"/>
      <c r="X327" s="99"/>
      <c r="Y327" s="100"/>
      <c r="AA327" s="100"/>
      <c r="AB327" s="10"/>
      <c r="AC327" s="13"/>
      <c r="AF327" s="205"/>
    </row>
    <row r="328" spans="1:32">
      <c r="A328" s="359"/>
      <c r="B328" s="25"/>
      <c r="C328" s="30"/>
      <c r="D328" s="35"/>
      <c r="E328" s="243"/>
      <c r="H328" s="30"/>
      <c r="I328" s="25"/>
      <c r="J328" s="40"/>
      <c r="K328" s="39"/>
      <c r="L328" s="75"/>
      <c r="M328" s="42"/>
      <c r="W328" s="104"/>
      <c r="X328" s="99"/>
      <c r="Y328" s="100"/>
      <c r="AA328" s="100"/>
      <c r="AB328" s="10"/>
      <c r="AC328" s="13"/>
      <c r="AF328" s="205"/>
    </row>
    <row r="329" spans="1:32">
      <c r="A329" s="359"/>
      <c r="B329" s="25"/>
      <c r="C329" s="30"/>
      <c r="D329" s="35"/>
      <c r="E329" s="243"/>
      <c r="H329" s="30"/>
      <c r="I329" s="25"/>
      <c r="J329" s="40"/>
      <c r="K329" s="39"/>
      <c r="L329" s="75"/>
      <c r="M329" s="42"/>
      <c r="W329" s="104"/>
      <c r="X329" s="99"/>
      <c r="Y329" s="100"/>
      <c r="AA329" s="100"/>
      <c r="AB329" s="10"/>
      <c r="AC329" s="13"/>
      <c r="AF329" s="205"/>
    </row>
    <row r="330" spans="1:32">
      <c r="A330" s="362"/>
      <c r="B330" s="25"/>
      <c r="C330" s="30"/>
      <c r="D330" s="35"/>
      <c r="E330" s="243"/>
      <c r="H330" s="30"/>
      <c r="I330" s="25"/>
      <c r="J330" s="40"/>
      <c r="K330" s="39"/>
      <c r="L330" s="75"/>
      <c r="M330" s="42"/>
      <c r="W330" s="106"/>
      <c r="X330" s="99"/>
      <c r="Y330" s="100"/>
      <c r="AA330" s="100"/>
      <c r="AB330" s="10"/>
      <c r="AC330" s="13"/>
      <c r="AF330" s="205"/>
    </row>
    <row r="331" spans="1:32">
      <c r="A331" s="359"/>
      <c r="B331" s="25"/>
      <c r="C331" s="30"/>
      <c r="D331" s="35"/>
      <c r="E331" s="243"/>
      <c r="H331" s="30"/>
      <c r="I331" s="25"/>
      <c r="J331" s="40"/>
      <c r="K331" s="39"/>
      <c r="L331" s="75"/>
      <c r="M331" s="42"/>
      <c r="W331" s="104"/>
      <c r="X331" s="99"/>
      <c r="Y331" s="100"/>
      <c r="AA331" s="100"/>
      <c r="AB331" s="10"/>
      <c r="AC331" s="13"/>
      <c r="AF331" s="205"/>
    </row>
    <row r="332" spans="1:32">
      <c r="A332" s="359"/>
      <c r="B332" s="25"/>
      <c r="C332" s="30"/>
      <c r="D332" s="35"/>
      <c r="E332" s="243"/>
      <c r="H332" s="30"/>
      <c r="I332" s="25"/>
      <c r="J332" s="40"/>
      <c r="K332" s="39"/>
      <c r="L332" s="75"/>
      <c r="M332" s="42"/>
      <c r="W332" s="104"/>
      <c r="X332" s="99"/>
      <c r="Y332" s="100"/>
      <c r="AA332" s="100"/>
      <c r="AB332" s="10"/>
      <c r="AC332" s="13"/>
      <c r="AF332" s="205"/>
    </row>
    <row r="333" spans="1:32">
      <c r="A333" s="363"/>
      <c r="W333" s="11"/>
    </row>
    <row r="334" spans="1:32">
      <c r="A334" s="363"/>
      <c r="B334" s="12"/>
      <c r="W334" s="11"/>
      <c r="X334" s="12"/>
    </row>
  </sheetData>
  <autoFilter ref="A10:AF10" xr:uid="{5E26B68A-C397-4289-AE13-5FFD99F138ED}">
    <sortState xmlns:xlrd2="http://schemas.microsoft.com/office/spreadsheetml/2017/richdata2" ref="A11:AF303">
      <sortCondition ref="A10"/>
    </sortState>
  </autoFilter>
  <sortState xmlns:xlrd2="http://schemas.microsoft.com/office/spreadsheetml/2017/richdata2" ref="A11:M303">
    <sortCondition ref="A10:A303"/>
  </sortState>
  <conditionalFormatting sqref="AC11:AC303">
    <cfRule type="cellIs" dxfId="3" priority="2" operator="lessThan">
      <formula>0</formula>
    </cfRule>
  </conditionalFormatting>
  <conditionalFormatting sqref="J11:J303">
    <cfRule type="cellIs" dxfId="2" priority="1" operator="lessThan">
      <formula>0</formula>
    </cfRule>
  </conditionalFormatting>
  <hyperlinks>
    <hyperlink ref="W5" r:id="rId1" display="Opetus- ja kulttuuritoimen valtionosuudet vuodelle 2022, OPH 21.12.2021" xr:uid="{E8441AE5-ABBA-4D9C-A41E-E9F546BDFB31}"/>
    <hyperlink ref="W4" r:id="rId2" display="Peruspalvelujen valtionosuuksien laskentatiedot vuodelle 2022, VM/KAO 30.12.2021" xr:uid="{31119B47-3291-47B4-A63C-2DC295EAF30F}"/>
    <hyperlink ref="A5" r:id="rId3" display="Opetus- ja kulttuuritoimen valtionosuudet vuodelle 2022, OPH 21.12.2021" xr:uid="{BAAE533B-304A-4FCE-AF22-802263674939}"/>
    <hyperlink ref="A4" r:id="rId4" xr:uid="{BFACC79F-0357-4D08-9D82-476E6E38ECFA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legacyDrawing r:id="rId6"/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P33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RowHeight="13.8"/>
  <cols>
    <col min="1" max="1" width="8.88671875" style="53"/>
    <col min="2" max="2" width="13.6640625" style="53" bestFit="1" customWidth="1"/>
    <col min="3" max="4" width="12" style="53" bestFit="1" customWidth="1"/>
    <col min="5" max="5" width="12.88671875" style="53" bestFit="1" customWidth="1"/>
    <col min="6" max="6" width="17.44140625" style="53" customWidth="1"/>
    <col min="7" max="8" width="8.88671875" style="53"/>
    <col min="9" max="9" width="8.88671875" style="59" customWidth="1"/>
    <col min="10" max="10" width="13.6640625" style="45" bestFit="1" customWidth="1"/>
    <col min="11" max="11" width="10.33203125" style="51" bestFit="1" customWidth="1"/>
    <col min="12" max="12" width="14.5546875" style="51" customWidth="1"/>
    <col min="13" max="13" width="13.33203125" style="51" customWidth="1"/>
    <col min="14" max="14" width="17.21875" style="52" bestFit="1" customWidth="1"/>
    <col min="15" max="15" width="11.88671875" style="64" customWidth="1"/>
    <col min="16" max="16" width="11.5546875" style="64" customWidth="1"/>
    <col min="17" max="16384" width="8.88671875" style="53"/>
  </cols>
  <sheetData>
    <row r="1" spans="1:16" ht="22.8">
      <c r="A1" s="15" t="s">
        <v>368</v>
      </c>
      <c r="I1" s="221" t="s">
        <v>309</v>
      </c>
      <c r="J1" s="50"/>
    </row>
    <row r="2" spans="1:16" ht="15.6">
      <c r="A2" s="14" t="s">
        <v>417</v>
      </c>
      <c r="I2" s="222" t="s">
        <v>329</v>
      </c>
    </row>
    <row r="3" spans="1:16" ht="15.6">
      <c r="I3" s="98"/>
    </row>
    <row r="4" spans="1:16">
      <c r="A4" s="71" t="s">
        <v>322</v>
      </c>
    </row>
    <row r="5" spans="1:16">
      <c r="A5" s="70" t="s">
        <v>324</v>
      </c>
    </row>
    <row r="6" spans="1:16">
      <c r="A6" s="60" t="s">
        <v>323</v>
      </c>
    </row>
    <row r="7" spans="1:16">
      <c r="I7" s="60"/>
    </row>
    <row r="8" spans="1:16">
      <c r="I8" s="60"/>
    </row>
    <row r="9" spans="1:16" ht="46.8">
      <c r="A9" s="54" t="s">
        <v>302</v>
      </c>
      <c r="B9" s="54" t="s">
        <v>7</v>
      </c>
      <c r="C9" s="63" t="s">
        <v>310</v>
      </c>
      <c r="D9" s="63" t="s">
        <v>311</v>
      </c>
      <c r="E9" s="63" t="s">
        <v>312</v>
      </c>
      <c r="F9" s="63" t="s">
        <v>306</v>
      </c>
      <c r="I9" s="219" t="s">
        <v>302</v>
      </c>
      <c r="J9" s="219" t="s">
        <v>7</v>
      </c>
      <c r="K9" s="220" t="s">
        <v>310</v>
      </c>
      <c r="L9" s="220" t="s">
        <v>311</v>
      </c>
      <c r="M9" s="220" t="s">
        <v>312</v>
      </c>
      <c r="N9" s="220" t="s">
        <v>306</v>
      </c>
      <c r="O9" s="65"/>
      <c r="P9" s="65"/>
    </row>
    <row r="10" spans="1:16">
      <c r="A10" s="39"/>
      <c r="B10" s="25" t="s">
        <v>8</v>
      </c>
      <c r="C10" s="33">
        <f>SUM(C11:C303)</f>
        <v>134766813.17309999</v>
      </c>
      <c r="D10" s="33">
        <f t="shared" ref="D10:E10" si="0">SUM(D11:D303)</f>
        <v>337584133.46576387</v>
      </c>
      <c r="E10" s="33">
        <f t="shared" si="0"/>
        <v>-202817320.29266399</v>
      </c>
      <c r="F10" s="96">
        <f>'Vos-laskelma'!L10+E10</f>
        <v>3383893250.6226358</v>
      </c>
      <c r="I10" s="39"/>
      <c r="J10" s="25" t="s">
        <v>8</v>
      </c>
      <c r="K10" s="33">
        <f>SUM(K11:K303)</f>
        <v>137707784.84719998</v>
      </c>
      <c r="L10" s="33">
        <f>SUM(L11:L303)</f>
        <v>341968680.11008376</v>
      </c>
      <c r="M10" s="95">
        <f t="shared" ref="M10:M73" si="1">K10-L10</f>
        <v>-204260895.26288378</v>
      </c>
      <c r="N10" s="96">
        <f>'Vos-laskelma'!AE10+M10</f>
        <v>10514176295.828142</v>
      </c>
      <c r="O10" s="66"/>
      <c r="P10" s="66"/>
    </row>
    <row r="11" spans="1:16">
      <c r="A11" s="29">
        <v>5</v>
      </c>
      <c r="B11" s="39" t="s">
        <v>9</v>
      </c>
      <c r="C11" s="48">
        <v>2936889.7163999993</v>
      </c>
      <c r="D11" s="48">
        <v>691193.85648000007</v>
      </c>
      <c r="E11" s="48">
        <f>C11-D11</f>
        <v>2245695.8599199993</v>
      </c>
      <c r="F11" s="96">
        <f>'Vos-laskelma'!L11+E11</f>
        <v>17848553.295480959</v>
      </c>
      <c r="I11" s="29">
        <v>5</v>
      </c>
      <c r="J11" s="39" t="s">
        <v>9</v>
      </c>
      <c r="K11" s="48">
        <v>3172335.5318</v>
      </c>
      <c r="L11" s="48">
        <v>548483.39200000011</v>
      </c>
      <c r="M11" s="48">
        <f t="shared" si="1"/>
        <v>2623852.1398</v>
      </c>
      <c r="N11" s="55">
        <f>'Vos-laskelma'!AE11+M11</f>
        <v>41832363.941106007</v>
      </c>
      <c r="O11" s="66"/>
      <c r="P11" s="66"/>
    </row>
    <row r="12" spans="1:16">
      <c r="A12" s="29">
        <v>9</v>
      </c>
      <c r="B12" s="39" t="s">
        <v>10</v>
      </c>
      <c r="C12" s="48">
        <v>119061.08670000001</v>
      </c>
      <c r="D12" s="48">
        <v>59567.726699999999</v>
      </c>
      <c r="E12" s="250">
        <f t="shared" ref="E12:E75" si="2">C12-D12</f>
        <v>59493.360000000015</v>
      </c>
      <c r="F12" s="96">
        <f>'Vos-laskelma'!L12+E12</f>
        <v>3786472.4093163493</v>
      </c>
      <c r="I12" s="29">
        <v>9</v>
      </c>
      <c r="J12" s="39" t="s">
        <v>10</v>
      </c>
      <c r="K12" s="48">
        <v>143157.14620000002</v>
      </c>
      <c r="L12" s="48">
        <v>31299.324000000001</v>
      </c>
      <c r="M12" s="48">
        <f t="shared" si="1"/>
        <v>111857.82220000002</v>
      </c>
      <c r="N12" s="55">
        <f>'Vos-laskelma'!AE12+M12</f>
        <v>10749894.874799501</v>
      </c>
      <c r="O12" s="66"/>
      <c r="P12" s="66"/>
    </row>
    <row r="13" spans="1:16">
      <c r="A13" s="29">
        <v>10</v>
      </c>
      <c r="B13" s="39" t="s">
        <v>11</v>
      </c>
      <c r="C13" s="48">
        <v>151708.068</v>
      </c>
      <c r="D13" s="48">
        <v>220274.16540000006</v>
      </c>
      <c r="E13" s="250">
        <f t="shared" si="2"/>
        <v>-68566.097400000057</v>
      </c>
      <c r="F13" s="96">
        <f>'Vos-laskelma'!L13+E13</f>
        <v>12215600.010101156</v>
      </c>
      <c r="I13" s="29">
        <v>10</v>
      </c>
      <c r="J13" s="39" t="s">
        <v>11</v>
      </c>
      <c r="K13" s="48">
        <v>166929.728</v>
      </c>
      <c r="L13" s="48">
        <v>294467.02108000003</v>
      </c>
      <c r="M13" s="69">
        <f t="shared" si="1"/>
        <v>-127537.29308000003</v>
      </c>
      <c r="N13" s="55">
        <f>'Vos-laskelma'!AE13+M13</f>
        <v>44881716.196558081</v>
      </c>
      <c r="O13" s="66"/>
      <c r="P13" s="66"/>
    </row>
    <row r="14" spans="1:16">
      <c r="A14" s="29">
        <v>16</v>
      </c>
      <c r="B14" s="39" t="s">
        <v>12</v>
      </c>
      <c r="C14" s="48">
        <v>934045.75200000009</v>
      </c>
      <c r="D14" s="48">
        <v>148911.88008</v>
      </c>
      <c r="E14" s="250">
        <f t="shared" si="2"/>
        <v>785133.87192000006</v>
      </c>
      <c r="F14" s="96">
        <f>'Vos-laskelma'!L14+E14</f>
        <v>11075933.549077827</v>
      </c>
      <c r="I14" s="29">
        <v>16</v>
      </c>
      <c r="J14" s="39" t="s">
        <v>12</v>
      </c>
      <c r="K14" s="48">
        <v>1146300.4804000002</v>
      </c>
      <c r="L14" s="48">
        <v>205860.12528000001</v>
      </c>
      <c r="M14" s="48">
        <f t="shared" si="1"/>
        <v>940440.3551200002</v>
      </c>
      <c r="N14" s="55">
        <f>'Vos-laskelma'!AE14+M14</f>
        <v>24004176.632283356</v>
      </c>
      <c r="O14" s="66"/>
      <c r="P14" s="66"/>
    </row>
    <row r="15" spans="1:16">
      <c r="A15" s="29">
        <v>18</v>
      </c>
      <c r="B15" s="39" t="s">
        <v>13</v>
      </c>
      <c r="C15" s="48">
        <v>824206.1361</v>
      </c>
      <c r="D15" s="48">
        <v>288156.08916000003</v>
      </c>
      <c r="E15" s="250">
        <f t="shared" si="2"/>
        <v>536050.04694000003</v>
      </c>
      <c r="F15" s="96">
        <f>'Vos-laskelma'!L15+E15</f>
        <v>4114080.5873461384</v>
      </c>
      <c r="I15" s="29">
        <v>18</v>
      </c>
      <c r="J15" s="39" t="s">
        <v>13</v>
      </c>
      <c r="K15" s="48">
        <v>872058.78440000012</v>
      </c>
      <c r="L15" s="48">
        <v>331266.08344000002</v>
      </c>
      <c r="M15" s="48">
        <f t="shared" si="1"/>
        <v>540792.70096000005</v>
      </c>
      <c r="N15" s="55">
        <f>'Vos-laskelma'!AE15+M15</f>
        <v>9310134.1776194274</v>
      </c>
      <c r="O15" s="66"/>
      <c r="P15" s="66"/>
    </row>
    <row r="16" spans="1:16">
      <c r="A16" s="29">
        <v>19</v>
      </c>
      <c r="B16" s="39" t="s">
        <v>14</v>
      </c>
      <c r="C16" s="48">
        <v>139809.39600000001</v>
      </c>
      <c r="D16" s="48">
        <v>202946.72430000003</v>
      </c>
      <c r="E16" s="250">
        <f t="shared" si="2"/>
        <v>-63137.328300000023</v>
      </c>
      <c r="F16" s="96">
        <f>'Vos-laskelma'!L16+E16</f>
        <v>3822281.3662458397</v>
      </c>
      <c r="I16" s="29">
        <v>19</v>
      </c>
      <c r="J16" s="39" t="s">
        <v>14</v>
      </c>
      <c r="K16" s="48">
        <v>180492.7684</v>
      </c>
      <c r="L16" s="48">
        <v>221181.88960000002</v>
      </c>
      <c r="M16" s="69">
        <f t="shared" si="1"/>
        <v>-40689.121200000023</v>
      </c>
      <c r="N16" s="55">
        <f>'Vos-laskelma'!AE16+M16</f>
        <v>8105457.1968620764</v>
      </c>
      <c r="O16" s="66"/>
      <c r="P16" s="66"/>
    </row>
    <row r="17" spans="1:16">
      <c r="A17" s="29">
        <v>20</v>
      </c>
      <c r="B17" s="39" t="s">
        <v>15</v>
      </c>
      <c r="C17" s="48">
        <v>293079.16469999996</v>
      </c>
      <c r="D17" s="48">
        <v>939534.01445999998</v>
      </c>
      <c r="E17" s="250">
        <f t="shared" si="2"/>
        <v>-646454.84976000001</v>
      </c>
      <c r="F17" s="96">
        <f>'Vos-laskelma'!L17+E17</f>
        <v>8380834.7053068224</v>
      </c>
      <c r="I17" s="29">
        <v>20</v>
      </c>
      <c r="J17" s="39" t="s">
        <v>15</v>
      </c>
      <c r="K17" s="48">
        <v>365456.8688</v>
      </c>
      <c r="L17" s="48">
        <v>1084283.1055600001</v>
      </c>
      <c r="M17" s="69">
        <f t="shared" si="1"/>
        <v>-718826.23676</v>
      </c>
      <c r="N17" s="55">
        <f>'Vos-laskelma'!AE17+M17</f>
        <v>35205636.096286565</v>
      </c>
      <c r="O17" s="66"/>
      <c r="P17" s="66"/>
    </row>
    <row r="18" spans="1:16">
      <c r="A18" s="29">
        <v>46</v>
      </c>
      <c r="B18" s="39" t="s">
        <v>16</v>
      </c>
      <c r="C18" s="48">
        <v>230611.1367</v>
      </c>
      <c r="D18" s="48">
        <v>23797.344000000001</v>
      </c>
      <c r="E18" s="250">
        <f t="shared" si="2"/>
        <v>206813.79269999999</v>
      </c>
      <c r="F18" s="96">
        <f>'Vos-laskelma'!L18+E18</f>
        <v>2082260.1973823668</v>
      </c>
      <c r="I18" s="29">
        <v>46</v>
      </c>
      <c r="J18" s="39" t="s">
        <v>16</v>
      </c>
      <c r="K18" s="48">
        <v>251959.5582</v>
      </c>
      <c r="L18" s="48">
        <v>31299.324000000004</v>
      </c>
      <c r="M18" s="48">
        <f t="shared" si="1"/>
        <v>220660.23420000001</v>
      </c>
      <c r="N18" s="55">
        <f>'Vos-laskelma'!AE18+M18</f>
        <v>6259850.9891782003</v>
      </c>
      <c r="O18" s="66"/>
      <c r="P18" s="66"/>
    </row>
    <row r="19" spans="1:16">
      <c r="A19" s="29">
        <v>47</v>
      </c>
      <c r="B19" s="39" t="s">
        <v>17</v>
      </c>
      <c r="C19" s="48">
        <v>22310.010000000002</v>
      </c>
      <c r="D19" s="48">
        <v>62542.394700000004</v>
      </c>
      <c r="E19" s="250">
        <f t="shared" si="2"/>
        <v>-40232.384700000002</v>
      </c>
      <c r="F19" s="96">
        <f>'Vos-laskelma'!L19+E19</f>
        <v>3536820.1520238644</v>
      </c>
      <c r="I19" s="29">
        <v>47</v>
      </c>
      <c r="J19" s="39" t="s">
        <v>17</v>
      </c>
      <c r="K19" s="48">
        <v>14904.44</v>
      </c>
      <c r="L19" s="48">
        <v>70125.390199999994</v>
      </c>
      <c r="M19" s="69">
        <f t="shared" si="1"/>
        <v>-55220.950199999992</v>
      </c>
      <c r="N19" s="55">
        <f>'Vos-laskelma'!AE19+M19</f>
        <v>9851099.7193750199</v>
      </c>
      <c r="O19" s="66"/>
      <c r="P19" s="66"/>
    </row>
    <row r="20" spans="1:16">
      <c r="A20" s="29">
        <v>49</v>
      </c>
      <c r="B20" s="39" t="s">
        <v>18</v>
      </c>
      <c r="C20" s="48">
        <v>3515016.4421999985</v>
      </c>
      <c r="D20" s="48">
        <v>18338191.641048003</v>
      </c>
      <c r="E20" s="250">
        <f t="shared" si="2"/>
        <v>-14823175.198848005</v>
      </c>
      <c r="F20" s="96">
        <f>'Vos-laskelma'!L20+E20</f>
        <v>338529720.91013581</v>
      </c>
      <c r="I20" s="29">
        <v>49</v>
      </c>
      <c r="J20" s="39" t="s">
        <v>18</v>
      </c>
      <c r="K20" s="48">
        <v>3677148.9145999998</v>
      </c>
      <c r="L20" s="48">
        <v>18891310.63002</v>
      </c>
      <c r="M20" s="69">
        <f t="shared" si="1"/>
        <v>-15214161.71542</v>
      </c>
      <c r="N20" s="55">
        <f>'Vos-laskelma'!AE20+M20</f>
        <v>148245257.03106701</v>
      </c>
      <c r="O20" s="66"/>
      <c r="P20" s="66"/>
    </row>
    <row r="21" spans="1:16">
      <c r="A21" s="29">
        <v>50</v>
      </c>
      <c r="B21" s="39" t="s">
        <v>19</v>
      </c>
      <c r="C21" s="48">
        <v>358521.86070000002</v>
      </c>
      <c r="D21" s="48">
        <v>194394.55380000002</v>
      </c>
      <c r="E21" s="250">
        <f t="shared" si="2"/>
        <v>164127.3069</v>
      </c>
      <c r="F21" s="96">
        <f>'Vos-laskelma'!L21+E21</f>
        <v>7051460.8573864996</v>
      </c>
      <c r="I21" s="29">
        <v>50</v>
      </c>
      <c r="J21" s="39" t="s">
        <v>19</v>
      </c>
      <c r="K21" s="48">
        <v>314707.25060000003</v>
      </c>
      <c r="L21" s="48">
        <v>214176.80280000003</v>
      </c>
      <c r="M21" s="48">
        <f t="shared" si="1"/>
        <v>100530.44779999999</v>
      </c>
      <c r="N21" s="55">
        <f>'Vos-laskelma'!AE21+M21</f>
        <v>27562754.092867516</v>
      </c>
      <c r="O21" s="66"/>
      <c r="P21" s="66"/>
    </row>
    <row r="22" spans="1:16">
      <c r="A22" s="29">
        <v>51</v>
      </c>
      <c r="B22" s="39" t="s">
        <v>20</v>
      </c>
      <c r="C22" s="48">
        <v>305052.20340000006</v>
      </c>
      <c r="D22" s="48">
        <v>431163.25326000003</v>
      </c>
      <c r="E22" s="250">
        <f t="shared" si="2"/>
        <v>-126111.04985999997</v>
      </c>
      <c r="F22" s="96">
        <f>'Vos-laskelma'!L22+E22</f>
        <v>-4241520.0392096983</v>
      </c>
      <c r="I22" s="29">
        <v>51</v>
      </c>
      <c r="J22" s="39" t="s">
        <v>20</v>
      </c>
      <c r="K22" s="48">
        <v>311502.79600000003</v>
      </c>
      <c r="L22" s="48">
        <v>515704.05710800004</v>
      </c>
      <c r="M22" s="69">
        <f t="shared" si="1"/>
        <v>-204201.26110800001</v>
      </c>
      <c r="N22" s="55">
        <f>'Vos-laskelma'!AE22+M22</f>
        <v>13979076.39517878</v>
      </c>
      <c r="O22" s="66"/>
      <c r="P22" s="66"/>
    </row>
    <row r="23" spans="1:16">
      <c r="A23" s="29">
        <v>52</v>
      </c>
      <c r="B23" s="39" t="s">
        <v>21</v>
      </c>
      <c r="C23" s="48">
        <v>68417.364000000001</v>
      </c>
      <c r="D23" s="48">
        <v>38745.0507</v>
      </c>
      <c r="E23" s="250">
        <f t="shared" si="2"/>
        <v>29672.313300000002</v>
      </c>
      <c r="F23" s="96">
        <f>'Vos-laskelma'!L23+E23</f>
        <v>3994576.2666289415</v>
      </c>
      <c r="I23" s="29">
        <v>52</v>
      </c>
      <c r="J23" s="39" t="s">
        <v>21</v>
      </c>
      <c r="K23" s="48">
        <v>50824.140400000004</v>
      </c>
      <c r="L23" s="48">
        <v>41732.432000000001</v>
      </c>
      <c r="M23" s="48">
        <f t="shared" si="1"/>
        <v>9091.7084000000032</v>
      </c>
      <c r="N23" s="55">
        <f>'Vos-laskelma'!AE23+M23</f>
        <v>10289937.0030866</v>
      </c>
      <c r="O23" s="66"/>
      <c r="P23" s="66"/>
    </row>
    <row r="24" spans="1:16">
      <c r="A24" s="29">
        <v>61</v>
      </c>
      <c r="B24" s="39" t="s">
        <v>22</v>
      </c>
      <c r="C24" s="48">
        <v>676736.97000000009</v>
      </c>
      <c r="D24" s="48">
        <v>413121.89184000011</v>
      </c>
      <c r="E24" s="250">
        <f t="shared" si="2"/>
        <v>263615.07815999998</v>
      </c>
      <c r="F24" s="96">
        <f>'Vos-laskelma'!L24+E24</f>
        <v>13052570.253106903</v>
      </c>
      <c r="I24" s="29">
        <v>61</v>
      </c>
      <c r="J24" s="39" t="s">
        <v>22</v>
      </c>
      <c r="K24" s="48">
        <v>641114.48659999995</v>
      </c>
      <c r="L24" s="48">
        <v>423420.2359599999</v>
      </c>
      <c r="M24" s="48">
        <f t="shared" si="1"/>
        <v>217694.25064000004</v>
      </c>
      <c r="N24" s="55">
        <f>'Vos-laskelma'!AE24+M24</f>
        <v>50421609.319714405</v>
      </c>
      <c r="O24" s="66"/>
      <c r="P24" s="66"/>
    </row>
    <row r="25" spans="1:16">
      <c r="A25" s="29">
        <v>69</v>
      </c>
      <c r="B25" s="39" t="s">
        <v>23</v>
      </c>
      <c r="C25" s="48">
        <v>309439.83869999996</v>
      </c>
      <c r="D25" s="48">
        <v>122110.1214</v>
      </c>
      <c r="E25" s="250">
        <f t="shared" si="2"/>
        <v>187329.71729999996</v>
      </c>
      <c r="F25" s="96">
        <f>'Vos-laskelma'!L25+E25</f>
        <v>6822573.7872975003</v>
      </c>
      <c r="I25" s="29">
        <v>69</v>
      </c>
      <c r="J25" s="39" t="s">
        <v>23</v>
      </c>
      <c r="K25" s="48">
        <v>326481.7582000001</v>
      </c>
      <c r="L25" s="48">
        <v>175156.97888000001</v>
      </c>
      <c r="M25" s="48">
        <f t="shared" si="1"/>
        <v>151324.77932000009</v>
      </c>
      <c r="N25" s="55">
        <f>'Vos-laskelma'!AE25+M25</f>
        <v>27335971.443160146</v>
      </c>
      <c r="O25" s="66"/>
      <c r="P25" s="66"/>
    </row>
    <row r="26" spans="1:16">
      <c r="A26" s="29">
        <v>71</v>
      </c>
      <c r="B26" s="39" t="s">
        <v>24</v>
      </c>
      <c r="C26" s="48">
        <v>174092.44470000002</v>
      </c>
      <c r="D26" s="48">
        <v>236634.8394</v>
      </c>
      <c r="E26" s="250">
        <f t="shared" si="2"/>
        <v>-62542.394699999975</v>
      </c>
      <c r="F26" s="96">
        <f>'Vos-laskelma'!L26+E26</f>
        <v>8867140.9543378036</v>
      </c>
      <c r="I26" s="29">
        <v>71</v>
      </c>
      <c r="J26" s="39" t="s">
        <v>24</v>
      </c>
      <c r="K26" s="48">
        <v>219095.26799999998</v>
      </c>
      <c r="L26" s="48">
        <v>195471.73060000001</v>
      </c>
      <c r="M26" s="48">
        <f t="shared" si="1"/>
        <v>23623.537399999972</v>
      </c>
      <c r="N26" s="55">
        <f>'Vos-laskelma'!AE26+M26</f>
        <v>28465214.833634097</v>
      </c>
      <c r="O26" s="66"/>
      <c r="P26" s="66"/>
    </row>
    <row r="27" spans="1:16">
      <c r="A27" s="29">
        <v>72</v>
      </c>
      <c r="B27" s="39" t="s">
        <v>25</v>
      </c>
      <c r="C27" s="48">
        <v>7436.67</v>
      </c>
      <c r="D27" s="48">
        <v>14873.34</v>
      </c>
      <c r="E27" s="250">
        <f t="shared" si="2"/>
        <v>-7436.67</v>
      </c>
      <c r="F27" s="96">
        <f>'Vos-laskelma'!L27+E27</f>
        <v>1467040.63941687</v>
      </c>
      <c r="I27" s="29">
        <v>72</v>
      </c>
      <c r="J27" s="39" t="s">
        <v>25</v>
      </c>
      <c r="K27" s="48">
        <v>0</v>
      </c>
      <c r="L27" s="48">
        <v>22356.66</v>
      </c>
      <c r="M27" s="69">
        <f t="shared" si="1"/>
        <v>-22356.66</v>
      </c>
      <c r="N27" s="55">
        <f>'Vos-laskelma'!AE27+M27</f>
        <v>3968027.8784981221</v>
      </c>
      <c r="O27" s="66"/>
      <c r="P27" s="66"/>
    </row>
    <row r="28" spans="1:16">
      <c r="A28" s="29">
        <v>74</v>
      </c>
      <c r="B28" s="39" t="s">
        <v>26</v>
      </c>
      <c r="C28" s="48">
        <v>50643.722699999998</v>
      </c>
      <c r="D28" s="48">
        <v>23797.344000000001</v>
      </c>
      <c r="E28" s="250">
        <f t="shared" si="2"/>
        <v>26846.378699999997</v>
      </c>
      <c r="F28" s="96">
        <f>'Vos-laskelma'!L28+E28</f>
        <v>1127797.8078026881</v>
      </c>
      <c r="I28" s="29">
        <v>74</v>
      </c>
      <c r="J28" s="39" t="s">
        <v>26</v>
      </c>
      <c r="K28" s="48">
        <v>14904.44</v>
      </c>
      <c r="L28" s="48">
        <v>19375.772000000001</v>
      </c>
      <c r="M28" s="69">
        <f t="shared" si="1"/>
        <v>-4471.3320000000003</v>
      </c>
      <c r="N28" s="55">
        <f>'Vos-laskelma'!AE28+M28</f>
        <v>4862494.2113669319</v>
      </c>
      <c r="O28" s="66"/>
      <c r="P28" s="66"/>
    </row>
    <row r="29" spans="1:16">
      <c r="A29" s="29">
        <v>75</v>
      </c>
      <c r="B29" s="39" t="s">
        <v>27</v>
      </c>
      <c r="C29" s="48">
        <v>269356.1874</v>
      </c>
      <c r="D29" s="48">
        <v>331898.5821</v>
      </c>
      <c r="E29" s="250">
        <f t="shared" si="2"/>
        <v>-62542.394700000004</v>
      </c>
      <c r="F29" s="96">
        <f>'Vos-laskelma'!L29+E29</f>
        <v>2439561.8643425908</v>
      </c>
      <c r="I29" s="29">
        <v>75</v>
      </c>
      <c r="J29" s="39" t="s">
        <v>27</v>
      </c>
      <c r="K29" s="48">
        <v>319104.06040000007</v>
      </c>
      <c r="L29" s="48">
        <v>268115.97116000002</v>
      </c>
      <c r="M29" s="48">
        <f t="shared" si="1"/>
        <v>50988.089240000059</v>
      </c>
      <c r="N29" s="55">
        <f>'Vos-laskelma'!AE29+M29</f>
        <v>42888417.585854426</v>
      </c>
      <c r="O29" s="66"/>
      <c r="P29" s="66"/>
    </row>
    <row r="30" spans="1:16">
      <c r="A30" s="29">
        <v>77</v>
      </c>
      <c r="B30" s="39" t="s">
        <v>28</v>
      </c>
      <c r="C30" s="48">
        <v>160632.07199999999</v>
      </c>
      <c r="D30" s="48">
        <v>86220.751980000015</v>
      </c>
      <c r="E30" s="250">
        <f t="shared" si="2"/>
        <v>74411.32001999997</v>
      </c>
      <c r="F30" s="96">
        <f>'Vos-laskelma'!L30+E30</f>
        <v>5152515.7455602074</v>
      </c>
      <c r="I30" s="29">
        <v>77</v>
      </c>
      <c r="J30" s="39" t="s">
        <v>28</v>
      </c>
      <c r="K30" s="48">
        <v>214772.9804</v>
      </c>
      <c r="L30" s="48">
        <v>109532.72955999999</v>
      </c>
      <c r="M30" s="48">
        <f t="shared" si="1"/>
        <v>105240.25084000001</v>
      </c>
      <c r="N30" s="55">
        <f>'Vos-laskelma'!AE30+M30</f>
        <v>20202752.417761214</v>
      </c>
      <c r="O30" s="66"/>
      <c r="P30" s="66"/>
    </row>
    <row r="31" spans="1:16">
      <c r="A31" s="29">
        <v>78</v>
      </c>
      <c r="B31" s="39" t="s">
        <v>29</v>
      </c>
      <c r="C31" s="48">
        <v>168217.47540000002</v>
      </c>
      <c r="D31" s="48">
        <v>229451.01617999995</v>
      </c>
      <c r="E31" s="250">
        <f t="shared" si="2"/>
        <v>-61233.540779999923</v>
      </c>
      <c r="F31" s="96">
        <f>'Vos-laskelma'!L31+E31</f>
        <v>-120991.40973206493</v>
      </c>
      <c r="I31" s="29">
        <v>78</v>
      </c>
      <c r="J31" s="39" t="s">
        <v>29</v>
      </c>
      <c r="K31" s="48">
        <v>204265.35019999999</v>
      </c>
      <c r="L31" s="48">
        <v>229409.14048</v>
      </c>
      <c r="M31" s="69">
        <f t="shared" si="1"/>
        <v>-25143.790280000016</v>
      </c>
      <c r="N31" s="55">
        <f>'Vos-laskelma'!AE31+M31</f>
        <v>15589171.077075653</v>
      </c>
      <c r="O31" s="66"/>
      <c r="P31" s="66"/>
    </row>
    <row r="32" spans="1:16">
      <c r="A32" s="29">
        <v>79</v>
      </c>
      <c r="B32" s="39" t="s">
        <v>30</v>
      </c>
      <c r="C32" s="48">
        <v>77341.368000000002</v>
      </c>
      <c r="D32" s="48">
        <v>170131.67425800001</v>
      </c>
      <c r="E32" s="250">
        <f t="shared" si="2"/>
        <v>-92790.306258000011</v>
      </c>
      <c r="F32" s="96">
        <f>'Vos-laskelma'!L32+E32</f>
        <v>-1253821.607672361</v>
      </c>
      <c r="I32" s="29">
        <v>79</v>
      </c>
      <c r="J32" s="39" t="s">
        <v>30</v>
      </c>
      <c r="K32" s="48">
        <v>153515.73200000002</v>
      </c>
      <c r="L32" s="48">
        <v>175231.50108000002</v>
      </c>
      <c r="M32" s="69">
        <f t="shared" si="1"/>
        <v>-21715.769079999998</v>
      </c>
      <c r="N32" s="55">
        <f>'Vos-laskelma'!AE32+M32</f>
        <v>13633280.867589671</v>
      </c>
      <c r="O32" s="66"/>
      <c r="P32" s="66"/>
    </row>
    <row r="33" spans="1:16">
      <c r="A33" s="29">
        <v>81</v>
      </c>
      <c r="B33" s="39" t="s">
        <v>31</v>
      </c>
      <c r="C33" s="48">
        <v>43207.0527</v>
      </c>
      <c r="D33" s="48">
        <v>226922.54837999999</v>
      </c>
      <c r="E33" s="250">
        <f t="shared" si="2"/>
        <v>-183715.49567999999</v>
      </c>
      <c r="F33" s="96">
        <f>'Vos-laskelma'!L33+E33</f>
        <v>528022.94629156869</v>
      </c>
      <c r="I33" s="29">
        <v>81</v>
      </c>
      <c r="J33" s="39" t="s">
        <v>31</v>
      </c>
      <c r="K33" s="48">
        <v>43222.876000000004</v>
      </c>
      <c r="L33" s="48">
        <v>208244.83568000002</v>
      </c>
      <c r="M33" s="69">
        <f t="shared" si="1"/>
        <v>-165021.95968000003</v>
      </c>
      <c r="N33" s="55">
        <f>'Vos-laskelma'!AE33+M33</f>
        <v>9703142.527963737</v>
      </c>
      <c r="O33" s="66"/>
      <c r="P33" s="66"/>
    </row>
    <row r="34" spans="1:16">
      <c r="A34" s="29">
        <v>82</v>
      </c>
      <c r="B34" s="39" t="s">
        <v>32</v>
      </c>
      <c r="C34" s="48">
        <v>197964.15540000002</v>
      </c>
      <c r="D34" s="48">
        <v>158058.98418000003</v>
      </c>
      <c r="E34" s="250">
        <f t="shared" si="2"/>
        <v>39905.171219999989</v>
      </c>
      <c r="F34" s="96">
        <f>'Vos-laskelma'!L34+E34</f>
        <v>5719817.6774932025</v>
      </c>
      <c r="I34" s="29">
        <v>82</v>
      </c>
      <c r="J34" s="39" t="s">
        <v>32</v>
      </c>
      <c r="K34" s="48">
        <v>278787.5502</v>
      </c>
      <c r="L34" s="48">
        <v>185217.47587999998</v>
      </c>
      <c r="M34" s="48">
        <f t="shared" si="1"/>
        <v>93570.074320000014</v>
      </c>
      <c r="N34" s="55">
        <f>'Vos-laskelma'!AE34+M34</f>
        <v>13994729.711302713</v>
      </c>
      <c r="O34" s="66"/>
      <c r="P34" s="66"/>
    </row>
    <row r="35" spans="1:16">
      <c r="A35" s="29">
        <v>86</v>
      </c>
      <c r="B35" s="39" t="s">
        <v>33</v>
      </c>
      <c r="C35" s="48">
        <v>501380.29139999999</v>
      </c>
      <c r="D35" s="48">
        <v>1454017.7183999999</v>
      </c>
      <c r="E35" s="250">
        <f t="shared" si="2"/>
        <v>-952637.42699999991</v>
      </c>
      <c r="F35" s="96">
        <f>'Vos-laskelma'!L35+E35</f>
        <v>4774732.9244078053</v>
      </c>
      <c r="I35" s="29">
        <v>86</v>
      </c>
      <c r="J35" s="39" t="s">
        <v>33</v>
      </c>
      <c r="K35" s="48">
        <v>449070.77720000001</v>
      </c>
      <c r="L35" s="48">
        <v>1540746.4850000001</v>
      </c>
      <c r="M35" s="69">
        <f t="shared" si="1"/>
        <v>-1091675.7078</v>
      </c>
      <c r="N35" s="55">
        <f>'Vos-laskelma'!AE35+M35</f>
        <v>15335258.617063437</v>
      </c>
      <c r="O35" s="66"/>
      <c r="P35" s="66"/>
    </row>
    <row r="36" spans="1:16">
      <c r="A36" s="29">
        <v>90</v>
      </c>
      <c r="B36" s="39" t="s">
        <v>34</v>
      </c>
      <c r="C36" s="48">
        <v>14873.34</v>
      </c>
      <c r="D36" s="48">
        <v>38670.684000000001</v>
      </c>
      <c r="E36" s="250">
        <f t="shared" si="2"/>
        <v>-23797.344000000001</v>
      </c>
      <c r="F36" s="96">
        <f>'Vos-laskelma'!L36+E36</f>
        <v>796253.86359233211</v>
      </c>
      <c r="I36" s="29">
        <v>90</v>
      </c>
      <c r="J36" s="39" t="s">
        <v>34</v>
      </c>
      <c r="K36" s="48">
        <v>14904.44</v>
      </c>
      <c r="L36" s="48">
        <v>48469.238880000004</v>
      </c>
      <c r="M36" s="69">
        <f t="shared" si="1"/>
        <v>-33564.798880000002</v>
      </c>
      <c r="N36" s="55">
        <f>'Vos-laskelma'!AE36+M36</f>
        <v>13532416.660739874</v>
      </c>
      <c r="O36" s="66"/>
      <c r="P36" s="66"/>
    </row>
    <row r="37" spans="1:16">
      <c r="A37" s="29">
        <v>91</v>
      </c>
      <c r="B37" s="39" t="s">
        <v>35</v>
      </c>
      <c r="C37" s="48">
        <v>6722006.0130000021</v>
      </c>
      <c r="D37" s="48">
        <v>96341775.769206017</v>
      </c>
      <c r="E37" s="250">
        <f t="shared" si="2"/>
        <v>-89619769.756206021</v>
      </c>
      <c r="F37" s="96">
        <f>'Vos-laskelma'!L37+E37</f>
        <v>96466891.133813873</v>
      </c>
      <c r="I37" s="29">
        <v>91</v>
      </c>
      <c r="J37" s="39" t="s">
        <v>35</v>
      </c>
      <c r="K37" s="48">
        <v>6361364.0364000006</v>
      </c>
      <c r="L37" s="48">
        <v>94041881.820419982</v>
      </c>
      <c r="M37" s="69">
        <f t="shared" si="1"/>
        <v>-87680517.784019977</v>
      </c>
      <c r="N37" s="55">
        <f>'Vos-laskelma'!AE37+M37</f>
        <v>285570006.73984635</v>
      </c>
      <c r="O37" s="66"/>
      <c r="P37" s="66"/>
    </row>
    <row r="38" spans="1:16">
      <c r="A38" s="29">
        <v>92</v>
      </c>
      <c r="B38" s="39" t="s">
        <v>36</v>
      </c>
      <c r="C38" s="48">
        <v>4388899.5339000002</v>
      </c>
      <c r="D38" s="48">
        <v>9859986.2608680036</v>
      </c>
      <c r="E38" s="250">
        <f t="shared" si="2"/>
        <v>-5471086.7269680034</v>
      </c>
      <c r="F38" s="96">
        <f>'Vos-laskelma'!L38+E38</f>
        <v>174935399.11131927</v>
      </c>
      <c r="I38" s="29">
        <v>92</v>
      </c>
      <c r="J38" s="39" t="s">
        <v>36</v>
      </c>
      <c r="K38" s="48">
        <v>3890580.4954000013</v>
      </c>
      <c r="L38" s="48">
        <v>10947993.803352004</v>
      </c>
      <c r="M38" s="69">
        <f t="shared" si="1"/>
        <v>-7057413.3079520026</v>
      </c>
      <c r="N38" s="55">
        <f>'Vos-laskelma'!AE38+M38</f>
        <v>279403605.22264546</v>
      </c>
      <c r="O38" s="66"/>
      <c r="P38" s="66"/>
    </row>
    <row r="39" spans="1:16">
      <c r="A39" s="29">
        <v>97</v>
      </c>
      <c r="B39" s="39" t="s">
        <v>37</v>
      </c>
      <c r="C39" s="48">
        <v>123523.08870000001</v>
      </c>
      <c r="D39" s="48">
        <v>118094.31960000002</v>
      </c>
      <c r="E39" s="250">
        <f t="shared" si="2"/>
        <v>5428.7690999999904</v>
      </c>
      <c r="F39" s="96">
        <f>'Vos-laskelma'!L39+E39</f>
        <v>334319.80612690561</v>
      </c>
      <c r="I39" s="29">
        <v>97</v>
      </c>
      <c r="J39" s="39" t="s">
        <v>37</v>
      </c>
      <c r="K39" s="48">
        <v>131159.07200000001</v>
      </c>
      <c r="L39" s="48">
        <v>134095.24668000001</v>
      </c>
      <c r="M39" s="69">
        <f t="shared" si="1"/>
        <v>-2936.1746799999964</v>
      </c>
      <c r="N39" s="55">
        <f>'Vos-laskelma'!AE39+M39</f>
        <v>7416966.1068752743</v>
      </c>
      <c r="O39" s="66"/>
      <c r="P39" s="66"/>
    </row>
    <row r="40" spans="1:16">
      <c r="A40" s="29">
        <v>98</v>
      </c>
      <c r="B40" s="39" t="s">
        <v>38</v>
      </c>
      <c r="C40" s="48">
        <v>1222960.3815000001</v>
      </c>
      <c r="D40" s="48">
        <v>3441915.4634339996</v>
      </c>
      <c r="E40" s="250">
        <f t="shared" si="2"/>
        <v>-2218955.0819339994</v>
      </c>
      <c r="F40" s="96">
        <f>'Vos-laskelma'!L40+E40</f>
        <v>18950935.753466651</v>
      </c>
      <c r="I40" s="29">
        <v>98</v>
      </c>
      <c r="J40" s="39" t="s">
        <v>38</v>
      </c>
      <c r="K40" s="48">
        <v>1195708.699</v>
      </c>
      <c r="L40" s="48">
        <v>3647845.2951159999</v>
      </c>
      <c r="M40" s="69">
        <f t="shared" si="1"/>
        <v>-2452136.5961159999</v>
      </c>
      <c r="N40" s="55">
        <f>'Vos-laskelma'!AE40+M40</f>
        <v>45321890.693950474</v>
      </c>
      <c r="O40" s="66"/>
      <c r="P40" s="66"/>
    </row>
    <row r="41" spans="1:16">
      <c r="A41" s="29">
        <v>102</v>
      </c>
      <c r="B41" s="39" t="s">
        <v>39</v>
      </c>
      <c r="C41" s="48">
        <v>267943.22010000004</v>
      </c>
      <c r="D41" s="48">
        <v>112323.46368</v>
      </c>
      <c r="E41" s="250">
        <f t="shared" si="2"/>
        <v>155619.75642000005</v>
      </c>
      <c r="F41" s="96">
        <f>'Vos-laskelma'!L41+E41</f>
        <v>10035320.789584262</v>
      </c>
      <c r="I41" s="29">
        <v>102</v>
      </c>
      <c r="J41" s="39" t="s">
        <v>39</v>
      </c>
      <c r="K41" s="48">
        <v>365233.30220000003</v>
      </c>
      <c r="L41" s="48">
        <v>103690.18908000001</v>
      </c>
      <c r="M41" s="48">
        <f t="shared" si="1"/>
        <v>261543.11312000002</v>
      </c>
      <c r="N41" s="55">
        <f>'Vos-laskelma'!AE41+M41</f>
        <v>30006108.111807529</v>
      </c>
      <c r="O41" s="66"/>
      <c r="P41" s="66"/>
    </row>
    <row r="42" spans="1:16">
      <c r="A42" s="29">
        <v>103</v>
      </c>
      <c r="B42" s="39" t="s">
        <v>40</v>
      </c>
      <c r="C42" s="48">
        <v>50643.722699999998</v>
      </c>
      <c r="D42" s="48">
        <v>84778.038</v>
      </c>
      <c r="E42" s="250">
        <f t="shared" si="2"/>
        <v>-34134.315300000002</v>
      </c>
      <c r="F42" s="96">
        <f>'Vos-laskelma'!L42+E42</f>
        <v>1634514.389246481</v>
      </c>
      <c r="I42" s="29">
        <v>103</v>
      </c>
      <c r="J42" s="39" t="s">
        <v>40</v>
      </c>
      <c r="K42" s="48">
        <v>38826.066200000001</v>
      </c>
      <c r="L42" s="48">
        <v>61108.204000000005</v>
      </c>
      <c r="M42" s="69">
        <f t="shared" si="1"/>
        <v>-22282.137800000004</v>
      </c>
      <c r="N42" s="55">
        <f>'Vos-laskelma'!AE42+M42</f>
        <v>6006023.2361155087</v>
      </c>
      <c r="O42" s="66"/>
      <c r="P42" s="66"/>
    </row>
    <row r="43" spans="1:16">
      <c r="A43" s="29">
        <v>105</v>
      </c>
      <c r="B43" s="39" t="s">
        <v>41</v>
      </c>
      <c r="C43" s="48">
        <v>23797.344000000001</v>
      </c>
      <c r="D43" s="48">
        <v>26772.012000000002</v>
      </c>
      <c r="E43" s="250">
        <f t="shared" si="2"/>
        <v>-2974.6680000000015</v>
      </c>
      <c r="F43" s="96">
        <f>'Vos-laskelma'!L43+E43</f>
        <v>2463688.9262576872</v>
      </c>
      <c r="I43" s="29">
        <v>105</v>
      </c>
      <c r="J43" s="39" t="s">
        <v>41</v>
      </c>
      <c r="K43" s="48">
        <v>38751.544000000002</v>
      </c>
      <c r="L43" s="48">
        <v>46203.764000000003</v>
      </c>
      <c r="M43" s="69">
        <f t="shared" si="1"/>
        <v>-7452.2200000000012</v>
      </c>
      <c r="N43" s="55">
        <f>'Vos-laskelma'!AE43+M43</f>
        <v>12205510.789206102</v>
      </c>
      <c r="O43" s="66"/>
      <c r="P43" s="66"/>
    </row>
    <row r="44" spans="1:16">
      <c r="A44" s="29">
        <v>106</v>
      </c>
      <c r="B44" s="39" t="s">
        <v>42</v>
      </c>
      <c r="C44" s="48">
        <v>1225637.5827000001</v>
      </c>
      <c r="D44" s="48">
        <v>1194195.3419400004</v>
      </c>
      <c r="E44" s="250">
        <f t="shared" si="2"/>
        <v>31442.240759999724</v>
      </c>
      <c r="F44" s="96">
        <f>'Vos-laskelma'!L44+E44</f>
        <v>20790842.67491949</v>
      </c>
      <c r="I44" s="29">
        <v>106</v>
      </c>
      <c r="J44" s="39" t="s">
        <v>42</v>
      </c>
      <c r="K44" s="48">
        <v>1183710.6247999996</v>
      </c>
      <c r="L44" s="48">
        <v>1457564.8053599996</v>
      </c>
      <c r="M44" s="69">
        <f t="shared" si="1"/>
        <v>-273854.18056000001</v>
      </c>
      <c r="N44" s="55">
        <f>'Vos-laskelma'!AE44+M44</f>
        <v>69962203.261322722</v>
      </c>
      <c r="O44" s="66"/>
      <c r="P44" s="66"/>
    </row>
    <row r="45" spans="1:16">
      <c r="A45" s="29">
        <v>108</v>
      </c>
      <c r="B45" s="39" t="s">
        <v>43</v>
      </c>
      <c r="C45" s="48">
        <v>174092.44469999999</v>
      </c>
      <c r="D45" s="48">
        <v>379567.63680000004</v>
      </c>
      <c r="E45" s="250">
        <f t="shared" si="2"/>
        <v>-205475.19210000004</v>
      </c>
      <c r="F45" s="96">
        <f>'Vos-laskelma'!L45+E45</f>
        <v>8811997.2700732779</v>
      </c>
      <c r="I45" s="29">
        <v>108</v>
      </c>
      <c r="J45" s="39" t="s">
        <v>43</v>
      </c>
      <c r="K45" s="48">
        <v>277222.58400000003</v>
      </c>
      <c r="L45" s="48">
        <v>325955.63146800001</v>
      </c>
      <c r="M45" s="69">
        <f t="shared" si="1"/>
        <v>-48733.047467999975</v>
      </c>
      <c r="N45" s="55">
        <f>'Vos-laskelma'!AE45+M45</f>
        <v>25489952.094582774</v>
      </c>
      <c r="O45" s="66"/>
      <c r="P45" s="66"/>
    </row>
    <row r="46" spans="1:16">
      <c r="A46" s="29">
        <v>109</v>
      </c>
      <c r="B46" s="39" t="s">
        <v>44</v>
      </c>
      <c r="C46" s="48">
        <v>928542.61620000016</v>
      </c>
      <c r="D46" s="48">
        <v>1110250.2109800004</v>
      </c>
      <c r="E46" s="250">
        <f t="shared" si="2"/>
        <v>-181707.59478000028</v>
      </c>
      <c r="F46" s="96">
        <f>'Vos-laskelma'!L46+E46</f>
        <v>14306045.584254019</v>
      </c>
      <c r="I46" s="29">
        <v>109</v>
      </c>
      <c r="J46" s="39" t="s">
        <v>44</v>
      </c>
      <c r="K46" s="48">
        <v>1050166.8424000002</v>
      </c>
      <c r="L46" s="48">
        <v>1178881.5862400003</v>
      </c>
      <c r="M46" s="69">
        <f t="shared" si="1"/>
        <v>-128714.74384000013</v>
      </c>
      <c r="N46" s="55">
        <f>'Vos-laskelma'!AE46+M46</f>
        <v>119216094.9069881</v>
      </c>
      <c r="O46" s="66"/>
      <c r="P46" s="66"/>
    </row>
    <row r="47" spans="1:16">
      <c r="A47" s="29">
        <v>111</v>
      </c>
      <c r="B47" s="39" t="s">
        <v>45</v>
      </c>
      <c r="C47" s="48">
        <v>464122.57470000011</v>
      </c>
      <c r="D47" s="48">
        <v>253025.26007999998</v>
      </c>
      <c r="E47" s="250">
        <f t="shared" si="2"/>
        <v>211097.31462000014</v>
      </c>
      <c r="F47" s="96">
        <f>'Vos-laskelma'!L47+E47</f>
        <v>12104828.184138272</v>
      </c>
      <c r="I47" s="29">
        <v>111</v>
      </c>
      <c r="J47" s="39" t="s">
        <v>45</v>
      </c>
      <c r="K47" s="48">
        <v>547067.4702000001</v>
      </c>
      <c r="L47" s="48">
        <v>310206.10972000007</v>
      </c>
      <c r="M47" s="48">
        <f t="shared" si="1"/>
        <v>236861.36048000003</v>
      </c>
      <c r="N47" s="55">
        <f>'Vos-laskelma'!AE47+M47</f>
        <v>54076941.561610267</v>
      </c>
      <c r="O47" s="66"/>
      <c r="P47" s="66"/>
    </row>
    <row r="48" spans="1:16">
      <c r="A48" s="29">
        <v>139</v>
      </c>
      <c r="B48" s="39" t="s">
        <v>46</v>
      </c>
      <c r="C48" s="48">
        <v>271140.98820000002</v>
      </c>
      <c r="D48" s="48">
        <v>190705.96548000004</v>
      </c>
      <c r="E48" s="250">
        <f t="shared" si="2"/>
        <v>80435.022719999979</v>
      </c>
      <c r="F48" s="96">
        <f>'Vos-laskelma'!L48+E48</f>
        <v>14554930.209727898</v>
      </c>
      <c r="I48" s="29">
        <v>139</v>
      </c>
      <c r="J48" s="39" t="s">
        <v>46</v>
      </c>
      <c r="K48" s="48">
        <v>260902.22220000005</v>
      </c>
      <c r="L48" s="48">
        <v>165394.57068</v>
      </c>
      <c r="M48" s="48">
        <f t="shared" si="1"/>
        <v>95507.651520000043</v>
      </c>
      <c r="N48" s="55">
        <f>'Vos-laskelma'!AE48+M48</f>
        <v>33212282.958024368</v>
      </c>
      <c r="O48" s="66"/>
      <c r="P48" s="66"/>
    </row>
    <row r="49" spans="1:16">
      <c r="A49" s="29">
        <v>140</v>
      </c>
      <c r="B49" s="39" t="s">
        <v>47</v>
      </c>
      <c r="C49" s="48">
        <v>485019.61740000005</v>
      </c>
      <c r="D49" s="48">
        <v>389235.30779999995</v>
      </c>
      <c r="E49" s="250">
        <f t="shared" si="2"/>
        <v>95784.309600000095</v>
      </c>
      <c r="F49" s="96">
        <f>'Vos-laskelma'!L49+E49</f>
        <v>23332955.155536789</v>
      </c>
      <c r="I49" s="29">
        <v>140</v>
      </c>
      <c r="J49" s="39" t="s">
        <v>47</v>
      </c>
      <c r="K49" s="48">
        <v>463900.69500000012</v>
      </c>
      <c r="L49" s="48">
        <v>563939.29628000001</v>
      </c>
      <c r="M49" s="69">
        <f t="shared" si="1"/>
        <v>-100038.60127999989</v>
      </c>
      <c r="N49" s="55">
        <f>'Vos-laskelma'!AE49+M49</f>
        <v>65640281.341593102</v>
      </c>
      <c r="O49" s="66"/>
      <c r="P49" s="66"/>
    </row>
    <row r="50" spans="1:16">
      <c r="A50" s="29">
        <v>142</v>
      </c>
      <c r="B50" s="39" t="s">
        <v>48</v>
      </c>
      <c r="C50" s="48">
        <v>477582.9474</v>
      </c>
      <c r="D50" s="48">
        <v>65591.429399999994</v>
      </c>
      <c r="E50" s="250">
        <f t="shared" si="2"/>
        <v>411991.51800000004</v>
      </c>
      <c r="F50" s="96">
        <f>'Vos-laskelma'!L50+E50</f>
        <v>4328811.0247075167</v>
      </c>
      <c r="I50" s="29">
        <v>142</v>
      </c>
      <c r="J50" s="39" t="s">
        <v>48</v>
      </c>
      <c r="K50" s="48">
        <v>562046.43240000005</v>
      </c>
      <c r="L50" s="48">
        <v>88845.366840000002</v>
      </c>
      <c r="M50" s="48">
        <f t="shared" si="1"/>
        <v>473201.06556000002</v>
      </c>
      <c r="N50" s="55">
        <f>'Vos-laskelma'!AE50+M50</f>
        <v>19667285.30907204</v>
      </c>
      <c r="O50" s="66"/>
      <c r="P50" s="66"/>
    </row>
    <row r="51" spans="1:16">
      <c r="A51" s="29">
        <v>143</v>
      </c>
      <c r="B51" s="39" t="s">
        <v>49</v>
      </c>
      <c r="C51" s="48">
        <v>400315.94610000006</v>
      </c>
      <c r="D51" s="48">
        <v>75928.400699999998</v>
      </c>
      <c r="E51" s="250">
        <f t="shared" si="2"/>
        <v>324387.54540000006</v>
      </c>
      <c r="F51" s="96">
        <f>'Vos-laskelma'!L51+E51</f>
        <v>4142748.7978795907</v>
      </c>
      <c r="I51" s="29">
        <v>143</v>
      </c>
      <c r="J51" s="39" t="s">
        <v>49</v>
      </c>
      <c r="K51" s="48">
        <v>380212.26440000016</v>
      </c>
      <c r="L51" s="48">
        <v>86445.752000000008</v>
      </c>
      <c r="M51" s="48">
        <f t="shared" si="1"/>
        <v>293766.51240000012</v>
      </c>
      <c r="N51" s="55">
        <f>'Vos-laskelma'!AE51+M51</f>
        <v>21075498.63808655</v>
      </c>
      <c r="O51" s="66"/>
      <c r="P51" s="66"/>
    </row>
    <row r="52" spans="1:16">
      <c r="A52" s="29">
        <v>145</v>
      </c>
      <c r="B52" s="39" t="s">
        <v>50</v>
      </c>
      <c r="C52" s="48">
        <v>443597.36550000007</v>
      </c>
      <c r="D52" s="48">
        <v>339127.02533999999</v>
      </c>
      <c r="E52" s="250">
        <f t="shared" si="2"/>
        <v>104470.34016000008</v>
      </c>
      <c r="F52" s="96">
        <f>'Vos-laskelma'!L52+E52</f>
        <v>15895655.403551456</v>
      </c>
      <c r="I52" s="29">
        <v>145</v>
      </c>
      <c r="J52" s="39" t="s">
        <v>50</v>
      </c>
      <c r="K52" s="48">
        <v>402419.88</v>
      </c>
      <c r="L52" s="48">
        <v>342027.08912000008</v>
      </c>
      <c r="M52" s="48">
        <f t="shared" si="1"/>
        <v>60392.790879999928</v>
      </c>
      <c r="N52" s="55">
        <f>'Vos-laskelma'!AE52+M52</f>
        <v>35372490.072735913</v>
      </c>
      <c r="O52" s="66"/>
      <c r="P52" s="66"/>
    </row>
    <row r="53" spans="1:16">
      <c r="A53" s="29">
        <v>146</v>
      </c>
      <c r="B53" s="39" t="s">
        <v>51</v>
      </c>
      <c r="C53" s="48">
        <v>80390.402700000006</v>
      </c>
      <c r="D53" s="48">
        <v>100499.15838000001</v>
      </c>
      <c r="E53" s="250">
        <f t="shared" si="2"/>
        <v>-20108.755680000002</v>
      </c>
      <c r="F53" s="96">
        <f>'Vos-laskelma'!L53+E53</f>
        <v>5150042.429438212</v>
      </c>
      <c r="I53" s="29">
        <v>146</v>
      </c>
      <c r="J53" s="39" t="s">
        <v>51</v>
      </c>
      <c r="K53" s="48">
        <v>102840.636</v>
      </c>
      <c r="L53" s="48">
        <v>77055.954800000007</v>
      </c>
      <c r="M53" s="48">
        <f t="shared" si="1"/>
        <v>25784.681199999992</v>
      </c>
      <c r="N53" s="55">
        <f>'Vos-laskelma'!AE53+M53</f>
        <v>23425118.163884498</v>
      </c>
      <c r="O53" s="66"/>
      <c r="P53" s="66"/>
    </row>
    <row r="54" spans="1:16">
      <c r="A54" s="29">
        <v>148</v>
      </c>
      <c r="B54" s="39" t="s">
        <v>52</v>
      </c>
      <c r="C54" s="48">
        <v>133860.06</v>
      </c>
      <c r="D54" s="48">
        <v>171043.41000000003</v>
      </c>
      <c r="E54" s="250">
        <f t="shared" si="2"/>
        <v>-37183.350000000035</v>
      </c>
      <c r="F54" s="96">
        <f>'Vos-laskelma'!L54+E54</f>
        <v>10112595.974802697</v>
      </c>
      <c r="I54" s="29">
        <v>148</v>
      </c>
      <c r="J54" s="39" t="s">
        <v>52</v>
      </c>
      <c r="K54" s="48">
        <v>153515.73200000002</v>
      </c>
      <c r="L54" s="48">
        <v>283243.97776000004</v>
      </c>
      <c r="M54" s="69">
        <f t="shared" si="1"/>
        <v>-129728.24576000002</v>
      </c>
      <c r="N54" s="55">
        <f>'Vos-laskelma'!AE54+M54</f>
        <v>27676856.381390102</v>
      </c>
      <c r="O54" s="66"/>
      <c r="P54" s="66"/>
    </row>
    <row r="55" spans="1:16">
      <c r="A55" s="29">
        <v>149</v>
      </c>
      <c r="B55" s="39" t="s">
        <v>53</v>
      </c>
      <c r="C55" s="48">
        <v>71466.398700000005</v>
      </c>
      <c r="D55" s="48">
        <v>2651357.2844160004</v>
      </c>
      <c r="E55" s="250">
        <f t="shared" si="2"/>
        <v>-2579890.8857160006</v>
      </c>
      <c r="F55" s="96">
        <f>'Vos-laskelma'!L55+E55</f>
        <v>-115534.86961500021</v>
      </c>
      <c r="I55" s="29">
        <v>149</v>
      </c>
      <c r="J55" s="39" t="s">
        <v>53</v>
      </c>
      <c r="K55" s="48">
        <v>96878.86</v>
      </c>
      <c r="L55" s="48">
        <v>2791273.7143200003</v>
      </c>
      <c r="M55" s="69">
        <f t="shared" si="1"/>
        <v>-2694394.8543200004</v>
      </c>
      <c r="N55" s="55">
        <f>'Vos-laskelma'!AE55+M55</f>
        <v>5755233.9519685823</v>
      </c>
      <c r="O55" s="66"/>
      <c r="P55" s="66"/>
    </row>
    <row r="56" spans="1:16">
      <c r="A56" s="29">
        <v>151</v>
      </c>
      <c r="B56" s="39" t="s">
        <v>54</v>
      </c>
      <c r="C56" s="48">
        <v>19335.342000000001</v>
      </c>
      <c r="D56" s="48">
        <v>47594.688000000002</v>
      </c>
      <c r="E56" s="250">
        <f t="shared" si="2"/>
        <v>-28259.346000000001</v>
      </c>
      <c r="F56" s="96">
        <f>'Vos-laskelma'!L56+E56</f>
        <v>845787.47893705999</v>
      </c>
      <c r="I56" s="29">
        <v>151</v>
      </c>
      <c r="J56" s="39" t="s">
        <v>54</v>
      </c>
      <c r="K56" s="48">
        <v>26827.992000000002</v>
      </c>
      <c r="L56" s="48">
        <v>67069.98000000001</v>
      </c>
      <c r="M56" s="69">
        <f t="shared" si="1"/>
        <v>-40241.988000000012</v>
      </c>
      <c r="N56" s="55">
        <f>'Vos-laskelma'!AE56+M56</f>
        <v>8253460.5622253222</v>
      </c>
      <c r="O56" s="66"/>
      <c r="P56" s="66"/>
    </row>
    <row r="57" spans="1:16">
      <c r="A57" s="29">
        <v>152</v>
      </c>
      <c r="B57" s="39" t="s">
        <v>55</v>
      </c>
      <c r="C57" s="48">
        <v>333385.91610000003</v>
      </c>
      <c r="D57" s="48">
        <v>136462.89450000002</v>
      </c>
      <c r="E57" s="250">
        <f t="shared" si="2"/>
        <v>196923.02160000001</v>
      </c>
      <c r="F57" s="96">
        <f>'Vos-laskelma'!L57+E57</f>
        <v>4952729.4965720428</v>
      </c>
      <c r="I57" s="29">
        <v>152</v>
      </c>
      <c r="J57" s="39" t="s">
        <v>55</v>
      </c>
      <c r="K57" s="48">
        <v>344292.56400000001</v>
      </c>
      <c r="L57" s="48">
        <v>118862.909</v>
      </c>
      <c r="M57" s="48">
        <f t="shared" si="1"/>
        <v>225429.65500000003</v>
      </c>
      <c r="N57" s="55">
        <f>'Vos-laskelma'!AE57+M57</f>
        <v>15211590.506983774</v>
      </c>
      <c r="O57" s="66"/>
      <c r="P57" s="66"/>
    </row>
    <row r="58" spans="1:16">
      <c r="A58" s="29">
        <v>153</v>
      </c>
      <c r="B58" s="39" t="s">
        <v>56</v>
      </c>
      <c r="C58" s="48">
        <v>391168.84200000006</v>
      </c>
      <c r="D58" s="48">
        <v>1475985.6415799996</v>
      </c>
      <c r="E58" s="250">
        <f t="shared" si="2"/>
        <v>-1084816.7995799994</v>
      </c>
      <c r="F58" s="96">
        <f>'Vos-laskelma'!L58+E58</f>
        <v>22782791.659730915</v>
      </c>
      <c r="I58" s="29">
        <v>153</v>
      </c>
      <c r="J58" s="39" t="s">
        <v>56</v>
      </c>
      <c r="K58" s="48">
        <v>548557.9142</v>
      </c>
      <c r="L58" s="48">
        <v>1610625.9519399998</v>
      </c>
      <c r="M58" s="69">
        <f t="shared" si="1"/>
        <v>-1062068.0377399998</v>
      </c>
      <c r="N58" s="55">
        <f>'Vos-laskelma'!AE58+M58</f>
        <v>70328677.978884667</v>
      </c>
      <c r="O58" s="66"/>
      <c r="P58" s="66"/>
    </row>
    <row r="59" spans="1:16">
      <c r="A59" s="29">
        <v>165</v>
      </c>
      <c r="B59" s="39" t="s">
        <v>57</v>
      </c>
      <c r="C59" s="48">
        <v>788361.38670000015</v>
      </c>
      <c r="D59" s="48">
        <v>410965.25754000002</v>
      </c>
      <c r="E59" s="250">
        <f t="shared" si="2"/>
        <v>377396.12916000013</v>
      </c>
      <c r="F59" s="96">
        <f>'Vos-laskelma'!L59+E59</f>
        <v>12721203.177766217</v>
      </c>
      <c r="I59" s="29">
        <v>165</v>
      </c>
      <c r="J59" s="39" t="s">
        <v>57</v>
      </c>
      <c r="K59" s="48">
        <v>636494.11020000011</v>
      </c>
      <c r="L59" s="48">
        <v>431915.76676000009</v>
      </c>
      <c r="M59" s="48">
        <f t="shared" si="1"/>
        <v>204578.34344000003</v>
      </c>
      <c r="N59" s="55">
        <f>'Vos-laskelma'!AE59+M59</f>
        <v>31572334.479480278</v>
      </c>
      <c r="O59" s="66"/>
      <c r="P59" s="66"/>
    </row>
    <row r="60" spans="1:16">
      <c r="A60" s="29">
        <v>167</v>
      </c>
      <c r="B60" s="39" t="s">
        <v>58</v>
      </c>
      <c r="C60" s="48">
        <v>703732.08210000012</v>
      </c>
      <c r="D60" s="48">
        <v>11204403.824142002</v>
      </c>
      <c r="E60" s="250">
        <f t="shared" si="2"/>
        <v>-10500671.742042001</v>
      </c>
      <c r="F60" s="96">
        <f>'Vos-laskelma'!L60+E60</f>
        <v>44924389.739951283</v>
      </c>
      <c r="I60" s="29">
        <v>167</v>
      </c>
      <c r="J60" s="39" t="s">
        <v>58</v>
      </c>
      <c r="K60" s="48">
        <v>638431.68739999994</v>
      </c>
      <c r="L60" s="48">
        <v>11442842.077568</v>
      </c>
      <c r="M60" s="69">
        <f t="shared" si="1"/>
        <v>-10804410.390168</v>
      </c>
      <c r="N60" s="55">
        <f>'Vos-laskelma'!AE60+M60</f>
        <v>164548792.48271346</v>
      </c>
      <c r="O60" s="66"/>
      <c r="P60" s="66"/>
    </row>
    <row r="61" spans="1:16">
      <c r="A61" s="29">
        <v>169</v>
      </c>
      <c r="B61" s="39" t="s">
        <v>59</v>
      </c>
      <c r="C61" s="48">
        <v>261770.78400000001</v>
      </c>
      <c r="D61" s="48">
        <v>152555.84838000001</v>
      </c>
      <c r="E61" s="250">
        <f t="shared" si="2"/>
        <v>109214.93562</v>
      </c>
      <c r="F61" s="96">
        <f>'Vos-laskelma'!L61+E61</f>
        <v>2463623.8723390033</v>
      </c>
      <c r="I61" s="29">
        <v>169</v>
      </c>
      <c r="J61" s="39" t="s">
        <v>59</v>
      </c>
      <c r="K61" s="48">
        <v>247413.704</v>
      </c>
      <c r="L61" s="48">
        <v>205040.38108000002</v>
      </c>
      <c r="M61" s="48">
        <f t="shared" si="1"/>
        <v>42373.322919999977</v>
      </c>
      <c r="N61" s="55">
        <f>'Vos-laskelma'!AE61+M61</f>
        <v>10362558.805991583</v>
      </c>
      <c r="O61" s="66"/>
      <c r="P61" s="66"/>
    </row>
    <row r="62" spans="1:16">
      <c r="A62" s="29">
        <v>171</v>
      </c>
      <c r="B62" s="39" t="s">
        <v>60</v>
      </c>
      <c r="C62" s="48">
        <v>67078.763399999996</v>
      </c>
      <c r="D62" s="48">
        <v>89299.533360000001</v>
      </c>
      <c r="E62" s="250">
        <f t="shared" si="2"/>
        <v>-22220.769960000005</v>
      </c>
      <c r="F62" s="96">
        <f>'Vos-laskelma'!L62+E62</f>
        <v>2781193.2099958048</v>
      </c>
      <c r="I62" s="29">
        <v>171</v>
      </c>
      <c r="J62" s="39" t="s">
        <v>60</v>
      </c>
      <c r="K62" s="48">
        <v>34280.212</v>
      </c>
      <c r="L62" s="48">
        <v>149104.01776000002</v>
      </c>
      <c r="M62" s="69">
        <f t="shared" si="1"/>
        <v>-114823.80576000002</v>
      </c>
      <c r="N62" s="55">
        <f>'Vos-laskelma'!AE62+M62</f>
        <v>13658066.365017368</v>
      </c>
      <c r="O62" s="66"/>
      <c r="P62" s="66"/>
    </row>
    <row r="63" spans="1:16">
      <c r="A63" s="29">
        <v>172</v>
      </c>
      <c r="B63" s="39" t="s">
        <v>61</v>
      </c>
      <c r="C63" s="48">
        <v>305052.2034</v>
      </c>
      <c r="D63" s="48">
        <v>327168.85998000001</v>
      </c>
      <c r="E63" s="250">
        <f t="shared" si="2"/>
        <v>-22116.65658000001</v>
      </c>
      <c r="F63" s="96">
        <f>'Vos-laskelma'!L63+E63</f>
        <v>2278379.1733267112</v>
      </c>
      <c r="I63" s="29">
        <v>172</v>
      </c>
      <c r="J63" s="39" t="s">
        <v>61</v>
      </c>
      <c r="K63" s="48">
        <v>301218.73240000004</v>
      </c>
      <c r="L63" s="48">
        <v>291635.17747999995</v>
      </c>
      <c r="M63" s="48">
        <f t="shared" si="1"/>
        <v>9583.5549200000823</v>
      </c>
      <c r="N63" s="55">
        <f>'Vos-laskelma'!AE63+M63</f>
        <v>17259566.787793264</v>
      </c>
      <c r="O63" s="66"/>
      <c r="P63" s="66"/>
    </row>
    <row r="64" spans="1:16">
      <c r="A64" s="29">
        <v>176</v>
      </c>
      <c r="B64" s="39" t="s">
        <v>62</v>
      </c>
      <c r="C64" s="48">
        <v>66930.03</v>
      </c>
      <c r="D64" s="48">
        <v>283441.24038000003</v>
      </c>
      <c r="E64" s="250">
        <f t="shared" si="2"/>
        <v>-216511.21038000003</v>
      </c>
      <c r="F64" s="96">
        <f>'Vos-laskelma'!L64+E64</f>
        <v>3047384.0694847153</v>
      </c>
      <c r="I64" s="29">
        <v>176</v>
      </c>
      <c r="J64" s="39" t="s">
        <v>62</v>
      </c>
      <c r="K64" s="48">
        <v>53655.984000000004</v>
      </c>
      <c r="L64" s="48">
        <v>278072.13708000001</v>
      </c>
      <c r="M64" s="69">
        <f t="shared" si="1"/>
        <v>-224416.15308000002</v>
      </c>
      <c r="N64" s="55">
        <f>'Vos-laskelma'!AE64+M64</f>
        <v>21920417.33891841</v>
      </c>
      <c r="O64" s="66"/>
      <c r="P64" s="66"/>
    </row>
    <row r="65" spans="1:16">
      <c r="A65" s="29">
        <v>177</v>
      </c>
      <c r="B65" s="39" t="s">
        <v>63</v>
      </c>
      <c r="C65" s="48">
        <v>19335.342000000001</v>
      </c>
      <c r="D65" s="48">
        <v>87812.199360000013</v>
      </c>
      <c r="E65" s="250">
        <f t="shared" si="2"/>
        <v>-68476.857360000009</v>
      </c>
      <c r="F65" s="96">
        <f>'Vos-laskelma'!L65+E65</f>
        <v>795480.82555346657</v>
      </c>
      <c r="I65" s="29">
        <v>177</v>
      </c>
      <c r="J65" s="39" t="s">
        <v>63</v>
      </c>
      <c r="K65" s="48">
        <v>26827.992000000002</v>
      </c>
      <c r="L65" s="48">
        <v>105106.11088000001</v>
      </c>
      <c r="M65" s="69">
        <f t="shared" si="1"/>
        <v>-78278.118880000009</v>
      </c>
      <c r="N65" s="55">
        <f>'Vos-laskelma'!AE65+M65</f>
        <v>4680846.5172036495</v>
      </c>
      <c r="O65" s="66"/>
      <c r="P65" s="66"/>
    </row>
    <row r="66" spans="1:16">
      <c r="A66" s="29">
        <v>178</v>
      </c>
      <c r="B66" s="39" t="s">
        <v>64</v>
      </c>
      <c r="C66" s="48">
        <v>129546.79140000002</v>
      </c>
      <c r="D66" s="48">
        <v>119908.86708000001</v>
      </c>
      <c r="E66" s="250">
        <f t="shared" si="2"/>
        <v>9637.9243200000055</v>
      </c>
      <c r="F66" s="96">
        <f>'Vos-laskelma'!L66+E66</f>
        <v>4296041.4705245746</v>
      </c>
      <c r="I66" s="29">
        <v>178</v>
      </c>
      <c r="J66" s="39" t="s">
        <v>64</v>
      </c>
      <c r="K66" s="48">
        <v>114987.7546</v>
      </c>
      <c r="L66" s="48">
        <v>139386.32287999999</v>
      </c>
      <c r="M66" s="69">
        <f t="shared" si="1"/>
        <v>-24398.568279999992</v>
      </c>
      <c r="N66" s="55">
        <f>'Vos-laskelma'!AE66+M66</f>
        <v>23958523.746114511</v>
      </c>
      <c r="O66" s="66"/>
      <c r="P66" s="66"/>
    </row>
    <row r="67" spans="1:16">
      <c r="A67" s="29">
        <v>179</v>
      </c>
      <c r="B67" s="39" t="s">
        <v>65</v>
      </c>
      <c r="C67" s="48">
        <v>1296285.9477000006</v>
      </c>
      <c r="D67" s="48">
        <v>12013583.424840003</v>
      </c>
      <c r="E67" s="250">
        <f t="shared" si="2"/>
        <v>-10717297.477140002</v>
      </c>
      <c r="F67" s="96">
        <f>'Vos-laskelma'!L67+E67</f>
        <v>46479380.247955807</v>
      </c>
      <c r="I67" s="29">
        <v>179</v>
      </c>
      <c r="J67" s="39" t="s">
        <v>65</v>
      </c>
      <c r="K67" s="48">
        <v>1141009.4042</v>
      </c>
      <c r="L67" s="48">
        <v>11961087.341695996</v>
      </c>
      <c r="M67" s="69">
        <f t="shared" si="1"/>
        <v>-10820077.937495995</v>
      </c>
      <c r="N67" s="55">
        <f>'Vos-laskelma'!AE67+M67</f>
        <v>209847475.52464426</v>
      </c>
      <c r="O67" s="66"/>
      <c r="P67" s="66"/>
    </row>
    <row r="68" spans="1:16">
      <c r="A68" s="29">
        <v>181</v>
      </c>
      <c r="B68" s="39" t="s">
        <v>66</v>
      </c>
      <c r="C68" s="48">
        <v>53544.024000000005</v>
      </c>
      <c r="D68" s="48">
        <v>58006.025999999998</v>
      </c>
      <c r="E68" s="250">
        <f t="shared" si="2"/>
        <v>-4462.0019999999931</v>
      </c>
      <c r="F68" s="96">
        <f>'Vos-laskelma'!L68+E68</f>
        <v>2440280.204098749</v>
      </c>
      <c r="I68" s="29">
        <v>181</v>
      </c>
      <c r="J68" s="39" t="s">
        <v>66</v>
      </c>
      <c r="K68" s="48">
        <v>53655.983999999997</v>
      </c>
      <c r="L68" s="48">
        <v>120725.96400000001</v>
      </c>
      <c r="M68" s="69">
        <f t="shared" si="1"/>
        <v>-67069.98000000001</v>
      </c>
      <c r="N68" s="55">
        <f>'Vos-laskelma'!AE68+M68</f>
        <v>5638454.5893837288</v>
      </c>
      <c r="O68" s="66"/>
      <c r="P68" s="66"/>
    </row>
    <row r="69" spans="1:16">
      <c r="A69" s="29">
        <v>182</v>
      </c>
      <c r="B69" s="39" t="s">
        <v>67</v>
      </c>
      <c r="C69" s="48">
        <v>199302.75600000002</v>
      </c>
      <c r="D69" s="48">
        <v>459363.10590000002</v>
      </c>
      <c r="E69" s="250">
        <f t="shared" si="2"/>
        <v>-260060.3499</v>
      </c>
      <c r="F69" s="96">
        <f>'Vos-laskelma'!L69+E69</f>
        <v>4837278.2448580135</v>
      </c>
      <c r="I69" s="29">
        <v>182</v>
      </c>
      <c r="J69" s="39" t="s">
        <v>67</v>
      </c>
      <c r="K69" s="48">
        <v>289146.136</v>
      </c>
      <c r="L69" s="48">
        <v>469132.15343999997</v>
      </c>
      <c r="M69" s="69">
        <f t="shared" si="1"/>
        <v>-179986.01743999997</v>
      </c>
      <c r="N69" s="55">
        <f>'Vos-laskelma'!AE69+M69</f>
        <v>47187243.900544174</v>
      </c>
      <c r="O69" s="66"/>
      <c r="P69" s="66"/>
    </row>
    <row r="70" spans="1:16">
      <c r="A70" s="29">
        <v>186</v>
      </c>
      <c r="B70" s="39" t="s">
        <v>68</v>
      </c>
      <c r="C70" s="48">
        <v>798029.0577</v>
      </c>
      <c r="D70" s="48">
        <v>3308807.9944379996</v>
      </c>
      <c r="E70" s="250">
        <f t="shared" si="2"/>
        <v>-2510778.9367379993</v>
      </c>
      <c r="F70" s="96">
        <f>'Vos-laskelma'!L70+E70</f>
        <v>16191456.870198481</v>
      </c>
      <c r="I70" s="29">
        <v>186</v>
      </c>
      <c r="J70" s="39" t="s">
        <v>68</v>
      </c>
      <c r="K70" s="48">
        <v>710345.61040000001</v>
      </c>
      <c r="L70" s="48">
        <v>3145480.7118080007</v>
      </c>
      <c r="M70" s="69">
        <f t="shared" si="1"/>
        <v>-2435135.1014080006</v>
      </c>
      <c r="N70" s="55">
        <f>'Vos-laskelma'!AE70+M70</f>
        <v>42447306.699034192</v>
      </c>
      <c r="O70" s="66"/>
      <c r="P70" s="66"/>
    </row>
    <row r="71" spans="1:16">
      <c r="A71" s="29">
        <v>202</v>
      </c>
      <c r="B71" s="39" t="s">
        <v>69</v>
      </c>
      <c r="C71" s="48">
        <v>1256053.5630000003</v>
      </c>
      <c r="D71" s="48">
        <v>3790318.9909319989</v>
      </c>
      <c r="E71" s="250">
        <f t="shared" si="2"/>
        <v>-2534265.4279319989</v>
      </c>
      <c r="F71" s="96">
        <f>'Vos-laskelma'!L71+E71</f>
        <v>19198673.760599717</v>
      </c>
      <c r="I71" s="29">
        <v>202</v>
      </c>
      <c r="J71" s="39" t="s">
        <v>69</v>
      </c>
      <c r="K71" s="48">
        <v>1268665.9327999996</v>
      </c>
      <c r="L71" s="48">
        <v>3853241.8923120019</v>
      </c>
      <c r="M71" s="69">
        <f t="shared" si="1"/>
        <v>-2584575.9595120023</v>
      </c>
      <c r="N71" s="55">
        <f>'Vos-laskelma'!AE71+M71</f>
        <v>38330331.848754309</v>
      </c>
      <c r="O71" s="66"/>
      <c r="P71" s="66"/>
    </row>
    <row r="72" spans="1:16">
      <c r="A72" s="29">
        <v>204</v>
      </c>
      <c r="B72" s="39" t="s">
        <v>70</v>
      </c>
      <c r="C72" s="48">
        <v>22310.010000000002</v>
      </c>
      <c r="D72" s="48">
        <v>908820.56735999999</v>
      </c>
      <c r="E72" s="250">
        <f t="shared" si="2"/>
        <v>-886510.55735999998</v>
      </c>
      <c r="F72" s="96">
        <f>'Vos-laskelma'!L72+E72</f>
        <v>-820053.53252415883</v>
      </c>
      <c r="I72" s="29">
        <v>204</v>
      </c>
      <c r="J72" s="39" t="s">
        <v>70</v>
      </c>
      <c r="K72" s="48">
        <v>14904.44</v>
      </c>
      <c r="L72" s="48">
        <v>1048616.78064</v>
      </c>
      <c r="M72" s="69">
        <f t="shared" si="1"/>
        <v>-1033712.3406400001</v>
      </c>
      <c r="N72" s="55">
        <f>'Vos-laskelma'!AE72+M72</f>
        <v>11418969.834099103</v>
      </c>
      <c r="O72" s="66"/>
      <c r="P72" s="66"/>
    </row>
    <row r="73" spans="1:16">
      <c r="A73" s="29">
        <v>205</v>
      </c>
      <c r="B73" s="39" t="s">
        <v>71</v>
      </c>
      <c r="C73" s="48">
        <v>473195.3121000001</v>
      </c>
      <c r="D73" s="48">
        <v>602727.23016000004</v>
      </c>
      <c r="E73" s="250">
        <f t="shared" si="2"/>
        <v>-129531.91805999994</v>
      </c>
      <c r="F73" s="96">
        <f>'Vos-laskelma'!L73+E73</f>
        <v>44436692.013749413</v>
      </c>
      <c r="I73" s="29">
        <v>205</v>
      </c>
      <c r="J73" s="39" t="s">
        <v>71</v>
      </c>
      <c r="K73" s="48">
        <v>469638.90440000006</v>
      </c>
      <c r="L73" s="48">
        <v>659730.13216000004</v>
      </c>
      <c r="M73" s="69">
        <f t="shared" si="1"/>
        <v>-190091.22775999998</v>
      </c>
      <c r="N73" s="55">
        <f>'Vos-laskelma'!AE73+M73</f>
        <v>124049416.84023179</v>
      </c>
      <c r="O73" s="66"/>
      <c r="P73" s="66"/>
    </row>
    <row r="74" spans="1:16">
      <c r="A74" s="29">
        <v>208</v>
      </c>
      <c r="B74" s="39" t="s">
        <v>72</v>
      </c>
      <c r="C74" s="48">
        <v>108649.7487</v>
      </c>
      <c r="D74" s="48">
        <v>73280.946179999999</v>
      </c>
      <c r="E74" s="250">
        <f t="shared" si="2"/>
        <v>35368.802519999997</v>
      </c>
      <c r="F74" s="96">
        <f>'Vos-laskelma'!L74+E74</f>
        <v>16805601.73980011</v>
      </c>
      <c r="I74" s="29">
        <v>208</v>
      </c>
      <c r="J74" s="39" t="s">
        <v>72</v>
      </c>
      <c r="K74" s="48">
        <v>68560.423999999999</v>
      </c>
      <c r="L74" s="48">
        <v>107192.73248000002</v>
      </c>
      <c r="M74" s="69">
        <f t="shared" ref="M74:M137" si="3">K74-L74</f>
        <v>-38632.308480000022</v>
      </c>
      <c r="N74" s="55">
        <f>'Vos-laskelma'!AE74+M74</f>
        <v>39534007.06249667</v>
      </c>
      <c r="O74" s="66"/>
      <c r="P74" s="66"/>
    </row>
    <row r="75" spans="1:16">
      <c r="A75" s="29">
        <v>211</v>
      </c>
      <c r="B75" s="39" t="s">
        <v>73</v>
      </c>
      <c r="C75" s="48">
        <v>822495.70200000028</v>
      </c>
      <c r="D75" s="48">
        <v>2043825.9654360004</v>
      </c>
      <c r="E75" s="250">
        <f t="shared" si="2"/>
        <v>-1221330.2634360001</v>
      </c>
      <c r="F75" s="96">
        <f>'Vos-laskelma'!L75+E75</f>
        <v>25235463.922539603</v>
      </c>
      <c r="I75" s="29">
        <v>211</v>
      </c>
      <c r="J75" s="39" t="s">
        <v>73</v>
      </c>
      <c r="K75" s="48">
        <v>648492.18439999991</v>
      </c>
      <c r="L75" s="48">
        <v>2109562.5140479994</v>
      </c>
      <c r="M75" s="69">
        <f t="shared" si="3"/>
        <v>-1461070.3296479995</v>
      </c>
      <c r="N75" s="55">
        <f>'Vos-laskelma'!AE75+M75</f>
        <v>48334327.013164669</v>
      </c>
      <c r="O75" s="66"/>
      <c r="P75" s="66"/>
    </row>
    <row r="76" spans="1:16">
      <c r="A76" s="29">
        <v>213</v>
      </c>
      <c r="B76" s="39" t="s">
        <v>74</v>
      </c>
      <c r="C76" s="48">
        <v>58080.392699999997</v>
      </c>
      <c r="D76" s="48">
        <v>166844.66611800002</v>
      </c>
      <c r="E76" s="250">
        <f t="shared" ref="E76:E139" si="4">C76-D76</f>
        <v>-108764.27341800003</v>
      </c>
      <c r="F76" s="96">
        <f>'Vos-laskelma'!L76+E76</f>
        <v>1633736.1191422122</v>
      </c>
      <c r="I76" s="29">
        <v>213</v>
      </c>
      <c r="J76" s="39" t="s">
        <v>74</v>
      </c>
      <c r="K76" s="48">
        <v>11998.074199999999</v>
      </c>
      <c r="L76" s="48">
        <v>146749.11624</v>
      </c>
      <c r="M76" s="69">
        <f t="shared" si="3"/>
        <v>-134751.04204</v>
      </c>
      <c r="N76" s="55">
        <f>'Vos-laskelma'!AE76+M76</f>
        <v>19639169.086578563</v>
      </c>
      <c r="O76" s="66"/>
      <c r="P76" s="66"/>
    </row>
    <row r="77" spans="1:16">
      <c r="A77" s="29">
        <v>214</v>
      </c>
      <c r="B77" s="39" t="s">
        <v>75</v>
      </c>
      <c r="C77" s="48">
        <v>444712.8660000001</v>
      </c>
      <c r="D77" s="48">
        <v>232247.20410000003</v>
      </c>
      <c r="E77" s="250">
        <f t="shared" si="4"/>
        <v>212465.66190000006</v>
      </c>
      <c r="F77" s="96">
        <f>'Vos-laskelma'!L77+E77</f>
        <v>10832251.517398832</v>
      </c>
      <c r="I77" s="29">
        <v>214</v>
      </c>
      <c r="J77" s="39" t="s">
        <v>75</v>
      </c>
      <c r="K77" s="48">
        <v>501012.7506000002</v>
      </c>
      <c r="L77" s="48">
        <v>168643.73860000001</v>
      </c>
      <c r="M77" s="48">
        <f t="shared" si="3"/>
        <v>332369.01200000022</v>
      </c>
      <c r="N77" s="55">
        <f>'Vos-laskelma'!AE77+M77</f>
        <v>38127394.954816163</v>
      </c>
      <c r="O77" s="66"/>
      <c r="P77" s="66"/>
    </row>
    <row r="78" spans="1:16">
      <c r="A78" s="29">
        <v>216</v>
      </c>
      <c r="B78" s="39" t="s">
        <v>76</v>
      </c>
      <c r="C78" s="48">
        <v>65517.062699999995</v>
      </c>
      <c r="D78" s="48">
        <v>54317.437679999995</v>
      </c>
      <c r="E78" s="250">
        <f t="shared" si="4"/>
        <v>11199.625019999999</v>
      </c>
      <c r="F78" s="96">
        <f>'Vos-laskelma'!L78+E78</f>
        <v>1089878.8315323726</v>
      </c>
      <c r="I78" s="29">
        <v>216</v>
      </c>
      <c r="J78" s="39" t="s">
        <v>76</v>
      </c>
      <c r="K78" s="48">
        <v>61108.204000000005</v>
      </c>
      <c r="L78" s="48">
        <v>67069.98000000001</v>
      </c>
      <c r="M78" s="69">
        <f t="shared" si="3"/>
        <v>-5961.7760000000053</v>
      </c>
      <c r="N78" s="55">
        <f>'Vos-laskelma'!AE78+M78</f>
        <v>6442623.6884860806</v>
      </c>
      <c r="O78" s="66"/>
      <c r="P78" s="66"/>
    </row>
    <row r="79" spans="1:16">
      <c r="A79" s="29">
        <v>217</v>
      </c>
      <c r="B79" s="39" t="s">
        <v>77</v>
      </c>
      <c r="C79" s="48">
        <v>46107.353999999999</v>
      </c>
      <c r="D79" s="48">
        <v>72879.366000000009</v>
      </c>
      <c r="E79" s="250">
        <f t="shared" si="4"/>
        <v>-26772.01200000001</v>
      </c>
      <c r="F79" s="96">
        <f>'Vos-laskelma'!L79+E79</f>
        <v>4988656.4362424687</v>
      </c>
      <c r="I79" s="29">
        <v>217</v>
      </c>
      <c r="J79" s="39" t="s">
        <v>77</v>
      </c>
      <c r="K79" s="48">
        <v>86520.2742</v>
      </c>
      <c r="L79" s="48">
        <v>58127.316000000006</v>
      </c>
      <c r="M79" s="48">
        <f t="shared" si="3"/>
        <v>28392.958199999994</v>
      </c>
      <c r="N79" s="55">
        <f>'Vos-laskelma'!AE79+M79</f>
        <v>17286101.223408543</v>
      </c>
      <c r="O79" s="66"/>
      <c r="P79" s="66"/>
    </row>
    <row r="80" spans="1:16">
      <c r="A80" s="29">
        <v>218</v>
      </c>
      <c r="B80" s="39" t="s">
        <v>78</v>
      </c>
      <c r="C80" s="48">
        <v>22310.010000000002</v>
      </c>
      <c r="D80" s="48">
        <v>360083.56140000001</v>
      </c>
      <c r="E80" s="250">
        <f t="shared" si="4"/>
        <v>-337773.5514</v>
      </c>
      <c r="F80" s="96">
        <f>'Vos-laskelma'!L80+E80</f>
        <v>835628.73580097384</v>
      </c>
      <c r="I80" s="29">
        <v>218</v>
      </c>
      <c r="J80" s="39" t="s">
        <v>78</v>
      </c>
      <c r="K80" s="48">
        <v>29808.880000000001</v>
      </c>
      <c r="L80" s="48">
        <v>380063.22000000009</v>
      </c>
      <c r="M80" s="69">
        <f t="shared" si="3"/>
        <v>-350254.34000000008</v>
      </c>
      <c r="N80" s="55">
        <f>'Vos-laskelma'!AE80+M80</f>
        <v>5297923.5742746741</v>
      </c>
      <c r="O80" s="66"/>
      <c r="P80" s="66"/>
    </row>
    <row r="81" spans="1:16">
      <c r="A81" s="29">
        <v>224</v>
      </c>
      <c r="B81" s="39" t="s">
        <v>79</v>
      </c>
      <c r="C81" s="48">
        <v>380757.50400000002</v>
      </c>
      <c r="D81" s="48">
        <v>122035.75470000002</v>
      </c>
      <c r="E81" s="250">
        <f t="shared" si="4"/>
        <v>258721.7493</v>
      </c>
      <c r="F81" s="96">
        <f>'Vos-laskelma'!L81+E81</f>
        <v>6092205.8674206268</v>
      </c>
      <c r="I81" s="29">
        <v>224</v>
      </c>
      <c r="J81" s="39" t="s">
        <v>79</v>
      </c>
      <c r="K81" s="48">
        <v>244432.81599999999</v>
      </c>
      <c r="L81" s="48">
        <v>141726.31995999999</v>
      </c>
      <c r="M81" s="48">
        <f t="shared" si="3"/>
        <v>102706.49604</v>
      </c>
      <c r="N81" s="55">
        <f>'Vos-laskelma'!AE81+M81</f>
        <v>22254598.751765214</v>
      </c>
      <c r="O81" s="66"/>
      <c r="P81" s="66"/>
    </row>
    <row r="82" spans="1:16">
      <c r="A82" s="29">
        <v>226</v>
      </c>
      <c r="B82" s="39" t="s">
        <v>80</v>
      </c>
      <c r="C82" s="48">
        <v>86339.738700000002</v>
      </c>
      <c r="D82" s="48">
        <v>59642.093399999998</v>
      </c>
      <c r="E82" s="250">
        <f t="shared" si="4"/>
        <v>26697.645300000004</v>
      </c>
      <c r="F82" s="96">
        <f>'Vos-laskelma'!L82+E82</f>
        <v>4569283.8723315103</v>
      </c>
      <c r="I82" s="29">
        <v>226</v>
      </c>
      <c r="J82" s="39" t="s">
        <v>80</v>
      </c>
      <c r="K82" s="48">
        <v>175872.39199999999</v>
      </c>
      <c r="L82" s="48">
        <v>117894.1204</v>
      </c>
      <c r="M82" s="48">
        <f t="shared" si="3"/>
        <v>57978.271599999993</v>
      </c>
      <c r="N82" s="55">
        <f>'Vos-laskelma'!AE82+M82</f>
        <v>17046034.224848103</v>
      </c>
      <c r="O82" s="66"/>
      <c r="P82" s="66"/>
    </row>
    <row r="83" spans="1:16">
      <c r="A83" s="29">
        <v>230</v>
      </c>
      <c r="B83" s="39" t="s">
        <v>81</v>
      </c>
      <c r="C83" s="48">
        <v>68566.097399999999</v>
      </c>
      <c r="D83" s="48">
        <v>73548.666299999997</v>
      </c>
      <c r="E83" s="250">
        <f t="shared" si="4"/>
        <v>-4982.5688999999984</v>
      </c>
      <c r="F83" s="96">
        <f>'Vos-laskelma'!L83+E83</f>
        <v>1725953.7918520237</v>
      </c>
      <c r="I83" s="29">
        <v>230</v>
      </c>
      <c r="J83" s="39" t="s">
        <v>81</v>
      </c>
      <c r="K83" s="48">
        <v>83464.864000000001</v>
      </c>
      <c r="L83" s="48">
        <v>69405.505747999996</v>
      </c>
      <c r="M83" s="48">
        <f t="shared" si="3"/>
        <v>14059.358252000005</v>
      </c>
      <c r="N83" s="55">
        <f>'Vos-laskelma'!AE83+M83</f>
        <v>8853338.3278909251</v>
      </c>
      <c r="O83" s="66"/>
      <c r="P83" s="66"/>
    </row>
    <row r="84" spans="1:16">
      <c r="A84" s="29">
        <v>231</v>
      </c>
      <c r="B84" s="39" t="s">
        <v>82</v>
      </c>
      <c r="C84" s="48">
        <v>76002.767399999997</v>
      </c>
      <c r="D84" s="48">
        <v>300441.46799999999</v>
      </c>
      <c r="E84" s="250">
        <f t="shared" si="4"/>
        <v>-224438.70059999998</v>
      </c>
      <c r="F84" s="96">
        <f>'Vos-laskelma'!L84+E84</f>
        <v>-1372306.0000504199</v>
      </c>
      <c r="I84" s="29">
        <v>231</v>
      </c>
      <c r="J84" s="39" t="s">
        <v>82</v>
      </c>
      <c r="K84" s="48">
        <v>68709.468399999998</v>
      </c>
      <c r="L84" s="48">
        <v>372611.00000000006</v>
      </c>
      <c r="M84" s="69">
        <f t="shared" si="3"/>
        <v>-303901.53160000005</v>
      </c>
      <c r="N84" s="55">
        <f>'Vos-laskelma'!AE84+M84</f>
        <v>2508367.9531449955</v>
      </c>
      <c r="O84" s="66"/>
      <c r="P84" s="66"/>
    </row>
    <row r="85" spans="1:16">
      <c r="A85" s="29">
        <v>232</v>
      </c>
      <c r="B85" s="39" t="s">
        <v>83</v>
      </c>
      <c r="C85" s="48">
        <v>215663.43</v>
      </c>
      <c r="D85" s="48">
        <v>245930.67689999999</v>
      </c>
      <c r="E85" s="250">
        <f t="shared" si="4"/>
        <v>-30267.246899999998</v>
      </c>
      <c r="F85" s="96">
        <f>'Vos-laskelma'!L85+E85</f>
        <v>9806675.5809031613</v>
      </c>
      <c r="I85" s="29">
        <v>232</v>
      </c>
      <c r="J85" s="39" t="s">
        <v>83</v>
      </c>
      <c r="K85" s="48">
        <v>269844.88620000001</v>
      </c>
      <c r="L85" s="48">
        <v>207171.71600000001</v>
      </c>
      <c r="M85" s="48">
        <f t="shared" si="3"/>
        <v>62673.170199999993</v>
      </c>
      <c r="N85" s="55">
        <f>'Vos-laskelma'!AE85+M85</f>
        <v>45241885.922543272</v>
      </c>
      <c r="O85" s="66"/>
      <c r="P85" s="66"/>
    </row>
    <row r="86" spans="1:16">
      <c r="A86" s="29">
        <v>233</v>
      </c>
      <c r="B86" s="39" t="s">
        <v>84</v>
      </c>
      <c r="C86" s="48">
        <v>461296.64009999996</v>
      </c>
      <c r="D86" s="48">
        <v>266604.61950000003</v>
      </c>
      <c r="E86" s="250">
        <f t="shared" si="4"/>
        <v>194692.02059999993</v>
      </c>
      <c r="F86" s="96">
        <f>'Vos-laskelma'!L86+E86</f>
        <v>21671953.83036622</v>
      </c>
      <c r="I86" s="29">
        <v>233</v>
      </c>
      <c r="J86" s="39" t="s">
        <v>84</v>
      </c>
      <c r="K86" s="48">
        <v>301218.73239999998</v>
      </c>
      <c r="L86" s="48">
        <v>252034.08039999998</v>
      </c>
      <c r="M86" s="48">
        <f t="shared" si="3"/>
        <v>49184.652000000002</v>
      </c>
      <c r="N86" s="55">
        <f>'Vos-laskelma'!AE86+M86</f>
        <v>56823251.726266958</v>
      </c>
      <c r="O86" s="66"/>
      <c r="P86" s="66"/>
    </row>
    <row r="87" spans="1:16">
      <c r="A87" s="29">
        <v>235</v>
      </c>
      <c r="B87" s="39" t="s">
        <v>85</v>
      </c>
      <c r="C87" s="48">
        <v>3763252.4867999991</v>
      </c>
      <c r="D87" s="48">
        <v>1420165.9965599999</v>
      </c>
      <c r="E87" s="250">
        <f t="shared" si="4"/>
        <v>2343086.4902399993</v>
      </c>
      <c r="F87" s="96">
        <f>'Vos-laskelma'!L87+E87</f>
        <v>20195723.845387805</v>
      </c>
      <c r="I87" s="29">
        <v>235</v>
      </c>
      <c r="J87" s="39" t="s">
        <v>85</v>
      </c>
      <c r="K87" s="48">
        <v>3863454.4146000012</v>
      </c>
      <c r="L87" s="48">
        <v>1585848.810884</v>
      </c>
      <c r="M87" s="48">
        <f t="shared" si="3"/>
        <v>2277605.6037160009</v>
      </c>
      <c r="N87" s="55">
        <f>'Vos-laskelma'!AE87+M87</f>
        <v>6255777.8194617005</v>
      </c>
      <c r="O87" s="66"/>
      <c r="P87" s="66"/>
    </row>
    <row r="88" spans="1:16">
      <c r="A88" s="29">
        <v>236</v>
      </c>
      <c r="B88" s="39" t="s">
        <v>86</v>
      </c>
      <c r="C88" s="48">
        <v>333311.54940000008</v>
      </c>
      <c r="D88" s="48">
        <v>66216.109680000009</v>
      </c>
      <c r="E88" s="250">
        <f t="shared" si="4"/>
        <v>267095.43972000008</v>
      </c>
      <c r="F88" s="96">
        <f>'Vos-laskelma'!L88+E88</f>
        <v>5740366.3522132421</v>
      </c>
      <c r="I88" s="29">
        <v>236</v>
      </c>
      <c r="J88" s="39" t="s">
        <v>86</v>
      </c>
      <c r="K88" s="48">
        <v>298237.84440000006</v>
      </c>
      <c r="L88" s="48">
        <v>100783.82328</v>
      </c>
      <c r="M88" s="48">
        <f t="shared" si="3"/>
        <v>197454.02112000005</v>
      </c>
      <c r="N88" s="55">
        <f>'Vos-laskelma'!AE88+M88</f>
        <v>14391823.133435823</v>
      </c>
      <c r="O88" s="66"/>
      <c r="P88" s="66"/>
    </row>
    <row r="89" spans="1:16">
      <c r="A89" s="29">
        <v>239</v>
      </c>
      <c r="B89" s="39" t="s">
        <v>87</v>
      </c>
      <c r="C89" s="48">
        <v>65442.696000000004</v>
      </c>
      <c r="D89" s="48">
        <v>19335.342000000001</v>
      </c>
      <c r="E89" s="250">
        <f t="shared" si="4"/>
        <v>46107.354000000007</v>
      </c>
      <c r="F89" s="96">
        <f>'Vos-laskelma'!L89+E89</f>
        <v>716267.84728891298</v>
      </c>
      <c r="I89" s="29">
        <v>239</v>
      </c>
      <c r="J89" s="39" t="s">
        <v>87</v>
      </c>
      <c r="K89" s="48">
        <v>77577.610199999996</v>
      </c>
      <c r="L89" s="48">
        <v>19375.772000000001</v>
      </c>
      <c r="M89" s="48">
        <f t="shared" si="3"/>
        <v>58201.838199999998</v>
      </c>
      <c r="N89" s="55">
        <f>'Vos-laskelma'!AE89+M89</f>
        <v>8628558.1645153165</v>
      </c>
      <c r="O89" s="66"/>
      <c r="P89" s="66"/>
    </row>
    <row r="90" spans="1:16">
      <c r="A90" s="29">
        <v>240</v>
      </c>
      <c r="B90" s="39" t="s">
        <v>88</v>
      </c>
      <c r="C90" s="48">
        <v>171192.1434</v>
      </c>
      <c r="D90" s="48">
        <v>459165.29047800001</v>
      </c>
      <c r="E90" s="250">
        <f t="shared" si="4"/>
        <v>-287973.14707800001</v>
      </c>
      <c r="F90" s="96">
        <f>'Vos-laskelma'!L90+E90</f>
        <v>800018.42590086535</v>
      </c>
      <c r="I90" s="29">
        <v>240</v>
      </c>
      <c r="J90" s="39" t="s">
        <v>88</v>
      </c>
      <c r="K90" s="48">
        <v>128327.22839999999</v>
      </c>
      <c r="L90" s="48">
        <v>426878.06604000006</v>
      </c>
      <c r="M90" s="69">
        <f t="shared" si="3"/>
        <v>-298550.83764000004</v>
      </c>
      <c r="N90" s="55">
        <f>'Vos-laskelma'!AE90+M90</f>
        <v>55366243.424402222</v>
      </c>
      <c r="O90" s="66"/>
      <c r="P90" s="66"/>
    </row>
    <row r="91" spans="1:16">
      <c r="A91" s="29">
        <v>241</v>
      </c>
      <c r="B91" s="39" t="s">
        <v>89</v>
      </c>
      <c r="C91" s="48">
        <v>358596.22739999997</v>
      </c>
      <c r="D91" s="48">
        <v>186913.26378000001</v>
      </c>
      <c r="E91" s="250">
        <f t="shared" si="4"/>
        <v>171682.96361999997</v>
      </c>
      <c r="F91" s="96">
        <f>'Vos-laskelma'!L91+E91</f>
        <v>3240330.7299812832</v>
      </c>
      <c r="I91" s="29">
        <v>241</v>
      </c>
      <c r="J91" s="39" t="s">
        <v>89</v>
      </c>
      <c r="K91" s="48">
        <v>326556.28040000005</v>
      </c>
      <c r="L91" s="48">
        <v>235490.152</v>
      </c>
      <c r="M91" s="48">
        <f t="shared" si="3"/>
        <v>91066.128400000045</v>
      </c>
      <c r="N91" s="55">
        <f>'Vos-laskelma'!AE91+M91</f>
        <v>16273730.104095738</v>
      </c>
      <c r="O91" s="66"/>
      <c r="P91" s="66"/>
    </row>
    <row r="92" spans="1:16">
      <c r="A92" s="29">
        <v>244</v>
      </c>
      <c r="B92" s="39" t="s">
        <v>90</v>
      </c>
      <c r="C92" s="48">
        <v>423964.55670000002</v>
      </c>
      <c r="D92" s="48">
        <v>557904.93273600005</v>
      </c>
      <c r="E92" s="250">
        <f t="shared" si="4"/>
        <v>-133940.37603600003</v>
      </c>
      <c r="F92" s="96">
        <f>'Vos-laskelma'!L92+E92</f>
        <v>22461608.803651765</v>
      </c>
      <c r="I92" s="29">
        <v>244</v>
      </c>
      <c r="J92" s="39" t="s">
        <v>90</v>
      </c>
      <c r="K92" s="48">
        <v>480072.01239999995</v>
      </c>
      <c r="L92" s="48">
        <v>685738.37995999993</v>
      </c>
      <c r="M92" s="69">
        <f t="shared" si="3"/>
        <v>-205666.36755999998</v>
      </c>
      <c r="N92" s="55">
        <f>'Vos-laskelma'!AE92+M92</f>
        <v>33393744.60917253</v>
      </c>
      <c r="O92" s="66"/>
      <c r="P92" s="66"/>
    </row>
    <row r="93" spans="1:16">
      <c r="A93" s="29">
        <v>245</v>
      </c>
      <c r="B93" s="39" t="s">
        <v>91</v>
      </c>
      <c r="C93" s="48">
        <v>650336.79150000017</v>
      </c>
      <c r="D93" s="48">
        <v>1800533.8190519998</v>
      </c>
      <c r="E93" s="250">
        <f t="shared" si="4"/>
        <v>-1150197.0275519998</v>
      </c>
      <c r="F93" s="96">
        <f>'Vos-laskelma'!L93+E93</f>
        <v>16523865.7000305</v>
      </c>
      <c r="I93" s="29">
        <v>245</v>
      </c>
      <c r="J93" s="39" t="s">
        <v>91</v>
      </c>
      <c r="K93" s="48">
        <v>656093.44880000013</v>
      </c>
      <c r="L93" s="48">
        <v>1920973.6538399993</v>
      </c>
      <c r="M93" s="69">
        <f t="shared" si="3"/>
        <v>-1264880.2050399992</v>
      </c>
      <c r="N93" s="55">
        <f>'Vos-laskelma'!AE93+M93</f>
        <v>39796927.135794535</v>
      </c>
      <c r="O93" s="66"/>
      <c r="P93" s="66"/>
    </row>
    <row r="94" spans="1:16">
      <c r="A94" s="29">
        <v>249</v>
      </c>
      <c r="B94" s="39" t="s">
        <v>92</v>
      </c>
      <c r="C94" s="48">
        <v>194989.48739999998</v>
      </c>
      <c r="D94" s="48">
        <v>119834.50038000003</v>
      </c>
      <c r="E94" s="250">
        <f t="shared" si="4"/>
        <v>75154.987019999957</v>
      </c>
      <c r="F94" s="96">
        <f>'Vos-laskelma'!L94+E94</f>
        <v>6807388.9154653717</v>
      </c>
      <c r="I94" s="29">
        <v>249</v>
      </c>
      <c r="J94" s="39" t="s">
        <v>92</v>
      </c>
      <c r="K94" s="48">
        <v>205681.272</v>
      </c>
      <c r="L94" s="48">
        <v>170134.1826</v>
      </c>
      <c r="M94" s="48">
        <f t="shared" si="3"/>
        <v>35547.089399999997</v>
      </c>
      <c r="N94" s="55">
        <f>'Vos-laskelma'!AE94+M94</f>
        <v>31077548.252199024</v>
      </c>
      <c r="O94" s="66"/>
      <c r="P94" s="66"/>
    </row>
    <row r="95" spans="1:16">
      <c r="A95" s="29">
        <v>250</v>
      </c>
      <c r="B95" s="39" t="s">
        <v>93</v>
      </c>
      <c r="C95" s="48">
        <v>55105.724699999999</v>
      </c>
      <c r="D95" s="48">
        <v>11898.672</v>
      </c>
      <c r="E95" s="250">
        <f t="shared" si="4"/>
        <v>43207.0527</v>
      </c>
      <c r="F95" s="96">
        <f>'Vos-laskelma'!L95+E95</f>
        <v>1285446.2250470077</v>
      </c>
      <c r="I95" s="29">
        <v>250</v>
      </c>
      <c r="J95" s="39" t="s">
        <v>93</v>
      </c>
      <c r="K95" s="48">
        <v>50675.096000000005</v>
      </c>
      <c r="L95" s="48">
        <v>35770.656000000003</v>
      </c>
      <c r="M95" s="48">
        <f t="shared" si="3"/>
        <v>14904.440000000002</v>
      </c>
      <c r="N95" s="55">
        <f>'Vos-laskelma'!AE95+M95</f>
        <v>7273509.4195727305</v>
      </c>
      <c r="O95" s="66"/>
      <c r="P95" s="66"/>
    </row>
    <row r="96" spans="1:16">
      <c r="A96" s="29">
        <v>256</v>
      </c>
      <c r="B96" s="39" t="s">
        <v>94</v>
      </c>
      <c r="C96" s="48">
        <v>114524.71799999999</v>
      </c>
      <c r="D96" s="48">
        <v>19335.342000000001</v>
      </c>
      <c r="E96" s="250">
        <f t="shared" si="4"/>
        <v>95189.375999999989</v>
      </c>
      <c r="F96" s="96">
        <f>'Vos-laskelma'!L96+E96</f>
        <v>2254654.7566458257</v>
      </c>
      <c r="I96" s="29">
        <v>256</v>
      </c>
      <c r="J96" s="39" t="s">
        <v>94</v>
      </c>
      <c r="K96" s="48">
        <v>99934.270199999999</v>
      </c>
      <c r="L96" s="48">
        <v>11923.552000000001</v>
      </c>
      <c r="M96" s="48">
        <f t="shared" si="3"/>
        <v>88010.718200000003</v>
      </c>
      <c r="N96" s="55">
        <f>'Vos-laskelma'!AE96+M96</f>
        <v>7896964.2024320718</v>
      </c>
      <c r="O96" s="66"/>
      <c r="P96" s="66"/>
    </row>
    <row r="97" spans="1:16">
      <c r="A97" s="29">
        <v>257</v>
      </c>
      <c r="B97" s="39" t="s">
        <v>95</v>
      </c>
      <c r="C97" s="48">
        <v>1194775.4022000001</v>
      </c>
      <c r="D97" s="48">
        <v>1749249.0553979999</v>
      </c>
      <c r="E97" s="250">
        <f t="shared" si="4"/>
        <v>-554473.65319799981</v>
      </c>
      <c r="F97" s="96">
        <f>'Vos-laskelma'!L97+E97</f>
        <v>36175378.363417991</v>
      </c>
      <c r="I97" s="29">
        <v>257</v>
      </c>
      <c r="J97" s="39" t="s">
        <v>95</v>
      </c>
      <c r="K97" s="48">
        <v>1106058.4924000001</v>
      </c>
      <c r="L97" s="48">
        <v>1753480.5380079998</v>
      </c>
      <c r="M97" s="69">
        <f t="shared" si="3"/>
        <v>-647422.04560799967</v>
      </c>
      <c r="N97" s="55">
        <f>'Vos-laskelma'!AE97+M97</f>
        <v>34935433.6944988</v>
      </c>
      <c r="O97" s="66"/>
      <c r="P97" s="66"/>
    </row>
    <row r="98" spans="1:16">
      <c r="A98" s="29">
        <v>260</v>
      </c>
      <c r="B98" s="39" t="s">
        <v>96</v>
      </c>
      <c r="C98" s="48">
        <v>156170.07</v>
      </c>
      <c r="D98" s="48">
        <v>132580.95276000001</v>
      </c>
      <c r="E98" s="250">
        <f t="shared" si="4"/>
        <v>23589.117239999992</v>
      </c>
      <c r="F98" s="96">
        <f>'Vos-laskelma'!L98+E98</f>
        <v>14450546.818120005</v>
      </c>
      <c r="I98" s="29">
        <v>260</v>
      </c>
      <c r="J98" s="39" t="s">
        <v>96</v>
      </c>
      <c r="K98" s="48">
        <v>140176.25820000001</v>
      </c>
      <c r="L98" s="48">
        <v>133499.06908000002</v>
      </c>
      <c r="M98" s="48">
        <f t="shared" si="3"/>
        <v>6677.1891199999955</v>
      </c>
      <c r="N98" s="55">
        <f>'Vos-laskelma'!AE98+M98</f>
        <v>43902966.444089212</v>
      </c>
      <c r="O98" s="66"/>
      <c r="P98" s="66"/>
    </row>
    <row r="99" spans="1:16">
      <c r="A99" s="29">
        <v>261</v>
      </c>
      <c r="B99" s="39" t="s">
        <v>97</v>
      </c>
      <c r="C99" s="48">
        <v>140181.22950000002</v>
      </c>
      <c r="D99" s="48">
        <v>142932.79740000001</v>
      </c>
      <c r="E99" s="250">
        <f t="shared" si="4"/>
        <v>-2751.5678999999946</v>
      </c>
      <c r="F99" s="96">
        <f>'Vos-laskelma'!L99+E99</f>
        <v>10590997.303300949</v>
      </c>
      <c r="I99" s="29">
        <v>261</v>
      </c>
      <c r="J99" s="39" t="s">
        <v>97</v>
      </c>
      <c r="K99" s="48">
        <v>205755.7942</v>
      </c>
      <c r="L99" s="48">
        <v>162681.96260000003</v>
      </c>
      <c r="M99" s="48">
        <f t="shared" si="3"/>
        <v>43073.831599999976</v>
      </c>
      <c r="N99" s="55">
        <f>'Vos-laskelma'!AE99+M99</f>
        <v>25751728.146542769</v>
      </c>
      <c r="O99" s="66"/>
      <c r="P99" s="66"/>
    </row>
    <row r="100" spans="1:16">
      <c r="A100" s="29">
        <v>263</v>
      </c>
      <c r="B100" s="39" t="s">
        <v>98</v>
      </c>
      <c r="C100" s="48">
        <v>251656.91279999999</v>
      </c>
      <c r="D100" s="48">
        <v>104187.7467</v>
      </c>
      <c r="E100" s="250">
        <f t="shared" si="4"/>
        <v>147469.16609999997</v>
      </c>
      <c r="F100" s="96">
        <f>'Vos-laskelma'!L100+E100</f>
        <v>9807591.4630676694</v>
      </c>
      <c r="I100" s="29">
        <v>263</v>
      </c>
      <c r="J100" s="39" t="s">
        <v>98</v>
      </c>
      <c r="K100" s="48">
        <v>314483.68400000001</v>
      </c>
      <c r="L100" s="48">
        <v>155289.36035999999</v>
      </c>
      <c r="M100" s="48">
        <f t="shared" si="3"/>
        <v>159194.32364000002</v>
      </c>
      <c r="N100" s="55">
        <f>'Vos-laskelma'!AE100+M100</f>
        <v>34475638.417508714</v>
      </c>
      <c r="O100" s="66"/>
      <c r="P100" s="66"/>
    </row>
    <row r="101" spans="1:16">
      <c r="A101" s="29">
        <v>265</v>
      </c>
      <c r="B101" s="39" t="s">
        <v>99</v>
      </c>
      <c r="C101" s="48">
        <v>4536.3687</v>
      </c>
      <c r="D101" s="48">
        <v>53618.390699999996</v>
      </c>
      <c r="E101" s="250">
        <f t="shared" si="4"/>
        <v>-49082.021999999997</v>
      </c>
      <c r="F101" s="96">
        <f>'Vos-laskelma'!L101+E101</f>
        <v>1547344.1902972958</v>
      </c>
      <c r="I101" s="29">
        <v>265</v>
      </c>
      <c r="J101" s="39" t="s">
        <v>99</v>
      </c>
      <c r="K101" s="48">
        <v>11923.552000000001</v>
      </c>
      <c r="L101" s="48">
        <v>49184.652000000002</v>
      </c>
      <c r="M101" s="69">
        <f t="shared" si="3"/>
        <v>-37261.1</v>
      </c>
      <c r="N101" s="55">
        <f>'Vos-laskelma'!AE101+M101</f>
        <v>5390479.4347221907</v>
      </c>
      <c r="O101" s="66"/>
      <c r="P101" s="66"/>
    </row>
    <row r="102" spans="1:16">
      <c r="A102" s="29">
        <v>271</v>
      </c>
      <c r="B102" s="39" t="s">
        <v>100</v>
      </c>
      <c r="C102" s="48">
        <v>276867.22409999999</v>
      </c>
      <c r="D102" s="48">
        <v>189709.45170000003</v>
      </c>
      <c r="E102" s="250">
        <f t="shared" si="4"/>
        <v>87157.772399999958</v>
      </c>
      <c r="F102" s="96">
        <f>'Vos-laskelma'!L102+E102</f>
        <v>3927729.4501045281</v>
      </c>
      <c r="I102" s="29">
        <v>271</v>
      </c>
      <c r="J102" s="39" t="s">
        <v>100</v>
      </c>
      <c r="K102" s="48">
        <v>326481.75820000004</v>
      </c>
      <c r="L102" s="48">
        <v>213531.44054800004</v>
      </c>
      <c r="M102" s="48">
        <f t="shared" si="3"/>
        <v>112950.317652</v>
      </c>
      <c r="N102" s="55">
        <f>'Vos-laskelma'!AE102+M102</f>
        <v>21017996.117593959</v>
      </c>
      <c r="O102" s="66"/>
      <c r="P102" s="66"/>
    </row>
    <row r="103" spans="1:16">
      <c r="A103" s="29">
        <v>272</v>
      </c>
      <c r="B103" s="39" t="s">
        <v>101</v>
      </c>
      <c r="C103" s="48">
        <v>712656.08610000019</v>
      </c>
      <c r="D103" s="48">
        <v>719378.83577999996</v>
      </c>
      <c r="E103" s="250">
        <f t="shared" si="4"/>
        <v>-6722.7496799997753</v>
      </c>
      <c r="F103" s="96">
        <f>'Vos-laskelma'!L103+E103</f>
        <v>32498880.874965306</v>
      </c>
      <c r="I103" s="29">
        <v>272</v>
      </c>
      <c r="J103" s="39" t="s">
        <v>101</v>
      </c>
      <c r="K103" s="48">
        <v>727783.80520000006</v>
      </c>
      <c r="L103" s="48">
        <v>753747.33968000009</v>
      </c>
      <c r="M103" s="69">
        <f t="shared" si="3"/>
        <v>-25963.534480000031</v>
      </c>
      <c r="N103" s="55">
        <f>'Vos-laskelma'!AE103+M103</f>
        <v>109100772.2026304</v>
      </c>
      <c r="O103" s="66"/>
      <c r="P103" s="66"/>
    </row>
    <row r="104" spans="1:16">
      <c r="A104" s="29">
        <v>273</v>
      </c>
      <c r="B104" s="39" t="s">
        <v>102</v>
      </c>
      <c r="C104" s="48">
        <v>176992.74599999998</v>
      </c>
      <c r="D104" s="48">
        <v>78114.78168</v>
      </c>
      <c r="E104" s="250">
        <f t="shared" si="4"/>
        <v>98877.964319999985</v>
      </c>
      <c r="F104" s="96">
        <f>'Vos-laskelma'!L104+E104</f>
        <v>5225427.6559106084</v>
      </c>
      <c r="I104" s="29">
        <v>273</v>
      </c>
      <c r="J104" s="39" t="s">
        <v>102</v>
      </c>
      <c r="K104" s="48">
        <v>159775.5968</v>
      </c>
      <c r="L104" s="48">
        <v>50302.485000000001</v>
      </c>
      <c r="M104" s="48">
        <f t="shared" si="3"/>
        <v>109473.1118</v>
      </c>
      <c r="N104" s="55">
        <f>'Vos-laskelma'!AE104+M104</f>
        <v>17565898.756248914</v>
      </c>
      <c r="O104" s="66"/>
      <c r="P104" s="66"/>
    </row>
    <row r="105" spans="1:16">
      <c r="A105" s="29">
        <v>275</v>
      </c>
      <c r="B105" s="39" t="s">
        <v>103</v>
      </c>
      <c r="C105" s="48">
        <v>75854.034</v>
      </c>
      <c r="D105" s="48">
        <v>34982.095679999999</v>
      </c>
      <c r="E105" s="250">
        <f t="shared" si="4"/>
        <v>40871.938320000001</v>
      </c>
      <c r="F105" s="96">
        <f>'Vos-laskelma'!L105+E105</f>
        <v>3004903.3585769976</v>
      </c>
      <c r="I105" s="29">
        <v>275</v>
      </c>
      <c r="J105" s="39" t="s">
        <v>103</v>
      </c>
      <c r="K105" s="48">
        <v>119310.0422</v>
      </c>
      <c r="L105" s="48">
        <v>46978.794880000009</v>
      </c>
      <c r="M105" s="48">
        <f t="shared" si="3"/>
        <v>72331.247319999995</v>
      </c>
      <c r="N105" s="55">
        <f>'Vos-laskelma'!AE105+M105</f>
        <v>10474661.562579323</v>
      </c>
      <c r="O105" s="66"/>
      <c r="P105" s="66"/>
    </row>
    <row r="106" spans="1:16">
      <c r="A106" s="29">
        <v>276</v>
      </c>
      <c r="B106" s="39" t="s">
        <v>104</v>
      </c>
      <c r="C106" s="48">
        <v>419576.92139999999</v>
      </c>
      <c r="D106" s="48">
        <v>622068.52149600012</v>
      </c>
      <c r="E106" s="250">
        <f t="shared" si="4"/>
        <v>-202491.60009600013</v>
      </c>
      <c r="F106" s="96">
        <f>'Vos-laskelma'!L106+E106</f>
        <v>18919681.651493333</v>
      </c>
      <c r="I106" s="29">
        <v>276</v>
      </c>
      <c r="J106" s="39" t="s">
        <v>104</v>
      </c>
      <c r="K106" s="48">
        <v>415982.92040000006</v>
      </c>
      <c r="L106" s="48">
        <v>551266.05094800005</v>
      </c>
      <c r="M106" s="69">
        <f t="shared" si="3"/>
        <v>-135283.13054799999</v>
      </c>
      <c r="N106" s="55">
        <f>'Vos-laskelma'!AE106+M106</f>
        <v>27927447.943352096</v>
      </c>
      <c r="O106" s="66"/>
      <c r="P106" s="66"/>
    </row>
    <row r="107" spans="1:16">
      <c r="A107" s="29">
        <v>280</v>
      </c>
      <c r="B107" s="39" t="s">
        <v>105</v>
      </c>
      <c r="C107" s="48">
        <v>7436.67</v>
      </c>
      <c r="D107" s="48">
        <v>733255.66200000013</v>
      </c>
      <c r="E107" s="250">
        <f t="shared" si="4"/>
        <v>-725818.99200000009</v>
      </c>
      <c r="F107" s="96">
        <f>'Vos-laskelma'!L107+E107</f>
        <v>1481646.0057309996</v>
      </c>
      <c r="I107" s="29">
        <v>280</v>
      </c>
      <c r="J107" s="39" t="s">
        <v>105</v>
      </c>
      <c r="K107" s="48">
        <v>0</v>
      </c>
      <c r="L107" s="48">
        <v>639400.47600000002</v>
      </c>
      <c r="M107" s="69">
        <f t="shared" si="3"/>
        <v>-639400.47600000002</v>
      </c>
      <c r="N107" s="55">
        <f>'Vos-laskelma'!AE107+M107</f>
        <v>6879679.6740330718</v>
      </c>
      <c r="O107" s="66"/>
      <c r="P107" s="66"/>
    </row>
    <row r="108" spans="1:16">
      <c r="A108" s="29">
        <v>284</v>
      </c>
      <c r="B108" s="39" t="s">
        <v>106</v>
      </c>
      <c r="C108" s="48">
        <v>1179530.2286999999</v>
      </c>
      <c r="D108" s="48">
        <v>14873.34</v>
      </c>
      <c r="E108" s="250">
        <f t="shared" si="4"/>
        <v>1164656.8886999998</v>
      </c>
      <c r="F108" s="96">
        <f>'Vos-laskelma'!L108+E108</f>
        <v>5662434.6436618483</v>
      </c>
      <c r="I108" s="29">
        <v>284</v>
      </c>
      <c r="J108" s="39" t="s">
        <v>106</v>
      </c>
      <c r="K108" s="48">
        <v>1211730.9720000001</v>
      </c>
      <c r="L108" s="48">
        <v>29808.880000000001</v>
      </c>
      <c r="M108" s="48">
        <f t="shared" si="3"/>
        <v>1181922.0920000002</v>
      </c>
      <c r="N108" s="55">
        <f>'Vos-laskelma'!AE108+M108</f>
        <v>10592065.199915374</v>
      </c>
      <c r="O108" s="66"/>
      <c r="P108" s="66"/>
    </row>
    <row r="109" spans="1:16">
      <c r="A109" s="29">
        <v>285</v>
      </c>
      <c r="B109" s="39" t="s">
        <v>107</v>
      </c>
      <c r="C109" s="48">
        <v>632340.05009999999</v>
      </c>
      <c r="D109" s="48">
        <v>1161430.8612540001</v>
      </c>
      <c r="E109" s="250">
        <f t="shared" si="4"/>
        <v>-529090.81115400011</v>
      </c>
      <c r="F109" s="96">
        <f>'Vos-laskelma'!L109+E109</f>
        <v>22628366.895542793</v>
      </c>
      <c r="I109" s="29">
        <v>285</v>
      </c>
      <c r="J109" s="39" t="s">
        <v>107</v>
      </c>
      <c r="K109" s="48">
        <v>616298.59400000004</v>
      </c>
      <c r="L109" s="48">
        <v>1318934.1375880002</v>
      </c>
      <c r="M109" s="69">
        <f t="shared" si="3"/>
        <v>-702635.54358800012</v>
      </c>
      <c r="N109" s="55">
        <f>'Vos-laskelma'!AE109+M109</f>
        <v>131330081.39145006</v>
      </c>
      <c r="O109" s="66"/>
      <c r="P109" s="66"/>
    </row>
    <row r="110" spans="1:16">
      <c r="A110" s="29">
        <v>286</v>
      </c>
      <c r="B110" s="39" t="s">
        <v>108</v>
      </c>
      <c r="C110" s="48">
        <v>1097057.5584</v>
      </c>
      <c r="D110" s="48">
        <v>1284565.7557799998</v>
      </c>
      <c r="E110" s="250">
        <f t="shared" si="4"/>
        <v>-187508.19737999979</v>
      </c>
      <c r="F110" s="96">
        <f>'Vos-laskelma'!L110+E110</f>
        <v>17093106.627758179</v>
      </c>
      <c r="I110" s="29">
        <v>286</v>
      </c>
      <c r="J110" s="39" t="s">
        <v>108</v>
      </c>
      <c r="K110" s="48">
        <v>1270603.51</v>
      </c>
      <c r="L110" s="48">
        <v>1429395.4137599997</v>
      </c>
      <c r="M110" s="69">
        <f t="shared" si="3"/>
        <v>-158791.90375999967</v>
      </c>
      <c r="N110" s="55">
        <f>'Vos-laskelma'!AE110+M110</f>
        <v>177992140.30045611</v>
      </c>
      <c r="O110" s="66"/>
      <c r="P110" s="66"/>
    </row>
    <row r="111" spans="1:16">
      <c r="A111" s="29">
        <v>287</v>
      </c>
      <c r="B111" s="39" t="s">
        <v>109</v>
      </c>
      <c r="C111" s="48">
        <v>829188.70500000007</v>
      </c>
      <c r="D111" s="48">
        <v>103399.45968</v>
      </c>
      <c r="E111" s="250">
        <f t="shared" si="4"/>
        <v>725789.2453200001</v>
      </c>
      <c r="F111" s="96">
        <f>'Vos-laskelma'!L111+E111</f>
        <v>8524721.9752756972</v>
      </c>
      <c r="I111" s="29">
        <v>287</v>
      </c>
      <c r="J111" s="39" t="s">
        <v>109</v>
      </c>
      <c r="K111" s="48">
        <v>824588.14300000004</v>
      </c>
      <c r="L111" s="48">
        <v>99859.748000000007</v>
      </c>
      <c r="M111" s="48">
        <f t="shared" si="3"/>
        <v>724728.39500000002</v>
      </c>
      <c r="N111" s="55">
        <f>'Vos-laskelma'!AE111+M111</f>
        <v>24365483.549231056</v>
      </c>
      <c r="O111" s="66"/>
      <c r="P111" s="66"/>
    </row>
    <row r="112" spans="1:16">
      <c r="A112" s="29">
        <v>288</v>
      </c>
      <c r="B112" s="39" t="s">
        <v>110</v>
      </c>
      <c r="C112" s="48">
        <v>59567.726699999999</v>
      </c>
      <c r="D112" s="48">
        <v>654010.50647999998</v>
      </c>
      <c r="E112" s="250">
        <f t="shared" si="4"/>
        <v>-594442.77977999998</v>
      </c>
      <c r="F112" s="96">
        <f>'Vos-laskelma'!L112+E112</f>
        <v>5707809.092089694</v>
      </c>
      <c r="I112" s="29">
        <v>288</v>
      </c>
      <c r="J112" s="39" t="s">
        <v>110</v>
      </c>
      <c r="K112" s="48">
        <v>46203.764000000003</v>
      </c>
      <c r="L112" s="48">
        <v>682921.44079999998</v>
      </c>
      <c r="M112" s="69">
        <f t="shared" si="3"/>
        <v>-636717.67680000002</v>
      </c>
      <c r="N112" s="55">
        <f>'Vos-laskelma'!AE112+M112</f>
        <v>18936036.47280243</v>
      </c>
      <c r="O112" s="66"/>
      <c r="P112" s="66"/>
    </row>
    <row r="113" spans="1:16">
      <c r="A113" s="29">
        <v>290</v>
      </c>
      <c r="B113" s="39" t="s">
        <v>111</v>
      </c>
      <c r="C113" s="48">
        <v>43281.419399999999</v>
      </c>
      <c r="D113" s="48">
        <v>131658.80568000002</v>
      </c>
      <c r="E113" s="250">
        <f t="shared" si="4"/>
        <v>-88377.386280000021</v>
      </c>
      <c r="F113" s="96">
        <f>'Vos-laskelma'!L113+E113</f>
        <v>7000242.7985315677</v>
      </c>
      <c r="I113" s="29">
        <v>290</v>
      </c>
      <c r="J113" s="39" t="s">
        <v>111</v>
      </c>
      <c r="K113" s="48">
        <v>22356.66</v>
      </c>
      <c r="L113" s="48">
        <v>93897.971999999994</v>
      </c>
      <c r="M113" s="69">
        <f t="shared" si="3"/>
        <v>-71541.311999999991</v>
      </c>
      <c r="N113" s="55">
        <f>'Vos-laskelma'!AE113+M113</f>
        <v>36088755.002783872</v>
      </c>
      <c r="O113" s="66"/>
      <c r="P113" s="66"/>
    </row>
    <row r="114" spans="1:16">
      <c r="A114" s="29">
        <v>291</v>
      </c>
      <c r="B114" s="39" t="s">
        <v>112</v>
      </c>
      <c r="C114" s="48">
        <v>11898.672</v>
      </c>
      <c r="D114" s="48">
        <v>19335.342000000001</v>
      </c>
      <c r="E114" s="250">
        <f t="shared" si="4"/>
        <v>-7436.67</v>
      </c>
      <c r="F114" s="96">
        <f>'Vos-laskelma'!L114+E114</f>
        <v>2121024.8429703908</v>
      </c>
      <c r="I114" s="29">
        <v>291</v>
      </c>
      <c r="J114" s="39" t="s">
        <v>112</v>
      </c>
      <c r="K114" s="48">
        <v>7452.22</v>
      </c>
      <c r="L114" s="48">
        <v>19375.772000000001</v>
      </c>
      <c r="M114" s="69">
        <f t="shared" si="3"/>
        <v>-11923.552</v>
      </c>
      <c r="N114" s="55">
        <f>'Vos-laskelma'!AE114+M114</f>
        <v>9290985.5806580987</v>
      </c>
      <c r="O114" s="66"/>
      <c r="P114" s="66"/>
    </row>
    <row r="115" spans="1:16">
      <c r="A115" s="29">
        <v>297</v>
      </c>
      <c r="B115" s="39" t="s">
        <v>113</v>
      </c>
      <c r="C115" s="48">
        <v>1266316.1675999998</v>
      </c>
      <c r="D115" s="48">
        <v>4254551.6283479985</v>
      </c>
      <c r="E115" s="250">
        <f t="shared" si="4"/>
        <v>-2988235.4607479987</v>
      </c>
      <c r="F115" s="96">
        <f>'Vos-laskelma'!L115+E115</f>
        <v>45534506.146208026</v>
      </c>
      <c r="I115" s="29">
        <v>297</v>
      </c>
      <c r="J115" s="39" t="s">
        <v>113</v>
      </c>
      <c r="K115" s="48">
        <v>1410779.7681999998</v>
      </c>
      <c r="L115" s="48">
        <v>4526789.9307960011</v>
      </c>
      <c r="M115" s="69">
        <f t="shared" si="3"/>
        <v>-3116010.1625960013</v>
      </c>
      <c r="N115" s="55">
        <f>'Vos-laskelma'!AE115+M115</f>
        <v>241532807.96762034</v>
      </c>
      <c r="O115" s="66"/>
      <c r="P115" s="66"/>
    </row>
    <row r="116" spans="1:16">
      <c r="A116" s="29">
        <v>300</v>
      </c>
      <c r="B116" s="39" t="s">
        <v>114</v>
      </c>
      <c r="C116" s="48">
        <v>354134.22539999994</v>
      </c>
      <c r="D116" s="48">
        <v>19335.342000000001</v>
      </c>
      <c r="E116" s="250">
        <f t="shared" si="4"/>
        <v>334798.88339999993</v>
      </c>
      <c r="F116" s="96">
        <f>'Vos-laskelma'!L116+E116</f>
        <v>6455356.3947380064</v>
      </c>
      <c r="I116" s="29">
        <v>300</v>
      </c>
      <c r="J116" s="39" t="s">
        <v>114</v>
      </c>
      <c r="K116" s="48">
        <v>432377.80440000002</v>
      </c>
      <c r="L116" s="48">
        <v>26827.992000000002</v>
      </c>
      <c r="M116" s="48">
        <f t="shared" si="3"/>
        <v>405549.8124</v>
      </c>
      <c r="N116" s="55">
        <f>'Vos-laskelma'!AE116+M116</f>
        <v>16219265.854667954</v>
      </c>
      <c r="O116" s="66"/>
      <c r="P116" s="66"/>
    </row>
    <row r="117" spans="1:16">
      <c r="A117" s="29">
        <v>301</v>
      </c>
      <c r="B117" s="39" t="s">
        <v>115</v>
      </c>
      <c r="C117" s="48">
        <v>700757.41410000017</v>
      </c>
      <c r="D117" s="48">
        <v>254884.42758000002</v>
      </c>
      <c r="E117" s="250">
        <f t="shared" si="4"/>
        <v>445872.98652000015</v>
      </c>
      <c r="F117" s="96">
        <f>'Vos-laskelma'!L117+E117</f>
        <v>16144390.088898975</v>
      </c>
      <c r="I117" s="29">
        <v>301</v>
      </c>
      <c r="J117" s="39" t="s">
        <v>115</v>
      </c>
      <c r="K117" s="48">
        <v>621813.23680000007</v>
      </c>
      <c r="L117" s="48">
        <v>289175.94487999997</v>
      </c>
      <c r="M117" s="48">
        <f t="shared" si="3"/>
        <v>332637.29192000011</v>
      </c>
      <c r="N117" s="55">
        <f>'Vos-laskelma'!AE117+M117</f>
        <v>72924486.712599307</v>
      </c>
      <c r="O117" s="66"/>
      <c r="P117" s="66"/>
    </row>
    <row r="118" spans="1:16">
      <c r="A118" s="29">
        <v>304</v>
      </c>
      <c r="B118" s="39" t="s">
        <v>116</v>
      </c>
      <c r="C118" s="48">
        <v>0</v>
      </c>
      <c r="D118" s="48">
        <v>169556.07600000003</v>
      </c>
      <c r="E118" s="250">
        <f t="shared" si="4"/>
        <v>-169556.07600000003</v>
      </c>
      <c r="F118" s="96">
        <f>'Vos-laskelma'!L118+E118</f>
        <v>250363.35413655857</v>
      </c>
      <c r="I118" s="29">
        <v>304</v>
      </c>
      <c r="J118" s="39" t="s">
        <v>116</v>
      </c>
      <c r="K118" s="48">
        <v>7452.22</v>
      </c>
      <c r="L118" s="48">
        <v>213133.49200000003</v>
      </c>
      <c r="M118" s="69">
        <f t="shared" si="3"/>
        <v>-205681.27200000003</v>
      </c>
      <c r="N118" s="55">
        <f>'Vos-laskelma'!AE118+M118</f>
        <v>2167093.8016515523</v>
      </c>
      <c r="O118" s="66"/>
      <c r="P118" s="66"/>
    </row>
    <row r="119" spans="1:16">
      <c r="A119" s="29">
        <v>305</v>
      </c>
      <c r="B119" s="39" t="s">
        <v>117</v>
      </c>
      <c r="C119" s="48">
        <v>130959.75870000001</v>
      </c>
      <c r="D119" s="48">
        <v>185470.54980000004</v>
      </c>
      <c r="E119" s="250">
        <f t="shared" si="4"/>
        <v>-54510.791100000031</v>
      </c>
      <c r="F119" s="96">
        <f>'Vos-laskelma'!L119+E119</f>
        <v>17609026.417400345</v>
      </c>
      <c r="I119" s="29">
        <v>305</v>
      </c>
      <c r="J119" s="39" t="s">
        <v>117</v>
      </c>
      <c r="K119" s="48">
        <v>126762.26220000001</v>
      </c>
      <c r="L119" s="48">
        <v>216114.38</v>
      </c>
      <c r="M119" s="69">
        <f t="shared" si="3"/>
        <v>-89352.117799999993</v>
      </c>
      <c r="N119" s="55">
        <f>'Vos-laskelma'!AE119+M119</f>
        <v>54258590.014604621</v>
      </c>
      <c r="O119" s="66"/>
      <c r="P119" s="66"/>
    </row>
    <row r="120" spans="1:16">
      <c r="A120" s="29">
        <v>309</v>
      </c>
      <c r="B120" s="39" t="s">
        <v>118</v>
      </c>
      <c r="C120" s="48">
        <v>133860.06</v>
      </c>
      <c r="D120" s="48">
        <v>147959.98632</v>
      </c>
      <c r="E120" s="250">
        <f t="shared" si="4"/>
        <v>-14099.926319999999</v>
      </c>
      <c r="F120" s="96">
        <f>'Vos-laskelma'!L120+E120</f>
        <v>4081494.2354548178</v>
      </c>
      <c r="I120" s="29">
        <v>309</v>
      </c>
      <c r="J120" s="39" t="s">
        <v>118</v>
      </c>
      <c r="K120" s="48">
        <v>149118.92220000003</v>
      </c>
      <c r="L120" s="48">
        <v>125137.67823999999</v>
      </c>
      <c r="M120" s="48">
        <f t="shared" si="3"/>
        <v>23981.243960000036</v>
      </c>
      <c r="N120" s="55">
        <f>'Vos-laskelma'!AE120+M120</f>
        <v>24202743.463766053</v>
      </c>
      <c r="O120" s="66"/>
      <c r="P120" s="66"/>
    </row>
    <row r="121" spans="1:16">
      <c r="A121" s="29">
        <v>312</v>
      </c>
      <c r="B121" s="39" t="s">
        <v>119</v>
      </c>
      <c r="C121" s="48">
        <v>59493.36</v>
      </c>
      <c r="D121" s="48">
        <v>19335.342000000001</v>
      </c>
      <c r="E121" s="250">
        <f t="shared" si="4"/>
        <v>40158.017999999996</v>
      </c>
      <c r="F121" s="96">
        <f>'Vos-laskelma'!L121+E121</f>
        <v>785763.98574114277</v>
      </c>
      <c r="I121" s="29">
        <v>312</v>
      </c>
      <c r="J121" s="39" t="s">
        <v>119</v>
      </c>
      <c r="K121" s="48">
        <v>70199.912400000001</v>
      </c>
      <c r="L121" s="48">
        <v>7452.22</v>
      </c>
      <c r="M121" s="48">
        <f t="shared" si="3"/>
        <v>62747.6924</v>
      </c>
      <c r="N121" s="55">
        <f>'Vos-laskelma'!AE121+M121</f>
        <v>5112994.819707064</v>
      </c>
      <c r="O121" s="66"/>
      <c r="P121" s="66"/>
    </row>
    <row r="122" spans="1:16">
      <c r="A122" s="29">
        <v>316</v>
      </c>
      <c r="B122" s="39" t="s">
        <v>120</v>
      </c>
      <c r="C122" s="48">
        <v>159219.10470000003</v>
      </c>
      <c r="D122" s="48">
        <v>393117.24954000005</v>
      </c>
      <c r="E122" s="250">
        <f t="shared" si="4"/>
        <v>-233898.14484000002</v>
      </c>
      <c r="F122" s="96">
        <f>'Vos-laskelma'!L122+E122</f>
        <v>1162037.9311889824</v>
      </c>
      <c r="I122" s="29">
        <v>316</v>
      </c>
      <c r="J122" s="39" t="s">
        <v>120</v>
      </c>
      <c r="K122" s="48">
        <v>149044.40000000002</v>
      </c>
      <c r="L122" s="48">
        <v>391539.63880000007</v>
      </c>
      <c r="M122" s="69">
        <f t="shared" si="3"/>
        <v>-242495.23880000005</v>
      </c>
      <c r="N122" s="55">
        <f>'Vos-laskelma'!AE122+M122</f>
        <v>9083743.7576585822</v>
      </c>
      <c r="O122" s="66"/>
      <c r="P122" s="66"/>
    </row>
    <row r="123" spans="1:16">
      <c r="A123" s="29">
        <v>317</v>
      </c>
      <c r="B123" s="39" t="s">
        <v>121</v>
      </c>
      <c r="C123" s="48">
        <v>19335.342000000001</v>
      </c>
      <c r="D123" s="48">
        <v>46107.353999999999</v>
      </c>
      <c r="E123" s="250">
        <f t="shared" si="4"/>
        <v>-26772.011999999999</v>
      </c>
      <c r="F123" s="96">
        <f>'Vos-laskelma'!L123+E123</f>
        <v>5124226.8231023829</v>
      </c>
      <c r="I123" s="29">
        <v>317</v>
      </c>
      <c r="J123" s="39" t="s">
        <v>121</v>
      </c>
      <c r="K123" s="48">
        <v>19375.772000000001</v>
      </c>
      <c r="L123" s="48">
        <v>49959.682880000008</v>
      </c>
      <c r="M123" s="69">
        <f t="shared" si="3"/>
        <v>-30583.910880000007</v>
      </c>
      <c r="N123" s="55">
        <f>'Vos-laskelma'!AE123+M123</f>
        <v>12429479.275367694</v>
      </c>
      <c r="O123" s="66"/>
      <c r="P123" s="66"/>
    </row>
    <row r="124" spans="1:16">
      <c r="A124" s="29">
        <v>320</v>
      </c>
      <c r="B124" s="39" t="s">
        <v>122</v>
      </c>
      <c r="C124" s="48">
        <v>144271.39800000002</v>
      </c>
      <c r="D124" s="48">
        <v>240948.10800000001</v>
      </c>
      <c r="E124" s="250">
        <f t="shared" si="4"/>
        <v>-96676.709999999992</v>
      </c>
      <c r="F124" s="96">
        <f>'Vos-laskelma'!L124+E124</f>
        <v>7608382.1156484596</v>
      </c>
      <c r="I124" s="29">
        <v>320</v>
      </c>
      <c r="J124" s="39" t="s">
        <v>122</v>
      </c>
      <c r="K124" s="48">
        <v>381628.1862</v>
      </c>
      <c r="L124" s="48">
        <v>256430.89019999999</v>
      </c>
      <c r="M124" s="48">
        <f t="shared" si="3"/>
        <v>125197.296</v>
      </c>
      <c r="N124" s="55">
        <f>'Vos-laskelma'!AE124+M124</f>
        <v>30448511.795648415</v>
      </c>
      <c r="O124" s="66"/>
      <c r="P124" s="66"/>
    </row>
    <row r="125" spans="1:16">
      <c r="A125" s="29">
        <v>322</v>
      </c>
      <c r="B125" s="39" t="s">
        <v>123</v>
      </c>
      <c r="C125" s="48">
        <v>241245.5748</v>
      </c>
      <c r="D125" s="48">
        <v>138347.346678</v>
      </c>
      <c r="E125" s="250">
        <f t="shared" si="4"/>
        <v>102898.228122</v>
      </c>
      <c r="F125" s="96">
        <f>'Vos-laskelma'!L125+E125</f>
        <v>9903310.5651466716</v>
      </c>
      <c r="I125" s="29">
        <v>322</v>
      </c>
      <c r="J125" s="39" t="s">
        <v>123</v>
      </c>
      <c r="K125" s="48">
        <v>268279.92000000004</v>
      </c>
      <c r="L125" s="48">
        <v>114644.95248000001</v>
      </c>
      <c r="M125" s="48">
        <f t="shared" si="3"/>
        <v>153634.96752000003</v>
      </c>
      <c r="N125" s="55">
        <f>'Vos-laskelma'!AE125+M125</f>
        <v>25115476.448536847</v>
      </c>
      <c r="O125" s="66"/>
      <c r="P125" s="66"/>
    </row>
    <row r="126" spans="1:16">
      <c r="A126" s="29">
        <v>398</v>
      </c>
      <c r="B126" s="39" t="s">
        <v>124</v>
      </c>
      <c r="C126" s="48">
        <v>3531748.9496999993</v>
      </c>
      <c r="D126" s="48">
        <v>11318678.670030005</v>
      </c>
      <c r="E126" s="250">
        <f t="shared" si="4"/>
        <v>-7786929.7203300055</v>
      </c>
      <c r="F126" s="96">
        <f>'Vos-laskelma'!L126+E126</f>
        <v>82492892.984279603</v>
      </c>
      <c r="I126" s="29">
        <v>398</v>
      </c>
      <c r="J126" s="39" t="s">
        <v>124</v>
      </c>
      <c r="K126" s="48">
        <v>3296116.9060000009</v>
      </c>
      <c r="L126" s="48">
        <v>10896613.727340005</v>
      </c>
      <c r="M126" s="69">
        <f t="shared" si="3"/>
        <v>-7600496.821340004</v>
      </c>
      <c r="N126" s="55">
        <f>'Vos-laskelma'!AE126+M126</f>
        <v>238171559.27770293</v>
      </c>
      <c r="O126" s="66"/>
      <c r="P126" s="66"/>
    </row>
    <row r="127" spans="1:16">
      <c r="A127" s="29">
        <v>399</v>
      </c>
      <c r="B127" s="39" t="s">
        <v>125</v>
      </c>
      <c r="C127" s="48">
        <v>165391.54080000002</v>
      </c>
      <c r="D127" s="48">
        <v>92244.454679999995</v>
      </c>
      <c r="E127" s="250">
        <f t="shared" si="4"/>
        <v>73147.086120000022</v>
      </c>
      <c r="F127" s="96">
        <f>'Vos-laskelma'!L127+E127</f>
        <v>5743161.8235042673</v>
      </c>
      <c r="I127" s="29">
        <v>399</v>
      </c>
      <c r="J127" s="39" t="s">
        <v>125</v>
      </c>
      <c r="K127" s="48">
        <v>104405.60220000001</v>
      </c>
      <c r="L127" s="48">
        <v>163065.006708</v>
      </c>
      <c r="M127" s="69">
        <f t="shared" si="3"/>
        <v>-58659.404507999992</v>
      </c>
      <c r="N127" s="55">
        <f>'Vos-laskelma'!AE127+M127</f>
        <v>19352265.732337032</v>
      </c>
      <c r="O127" s="66"/>
      <c r="P127" s="66"/>
    </row>
    <row r="128" spans="1:16">
      <c r="A128" s="29">
        <v>400</v>
      </c>
      <c r="B128" s="39" t="s">
        <v>126</v>
      </c>
      <c r="C128" s="48">
        <v>322751.47800000012</v>
      </c>
      <c r="D128" s="48">
        <v>108649.7487</v>
      </c>
      <c r="E128" s="250">
        <f t="shared" si="4"/>
        <v>214101.72930000012</v>
      </c>
      <c r="F128" s="96">
        <f>'Vos-laskelma'!L128+E128</f>
        <v>12977263.238251943</v>
      </c>
      <c r="I128" s="29">
        <v>400</v>
      </c>
      <c r="J128" s="39" t="s">
        <v>126</v>
      </c>
      <c r="K128" s="48">
        <v>383044.10799999995</v>
      </c>
      <c r="L128" s="48">
        <v>87295.305080000006</v>
      </c>
      <c r="M128" s="48">
        <f t="shared" si="3"/>
        <v>295748.80291999993</v>
      </c>
      <c r="N128" s="55">
        <f>'Vos-laskelma'!AE128+M128</f>
        <v>26122185.73845638</v>
      </c>
      <c r="O128" s="66"/>
      <c r="P128" s="66"/>
    </row>
    <row r="129" spans="1:16">
      <c r="A129" s="29">
        <v>402</v>
      </c>
      <c r="B129" s="39" t="s">
        <v>127</v>
      </c>
      <c r="C129" s="48">
        <v>496769.55600000004</v>
      </c>
      <c r="D129" s="48">
        <v>226877.92835999999</v>
      </c>
      <c r="E129" s="250">
        <f t="shared" si="4"/>
        <v>269891.62764000008</v>
      </c>
      <c r="F129" s="96">
        <f>'Vos-laskelma'!L129+E129</f>
        <v>7553644.7529431283</v>
      </c>
      <c r="I129" s="29">
        <v>402</v>
      </c>
      <c r="J129" s="39" t="s">
        <v>127</v>
      </c>
      <c r="K129" s="48">
        <v>501012.75059999997</v>
      </c>
      <c r="L129" s="48">
        <v>216054.76224000001</v>
      </c>
      <c r="M129" s="48">
        <f t="shared" si="3"/>
        <v>284957.98835999996</v>
      </c>
      <c r="N129" s="55">
        <f>'Vos-laskelma'!AE129+M129</f>
        <v>33996250.444774657</v>
      </c>
      <c r="O129" s="66"/>
      <c r="P129" s="66"/>
    </row>
    <row r="130" spans="1:16">
      <c r="A130" s="29">
        <v>403</v>
      </c>
      <c r="B130" s="39" t="s">
        <v>128</v>
      </c>
      <c r="C130" s="48">
        <v>11973.038700000001</v>
      </c>
      <c r="D130" s="48">
        <v>74441.066699999996</v>
      </c>
      <c r="E130" s="250">
        <f t="shared" si="4"/>
        <v>-62468.027999999991</v>
      </c>
      <c r="F130" s="96">
        <f>'Vos-laskelma'!L130+E130</f>
        <v>3424229.3635283038</v>
      </c>
      <c r="I130" s="29">
        <v>403</v>
      </c>
      <c r="J130" s="39" t="s">
        <v>128</v>
      </c>
      <c r="K130" s="48">
        <v>0</v>
      </c>
      <c r="L130" s="48">
        <v>85029.830199999997</v>
      </c>
      <c r="M130" s="69">
        <f t="shared" si="3"/>
        <v>-85029.830199999997</v>
      </c>
      <c r="N130" s="55">
        <f>'Vos-laskelma'!AE130+M130</f>
        <v>12402558.766987914</v>
      </c>
      <c r="O130" s="66"/>
      <c r="P130" s="66"/>
    </row>
    <row r="131" spans="1:16">
      <c r="A131" s="29">
        <v>405</v>
      </c>
      <c r="B131" s="39" t="s">
        <v>129</v>
      </c>
      <c r="C131" s="48">
        <v>938656.48739999998</v>
      </c>
      <c r="D131" s="48">
        <v>3108498.3133199974</v>
      </c>
      <c r="E131" s="250">
        <f t="shared" si="4"/>
        <v>-2169841.8259199974</v>
      </c>
      <c r="F131" s="96">
        <f>'Vos-laskelma'!L131+E131</f>
        <v>24335512.821276817</v>
      </c>
      <c r="I131" s="29">
        <v>405</v>
      </c>
      <c r="J131" s="39" t="s">
        <v>129</v>
      </c>
      <c r="K131" s="48">
        <v>1107623.4586000002</v>
      </c>
      <c r="L131" s="48">
        <v>3111646.1425640001</v>
      </c>
      <c r="M131" s="69">
        <f t="shared" si="3"/>
        <v>-2004022.6839639999</v>
      </c>
      <c r="N131" s="55">
        <f>'Vos-laskelma'!AE131+M131</f>
        <v>129947116.07263707</v>
      </c>
      <c r="O131" s="66"/>
      <c r="P131" s="66"/>
    </row>
    <row r="132" spans="1:16">
      <c r="A132" s="29">
        <v>407</v>
      </c>
      <c r="B132" s="39" t="s">
        <v>130</v>
      </c>
      <c r="C132" s="48">
        <v>108649.7487</v>
      </c>
      <c r="D132" s="48">
        <v>1144533.2596799999</v>
      </c>
      <c r="E132" s="250">
        <f t="shared" si="4"/>
        <v>-1035883.5109799999</v>
      </c>
      <c r="F132" s="96">
        <f>'Vos-laskelma'!L132+E132</f>
        <v>1623117.728300428</v>
      </c>
      <c r="I132" s="29">
        <v>407</v>
      </c>
      <c r="J132" s="39" t="s">
        <v>130</v>
      </c>
      <c r="K132" s="48">
        <v>71913.92300000001</v>
      </c>
      <c r="L132" s="48">
        <v>994901.17888000014</v>
      </c>
      <c r="M132" s="69">
        <f t="shared" si="3"/>
        <v>-922987.25588000007</v>
      </c>
      <c r="N132" s="55">
        <f>'Vos-laskelma'!AE132+M132</f>
        <v>7579314.3318899423</v>
      </c>
      <c r="O132" s="66"/>
      <c r="P132" s="66"/>
    </row>
    <row r="133" spans="1:16">
      <c r="A133" s="29">
        <v>408</v>
      </c>
      <c r="B133" s="39" t="s">
        <v>131</v>
      </c>
      <c r="C133" s="48">
        <v>193799.62020000003</v>
      </c>
      <c r="D133" s="48">
        <v>245781.94350000002</v>
      </c>
      <c r="E133" s="250">
        <f t="shared" si="4"/>
        <v>-51982.323299999989</v>
      </c>
      <c r="F133" s="96">
        <f>'Vos-laskelma'!L133+E133</f>
        <v>18592867.614442773</v>
      </c>
      <c r="I133" s="29">
        <v>408</v>
      </c>
      <c r="J133" s="39" t="s">
        <v>131</v>
      </c>
      <c r="K133" s="48">
        <v>232732.83059999999</v>
      </c>
      <c r="L133" s="48">
        <v>224565.19748000003</v>
      </c>
      <c r="M133" s="48">
        <f t="shared" si="3"/>
        <v>8167.6331199999549</v>
      </c>
      <c r="N133" s="55">
        <f>'Vos-laskelma'!AE133+M133</f>
        <v>43650733.535289049</v>
      </c>
      <c r="O133" s="66"/>
      <c r="P133" s="66"/>
    </row>
    <row r="134" spans="1:16">
      <c r="A134" s="29">
        <v>410</v>
      </c>
      <c r="B134" s="39" t="s">
        <v>132</v>
      </c>
      <c r="C134" s="48">
        <v>630852.71610000008</v>
      </c>
      <c r="D134" s="48">
        <v>452119.78931999998</v>
      </c>
      <c r="E134" s="250">
        <f t="shared" si="4"/>
        <v>178732.9267800001</v>
      </c>
      <c r="F134" s="96">
        <f>'Vos-laskelma'!L134+E134</f>
        <v>20582541.100782946</v>
      </c>
      <c r="I134" s="29">
        <v>410</v>
      </c>
      <c r="J134" s="39" t="s">
        <v>132</v>
      </c>
      <c r="K134" s="48">
        <v>653112.56080000009</v>
      </c>
      <c r="L134" s="48">
        <v>390034.29035999998</v>
      </c>
      <c r="M134" s="48">
        <f t="shared" si="3"/>
        <v>263078.27044000011</v>
      </c>
      <c r="N134" s="55">
        <f>'Vos-laskelma'!AE134+M134</f>
        <v>46765910.065792277</v>
      </c>
      <c r="O134" s="66"/>
      <c r="P134" s="66"/>
    </row>
    <row r="135" spans="1:16">
      <c r="A135" s="29">
        <v>416</v>
      </c>
      <c r="B135" s="39" t="s">
        <v>133</v>
      </c>
      <c r="C135" s="48">
        <v>80316.036000000007</v>
      </c>
      <c r="D135" s="48">
        <v>37183.35</v>
      </c>
      <c r="E135" s="250">
        <f t="shared" si="4"/>
        <v>43132.686000000009</v>
      </c>
      <c r="F135" s="96">
        <f>'Vos-laskelma'!L135+E135</f>
        <v>1650391.2421912535</v>
      </c>
      <c r="I135" s="29">
        <v>416</v>
      </c>
      <c r="J135" s="39" t="s">
        <v>133</v>
      </c>
      <c r="K135" s="48">
        <v>70199.912400000001</v>
      </c>
      <c r="L135" s="48">
        <v>69335.454880000005</v>
      </c>
      <c r="M135" s="48">
        <f t="shared" si="3"/>
        <v>864.45751999999629</v>
      </c>
      <c r="N135" s="55">
        <f>'Vos-laskelma'!AE135+M135</f>
        <v>7245756.2900402928</v>
      </c>
      <c r="O135" s="66"/>
      <c r="P135" s="66"/>
    </row>
    <row r="136" spans="1:16">
      <c r="A136" s="29">
        <v>418</v>
      </c>
      <c r="B136" s="39" t="s">
        <v>134</v>
      </c>
      <c r="C136" s="48">
        <v>626688.1808999998</v>
      </c>
      <c r="D136" s="48">
        <v>1114737.4976579999</v>
      </c>
      <c r="E136" s="250">
        <f t="shared" si="4"/>
        <v>-488049.31675800006</v>
      </c>
      <c r="F136" s="96">
        <f>'Vos-laskelma'!L136+E136</f>
        <v>21805387.665647931</v>
      </c>
      <c r="I136" s="29">
        <v>418</v>
      </c>
      <c r="J136" s="39" t="s">
        <v>134</v>
      </c>
      <c r="K136" s="48">
        <v>661906.18040000019</v>
      </c>
      <c r="L136" s="48">
        <v>947530.39722799999</v>
      </c>
      <c r="M136" s="69">
        <f t="shared" si="3"/>
        <v>-285624.2168279998</v>
      </c>
      <c r="N136" s="55">
        <f>'Vos-laskelma'!AE136+M136</f>
        <v>31105826.301301945</v>
      </c>
      <c r="O136" s="66"/>
      <c r="P136" s="66"/>
    </row>
    <row r="137" spans="1:16">
      <c r="A137" s="29">
        <v>420</v>
      </c>
      <c r="B137" s="39" t="s">
        <v>135</v>
      </c>
      <c r="C137" s="48">
        <v>154757.10270000002</v>
      </c>
      <c r="D137" s="48">
        <v>277893.48456000001</v>
      </c>
      <c r="E137" s="250">
        <f t="shared" si="4"/>
        <v>-123136.38185999999</v>
      </c>
      <c r="F137" s="96">
        <f>'Vos-laskelma'!L137+E137</f>
        <v>5560492.8195051057</v>
      </c>
      <c r="I137" s="29">
        <v>420</v>
      </c>
      <c r="J137" s="39" t="s">
        <v>135</v>
      </c>
      <c r="K137" s="48">
        <v>162458.39600000001</v>
      </c>
      <c r="L137" s="48">
        <v>267639.02908000001</v>
      </c>
      <c r="M137" s="69">
        <f t="shared" si="3"/>
        <v>-105180.63308</v>
      </c>
      <c r="N137" s="55">
        <f>'Vos-laskelma'!AE137+M137</f>
        <v>28693781.729813412</v>
      </c>
      <c r="O137" s="66"/>
      <c r="P137" s="66"/>
    </row>
    <row r="138" spans="1:16">
      <c r="A138" s="29">
        <v>421</v>
      </c>
      <c r="B138" s="39" t="s">
        <v>136</v>
      </c>
      <c r="C138" s="48">
        <v>11898.672</v>
      </c>
      <c r="D138" s="48">
        <v>7436.67</v>
      </c>
      <c r="E138" s="250">
        <f t="shared" si="4"/>
        <v>4462.0020000000004</v>
      </c>
      <c r="F138" s="96">
        <f>'Vos-laskelma'!L138+E138</f>
        <v>734973.21949348494</v>
      </c>
      <c r="I138" s="29">
        <v>421</v>
      </c>
      <c r="J138" s="39" t="s">
        <v>136</v>
      </c>
      <c r="K138" s="48">
        <v>0</v>
      </c>
      <c r="L138" s="48">
        <v>0</v>
      </c>
      <c r="M138" s="48">
        <f t="shared" ref="M138:M201" si="5">K138-L138</f>
        <v>0</v>
      </c>
      <c r="N138" s="55">
        <f>'Vos-laskelma'!AE138+M138</f>
        <v>2833549.9256427092</v>
      </c>
      <c r="O138" s="66"/>
      <c r="P138" s="66"/>
    </row>
    <row r="139" spans="1:16">
      <c r="A139" s="29">
        <v>422</v>
      </c>
      <c r="B139" s="39" t="s">
        <v>137</v>
      </c>
      <c r="C139" s="48">
        <v>342161.18669999996</v>
      </c>
      <c r="D139" s="48">
        <v>221166.56580000001</v>
      </c>
      <c r="E139" s="250">
        <f t="shared" si="4"/>
        <v>120994.62089999995</v>
      </c>
      <c r="F139" s="96">
        <f>'Vos-laskelma'!L139+E139</f>
        <v>8874917.8180775847</v>
      </c>
      <c r="I139" s="29">
        <v>422</v>
      </c>
      <c r="J139" s="39" t="s">
        <v>137</v>
      </c>
      <c r="K139" s="48">
        <v>313067.7622</v>
      </c>
      <c r="L139" s="48">
        <v>166109.98380000002</v>
      </c>
      <c r="M139" s="48">
        <f t="shared" si="5"/>
        <v>146957.77839999998</v>
      </c>
      <c r="N139" s="55">
        <f>'Vos-laskelma'!AE139+M139</f>
        <v>42457047.93458426</v>
      </c>
      <c r="O139" s="66"/>
      <c r="P139" s="66"/>
    </row>
    <row r="140" spans="1:16">
      <c r="A140" s="29">
        <v>423</v>
      </c>
      <c r="B140" s="39" t="s">
        <v>138</v>
      </c>
      <c r="C140" s="48">
        <v>577383.0588</v>
      </c>
      <c r="D140" s="48">
        <v>1411792.3061400002</v>
      </c>
      <c r="E140" s="250">
        <f t="shared" ref="E140:E203" si="6">C140-D140</f>
        <v>-834409.24734000023</v>
      </c>
      <c r="F140" s="96">
        <f>'Vos-laskelma'!L140+E140</f>
        <v>17481254.797018357</v>
      </c>
      <c r="I140" s="29">
        <v>423</v>
      </c>
      <c r="J140" s="39" t="s">
        <v>138</v>
      </c>
      <c r="K140" s="48">
        <v>675618.26520000002</v>
      </c>
      <c r="L140" s="48">
        <v>1395353.6727999996</v>
      </c>
      <c r="M140" s="69">
        <f t="shared" si="5"/>
        <v>-719735.40759999957</v>
      </c>
      <c r="N140" s="55">
        <f>'Vos-laskelma'!AE140+M140</f>
        <v>26299344.527343243</v>
      </c>
      <c r="O140" s="66"/>
      <c r="P140" s="66"/>
    </row>
    <row r="141" spans="1:16">
      <c r="A141" s="29">
        <v>425</v>
      </c>
      <c r="B141" s="39" t="s">
        <v>139</v>
      </c>
      <c r="C141" s="48">
        <v>281329.22610000003</v>
      </c>
      <c r="D141" s="48">
        <v>71273.045280000006</v>
      </c>
      <c r="E141" s="250">
        <f t="shared" si="6"/>
        <v>210056.18082000001</v>
      </c>
      <c r="F141" s="96">
        <f>'Vos-laskelma'!L141+E141</f>
        <v>20580081.748752389</v>
      </c>
      <c r="I141" s="29">
        <v>425</v>
      </c>
      <c r="J141" s="39" t="s">
        <v>139</v>
      </c>
      <c r="K141" s="48">
        <v>311577.31820000004</v>
      </c>
      <c r="L141" s="48">
        <v>145288.48112000001</v>
      </c>
      <c r="M141" s="48">
        <f t="shared" si="5"/>
        <v>166288.83708000003</v>
      </c>
      <c r="N141" s="55">
        <f>'Vos-laskelma'!AE141+M141</f>
        <v>29424234.339969497</v>
      </c>
      <c r="O141" s="66"/>
      <c r="P141" s="66"/>
    </row>
    <row r="142" spans="1:16">
      <c r="A142" s="29">
        <v>426</v>
      </c>
      <c r="B142" s="39" t="s">
        <v>140</v>
      </c>
      <c r="C142" s="48">
        <v>102626.04599999999</v>
      </c>
      <c r="D142" s="48">
        <v>1144994.3332200001</v>
      </c>
      <c r="E142" s="250">
        <f t="shared" si="6"/>
        <v>-1042368.2872200002</v>
      </c>
      <c r="F142" s="96">
        <f>'Vos-laskelma'!L142+E142</f>
        <v>9387154.542390395</v>
      </c>
      <c r="I142" s="29">
        <v>426</v>
      </c>
      <c r="J142" s="39" t="s">
        <v>140</v>
      </c>
      <c r="K142" s="48">
        <v>44713.32</v>
      </c>
      <c r="L142" s="48">
        <v>1237056.5964480001</v>
      </c>
      <c r="M142" s="69">
        <f t="shared" si="5"/>
        <v>-1192343.276448</v>
      </c>
      <c r="N142" s="55">
        <f>'Vos-laskelma'!AE142+M142</f>
        <v>30371661.867436271</v>
      </c>
      <c r="O142" s="66"/>
      <c r="P142" s="66"/>
    </row>
    <row r="143" spans="1:16">
      <c r="A143" s="29">
        <v>430</v>
      </c>
      <c r="B143" s="39" t="s">
        <v>141</v>
      </c>
      <c r="C143" s="48">
        <v>656137.39410000003</v>
      </c>
      <c r="D143" s="48">
        <v>667084.17234000028</v>
      </c>
      <c r="E143" s="250">
        <f t="shared" si="6"/>
        <v>-10946.778240000247</v>
      </c>
      <c r="F143" s="96">
        <f>'Vos-laskelma'!L143+E143</f>
        <v>10108853.951268805</v>
      </c>
      <c r="I143" s="29">
        <v>430</v>
      </c>
      <c r="J143" s="39" t="s">
        <v>141</v>
      </c>
      <c r="K143" s="48">
        <v>772199.03639999998</v>
      </c>
      <c r="L143" s="48">
        <v>506110.06908000004</v>
      </c>
      <c r="M143" s="48">
        <f t="shared" si="5"/>
        <v>266088.96731999994</v>
      </c>
      <c r="N143" s="55">
        <f>'Vos-laskelma'!AE143+M143</f>
        <v>48971663.082673423</v>
      </c>
      <c r="O143" s="66"/>
      <c r="P143" s="66"/>
    </row>
    <row r="144" spans="1:16">
      <c r="A144" s="29">
        <v>433</v>
      </c>
      <c r="B144" s="39" t="s">
        <v>142</v>
      </c>
      <c r="C144" s="48">
        <v>245558.84340000001</v>
      </c>
      <c r="D144" s="48">
        <v>278979.23838</v>
      </c>
      <c r="E144" s="250">
        <f t="shared" si="6"/>
        <v>-33420.394979999983</v>
      </c>
      <c r="F144" s="96">
        <f>'Vos-laskelma'!L144+E144</f>
        <v>7039905.5510138273</v>
      </c>
      <c r="I144" s="29">
        <v>433</v>
      </c>
      <c r="J144" s="39" t="s">
        <v>142</v>
      </c>
      <c r="K144" s="48">
        <v>277297.10620000004</v>
      </c>
      <c r="L144" s="48">
        <v>319879.09127999999</v>
      </c>
      <c r="M144" s="69">
        <f t="shared" si="5"/>
        <v>-42581.985079999955</v>
      </c>
      <c r="N144" s="55">
        <f>'Vos-laskelma'!AE144+M144</f>
        <v>18686628.053886276</v>
      </c>
      <c r="O144" s="66"/>
      <c r="P144" s="66"/>
    </row>
    <row r="145" spans="1:16">
      <c r="A145" s="29">
        <v>434</v>
      </c>
      <c r="B145" s="39" t="s">
        <v>143</v>
      </c>
      <c r="C145" s="48">
        <v>1457884.7867999999</v>
      </c>
      <c r="D145" s="48">
        <v>522797.90100000001</v>
      </c>
      <c r="E145" s="250">
        <f t="shared" si="6"/>
        <v>935086.88579999981</v>
      </c>
      <c r="F145" s="96">
        <f>'Vos-laskelma'!L145+E145</f>
        <v>12073468.516301183</v>
      </c>
      <c r="I145" s="29">
        <v>434</v>
      </c>
      <c r="J145" s="39" t="s">
        <v>143</v>
      </c>
      <c r="K145" s="48">
        <v>1267100.9666000002</v>
      </c>
      <c r="L145" s="48">
        <v>532192.83908000006</v>
      </c>
      <c r="M145" s="48">
        <f t="shared" si="5"/>
        <v>734908.1275200001</v>
      </c>
      <c r="N145" s="55">
        <f>'Vos-laskelma'!AE145+M145</f>
        <v>36064094.611579157</v>
      </c>
      <c r="O145" s="66"/>
      <c r="P145" s="66"/>
    </row>
    <row r="146" spans="1:16">
      <c r="A146" s="29">
        <v>435</v>
      </c>
      <c r="B146" s="39" t="s">
        <v>144</v>
      </c>
      <c r="C146" s="48">
        <v>68566.097399999999</v>
      </c>
      <c r="D146" s="48">
        <v>130885.39200000001</v>
      </c>
      <c r="E146" s="250">
        <f t="shared" si="6"/>
        <v>-62319.294600000008</v>
      </c>
      <c r="F146" s="96">
        <f>'Vos-laskelma'!L146+E146</f>
        <v>601710.88594249636</v>
      </c>
      <c r="I146" s="29">
        <v>435</v>
      </c>
      <c r="J146" s="39" t="s">
        <v>144</v>
      </c>
      <c r="K146" s="48">
        <v>64163.614200000004</v>
      </c>
      <c r="L146" s="48">
        <v>126687.74</v>
      </c>
      <c r="M146" s="69">
        <f t="shared" si="5"/>
        <v>-62524.125800000002</v>
      </c>
      <c r="N146" s="55">
        <f>'Vos-laskelma'!AE146+M146</f>
        <v>2448921.6497623827</v>
      </c>
      <c r="O146" s="66"/>
      <c r="P146" s="66"/>
    </row>
    <row r="147" spans="1:16">
      <c r="A147" s="29">
        <v>436</v>
      </c>
      <c r="B147" s="39" t="s">
        <v>145</v>
      </c>
      <c r="C147" s="48">
        <v>59642.093399999998</v>
      </c>
      <c r="D147" s="48">
        <v>104514.96018000001</v>
      </c>
      <c r="E147" s="250">
        <f t="shared" si="6"/>
        <v>-44872.866780000011</v>
      </c>
      <c r="F147" s="96">
        <f>'Vos-laskelma'!L147+E147</f>
        <v>4477799.7243166547</v>
      </c>
      <c r="I147" s="29">
        <v>436</v>
      </c>
      <c r="J147" s="39" t="s">
        <v>145</v>
      </c>
      <c r="K147" s="48">
        <v>50675.096000000005</v>
      </c>
      <c r="L147" s="48">
        <v>93003.705600000001</v>
      </c>
      <c r="M147" s="69">
        <f t="shared" si="5"/>
        <v>-42328.609599999996</v>
      </c>
      <c r="N147" s="55">
        <f>'Vos-laskelma'!AE147+M147</f>
        <v>7014077.1066108551</v>
      </c>
      <c r="O147" s="66"/>
      <c r="P147" s="66"/>
    </row>
    <row r="148" spans="1:16">
      <c r="A148" s="29">
        <v>440</v>
      </c>
      <c r="B148" s="39" t="s">
        <v>146</v>
      </c>
      <c r="C148" s="48">
        <v>50569.356</v>
      </c>
      <c r="D148" s="48">
        <v>235147.50540000002</v>
      </c>
      <c r="E148" s="250">
        <f t="shared" si="6"/>
        <v>-184578.14940000002</v>
      </c>
      <c r="F148" s="96">
        <f>'Vos-laskelma'!L148+E148</f>
        <v>9516636.5972890072</v>
      </c>
      <c r="I148" s="29">
        <v>440</v>
      </c>
      <c r="J148" s="39" t="s">
        <v>146</v>
      </c>
      <c r="K148" s="48">
        <v>50675.096000000005</v>
      </c>
      <c r="L148" s="48">
        <v>229602.89820000003</v>
      </c>
      <c r="M148" s="69">
        <f t="shared" si="5"/>
        <v>-178927.80220000003</v>
      </c>
      <c r="N148" s="55">
        <f>'Vos-laskelma'!AE148+M148</f>
        <v>16323219.351981128</v>
      </c>
      <c r="O148" s="66"/>
      <c r="P148" s="66"/>
    </row>
    <row r="149" spans="1:16">
      <c r="A149" s="29">
        <v>441</v>
      </c>
      <c r="B149" s="39" t="s">
        <v>147</v>
      </c>
      <c r="C149" s="48">
        <v>95189.376000000004</v>
      </c>
      <c r="D149" s="48">
        <v>130394.57178000001</v>
      </c>
      <c r="E149" s="250">
        <f t="shared" si="6"/>
        <v>-35205.195780000009</v>
      </c>
      <c r="F149" s="96">
        <f>'Vos-laskelma'!L149+E149</f>
        <v>598529.06476456556</v>
      </c>
      <c r="I149" s="29">
        <v>441</v>
      </c>
      <c r="J149" s="39" t="s">
        <v>147</v>
      </c>
      <c r="K149" s="48">
        <v>107311.96800000001</v>
      </c>
      <c r="L149" s="48">
        <v>156884.13543999998</v>
      </c>
      <c r="M149" s="69">
        <f t="shared" si="5"/>
        <v>-49572.167439999976</v>
      </c>
      <c r="N149" s="55">
        <f>'Vos-laskelma'!AE149+M149</f>
        <v>13744719.228894055</v>
      </c>
      <c r="O149" s="66"/>
      <c r="P149" s="66"/>
    </row>
    <row r="150" spans="1:16">
      <c r="A150" s="29">
        <v>444</v>
      </c>
      <c r="B150" s="39" t="s">
        <v>148</v>
      </c>
      <c r="C150" s="48">
        <v>3841188.7883999995</v>
      </c>
      <c r="D150" s="48">
        <v>1313290.637322</v>
      </c>
      <c r="E150" s="250">
        <f t="shared" si="6"/>
        <v>2527898.1510779997</v>
      </c>
      <c r="F150" s="96">
        <f>'Vos-laskelma'!L150+E150</f>
        <v>35833103.127591811</v>
      </c>
      <c r="I150" s="29">
        <v>444</v>
      </c>
      <c r="J150" s="39" t="s">
        <v>148</v>
      </c>
      <c r="K150" s="48">
        <v>4052740.8026000005</v>
      </c>
      <c r="L150" s="48">
        <v>1365784.7542839998</v>
      </c>
      <c r="M150" s="48">
        <f t="shared" si="5"/>
        <v>2686956.048316001</v>
      </c>
      <c r="N150" s="55">
        <f>'Vos-laskelma'!AE150+M150</f>
        <v>92297765.753301293</v>
      </c>
      <c r="O150" s="66"/>
      <c r="P150" s="66"/>
    </row>
    <row r="151" spans="1:16">
      <c r="A151" s="29">
        <v>445</v>
      </c>
      <c r="B151" s="39" t="s">
        <v>149</v>
      </c>
      <c r="C151" s="48">
        <v>288691.52940000006</v>
      </c>
      <c r="D151" s="48">
        <v>298701.28721999994</v>
      </c>
      <c r="E151" s="250">
        <f t="shared" si="6"/>
        <v>-10009.757819999882</v>
      </c>
      <c r="F151" s="96">
        <f>'Vos-laskelma'!L151+E151</f>
        <v>10544448.343806483</v>
      </c>
      <c r="I151" s="29">
        <v>445</v>
      </c>
      <c r="J151" s="39" t="s">
        <v>149</v>
      </c>
      <c r="K151" s="48">
        <v>226622.01019999999</v>
      </c>
      <c r="L151" s="48">
        <v>327197.17132000008</v>
      </c>
      <c r="M151" s="69">
        <f t="shared" si="5"/>
        <v>-100575.16112000009</v>
      </c>
      <c r="N151" s="55">
        <f>'Vos-laskelma'!AE151+M151</f>
        <v>35107599.968945183</v>
      </c>
      <c r="O151" s="66"/>
      <c r="P151" s="66"/>
    </row>
    <row r="152" spans="1:16">
      <c r="A152" s="29">
        <v>475</v>
      </c>
      <c r="B152" s="39" t="s">
        <v>150</v>
      </c>
      <c r="C152" s="48">
        <v>760102.04070000013</v>
      </c>
      <c r="D152" s="48">
        <v>130944.88536000001</v>
      </c>
      <c r="E152" s="250">
        <f t="shared" si="6"/>
        <v>629157.15534000006</v>
      </c>
      <c r="F152" s="96">
        <f>'Vos-laskelma'!L152+E152</f>
        <v>6239151.9889039984</v>
      </c>
      <c r="I152" s="29">
        <v>475</v>
      </c>
      <c r="J152" s="39" t="s">
        <v>150</v>
      </c>
      <c r="K152" s="48">
        <v>654304.91599999997</v>
      </c>
      <c r="L152" s="48">
        <v>98697.201679999998</v>
      </c>
      <c r="M152" s="48">
        <f t="shared" si="5"/>
        <v>555607.71432000003</v>
      </c>
      <c r="N152" s="55">
        <f>'Vos-laskelma'!AE152+M152</f>
        <v>19957351.055226795</v>
      </c>
      <c r="O152" s="66"/>
      <c r="P152" s="66"/>
    </row>
    <row r="153" spans="1:16">
      <c r="A153" s="29">
        <v>480</v>
      </c>
      <c r="B153" s="39" t="s">
        <v>151</v>
      </c>
      <c r="C153" s="48">
        <v>65665.796100000007</v>
      </c>
      <c r="D153" s="48">
        <v>700534.3139999999</v>
      </c>
      <c r="E153" s="250">
        <f t="shared" si="6"/>
        <v>-634868.51789999986</v>
      </c>
      <c r="F153" s="96">
        <f>'Vos-laskelma'!L153+E153</f>
        <v>1093332.1461145612</v>
      </c>
      <c r="I153" s="29">
        <v>480</v>
      </c>
      <c r="J153" s="39" t="s">
        <v>151</v>
      </c>
      <c r="K153" s="48">
        <v>29808.880000000001</v>
      </c>
      <c r="L153" s="48">
        <v>690075.57200000004</v>
      </c>
      <c r="M153" s="69">
        <f t="shared" si="5"/>
        <v>-660266.69200000004</v>
      </c>
      <c r="N153" s="55">
        <f>'Vos-laskelma'!AE153+M153</f>
        <v>4573906.4953911426</v>
      </c>
      <c r="O153" s="66"/>
      <c r="P153" s="66"/>
    </row>
    <row r="154" spans="1:16">
      <c r="A154" s="29">
        <v>481</v>
      </c>
      <c r="B154" s="39" t="s">
        <v>152</v>
      </c>
      <c r="C154" s="48">
        <v>352646.89139999996</v>
      </c>
      <c r="D154" s="48">
        <v>507136.27397999994</v>
      </c>
      <c r="E154" s="250">
        <f t="shared" si="6"/>
        <v>-154489.38257999998</v>
      </c>
      <c r="F154" s="96">
        <f>'Vos-laskelma'!L154+E154</f>
        <v>6210902.5482448414</v>
      </c>
      <c r="I154" s="29">
        <v>481</v>
      </c>
      <c r="J154" s="39" t="s">
        <v>152</v>
      </c>
      <c r="K154" s="48">
        <v>299653.76620000001</v>
      </c>
      <c r="L154" s="48">
        <v>496481.80083999992</v>
      </c>
      <c r="M154" s="69">
        <f t="shared" si="5"/>
        <v>-196828.03463999991</v>
      </c>
      <c r="N154" s="55">
        <f>'Vos-laskelma'!AE154+M154</f>
        <v>10447547.605650509</v>
      </c>
      <c r="O154" s="66"/>
      <c r="P154" s="66"/>
    </row>
    <row r="155" spans="1:16">
      <c r="A155" s="29">
        <v>483</v>
      </c>
      <c r="B155" s="39" t="s">
        <v>153</v>
      </c>
      <c r="C155" s="48">
        <v>41645.351999999999</v>
      </c>
      <c r="D155" s="48">
        <v>53544.023999999998</v>
      </c>
      <c r="E155" s="250">
        <f t="shared" si="6"/>
        <v>-11898.671999999999</v>
      </c>
      <c r="F155" s="96">
        <f>'Vos-laskelma'!L155+E155</f>
        <v>1992640.9940678913</v>
      </c>
      <c r="I155" s="29">
        <v>483</v>
      </c>
      <c r="J155" s="39" t="s">
        <v>153</v>
      </c>
      <c r="K155" s="48">
        <v>74671.244400000011</v>
      </c>
      <c r="L155" s="48">
        <v>38751.544000000002</v>
      </c>
      <c r="M155" s="48">
        <f t="shared" si="5"/>
        <v>35919.700400000009</v>
      </c>
      <c r="N155" s="55">
        <f>'Vos-laskelma'!AE155+M155</f>
        <v>4753233.9231143156</v>
      </c>
      <c r="O155" s="66"/>
      <c r="P155" s="66"/>
    </row>
    <row r="156" spans="1:16">
      <c r="A156" s="29">
        <v>484</v>
      </c>
      <c r="B156" s="39" t="s">
        <v>154</v>
      </c>
      <c r="C156" s="48">
        <v>154682.736</v>
      </c>
      <c r="D156" s="48">
        <v>101138.712</v>
      </c>
      <c r="E156" s="250">
        <f t="shared" si="6"/>
        <v>53544.024000000005</v>
      </c>
      <c r="F156" s="96">
        <f>'Vos-laskelma'!L156+E156</f>
        <v>1504376.3081726523</v>
      </c>
      <c r="I156" s="29">
        <v>484</v>
      </c>
      <c r="J156" s="39" t="s">
        <v>154</v>
      </c>
      <c r="K156" s="48">
        <v>159552.03020000001</v>
      </c>
      <c r="L156" s="48">
        <v>96878.860000000015</v>
      </c>
      <c r="M156" s="48">
        <f t="shared" si="5"/>
        <v>62673.170199999993</v>
      </c>
      <c r="N156" s="55">
        <f>'Vos-laskelma'!AE156+M156</f>
        <v>11528824.396975981</v>
      </c>
      <c r="O156" s="66"/>
      <c r="P156" s="66"/>
    </row>
    <row r="157" spans="1:16">
      <c r="A157" s="29">
        <v>489</v>
      </c>
      <c r="B157" s="39" t="s">
        <v>155</v>
      </c>
      <c r="C157" s="48">
        <v>0</v>
      </c>
      <c r="D157" s="48">
        <v>1239767.2557000001</v>
      </c>
      <c r="E157" s="250">
        <f t="shared" si="6"/>
        <v>-1239767.2557000001</v>
      </c>
      <c r="F157" s="96">
        <f>'Vos-laskelma'!L157+E157</f>
        <v>744971.50916070747</v>
      </c>
      <c r="I157" s="29">
        <v>489</v>
      </c>
      <c r="J157" s="39" t="s">
        <v>155</v>
      </c>
      <c r="K157" s="48">
        <v>109100.50079999999</v>
      </c>
      <c r="L157" s="48">
        <v>1384622.476</v>
      </c>
      <c r="M157" s="69">
        <f t="shared" si="5"/>
        <v>-1275521.9752</v>
      </c>
      <c r="N157" s="55">
        <f>'Vos-laskelma'!AE157+M157</f>
        <v>6837792.3547132974</v>
      </c>
      <c r="O157" s="66"/>
      <c r="P157" s="66"/>
    </row>
    <row r="158" spans="1:16">
      <c r="A158" s="29">
        <v>491</v>
      </c>
      <c r="B158" s="39" t="s">
        <v>156</v>
      </c>
      <c r="C158" s="48">
        <v>809555.89620000008</v>
      </c>
      <c r="D158" s="48">
        <v>674337.90025800001</v>
      </c>
      <c r="E158" s="250">
        <f t="shared" si="6"/>
        <v>135217.99594200007</v>
      </c>
      <c r="F158" s="96">
        <f>'Vos-laskelma'!L158+E158</f>
        <v>11297284.585446935</v>
      </c>
      <c r="I158" s="29">
        <v>491</v>
      </c>
      <c r="J158" s="39" t="s">
        <v>156</v>
      </c>
      <c r="K158" s="48">
        <v>826078.58699999994</v>
      </c>
      <c r="L158" s="48">
        <v>641452.81738800008</v>
      </c>
      <c r="M158" s="48">
        <f t="shared" si="5"/>
        <v>184625.76961199986</v>
      </c>
      <c r="N158" s="55">
        <f>'Vos-laskelma'!AE158+M158</f>
        <v>134339275.18589175</v>
      </c>
      <c r="O158" s="66"/>
      <c r="P158" s="66"/>
    </row>
    <row r="159" spans="1:16">
      <c r="A159" s="29">
        <v>494</v>
      </c>
      <c r="B159" s="39" t="s">
        <v>157</v>
      </c>
      <c r="C159" s="48">
        <v>230685.50340000002</v>
      </c>
      <c r="D159" s="48">
        <v>163963.70016000004</v>
      </c>
      <c r="E159" s="250">
        <f t="shared" si="6"/>
        <v>66721.803239999979</v>
      </c>
      <c r="F159" s="96">
        <f>'Vos-laskelma'!L159+E159</f>
        <v>12449358.285095841</v>
      </c>
      <c r="I159" s="29">
        <v>494</v>
      </c>
      <c r="J159" s="39" t="s">
        <v>157</v>
      </c>
      <c r="K159" s="48">
        <v>205755.79419999997</v>
      </c>
      <c r="L159" s="48">
        <v>132630.140228</v>
      </c>
      <c r="M159" s="48">
        <f t="shared" si="5"/>
        <v>73125.653971999971</v>
      </c>
      <c r="N159" s="55">
        <f>'Vos-laskelma'!AE159+M159</f>
        <v>29339445.362397984</v>
      </c>
      <c r="O159" s="66"/>
      <c r="P159" s="66"/>
    </row>
    <row r="160" spans="1:16">
      <c r="A160" s="29">
        <v>495</v>
      </c>
      <c r="B160" s="39" t="s">
        <v>158</v>
      </c>
      <c r="C160" s="48">
        <v>7436.67</v>
      </c>
      <c r="D160" s="48">
        <v>81357.169800000018</v>
      </c>
      <c r="E160" s="250">
        <f t="shared" si="6"/>
        <v>-73920.49980000002</v>
      </c>
      <c r="F160" s="96">
        <f>'Vos-laskelma'!L160+E160</f>
        <v>808677.78538527142</v>
      </c>
      <c r="I160" s="29">
        <v>495</v>
      </c>
      <c r="J160" s="39" t="s">
        <v>158</v>
      </c>
      <c r="K160" s="48">
        <v>4545.8541999999998</v>
      </c>
      <c r="L160" s="48">
        <v>162458.39599999998</v>
      </c>
      <c r="M160" s="69">
        <f t="shared" si="5"/>
        <v>-157912.54179999998</v>
      </c>
      <c r="N160" s="55">
        <f>'Vos-laskelma'!AE160+M160</f>
        <v>5827478.6228123279</v>
      </c>
      <c r="O160" s="66"/>
      <c r="P160" s="66"/>
    </row>
    <row r="161" spans="1:16">
      <c r="A161" s="29">
        <v>498</v>
      </c>
      <c r="B161" s="39" t="s">
        <v>159</v>
      </c>
      <c r="C161" s="48">
        <v>72879.366000000009</v>
      </c>
      <c r="D161" s="48">
        <v>99264.671160000013</v>
      </c>
      <c r="E161" s="250">
        <f t="shared" si="6"/>
        <v>-26385.305160000004</v>
      </c>
      <c r="F161" s="96">
        <f>'Vos-laskelma'!L161+E161</f>
        <v>3720516.6209530886</v>
      </c>
      <c r="I161" s="29">
        <v>498</v>
      </c>
      <c r="J161" s="39" t="s">
        <v>159</v>
      </c>
      <c r="K161" s="48">
        <v>131308.1164</v>
      </c>
      <c r="L161" s="48">
        <v>68962.843880000015</v>
      </c>
      <c r="M161" s="48">
        <f t="shared" si="5"/>
        <v>62345.272519999984</v>
      </c>
      <c r="N161" s="55">
        <f>'Vos-laskelma'!AE161+M161</f>
        <v>10323464.232109088</v>
      </c>
      <c r="O161" s="66"/>
      <c r="P161" s="66"/>
    </row>
    <row r="162" spans="1:16">
      <c r="A162" s="29">
        <v>499</v>
      </c>
      <c r="B162" s="39" t="s">
        <v>160</v>
      </c>
      <c r="C162" s="48">
        <v>1216713.5787000002</v>
      </c>
      <c r="D162" s="48">
        <v>749809.68941999995</v>
      </c>
      <c r="E162" s="250">
        <f t="shared" si="6"/>
        <v>466903.88928000024</v>
      </c>
      <c r="F162" s="96">
        <f>'Vos-laskelma'!L162+E162</f>
        <v>24919998.497311965</v>
      </c>
      <c r="I162" s="29">
        <v>499</v>
      </c>
      <c r="J162" s="39" t="s">
        <v>160</v>
      </c>
      <c r="K162" s="48">
        <v>1040553.4786</v>
      </c>
      <c r="L162" s="48">
        <v>703444.85468000011</v>
      </c>
      <c r="M162" s="48">
        <f t="shared" si="5"/>
        <v>337108.62391999993</v>
      </c>
      <c r="N162" s="55">
        <f>'Vos-laskelma'!AE162+M162</f>
        <v>43773375.496524565</v>
      </c>
      <c r="O162" s="66"/>
      <c r="P162" s="66"/>
    </row>
    <row r="163" spans="1:16">
      <c r="A163" s="29">
        <v>500</v>
      </c>
      <c r="B163" s="39" t="s">
        <v>161</v>
      </c>
      <c r="C163" s="48">
        <v>163755.47340000002</v>
      </c>
      <c r="D163" s="48">
        <v>299221.85412000003</v>
      </c>
      <c r="E163" s="250">
        <f t="shared" si="6"/>
        <v>-135466.38072000002</v>
      </c>
      <c r="F163" s="96">
        <f>'Vos-laskelma'!L163+E163</f>
        <v>13013781.567480911</v>
      </c>
      <c r="I163" s="29">
        <v>500</v>
      </c>
      <c r="J163" s="39" t="s">
        <v>161</v>
      </c>
      <c r="K163" s="48">
        <v>128178.18399999999</v>
      </c>
      <c r="L163" s="48">
        <v>299902.67034800001</v>
      </c>
      <c r="M163" s="69">
        <f t="shared" si="5"/>
        <v>-171724.48634800001</v>
      </c>
      <c r="N163" s="55">
        <f>'Vos-laskelma'!AE163+M163</f>
        <v>14511782.963422146</v>
      </c>
      <c r="O163" s="66"/>
      <c r="P163" s="66"/>
    </row>
    <row r="164" spans="1:16">
      <c r="A164" s="29">
        <v>503</v>
      </c>
      <c r="B164" s="39" t="s">
        <v>162</v>
      </c>
      <c r="C164" s="48">
        <v>362909.4960000001</v>
      </c>
      <c r="D164" s="48">
        <v>226282.99476</v>
      </c>
      <c r="E164" s="250">
        <f t="shared" si="6"/>
        <v>136626.5012400001</v>
      </c>
      <c r="F164" s="96">
        <f>'Vos-laskelma'!L164+E164</f>
        <v>4268069.0730365636</v>
      </c>
      <c r="I164" s="29">
        <v>503</v>
      </c>
      <c r="J164" s="39" t="s">
        <v>162</v>
      </c>
      <c r="K164" s="48">
        <v>374325.01060000004</v>
      </c>
      <c r="L164" s="48">
        <v>234476.65007999996</v>
      </c>
      <c r="M164" s="48">
        <f t="shared" si="5"/>
        <v>139848.36052000007</v>
      </c>
      <c r="N164" s="55">
        <f>'Vos-laskelma'!AE164+M164</f>
        <v>19861879.528216138</v>
      </c>
      <c r="O164" s="66"/>
      <c r="P164" s="66"/>
    </row>
    <row r="165" spans="1:16">
      <c r="A165" s="29">
        <v>504</v>
      </c>
      <c r="B165" s="39" t="s">
        <v>163</v>
      </c>
      <c r="C165" s="48">
        <v>65665.796099999992</v>
      </c>
      <c r="D165" s="48">
        <v>879877.04772000003</v>
      </c>
      <c r="E165" s="250">
        <f t="shared" si="6"/>
        <v>-814211.25162</v>
      </c>
      <c r="F165" s="96">
        <f>'Vos-laskelma'!L165+E165</f>
        <v>177111.04747272469</v>
      </c>
      <c r="I165" s="29">
        <v>504</v>
      </c>
      <c r="J165" s="39" t="s">
        <v>163</v>
      </c>
      <c r="K165" s="48">
        <v>53730.506200000003</v>
      </c>
      <c r="L165" s="48">
        <v>986822.97240000009</v>
      </c>
      <c r="M165" s="69">
        <f t="shared" si="5"/>
        <v>-933092.46620000014</v>
      </c>
      <c r="N165" s="55">
        <f>'Vos-laskelma'!AE165+M165</f>
        <v>4502422.9965790138</v>
      </c>
      <c r="O165" s="66"/>
      <c r="P165" s="66"/>
    </row>
    <row r="166" spans="1:16">
      <c r="A166" s="29">
        <v>505</v>
      </c>
      <c r="B166" s="39" t="s">
        <v>164</v>
      </c>
      <c r="C166" s="48">
        <v>763299.80880000012</v>
      </c>
      <c r="D166" s="48">
        <v>2340498.5290800002</v>
      </c>
      <c r="E166" s="250">
        <f t="shared" si="6"/>
        <v>-1577198.72028</v>
      </c>
      <c r="F166" s="96">
        <f>'Vos-laskelma'!L166+E166</f>
        <v>13606968.966915336</v>
      </c>
      <c r="I166" s="29">
        <v>505</v>
      </c>
      <c r="J166" s="39" t="s">
        <v>164</v>
      </c>
      <c r="K166" s="48">
        <v>892850.47820000013</v>
      </c>
      <c r="L166" s="48">
        <v>2313865.1253479999</v>
      </c>
      <c r="M166" s="69">
        <f t="shared" si="5"/>
        <v>-1421014.6471479996</v>
      </c>
      <c r="N166" s="55">
        <f>'Vos-laskelma'!AE166+M166</f>
        <v>34503344.146041423</v>
      </c>
      <c r="O166" s="66"/>
      <c r="P166" s="66"/>
    </row>
    <row r="167" spans="1:16">
      <c r="A167" s="29">
        <v>507</v>
      </c>
      <c r="B167" s="39" t="s">
        <v>165</v>
      </c>
      <c r="C167" s="48">
        <v>263258.11800000002</v>
      </c>
      <c r="D167" s="48">
        <v>118332.29303999999</v>
      </c>
      <c r="E167" s="250">
        <f t="shared" si="6"/>
        <v>144925.82496000003</v>
      </c>
      <c r="F167" s="96">
        <f>'Vos-laskelma'!L167+E167</f>
        <v>2094982.7190745885</v>
      </c>
      <c r="I167" s="29">
        <v>507</v>
      </c>
      <c r="J167" s="39" t="s">
        <v>165</v>
      </c>
      <c r="K167" s="48">
        <v>260976.7444</v>
      </c>
      <c r="L167" s="48">
        <v>142769.63076</v>
      </c>
      <c r="M167" s="48">
        <f t="shared" si="5"/>
        <v>118207.11364</v>
      </c>
      <c r="N167" s="55">
        <f>'Vos-laskelma'!AE167+M167</f>
        <v>20507901.741202753</v>
      </c>
      <c r="O167" s="66"/>
      <c r="P167" s="66"/>
    </row>
    <row r="168" spans="1:16">
      <c r="A168" s="29">
        <v>508</v>
      </c>
      <c r="B168" s="39" t="s">
        <v>166</v>
      </c>
      <c r="C168" s="48">
        <v>343722.88740000007</v>
      </c>
      <c r="D168" s="48">
        <v>166878.87479999999</v>
      </c>
      <c r="E168" s="250">
        <f t="shared" si="6"/>
        <v>176844.01260000007</v>
      </c>
      <c r="F168" s="96">
        <f>'Vos-laskelma'!L168+E168</f>
        <v>770431.5175539148</v>
      </c>
      <c r="I168" s="29">
        <v>508</v>
      </c>
      <c r="J168" s="39" t="s">
        <v>166</v>
      </c>
      <c r="K168" s="48">
        <v>365158.77999999991</v>
      </c>
      <c r="L168" s="48">
        <v>96953.382199999993</v>
      </c>
      <c r="M168" s="48">
        <f t="shared" si="5"/>
        <v>268205.39779999992</v>
      </c>
      <c r="N168" s="55">
        <f>'Vos-laskelma'!AE168+M168</f>
        <v>26930249.735804066</v>
      </c>
      <c r="O168" s="66"/>
      <c r="P168" s="66"/>
    </row>
    <row r="169" spans="1:16">
      <c r="A169" s="29">
        <v>529</v>
      </c>
      <c r="B169" s="39" t="s">
        <v>167</v>
      </c>
      <c r="C169" s="48">
        <v>184652.51610000004</v>
      </c>
      <c r="D169" s="48">
        <v>455942.23770000006</v>
      </c>
      <c r="E169" s="250">
        <f t="shared" si="6"/>
        <v>-271289.72160000005</v>
      </c>
      <c r="F169" s="96">
        <f>'Vos-laskelma'!L169+E169</f>
        <v>8541737.6691692006</v>
      </c>
      <c r="I169" s="29">
        <v>529</v>
      </c>
      <c r="J169" s="39" t="s">
        <v>167</v>
      </c>
      <c r="K169" s="48">
        <v>327972.2022</v>
      </c>
      <c r="L169" s="48">
        <v>530568.2551200001</v>
      </c>
      <c r="M169" s="69">
        <f t="shared" si="5"/>
        <v>-202596.0529200001</v>
      </c>
      <c r="N169" s="55">
        <f>'Vos-laskelma'!AE169+M169</f>
        <v>20936335.775833331</v>
      </c>
      <c r="O169" s="66"/>
      <c r="P169" s="66"/>
    </row>
    <row r="170" spans="1:16">
      <c r="A170" s="29">
        <v>531</v>
      </c>
      <c r="B170" s="39" t="s">
        <v>168</v>
      </c>
      <c r="C170" s="48">
        <v>136909.09470000002</v>
      </c>
      <c r="D170" s="48">
        <v>132992.94427800001</v>
      </c>
      <c r="E170" s="250">
        <f t="shared" si="6"/>
        <v>3916.1504220000061</v>
      </c>
      <c r="F170" s="96">
        <f>'Vos-laskelma'!L170+E170</f>
        <v>2140862.4564951081</v>
      </c>
      <c r="I170" s="29">
        <v>531</v>
      </c>
      <c r="J170" s="39" t="s">
        <v>168</v>
      </c>
      <c r="K170" s="48">
        <v>108876.9342</v>
      </c>
      <c r="L170" s="48">
        <v>174858.89008000001</v>
      </c>
      <c r="M170" s="69">
        <f t="shared" si="5"/>
        <v>-65981.955880000009</v>
      </c>
      <c r="N170" s="55">
        <f>'Vos-laskelma'!AE170+M170</f>
        <v>13516420.886190915</v>
      </c>
      <c r="O170" s="66"/>
      <c r="P170" s="66"/>
    </row>
    <row r="171" spans="1:16">
      <c r="A171" s="29">
        <v>535</v>
      </c>
      <c r="B171" s="39" t="s">
        <v>169</v>
      </c>
      <c r="C171" s="48">
        <v>270843.52140000003</v>
      </c>
      <c r="D171" s="48">
        <v>360336.40818000009</v>
      </c>
      <c r="E171" s="250">
        <f t="shared" si="6"/>
        <v>-89492.886780000059</v>
      </c>
      <c r="F171" s="96">
        <f>'Vos-laskelma'!L171+E171</f>
        <v>16234485.046249377</v>
      </c>
      <c r="I171" s="29">
        <v>535</v>
      </c>
      <c r="J171" s="39" t="s">
        <v>169</v>
      </c>
      <c r="K171" s="48">
        <v>255089.49059999996</v>
      </c>
      <c r="L171" s="48">
        <v>340119.32080000004</v>
      </c>
      <c r="M171" s="69">
        <f t="shared" si="5"/>
        <v>-85029.830200000084</v>
      </c>
      <c r="N171" s="55">
        <f>'Vos-laskelma'!AE171+M171</f>
        <v>43859195.63377285</v>
      </c>
      <c r="O171" s="66"/>
      <c r="P171" s="66"/>
    </row>
    <row r="172" spans="1:16">
      <c r="A172" s="29">
        <v>536</v>
      </c>
      <c r="B172" s="39" t="s">
        <v>170</v>
      </c>
      <c r="C172" s="48">
        <v>928616.98290000018</v>
      </c>
      <c r="D172" s="48">
        <v>1141494.636318</v>
      </c>
      <c r="E172" s="250">
        <f t="shared" si="6"/>
        <v>-212877.65341799986</v>
      </c>
      <c r="F172" s="96">
        <f>'Vos-laskelma'!L172+E172</f>
        <v>18661567.247039765</v>
      </c>
      <c r="I172" s="29">
        <v>536</v>
      </c>
      <c r="J172" s="39" t="s">
        <v>170</v>
      </c>
      <c r="K172" s="48">
        <v>849776.64660000009</v>
      </c>
      <c r="L172" s="48">
        <v>1068809.3159519997</v>
      </c>
      <c r="M172" s="69">
        <f t="shared" si="5"/>
        <v>-219032.66935199965</v>
      </c>
      <c r="N172" s="55">
        <f>'Vos-laskelma'!AE172+M172</f>
        <v>51788531.979042567</v>
      </c>
      <c r="O172" s="66"/>
      <c r="P172" s="66"/>
    </row>
    <row r="173" spans="1:16">
      <c r="A173" s="29">
        <v>538</v>
      </c>
      <c r="B173" s="39" t="s">
        <v>171</v>
      </c>
      <c r="C173" s="48">
        <v>148882.13340000002</v>
      </c>
      <c r="D173" s="48">
        <v>230938.35018000001</v>
      </c>
      <c r="E173" s="250">
        <f t="shared" si="6"/>
        <v>-82056.216779999988</v>
      </c>
      <c r="F173" s="96">
        <f>'Vos-laskelma'!L173+E173</f>
        <v>5601834.6243069619</v>
      </c>
      <c r="I173" s="29">
        <v>538</v>
      </c>
      <c r="J173" s="39" t="s">
        <v>171</v>
      </c>
      <c r="K173" s="48">
        <v>152174.33240000001</v>
      </c>
      <c r="L173" s="48">
        <v>138238.68100000001</v>
      </c>
      <c r="M173" s="48">
        <f t="shared" si="5"/>
        <v>13935.651400000002</v>
      </c>
      <c r="N173" s="55">
        <f>'Vos-laskelma'!AE173+M173</f>
        <v>11154444.68286182</v>
      </c>
      <c r="O173" s="66"/>
      <c r="P173" s="66"/>
    </row>
    <row r="174" spans="1:16">
      <c r="A174" s="29">
        <v>541</v>
      </c>
      <c r="B174" s="39" t="s">
        <v>172</v>
      </c>
      <c r="C174" s="48">
        <v>95189.376000000004</v>
      </c>
      <c r="D174" s="48">
        <v>162892.81968000002</v>
      </c>
      <c r="E174" s="250">
        <f t="shared" si="6"/>
        <v>-67703.443680000011</v>
      </c>
      <c r="F174" s="96">
        <f>'Vos-laskelma'!L174+E174</f>
        <v>13283365.735501263</v>
      </c>
      <c r="I174" s="29">
        <v>541</v>
      </c>
      <c r="J174" s="39" t="s">
        <v>172</v>
      </c>
      <c r="K174" s="48">
        <v>73106.278200000001</v>
      </c>
      <c r="L174" s="48">
        <v>143857.65487999999</v>
      </c>
      <c r="M174" s="69">
        <f t="shared" si="5"/>
        <v>-70751.376679999987</v>
      </c>
      <c r="N174" s="55">
        <f>'Vos-laskelma'!AE174+M174</f>
        <v>43565705.563164935</v>
      </c>
      <c r="O174" s="66"/>
      <c r="P174" s="66"/>
    </row>
    <row r="175" spans="1:16">
      <c r="A175" s="29">
        <v>543</v>
      </c>
      <c r="B175" s="39" t="s">
        <v>173</v>
      </c>
      <c r="C175" s="48">
        <v>809332.79610000015</v>
      </c>
      <c r="D175" s="48">
        <v>900933.23515800026</v>
      </c>
      <c r="E175" s="250">
        <f t="shared" si="6"/>
        <v>-91600.439058000105</v>
      </c>
      <c r="F175" s="96">
        <f>'Vos-laskelma'!L175+E175</f>
        <v>32399532.344182711</v>
      </c>
      <c r="I175" s="29">
        <v>543</v>
      </c>
      <c r="J175" s="39" t="s">
        <v>173</v>
      </c>
      <c r="K175" s="48">
        <v>700657.72440000006</v>
      </c>
      <c r="L175" s="48">
        <v>973926.1604680001</v>
      </c>
      <c r="M175" s="69">
        <f t="shared" si="5"/>
        <v>-273268.43606800004</v>
      </c>
      <c r="N175" s="55">
        <f>'Vos-laskelma'!AE175+M175</f>
        <v>45446901.789928094</v>
      </c>
      <c r="O175" s="66"/>
      <c r="P175" s="66"/>
    </row>
    <row r="176" spans="1:16">
      <c r="A176" s="29">
        <v>545</v>
      </c>
      <c r="B176" s="39" t="s">
        <v>174</v>
      </c>
      <c r="C176" s="48">
        <v>145758.73200000002</v>
      </c>
      <c r="D176" s="48">
        <v>138396.42870000002</v>
      </c>
      <c r="E176" s="250">
        <f t="shared" si="6"/>
        <v>7362.3032999999996</v>
      </c>
      <c r="F176" s="96">
        <f>'Vos-laskelma'!L176+E176</f>
        <v>15250221.718458768</v>
      </c>
      <c r="I176" s="29">
        <v>545</v>
      </c>
      <c r="J176" s="39" t="s">
        <v>174</v>
      </c>
      <c r="K176" s="48">
        <v>235490.15200000003</v>
      </c>
      <c r="L176" s="48">
        <v>126762.2622</v>
      </c>
      <c r="M176" s="48">
        <f t="shared" si="5"/>
        <v>108727.88980000003</v>
      </c>
      <c r="N176" s="55">
        <f>'Vos-laskelma'!AE176+M176</f>
        <v>37764072.156013787</v>
      </c>
      <c r="O176" s="66"/>
      <c r="P176" s="66"/>
    </row>
    <row r="177" spans="1:16">
      <c r="A177" s="29">
        <v>560</v>
      </c>
      <c r="B177" s="39" t="s">
        <v>175</v>
      </c>
      <c r="C177" s="48">
        <v>1349160.6714000001</v>
      </c>
      <c r="D177" s="48">
        <v>1021050.3289980001</v>
      </c>
      <c r="E177" s="250">
        <f t="shared" si="6"/>
        <v>328110.34240199998</v>
      </c>
      <c r="F177" s="96">
        <f>'Vos-laskelma'!L177+E177</f>
        <v>14306664.412626106</v>
      </c>
      <c r="I177" s="29">
        <v>560</v>
      </c>
      <c r="J177" s="39" t="s">
        <v>175</v>
      </c>
      <c r="K177" s="48">
        <v>1220971.7248000002</v>
      </c>
      <c r="L177" s="48">
        <v>953019.70248000009</v>
      </c>
      <c r="M177" s="48">
        <f t="shared" si="5"/>
        <v>267952.02232000011</v>
      </c>
      <c r="N177" s="55">
        <f>'Vos-laskelma'!AE177+M177</f>
        <v>39448252.302820519</v>
      </c>
      <c r="O177" s="66"/>
      <c r="P177" s="66"/>
    </row>
    <row r="178" spans="1:16">
      <c r="A178" s="29">
        <v>561</v>
      </c>
      <c r="B178" s="39" t="s">
        <v>176</v>
      </c>
      <c r="C178" s="48">
        <v>38819.417399999998</v>
      </c>
      <c r="D178" s="48">
        <v>672274.96799999999</v>
      </c>
      <c r="E178" s="250">
        <f t="shared" si="6"/>
        <v>-633455.55059999996</v>
      </c>
      <c r="F178" s="96">
        <f>'Vos-laskelma'!L178+E178</f>
        <v>1117829.6129710271</v>
      </c>
      <c r="I178" s="29">
        <v>561</v>
      </c>
      <c r="J178" s="39" t="s">
        <v>176</v>
      </c>
      <c r="K178" s="48">
        <v>14904.44</v>
      </c>
      <c r="L178" s="48">
        <v>570914.57419999992</v>
      </c>
      <c r="M178" s="69">
        <f t="shared" si="5"/>
        <v>-556010.13419999997</v>
      </c>
      <c r="N178" s="55">
        <f>'Vos-laskelma'!AE178+M178</f>
        <v>3701450.5714077009</v>
      </c>
      <c r="O178" s="66"/>
      <c r="P178" s="66"/>
    </row>
    <row r="179" spans="1:16">
      <c r="A179" s="29">
        <v>562</v>
      </c>
      <c r="B179" s="39" t="s">
        <v>177</v>
      </c>
      <c r="C179" s="48">
        <v>279693.15869999997</v>
      </c>
      <c r="D179" s="48">
        <v>246019.91694000005</v>
      </c>
      <c r="E179" s="250">
        <f t="shared" si="6"/>
        <v>33673.241759999917</v>
      </c>
      <c r="F179" s="96">
        <f>'Vos-laskelma'!L179+E179</f>
        <v>5312310.808741183</v>
      </c>
      <c r="I179" s="29">
        <v>562</v>
      </c>
      <c r="J179" s="39" t="s">
        <v>177</v>
      </c>
      <c r="K179" s="48">
        <v>302634.65419999999</v>
      </c>
      <c r="L179" s="48">
        <v>296802.54682799999</v>
      </c>
      <c r="M179" s="48">
        <f t="shared" si="5"/>
        <v>5832.1073719999986</v>
      </c>
      <c r="N179" s="55">
        <f>'Vos-laskelma'!AE179+M179</f>
        <v>26828512.875705402</v>
      </c>
      <c r="O179" s="66"/>
      <c r="P179" s="66"/>
    </row>
    <row r="180" spans="1:16">
      <c r="A180" s="29">
        <v>563</v>
      </c>
      <c r="B180" s="39" t="s">
        <v>178</v>
      </c>
      <c r="C180" s="48">
        <v>297466.80000000005</v>
      </c>
      <c r="D180" s="48">
        <v>194067.34032000005</v>
      </c>
      <c r="E180" s="250">
        <f t="shared" si="6"/>
        <v>103399.45968</v>
      </c>
      <c r="F180" s="96">
        <f>'Vos-laskelma'!L180+E180</f>
        <v>7640405.0934918439</v>
      </c>
      <c r="I180" s="29">
        <v>563</v>
      </c>
      <c r="J180" s="39" t="s">
        <v>178</v>
      </c>
      <c r="K180" s="48">
        <v>274241.69600000005</v>
      </c>
      <c r="L180" s="48">
        <v>121113.47944000001</v>
      </c>
      <c r="M180" s="48">
        <f t="shared" si="5"/>
        <v>153128.21656000003</v>
      </c>
      <c r="N180" s="55">
        <f>'Vos-laskelma'!AE180+M180</f>
        <v>29311053.593478329</v>
      </c>
      <c r="O180" s="66"/>
      <c r="P180" s="66"/>
    </row>
    <row r="181" spans="1:16">
      <c r="A181" s="29">
        <v>564</v>
      </c>
      <c r="B181" s="39" t="s">
        <v>179</v>
      </c>
      <c r="C181" s="48">
        <v>1423676.1047999999</v>
      </c>
      <c r="D181" s="48">
        <v>14119344.952703999</v>
      </c>
      <c r="E181" s="250">
        <f t="shared" si="6"/>
        <v>-12695668.847904</v>
      </c>
      <c r="F181" s="96">
        <f>'Vos-laskelma'!L181+E181</f>
        <v>104245734.85966972</v>
      </c>
      <c r="I181" s="29">
        <v>564</v>
      </c>
      <c r="J181" s="39" t="s">
        <v>179</v>
      </c>
      <c r="K181" s="48">
        <v>1518166.2584000002</v>
      </c>
      <c r="L181" s="48">
        <v>13964735.924215995</v>
      </c>
      <c r="M181" s="69">
        <f t="shared" si="5"/>
        <v>-12446569.665815994</v>
      </c>
      <c r="N181" s="55">
        <f>'Vos-laskelma'!AE181+M181</f>
        <v>330506988.79703814</v>
      </c>
      <c r="O181" s="66"/>
      <c r="P181" s="66"/>
    </row>
    <row r="182" spans="1:16">
      <c r="A182" s="29">
        <v>576</v>
      </c>
      <c r="B182" s="39" t="s">
        <v>180</v>
      </c>
      <c r="C182" s="48">
        <v>0</v>
      </c>
      <c r="D182" s="48">
        <v>74366.700000000012</v>
      </c>
      <c r="E182" s="250">
        <f t="shared" si="6"/>
        <v>-74366.700000000012</v>
      </c>
      <c r="F182" s="96">
        <f>'Vos-laskelma'!L182+E182</f>
        <v>1957825.7358086382</v>
      </c>
      <c r="I182" s="29">
        <v>576</v>
      </c>
      <c r="J182" s="39" t="s">
        <v>180</v>
      </c>
      <c r="K182" s="48">
        <v>31299.324000000001</v>
      </c>
      <c r="L182" s="48">
        <v>93257.081080000004</v>
      </c>
      <c r="M182" s="69">
        <f t="shared" si="5"/>
        <v>-61957.757080000003</v>
      </c>
      <c r="N182" s="55">
        <f>'Vos-laskelma'!AE182+M182</f>
        <v>11088268.434132457</v>
      </c>
      <c r="O182" s="66"/>
      <c r="P182" s="66"/>
    </row>
    <row r="183" spans="1:16">
      <c r="A183" s="29">
        <v>577</v>
      </c>
      <c r="B183" s="39" t="s">
        <v>181</v>
      </c>
      <c r="C183" s="48">
        <v>385442.60610000003</v>
      </c>
      <c r="D183" s="48">
        <v>302449.36890000006</v>
      </c>
      <c r="E183" s="250">
        <f t="shared" si="6"/>
        <v>82993.237199999974</v>
      </c>
      <c r="F183" s="96">
        <f>'Vos-laskelma'!L183+E183</f>
        <v>9668100.2767168321</v>
      </c>
      <c r="I183" s="29">
        <v>577</v>
      </c>
      <c r="J183" s="39" t="s">
        <v>181</v>
      </c>
      <c r="K183" s="48">
        <v>504142.68300000014</v>
      </c>
      <c r="L183" s="48">
        <v>258393.804948</v>
      </c>
      <c r="M183" s="48">
        <f t="shared" si="5"/>
        <v>245748.87805200013</v>
      </c>
      <c r="N183" s="55">
        <f>'Vos-laskelma'!AE183+M183</f>
        <v>20750374.232944418</v>
      </c>
      <c r="O183" s="66"/>
      <c r="P183" s="66"/>
    </row>
    <row r="184" spans="1:16">
      <c r="A184" s="29">
        <v>578</v>
      </c>
      <c r="B184" s="39" t="s">
        <v>182</v>
      </c>
      <c r="C184" s="48">
        <v>264819.8187</v>
      </c>
      <c r="D184" s="48">
        <v>81803.37000000001</v>
      </c>
      <c r="E184" s="250">
        <f t="shared" si="6"/>
        <v>183016.44870000001</v>
      </c>
      <c r="F184" s="96">
        <f>'Vos-laskelma'!L184+E184</f>
        <v>2282214.1589467577</v>
      </c>
      <c r="I184" s="29">
        <v>578</v>
      </c>
      <c r="J184" s="39" t="s">
        <v>182</v>
      </c>
      <c r="K184" s="48">
        <v>370449.85619999998</v>
      </c>
      <c r="L184" s="48">
        <v>96878.86</v>
      </c>
      <c r="M184" s="48">
        <f t="shared" si="5"/>
        <v>273570.99619999999</v>
      </c>
      <c r="N184" s="55">
        <f>'Vos-laskelma'!AE184+M184</f>
        <v>14091309.88216768</v>
      </c>
      <c r="O184" s="66"/>
      <c r="P184" s="66"/>
    </row>
    <row r="185" spans="1:16">
      <c r="A185" s="29">
        <v>580</v>
      </c>
      <c r="B185" s="39" t="s">
        <v>183</v>
      </c>
      <c r="C185" s="48">
        <v>67004.396700000012</v>
      </c>
      <c r="D185" s="48">
        <v>38670.684000000001</v>
      </c>
      <c r="E185" s="250">
        <f t="shared" si="6"/>
        <v>28333.712700000011</v>
      </c>
      <c r="F185" s="96">
        <f>'Vos-laskelma'!L185+E185</f>
        <v>2308513.1432915898</v>
      </c>
      <c r="I185" s="29">
        <v>580</v>
      </c>
      <c r="J185" s="39" t="s">
        <v>183</v>
      </c>
      <c r="K185" s="48">
        <v>62598.648000000008</v>
      </c>
      <c r="L185" s="48">
        <v>47694.208000000006</v>
      </c>
      <c r="M185" s="48">
        <f t="shared" si="5"/>
        <v>14904.440000000002</v>
      </c>
      <c r="N185" s="55">
        <f>'Vos-laskelma'!AE185+M185</f>
        <v>18594698.738563608</v>
      </c>
      <c r="O185" s="66"/>
      <c r="P185" s="66"/>
    </row>
    <row r="186" spans="1:16">
      <c r="A186" s="29">
        <v>581</v>
      </c>
      <c r="B186" s="39" t="s">
        <v>184</v>
      </c>
      <c r="C186" s="48">
        <v>172530.74400000001</v>
      </c>
      <c r="D186" s="48">
        <v>105228.88050000003</v>
      </c>
      <c r="E186" s="250">
        <f t="shared" si="6"/>
        <v>67301.863499999978</v>
      </c>
      <c r="F186" s="96">
        <f>'Vos-laskelma'!L186+E186</f>
        <v>4293766.4399366798</v>
      </c>
      <c r="I186" s="29">
        <v>581</v>
      </c>
      <c r="J186" s="39" t="s">
        <v>184</v>
      </c>
      <c r="K186" s="48">
        <v>175946.9142</v>
      </c>
      <c r="L186" s="48">
        <v>74075.066800000015</v>
      </c>
      <c r="M186" s="48">
        <f t="shared" si="5"/>
        <v>101871.84739999998</v>
      </c>
      <c r="N186" s="55">
        <f>'Vos-laskelma'!AE186+M186</f>
        <v>22294929.698562846</v>
      </c>
      <c r="O186" s="66"/>
      <c r="P186" s="66"/>
    </row>
    <row r="187" spans="1:16">
      <c r="A187" s="29">
        <v>583</v>
      </c>
      <c r="B187" s="39" t="s">
        <v>185</v>
      </c>
      <c r="C187" s="48">
        <v>111550.04999999999</v>
      </c>
      <c r="D187" s="48">
        <v>0</v>
      </c>
      <c r="E187" s="250">
        <f t="shared" si="6"/>
        <v>111550.04999999999</v>
      </c>
      <c r="F187" s="96">
        <f>'Vos-laskelma'!L187+E187</f>
        <v>1344601.3602294261</v>
      </c>
      <c r="I187" s="29">
        <v>583</v>
      </c>
      <c r="J187" s="39" t="s">
        <v>185</v>
      </c>
      <c r="K187" s="48">
        <v>96953.382200000007</v>
      </c>
      <c r="L187" s="48">
        <v>7452.22</v>
      </c>
      <c r="M187" s="48">
        <f t="shared" si="5"/>
        <v>89501.162200000006</v>
      </c>
      <c r="N187" s="55">
        <f>'Vos-laskelma'!AE187+M187</f>
        <v>5267451.4002879672</v>
      </c>
      <c r="O187" s="66"/>
      <c r="P187" s="66"/>
    </row>
    <row r="188" spans="1:16">
      <c r="A188" s="29">
        <v>584</v>
      </c>
      <c r="B188" s="39" t="s">
        <v>186</v>
      </c>
      <c r="C188" s="48">
        <v>35770.382700000002</v>
      </c>
      <c r="D188" s="48">
        <v>11898.672</v>
      </c>
      <c r="E188" s="250">
        <f t="shared" si="6"/>
        <v>23871.710700000003</v>
      </c>
      <c r="F188" s="96">
        <f>'Vos-laskelma'!L188+E188</f>
        <v>5749350.6874992261</v>
      </c>
      <c r="I188" s="29">
        <v>584</v>
      </c>
      <c r="J188" s="39" t="s">
        <v>186</v>
      </c>
      <c r="K188" s="48">
        <v>50675.096000000005</v>
      </c>
      <c r="L188" s="48">
        <v>0</v>
      </c>
      <c r="M188" s="48">
        <f t="shared" si="5"/>
        <v>50675.096000000005</v>
      </c>
      <c r="N188" s="55">
        <f>'Vos-laskelma'!AE188+M188</f>
        <v>13782060.716288611</v>
      </c>
      <c r="O188" s="66"/>
      <c r="P188" s="66"/>
    </row>
    <row r="189" spans="1:16">
      <c r="A189" s="29">
        <v>588</v>
      </c>
      <c r="B189" s="39" t="s">
        <v>187</v>
      </c>
      <c r="C189" s="48">
        <v>34208.682000000001</v>
      </c>
      <c r="D189" s="48">
        <v>80197.049280000007</v>
      </c>
      <c r="E189" s="250">
        <f t="shared" si="6"/>
        <v>-45988.367280000006</v>
      </c>
      <c r="F189" s="96">
        <f>'Vos-laskelma'!L189+E189</f>
        <v>-415069.9245470665</v>
      </c>
      <c r="I189" s="29">
        <v>588</v>
      </c>
      <c r="J189" s="39" t="s">
        <v>187</v>
      </c>
      <c r="K189" s="48">
        <v>41732.432000000001</v>
      </c>
      <c r="L189" s="48">
        <v>90857.466239999994</v>
      </c>
      <c r="M189" s="69">
        <f t="shared" si="5"/>
        <v>-49125.034239999994</v>
      </c>
      <c r="N189" s="55">
        <f>'Vos-laskelma'!AE189+M189</f>
        <v>6245217.8224021699</v>
      </c>
      <c r="O189" s="66"/>
      <c r="P189" s="66"/>
    </row>
    <row r="190" spans="1:16">
      <c r="A190" s="29">
        <v>592</v>
      </c>
      <c r="B190" s="39" t="s">
        <v>188</v>
      </c>
      <c r="C190" s="48">
        <v>209862.82740000007</v>
      </c>
      <c r="D190" s="48">
        <v>91828.001160000014</v>
      </c>
      <c r="E190" s="250">
        <f t="shared" si="6"/>
        <v>118034.82624000005</v>
      </c>
      <c r="F190" s="96">
        <f>'Vos-laskelma'!L190+E190</f>
        <v>4361572.4841347383</v>
      </c>
      <c r="I190" s="29">
        <v>592</v>
      </c>
      <c r="J190" s="39" t="s">
        <v>188</v>
      </c>
      <c r="K190" s="48">
        <v>177586.40260000003</v>
      </c>
      <c r="L190" s="48">
        <v>68044.730376000007</v>
      </c>
      <c r="M190" s="48">
        <f t="shared" si="5"/>
        <v>109541.67222400002</v>
      </c>
      <c r="N190" s="55">
        <f>'Vos-laskelma'!AE190+M190</f>
        <v>11214169.866144903</v>
      </c>
      <c r="O190" s="66"/>
      <c r="P190" s="66"/>
    </row>
    <row r="191" spans="1:16">
      <c r="A191" s="29">
        <v>593</v>
      </c>
      <c r="B191" s="39" t="s">
        <v>189</v>
      </c>
      <c r="C191" s="48">
        <v>241171.20810000005</v>
      </c>
      <c r="D191" s="48">
        <v>393503.95638000005</v>
      </c>
      <c r="E191" s="250">
        <f t="shared" si="6"/>
        <v>-152332.74828</v>
      </c>
      <c r="F191" s="96">
        <f>'Vos-laskelma'!L191+E191</f>
        <v>5085740.7441122504</v>
      </c>
      <c r="I191" s="29">
        <v>593</v>
      </c>
      <c r="J191" s="39" t="s">
        <v>189</v>
      </c>
      <c r="K191" s="48">
        <v>255014.96839999995</v>
      </c>
      <c r="L191" s="48">
        <v>405564.71684000001</v>
      </c>
      <c r="M191" s="69">
        <f t="shared" si="5"/>
        <v>-150549.74844000005</v>
      </c>
      <c r="N191" s="55">
        <f>'Vos-laskelma'!AE191+M191</f>
        <v>55110757.563341826</v>
      </c>
      <c r="O191" s="66"/>
      <c r="P191" s="66"/>
    </row>
    <row r="192" spans="1:16">
      <c r="A192" s="29">
        <v>595</v>
      </c>
      <c r="B192" s="39" t="s">
        <v>190</v>
      </c>
      <c r="C192" s="48">
        <v>221612.766</v>
      </c>
      <c r="D192" s="48">
        <v>77415.734700000015</v>
      </c>
      <c r="E192" s="250">
        <f t="shared" si="6"/>
        <v>144197.03129999997</v>
      </c>
      <c r="F192" s="96">
        <f>'Vos-laskelma'!L192+E192</f>
        <v>5559744.9146174807</v>
      </c>
      <c r="I192" s="29">
        <v>595</v>
      </c>
      <c r="J192" s="39" t="s">
        <v>190</v>
      </c>
      <c r="K192" s="48">
        <v>272825.77420000004</v>
      </c>
      <c r="L192" s="48">
        <v>73881.309080000006</v>
      </c>
      <c r="M192" s="48">
        <f t="shared" si="5"/>
        <v>198944.46512000004</v>
      </c>
      <c r="N192" s="55">
        <f>'Vos-laskelma'!AE192+M192</f>
        <v>23134389.472703055</v>
      </c>
      <c r="O192" s="66"/>
      <c r="P192" s="66"/>
    </row>
    <row r="193" spans="1:16">
      <c r="A193" s="29">
        <v>598</v>
      </c>
      <c r="B193" s="39" t="s">
        <v>191</v>
      </c>
      <c r="C193" s="48">
        <v>1108435.6635</v>
      </c>
      <c r="D193" s="48">
        <v>305052.20340000006</v>
      </c>
      <c r="E193" s="250">
        <f t="shared" si="6"/>
        <v>803383.46010000003</v>
      </c>
      <c r="F193" s="96">
        <f>'Vos-laskelma'!L193+E193</f>
        <v>9029441.5724020824</v>
      </c>
      <c r="I193" s="29">
        <v>598</v>
      </c>
      <c r="J193" s="39" t="s">
        <v>191</v>
      </c>
      <c r="K193" s="48">
        <v>1152336.7786000003</v>
      </c>
      <c r="L193" s="48">
        <v>341460.72039999999</v>
      </c>
      <c r="M193" s="48">
        <f t="shared" si="5"/>
        <v>810876.05820000032</v>
      </c>
      <c r="N193" s="55">
        <f>'Vos-laskelma'!AE193+M193</f>
        <v>51048812.923086427</v>
      </c>
      <c r="O193" s="66"/>
      <c r="P193" s="66"/>
    </row>
    <row r="194" spans="1:16">
      <c r="A194" s="29">
        <v>599</v>
      </c>
      <c r="B194" s="39" t="s">
        <v>192</v>
      </c>
      <c r="C194" s="48">
        <v>217225.13070000001</v>
      </c>
      <c r="D194" s="48">
        <v>589058.63069999998</v>
      </c>
      <c r="E194" s="250">
        <f t="shared" si="6"/>
        <v>-371833.5</v>
      </c>
      <c r="F194" s="96">
        <f>'Vos-laskelma'!L194+E194</f>
        <v>14176246.367629837</v>
      </c>
      <c r="I194" s="29">
        <v>599</v>
      </c>
      <c r="J194" s="39" t="s">
        <v>192</v>
      </c>
      <c r="K194" s="48">
        <v>253524.52439999999</v>
      </c>
      <c r="L194" s="48">
        <v>547216.51460000011</v>
      </c>
      <c r="M194" s="69">
        <f t="shared" si="5"/>
        <v>-293691.99020000012</v>
      </c>
      <c r="N194" s="55">
        <f>'Vos-laskelma'!AE194+M194</f>
        <v>31808712.560001865</v>
      </c>
      <c r="O194" s="66"/>
      <c r="P194" s="66"/>
    </row>
    <row r="195" spans="1:16">
      <c r="A195" s="29">
        <v>601</v>
      </c>
      <c r="B195" s="39" t="s">
        <v>193</v>
      </c>
      <c r="C195" s="48">
        <v>56518.691999999995</v>
      </c>
      <c r="D195" s="48">
        <v>65442.695999999996</v>
      </c>
      <c r="E195" s="250">
        <f t="shared" si="6"/>
        <v>-8924.0040000000008</v>
      </c>
      <c r="F195" s="96">
        <f>'Vos-laskelma'!L195+E195</f>
        <v>6108508.1644941578</v>
      </c>
      <c r="I195" s="29">
        <v>601</v>
      </c>
      <c r="J195" s="39" t="s">
        <v>193</v>
      </c>
      <c r="K195" s="48">
        <v>47917.774600000004</v>
      </c>
      <c r="L195" s="48">
        <v>76787.674880000006</v>
      </c>
      <c r="M195" s="69">
        <f t="shared" si="5"/>
        <v>-28869.900280000002</v>
      </c>
      <c r="N195" s="55">
        <f>'Vos-laskelma'!AE195+M195</f>
        <v>19248241.022959594</v>
      </c>
      <c r="O195" s="66"/>
      <c r="P195" s="66"/>
    </row>
    <row r="196" spans="1:16">
      <c r="A196" s="29">
        <v>604</v>
      </c>
      <c r="B196" s="39" t="s">
        <v>194</v>
      </c>
      <c r="C196" s="48">
        <v>202500.52410000001</v>
      </c>
      <c r="D196" s="48">
        <v>904925.23961400008</v>
      </c>
      <c r="E196" s="250">
        <f t="shared" si="6"/>
        <v>-702424.71551400004</v>
      </c>
      <c r="F196" s="96">
        <f>'Vos-laskelma'!L196+E196</f>
        <v>15559530.164905678</v>
      </c>
      <c r="I196" s="29">
        <v>604</v>
      </c>
      <c r="J196" s="39" t="s">
        <v>194</v>
      </c>
      <c r="K196" s="48">
        <v>302709.1764</v>
      </c>
      <c r="L196" s="48">
        <v>1225423.6810280001</v>
      </c>
      <c r="M196" s="69">
        <f t="shared" si="5"/>
        <v>-922714.50462800008</v>
      </c>
      <c r="N196" s="55">
        <f>'Vos-laskelma'!AE196+M196</f>
        <v>18717243.552472126</v>
      </c>
      <c r="O196" s="66"/>
      <c r="P196" s="66"/>
    </row>
    <row r="197" spans="1:16">
      <c r="A197" s="29">
        <v>607</v>
      </c>
      <c r="B197" s="39" t="s">
        <v>195</v>
      </c>
      <c r="C197" s="48">
        <v>46107.354000000007</v>
      </c>
      <c r="D197" s="48">
        <v>46241.214059999998</v>
      </c>
      <c r="E197" s="250">
        <f t="shared" si="6"/>
        <v>-133.86005999999179</v>
      </c>
      <c r="F197" s="96">
        <f>'Vos-laskelma'!L197+E197</f>
        <v>3644096.9656125996</v>
      </c>
      <c r="I197" s="29">
        <v>607</v>
      </c>
      <c r="J197" s="39" t="s">
        <v>195</v>
      </c>
      <c r="K197" s="48">
        <v>26827.992000000002</v>
      </c>
      <c r="L197" s="48">
        <v>70885.516640000002</v>
      </c>
      <c r="M197" s="69">
        <f t="shared" si="5"/>
        <v>-44057.524640000003</v>
      </c>
      <c r="N197" s="55">
        <f>'Vos-laskelma'!AE197+M197</f>
        <v>16796796.868660994</v>
      </c>
      <c r="O197" s="66"/>
      <c r="P197" s="66"/>
    </row>
    <row r="198" spans="1:16">
      <c r="A198" s="29">
        <v>608</v>
      </c>
      <c r="B198" s="39" t="s">
        <v>196</v>
      </c>
      <c r="C198" s="48">
        <v>93702.042000000001</v>
      </c>
      <c r="D198" s="48">
        <v>74366.700000000012</v>
      </c>
      <c r="E198" s="250">
        <f t="shared" si="6"/>
        <v>19335.34199999999</v>
      </c>
      <c r="F198" s="96">
        <f>'Vos-laskelma'!L198+E198</f>
        <v>2238010.5288940491</v>
      </c>
      <c r="I198" s="29">
        <v>608</v>
      </c>
      <c r="J198" s="39" t="s">
        <v>196</v>
      </c>
      <c r="K198" s="48">
        <v>62598.648000000008</v>
      </c>
      <c r="L198" s="48">
        <v>98369.304000000004</v>
      </c>
      <c r="M198" s="69">
        <f t="shared" si="5"/>
        <v>-35770.655999999995</v>
      </c>
      <c r="N198" s="55">
        <f>'Vos-laskelma'!AE198+M198</f>
        <v>7996005.1152788177</v>
      </c>
      <c r="O198" s="66"/>
      <c r="P198" s="66"/>
    </row>
    <row r="199" spans="1:16">
      <c r="A199" s="29">
        <v>609</v>
      </c>
      <c r="B199" s="39" t="s">
        <v>197</v>
      </c>
      <c r="C199" s="48">
        <v>1344847.4027999998</v>
      </c>
      <c r="D199" s="48">
        <v>4142135.949959999</v>
      </c>
      <c r="E199" s="250">
        <f t="shared" si="6"/>
        <v>-2797288.5471599991</v>
      </c>
      <c r="F199" s="96">
        <f>'Vos-laskelma'!L199+E199</f>
        <v>20692707.225009106</v>
      </c>
      <c r="I199" s="29">
        <v>609</v>
      </c>
      <c r="J199" s="39" t="s">
        <v>197</v>
      </c>
      <c r="K199" s="48">
        <v>1362712.9491999988</v>
      </c>
      <c r="L199" s="48">
        <v>4315930.8563400032</v>
      </c>
      <c r="M199" s="69">
        <f t="shared" si="5"/>
        <v>-2953217.9071400044</v>
      </c>
      <c r="N199" s="55">
        <f>'Vos-laskelma'!AE199+M199</f>
        <v>181417860.27455464</v>
      </c>
      <c r="O199" s="66"/>
      <c r="P199" s="66"/>
    </row>
    <row r="200" spans="1:16">
      <c r="A200" s="29">
        <v>611</v>
      </c>
      <c r="B200" s="39" t="s">
        <v>198</v>
      </c>
      <c r="C200" s="48">
        <v>269356.1874</v>
      </c>
      <c r="D200" s="48">
        <v>213417.55566000001</v>
      </c>
      <c r="E200" s="250">
        <f t="shared" si="6"/>
        <v>55938.631739999983</v>
      </c>
      <c r="F200" s="96">
        <f>'Vos-laskelma'!L200+E200</f>
        <v>4654706.7451207601</v>
      </c>
      <c r="I200" s="29">
        <v>611</v>
      </c>
      <c r="J200" s="39" t="s">
        <v>198</v>
      </c>
      <c r="K200" s="48">
        <v>213282.53640000001</v>
      </c>
      <c r="L200" s="48">
        <v>262392.66619999998</v>
      </c>
      <c r="M200" s="69">
        <f t="shared" si="5"/>
        <v>-49110.129799999966</v>
      </c>
      <c r="N200" s="55">
        <f>'Vos-laskelma'!AE200+M200</f>
        <v>6474221.9136155667</v>
      </c>
      <c r="O200" s="66"/>
      <c r="P200" s="66"/>
    </row>
    <row r="201" spans="1:16">
      <c r="A201" s="29">
        <v>614</v>
      </c>
      <c r="B201" s="39" t="s">
        <v>199</v>
      </c>
      <c r="C201" s="48">
        <v>7436.67</v>
      </c>
      <c r="D201" s="48">
        <v>35696.016000000003</v>
      </c>
      <c r="E201" s="250">
        <f t="shared" si="6"/>
        <v>-28259.346000000005</v>
      </c>
      <c r="F201" s="96">
        <f>'Vos-laskelma'!L201+E201</f>
        <v>3919929.6267200261</v>
      </c>
      <c r="I201" s="29">
        <v>614</v>
      </c>
      <c r="J201" s="39" t="s">
        <v>199</v>
      </c>
      <c r="K201" s="48">
        <v>7452.22</v>
      </c>
      <c r="L201" s="48">
        <v>54431.01488000001</v>
      </c>
      <c r="M201" s="69">
        <f t="shared" si="5"/>
        <v>-46978.794880000009</v>
      </c>
      <c r="N201" s="55">
        <f>'Vos-laskelma'!AE201+M201</f>
        <v>18618358.232195027</v>
      </c>
      <c r="O201" s="66"/>
      <c r="P201" s="66"/>
    </row>
    <row r="202" spans="1:16">
      <c r="A202" s="29">
        <v>615</v>
      </c>
      <c r="B202" s="39" t="s">
        <v>200</v>
      </c>
      <c r="C202" s="48">
        <v>132372.726</v>
      </c>
      <c r="D202" s="48">
        <v>52830.10368</v>
      </c>
      <c r="E202" s="250">
        <f t="shared" si="6"/>
        <v>79542.622319999995</v>
      </c>
      <c r="F202" s="96">
        <f>'Vos-laskelma'!L202+E202</f>
        <v>14942324.579807714</v>
      </c>
      <c r="I202" s="29">
        <v>615</v>
      </c>
      <c r="J202" s="39" t="s">
        <v>200</v>
      </c>
      <c r="K202" s="48">
        <v>125420.86259999999</v>
      </c>
      <c r="L202" s="48">
        <v>61957.757079999996</v>
      </c>
      <c r="M202" s="48">
        <f t="shared" ref="M202:M265" si="7">K202-L202</f>
        <v>63463.105519999997</v>
      </c>
      <c r="N202" s="55">
        <f>'Vos-laskelma'!AE202+M202</f>
        <v>40101119.446944542</v>
      </c>
      <c r="O202" s="66"/>
      <c r="P202" s="66"/>
    </row>
    <row r="203" spans="1:16">
      <c r="A203" s="29">
        <v>616</v>
      </c>
      <c r="B203" s="39" t="s">
        <v>201</v>
      </c>
      <c r="C203" s="48">
        <v>37183.350000000006</v>
      </c>
      <c r="D203" s="48">
        <v>811370.44368000003</v>
      </c>
      <c r="E203" s="250">
        <f t="shared" si="6"/>
        <v>-774187.09368000005</v>
      </c>
      <c r="F203" s="96">
        <f>'Vos-laskelma'!L203+E203</f>
        <v>348181.71739672974</v>
      </c>
      <c r="I203" s="29">
        <v>616</v>
      </c>
      <c r="J203" s="39" t="s">
        <v>201</v>
      </c>
      <c r="K203" s="48">
        <v>52165.54</v>
      </c>
      <c r="L203" s="48">
        <v>884608.32288000023</v>
      </c>
      <c r="M203" s="69">
        <f t="shared" si="7"/>
        <v>-832442.78288000019</v>
      </c>
      <c r="N203" s="55">
        <f>'Vos-laskelma'!AE203+M203</f>
        <v>3310377.2222150252</v>
      </c>
      <c r="O203" s="66"/>
      <c r="P203" s="66"/>
    </row>
    <row r="204" spans="1:16">
      <c r="A204" s="29">
        <v>619</v>
      </c>
      <c r="B204" s="39" t="s">
        <v>202</v>
      </c>
      <c r="C204" s="48">
        <v>334798.88339999993</v>
      </c>
      <c r="D204" s="48">
        <v>58779.439680000003</v>
      </c>
      <c r="E204" s="250">
        <f t="shared" ref="E204:E267" si="8">C204-D204</f>
        <v>276019.44371999992</v>
      </c>
      <c r="F204" s="96">
        <f>'Vos-laskelma'!L204+E204</f>
        <v>3873497.7451199014</v>
      </c>
      <c r="I204" s="29">
        <v>619</v>
      </c>
      <c r="J204" s="39" t="s">
        <v>202</v>
      </c>
      <c r="K204" s="48">
        <v>284972.89280000003</v>
      </c>
      <c r="L204" s="48">
        <v>94673.00288</v>
      </c>
      <c r="M204" s="48">
        <f t="shared" si="7"/>
        <v>190299.88992000005</v>
      </c>
      <c r="N204" s="55">
        <f>'Vos-laskelma'!AE204+M204</f>
        <v>12008885.488043003</v>
      </c>
      <c r="O204" s="66"/>
      <c r="P204" s="66"/>
    </row>
    <row r="205" spans="1:16">
      <c r="A205" s="29">
        <v>620</v>
      </c>
      <c r="B205" s="39" t="s">
        <v>203</v>
      </c>
      <c r="C205" s="48">
        <v>19335.342000000001</v>
      </c>
      <c r="D205" s="48">
        <v>55031.358000000007</v>
      </c>
      <c r="E205" s="250">
        <f t="shared" si="8"/>
        <v>-35696.016000000003</v>
      </c>
      <c r="F205" s="96">
        <f>'Vos-laskelma'!L205+E205</f>
        <v>3820991.218043705</v>
      </c>
      <c r="I205" s="29">
        <v>620</v>
      </c>
      <c r="J205" s="39" t="s">
        <v>203</v>
      </c>
      <c r="K205" s="48">
        <v>26827.992000000002</v>
      </c>
      <c r="L205" s="48">
        <v>65579.536000000007</v>
      </c>
      <c r="M205" s="69">
        <f t="shared" si="7"/>
        <v>-38751.544000000009</v>
      </c>
      <c r="N205" s="55">
        <f>'Vos-laskelma'!AE205+M205</f>
        <v>15314659.004071984</v>
      </c>
      <c r="O205" s="66"/>
      <c r="P205" s="66"/>
    </row>
    <row r="206" spans="1:16">
      <c r="A206" s="29">
        <v>623</v>
      </c>
      <c r="B206" s="39" t="s">
        <v>204</v>
      </c>
      <c r="C206" s="48">
        <v>11898.672</v>
      </c>
      <c r="D206" s="48">
        <v>92289.074699999997</v>
      </c>
      <c r="E206" s="250">
        <f t="shared" si="8"/>
        <v>-80390.402699999991</v>
      </c>
      <c r="F206" s="96">
        <f>'Vos-laskelma'!L206+E206</f>
        <v>1157214.1156294185</v>
      </c>
      <c r="I206" s="29">
        <v>623</v>
      </c>
      <c r="J206" s="39" t="s">
        <v>204</v>
      </c>
      <c r="K206" s="48">
        <v>0</v>
      </c>
      <c r="L206" s="48">
        <v>127880.09520000001</v>
      </c>
      <c r="M206" s="69">
        <f t="shared" si="7"/>
        <v>-127880.09520000001</v>
      </c>
      <c r="N206" s="55">
        <f>'Vos-laskelma'!AE206+M206</f>
        <v>8251556.5192459868</v>
      </c>
      <c r="O206" s="66"/>
      <c r="P206" s="66"/>
    </row>
    <row r="207" spans="1:16">
      <c r="A207" s="29">
        <v>624</v>
      </c>
      <c r="B207" s="39" t="s">
        <v>205</v>
      </c>
      <c r="C207" s="48">
        <v>175654.14540000001</v>
      </c>
      <c r="D207" s="48">
        <v>283723.83384000004</v>
      </c>
      <c r="E207" s="250">
        <f t="shared" si="8"/>
        <v>-108069.68844000003</v>
      </c>
      <c r="F207" s="96">
        <f>'Vos-laskelma'!L207+E207</f>
        <v>5342012.7557916222</v>
      </c>
      <c r="I207" s="29">
        <v>624</v>
      </c>
      <c r="J207" s="39" t="s">
        <v>205</v>
      </c>
      <c r="K207" s="48">
        <v>153515.73200000002</v>
      </c>
      <c r="L207" s="48">
        <v>341073.20496000006</v>
      </c>
      <c r="M207" s="69">
        <f t="shared" si="7"/>
        <v>-187557.47296000004</v>
      </c>
      <c r="N207" s="55">
        <f>'Vos-laskelma'!AE207+M207</f>
        <v>10350527.936269177</v>
      </c>
      <c r="O207" s="66"/>
      <c r="P207" s="66"/>
    </row>
    <row r="208" spans="1:16">
      <c r="A208" s="29">
        <v>625</v>
      </c>
      <c r="B208" s="39" t="s">
        <v>206</v>
      </c>
      <c r="C208" s="48">
        <v>81952.103400000007</v>
      </c>
      <c r="D208" s="48">
        <v>44620.020000000004</v>
      </c>
      <c r="E208" s="250">
        <f t="shared" si="8"/>
        <v>37332.083400000003</v>
      </c>
      <c r="F208" s="96">
        <f>'Vos-laskelma'!L208+E208</f>
        <v>4893087.1094671814</v>
      </c>
      <c r="I208" s="29">
        <v>625</v>
      </c>
      <c r="J208" s="39" t="s">
        <v>206</v>
      </c>
      <c r="K208" s="48">
        <v>271260.80800000002</v>
      </c>
      <c r="L208" s="48">
        <v>104480.1244</v>
      </c>
      <c r="M208" s="48">
        <f t="shared" si="7"/>
        <v>166780.68360000002</v>
      </c>
      <c r="N208" s="55">
        <f>'Vos-laskelma'!AE208+M208</f>
        <v>11839577.223182382</v>
      </c>
      <c r="O208" s="66"/>
      <c r="P208" s="66"/>
    </row>
    <row r="209" spans="1:16">
      <c r="A209" s="29">
        <v>626</v>
      </c>
      <c r="B209" s="39" t="s">
        <v>207</v>
      </c>
      <c r="C209" s="48">
        <v>38745.0507</v>
      </c>
      <c r="D209" s="48">
        <v>47594.688000000002</v>
      </c>
      <c r="E209" s="250">
        <f t="shared" si="8"/>
        <v>-8849.6373000000021</v>
      </c>
      <c r="F209" s="96">
        <f>'Vos-laskelma'!L209+E209</f>
        <v>2019055.1530377036</v>
      </c>
      <c r="I209" s="29">
        <v>626</v>
      </c>
      <c r="J209" s="39" t="s">
        <v>207</v>
      </c>
      <c r="K209" s="48">
        <v>53730.506200000003</v>
      </c>
      <c r="L209" s="48">
        <v>47694.208000000006</v>
      </c>
      <c r="M209" s="48">
        <f t="shared" si="7"/>
        <v>6036.2981999999975</v>
      </c>
      <c r="N209" s="55">
        <f>'Vos-laskelma'!AE209+M209</f>
        <v>20530961.199559029</v>
      </c>
      <c r="O209" s="66"/>
      <c r="P209" s="66"/>
    </row>
    <row r="210" spans="1:16">
      <c r="A210" s="29">
        <v>630</v>
      </c>
      <c r="B210" s="39" t="s">
        <v>208</v>
      </c>
      <c r="C210" s="48">
        <v>212911.8621</v>
      </c>
      <c r="D210" s="48">
        <v>23871.710700000003</v>
      </c>
      <c r="E210" s="250">
        <f t="shared" si="8"/>
        <v>189040.1514</v>
      </c>
      <c r="F210" s="96">
        <f>'Vos-laskelma'!L210+E210</f>
        <v>2565635.1781230769</v>
      </c>
      <c r="I210" s="29">
        <v>630</v>
      </c>
      <c r="J210" s="39" t="s">
        <v>208</v>
      </c>
      <c r="K210" s="48">
        <v>208811.20440000002</v>
      </c>
      <c r="L210" s="48">
        <v>11923.552000000001</v>
      </c>
      <c r="M210" s="48">
        <f t="shared" si="7"/>
        <v>196887.65240000002</v>
      </c>
      <c r="N210" s="55">
        <f>'Vos-laskelma'!AE210+M210</f>
        <v>7047625.3125412585</v>
      </c>
      <c r="O210" s="66"/>
      <c r="P210" s="66"/>
    </row>
    <row r="211" spans="1:16">
      <c r="A211" s="29">
        <v>631</v>
      </c>
      <c r="B211" s="39" t="s">
        <v>209</v>
      </c>
      <c r="C211" s="48">
        <v>0</v>
      </c>
      <c r="D211" s="48">
        <v>790101.56747999997</v>
      </c>
      <c r="E211" s="250">
        <f t="shared" si="8"/>
        <v>-790101.56747999997</v>
      </c>
      <c r="F211" s="96">
        <f>'Vos-laskelma'!L211+E211</f>
        <v>1150664.5020526373</v>
      </c>
      <c r="I211" s="29">
        <v>631</v>
      </c>
      <c r="J211" s="39" t="s">
        <v>209</v>
      </c>
      <c r="K211" s="48">
        <v>14904.44</v>
      </c>
      <c r="L211" s="48">
        <v>692609.32680000004</v>
      </c>
      <c r="M211" s="69">
        <f t="shared" si="7"/>
        <v>-677704.88680000009</v>
      </c>
      <c r="N211" s="55">
        <f>'Vos-laskelma'!AE211+M211</f>
        <v>3620831.1143622403</v>
      </c>
      <c r="O211" s="66"/>
      <c r="P211" s="66"/>
    </row>
    <row r="212" spans="1:16">
      <c r="A212" s="29">
        <v>635</v>
      </c>
      <c r="B212" s="39" t="s">
        <v>210</v>
      </c>
      <c r="C212" s="48">
        <v>275379.89010000002</v>
      </c>
      <c r="D212" s="48">
        <v>727321.19934000017</v>
      </c>
      <c r="E212" s="250">
        <f t="shared" si="8"/>
        <v>-451941.30924000015</v>
      </c>
      <c r="F212" s="96">
        <f>'Vos-laskelma'!L212+E212</f>
        <v>3512196.6208657227</v>
      </c>
      <c r="I212" s="29">
        <v>635</v>
      </c>
      <c r="J212" s="39" t="s">
        <v>210</v>
      </c>
      <c r="K212" s="48">
        <v>247413.70399999997</v>
      </c>
      <c r="L212" s="48">
        <v>707141.15579999995</v>
      </c>
      <c r="M212" s="69">
        <f t="shared" si="7"/>
        <v>-459727.45179999998</v>
      </c>
      <c r="N212" s="55">
        <f>'Vos-laskelma'!AE212+M212</f>
        <v>18114322.828028068</v>
      </c>
      <c r="O212" s="66"/>
      <c r="P212" s="66"/>
    </row>
    <row r="213" spans="1:16">
      <c r="A213" s="29">
        <v>636</v>
      </c>
      <c r="B213" s="39" t="s">
        <v>211</v>
      </c>
      <c r="C213" s="48">
        <v>782412.05070000002</v>
      </c>
      <c r="D213" s="48">
        <v>126646.49010000001</v>
      </c>
      <c r="E213" s="250">
        <f t="shared" si="8"/>
        <v>655765.56059999997</v>
      </c>
      <c r="F213" s="96">
        <f>'Vos-laskelma'!L213+E213</f>
        <v>8727149.4085019697</v>
      </c>
      <c r="I213" s="29">
        <v>636</v>
      </c>
      <c r="J213" s="39" t="s">
        <v>211</v>
      </c>
      <c r="K213" s="48">
        <v>463602.6062000001</v>
      </c>
      <c r="L213" s="48">
        <v>130339.3278</v>
      </c>
      <c r="M213" s="48">
        <f t="shared" si="7"/>
        <v>333263.27840000007</v>
      </c>
      <c r="N213" s="55">
        <f>'Vos-laskelma'!AE213+M213</f>
        <v>23666945.448586654</v>
      </c>
      <c r="O213" s="66"/>
      <c r="P213" s="66"/>
    </row>
    <row r="214" spans="1:16">
      <c r="A214" s="29">
        <v>638</v>
      </c>
      <c r="B214" s="39" t="s">
        <v>212</v>
      </c>
      <c r="C214" s="48">
        <v>940218.18810000014</v>
      </c>
      <c r="D214" s="48">
        <v>1439412.09852</v>
      </c>
      <c r="E214" s="250">
        <f t="shared" si="8"/>
        <v>-499193.91041999985</v>
      </c>
      <c r="F214" s="96">
        <f>'Vos-laskelma'!L214+E214</f>
        <v>47192936.591275379</v>
      </c>
      <c r="I214" s="29">
        <v>638</v>
      </c>
      <c r="J214" s="39" t="s">
        <v>212</v>
      </c>
      <c r="K214" s="48">
        <v>1057022.8848000001</v>
      </c>
      <c r="L214" s="48">
        <v>1242538.4494799997</v>
      </c>
      <c r="M214" s="69">
        <f t="shared" si="7"/>
        <v>-185515.5646799996</v>
      </c>
      <c r="N214" s="55">
        <f>'Vos-laskelma'!AE214+M214</f>
        <v>67189500.648675829</v>
      </c>
      <c r="O214" s="66"/>
      <c r="P214" s="66"/>
    </row>
    <row r="215" spans="1:16">
      <c r="A215" s="29">
        <v>678</v>
      </c>
      <c r="B215" s="39" t="s">
        <v>213</v>
      </c>
      <c r="C215" s="48">
        <v>328849.54739999998</v>
      </c>
      <c r="D215" s="48">
        <v>435907.84872000001</v>
      </c>
      <c r="E215" s="250">
        <f t="shared" si="8"/>
        <v>-107058.30132000003</v>
      </c>
      <c r="F215" s="96">
        <f>'Vos-laskelma'!L215+E215</f>
        <v>24702481.495183308</v>
      </c>
      <c r="I215" s="29">
        <v>678</v>
      </c>
      <c r="J215" s="39" t="s">
        <v>213</v>
      </c>
      <c r="K215" s="48">
        <v>250767.20299999998</v>
      </c>
      <c r="L215" s="48">
        <v>608235.29195999994</v>
      </c>
      <c r="M215" s="69">
        <f t="shared" si="7"/>
        <v>-357468.08895999996</v>
      </c>
      <c r="N215" s="55">
        <f>'Vos-laskelma'!AE215+M215</f>
        <v>69740755.29800038</v>
      </c>
      <c r="O215" s="66"/>
      <c r="P215" s="66"/>
    </row>
    <row r="216" spans="1:16">
      <c r="A216" s="29">
        <v>680</v>
      </c>
      <c r="B216" s="39" t="s">
        <v>214</v>
      </c>
      <c r="C216" s="48">
        <v>636802.05210000009</v>
      </c>
      <c r="D216" s="48">
        <v>1756209.7785179999</v>
      </c>
      <c r="E216" s="250">
        <f t="shared" si="8"/>
        <v>-1119407.7264179997</v>
      </c>
      <c r="F216" s="96">
        <f>'Vos-laskelma'!L216+E216</f>
        <v>8802454.9115324672</v>
      </c>
      <c r="I216" s="29">
        <v>680</v>
      </c>
      <c r="J216" s="39" t="s">
        <v>214</v>
      </c>
      <c r="K216" s="48">
        <v>667793.4341999999</v>
      </c>
      <c r="L216" s="48">
        <v>1952615.77996</v>
      </c>
      <c r="M216" s="69">
        <f t="shared" si="7"/>
        <v>-1284822.3457599999</v>
      </c>
      <c r="N216" s="55">
        <f>'Vos-laskelma'!AE216+M216</f>
        <v>38040623.767023548</v>
      </c>
      <c r="O216" s="66"/>
      <c r="P216" s="66"/>
    </row>
    <row r="217" spans="1:16">
      <c r="A217" s="29">
        <v>681</v>
      </c>
      <c r="B217" s="39" t="s">
        <v>215</v>
      </c>
      <c r="C217" s="48">
        <v>31234.014000000003</v>
      </c>
      <c r="D217" s="48">
        <v>74441.06670000001</v>
      </c>
      <c r="E217" s="250">
        <f t="shared" si="8"/>
        <v>-43207.052700000007</v>
      </c>
      <c r="F217" s="96">
        <f>'Vos-laskelma'!L217+E217</f>
        <v>2576326.3634108878</v>
      </c>
      <c r="I217" s="29">
        <v>681</v>
      </c>
      <c r="J217" s="39" t="s">
        <v>215</v>
      </c>
      <c r="K217" s="48">
        <v>55146.428000000007</v>
      </c>
      <c r="L217" s="48">
        <v>68560.423999999999</v>
      </c>
      <c r="M217" s="69">
        <f t="shared" si="7"/>
        <v>-13413.995999999992</v>
      </c>
      <c r="N217" s="55">
        <f>'Vos-laskelma'!AE217+M217</f>
        <v>12453050.608697649</v>
      </c>
      <c r="O217" s="66"/>
      <c r="P217" s="66"/>
    </row>
    <row r="218" spans="1:16">
      <c r="A218" s="29">
        <v>683</v>
      </c>
      <c r="B218" s="39" t="s">
        <v>216</v>
      </c>
      <c r="C218" s="48">
        <v>205326.45870000005</v>
      </c>
      <c r="D218" s="48">
        <v>104187.74669999999</v>
      </c>
      <c r="E218" s="250">
        <f t="shared" si="8"/>
        <v>101138.71200000006</v>
      </c>
      <c r="F218" s="96">
        <f>'Vos-laskelma'!L218+E218</f>
        <v>8391900.4445264712</v>
      </c>
      <c r="I218" s="29">
        <v>683</v>
      </c>
      <c r="J218" s="39" t="s">
        <v>216</v>
      </c>
      <c r="K218" s="48">
        <v>211643.04800000001</v>
      </c>
      <c r="L218" s="48">
        <v>169910.61600000001</v>
      </c>
      <c r="M218" s="48">
        <f t="shared" si="7"/>
        <v>41732.432000000001</v>
      </c>
      <c r="N218" s="55">
        <f>'Vos-laskelma'!AE218+M218</f>
        <v>21617463.759087946</v>
      </c>
      <c r="O218" s="66"/>
      <c r="P218" s="66"/>
    </row>
    <row r="219" spans="1:16">
      <c r="A219" s="29">
        <v>684</v>
      </c>
      <c r="B219" s="39" t="s">
        <v>217</v>
      </c>
      <c r="C219" s="48">
        <v>938582.12070000032</v>
      </c>
      <c r="D219" s="48">
        <v>3997219.0490040001</v>
      </c>
      <c r="E219" s="250">
        <f t="shared" si="8"/>
        <v>-3058636.9283039998</v>
      </c>
      <c r="F219" s="96">
        <f>'Vos-laskelma'!L219+E219</f>
        <v>18254646.355558723</v>
      </c>
      <c r="I219" s="29">
        <v>684</v>
      </c>
      <c r="J219" s="39" t="s">
        <v>217</v>
      </c>
      <c r="K219" s="48">
        <v>934955.52120000008</v>
      </c>
      <c r="L219" s="48">
        <v>4172375.7615919998</v>
      </c>
      <c r="M219" s="69">
        <f t="shared" si="7"/>
        <v>-3237420.2403919995</v>
      </c>
      <c r="N219" s="55">
        <f>'Vos-laskelma'!AE219+M219</f>
        <v>63421999.820798129</v>
      </c>
      <c r="O219" s="66"/>
      <c r="P219" s="66"/>
    </row>
    <row r="220" spans="1:16">
      <c r="A220" s="29">
        <v>686</v>
      </c>
      <c r="B220" s="39" t="s">
        <v>218</v>
      </c>
      <c r="C220" s="48">
        <v>53618.390699999996</v>
      </c>
      <c r="D220" s="48">
        <v>108902.59548000002</v>
      </c>
      <c r="E220" s="250">
        <f t="shared" si="8"/>
        <v>-55284.204780000022</v>
      </c>
      <c r="F220" s="96">
        <f>'Vos-laskelma'!L220+E220</f>
        <v>1894302.2924361506</v>
      </c>
      <c r="I220" s="29">
        <v>686</v>
      </c>
      <c r="J220" s="39" t="s">
        <v>218</v>
      </c>
      <c r="K220" s="48">
        <v>76012.644</v>
      </c>
      <c r="L220" s="48">
        <v>81527.286800000002</v>
      </c>
      <c r="M220" s="69">
        <f t="shared" si="7"/>
        <v>-5514.6428000000014</v>
      </c>
      <c r="N220" s="55">
        <f>'Vos-laskelma'!AE220+M220</f>
        <v>13358922.42710224</v>
      </c>
      <c r="O220" s="66"/>
      <c r="P220" s="66"/>
    </row>
    <row r="221" spans="1:16">
      <c r="A221" s="29">
        <v>687</v>
      </c>
      <c r="B221" s="39" t="s">
        <v>219</v>
      </c>
      <c r="C221" s="48">
        <v>233511.43799999999</v>
      </c>
      <c r="D221" s="48">
        <v>43207.0527</v>
      </c>
      <c r="E221" s="250">
        <f t="shared" si="8"/>
        <v>190304.38529999999</v>
      </c>
      <c r="F221" s="96">
        <f>'Vos-laskelma'!L221+E221</f>
        <v>1112765.345154491</v>
      </c>
      <c r="I221" s="29">
        <v>687</v>
      </c>
      <c r="J221" s="39" t="s">
        <v>219</v>
      </c>
      <c r="K221" s="48">
        <v>207246.23819999999</v>
      </c>
      <c r="L221" s="48">
        <v>19375.772000000001</v>
      </c>
      <c r="M221" s="48">
        <f t="shared" si="7"/>
        <v>187870.4662</v>
      </c>
      <c r="N221" s="55">
        <f>'Vos-laskelma'!AE221+M221</f>
        <v>8552927.5600176249</v>
      </c>
      <c r="O221" s="66"/>
      <c r="P221" s="66"/>
    </row>
    <row r="222" spans="1:16">
      <c r="A222" s="29">
        <v>689</v>
      </c>
      <c r="B222" s="39" t="s">
        <v>220</v>
      </c>
      <c r="C222" s="48">
        <v>55105.724699999999</v>
      </c>
      <c r="D222" s="48">
        <v>37510.563479999997</v>
      </c>
      <c r="E222" s="250">
        <f t="shared" si="8"/>
        <v>17595.161220000002</v>
      </c>
      <c r="F222" s="96">
        <f>'Vos-laskelma'!L222+E222</f>
        <v>2578003.6034564343</v>
      </c>
      <c r="I222" s="29">
        <v>689</v>
      </c>
      <c r="J222" s="39" t="s">
        <v>220</v>
      </c>
      <c r="K222" s="48">
        <v>70050.868000000002</v>
      </c>
      <c r="L222" s="48">
        <v>93003.705600000001</v>
      </c>
      <c r="M222" s="69">
        <f t="shared" si="7"/>
        <v>-22952.837599999999</v>
      </c>
      <c r="N222" s="55">
        <f>'Vos-laskelma'!AE222+M222</f>
        <v>11034177.304749683</v>
      </c>
      <c r="O222" s="66"/>
      <c r="P222" s="66"/>
    </row>
    <row r="223" spans="1:16">
      <c r="A223" s="29">
        <v>691</v>
      </c>
      <c r="B223" s="39" t="s">
        <v>221</v>
      </c>
      <c r="C223" s="48">
        <v>62542.394700000004</v>
      </c>
      <c r="D223" s="48">
        <v>169630.44270000001</v>
      </c>
      <c r="E223" s="250">
        <f t="shared" si="8"/>
        <v>-107088.04800000001</v>
      </c>
      <c r="F223" s="96">
        <f>'Vos-laskelma'!L223+E223</f>
        <v>4688027.9753705114</v>
      </c>
      <c r="I223" s="29">
        <v>691</v>
      </c>
      <c r="J223" s="39" t="s">
        <v>221</v>
      </c>
      <c r="K223" s="48">
        <v>114764.18800000001</v>
      </c>
      <c r="L223" s="48">
        <v>162532.91820000001</v>
      </c>
      <c r="M223" s="69">
        <f t="shared" si="7"/>
        <v>-47768.730200000005</v>
      </c>
      <c r="N223" s="55">
        <f>'Vos-laskelma'!AE223+M223</f>
        <v>12745613.470809896</v>
      </c>
      <c r="O223" s="66"/>
      <c r="P223" s="66"/>
    </row>
    <row r="224" spans="1:16">
      <c r="A224" s="29">
        <v>694</v>
      </c>
      <c r="B224" s="39" t="s">
        <v>222</v>
      </c>
      <c r="C224" s="48">
        <v>1035184.464</v>
      </c>
      <c r="D224" s="48">
        <v>633232.45050000004</v>
      </c>
      <c r="E224" s="250">
        <f t="shared" si="8"/>
        <v>401952.0135</v>
      </c>
      <c r="F224" s="96">
        <f>'Vos-laskelma'!L224+E224</f>
        <v>14005658.323020078</v>
      </c>
      <c r="I224" s="29">
        <v>694</v>
      </c>
      <c r="J224" s="39" t="s">
        <v>222</v>
      </c>
      <c r="K224" s="48">
        <v>1200105.5088</v>
      </c>
      <c r="L224" s="48">
        <v>651100.46139999991</v>
      </c>
      <c r="M224" s="48">
        <f t="shared" si="7"/>
        <v>549005.04740000004</v>
      </c>
      <c r="N224" s="55">
        <f>'Vos-laskelma'!AE224+M224</f>
        <v>49367723.130059302</v>
      </c>
      <c r="O224" s="66"/>
      <c r="P224" s="66"/>
    </row>
    <row r="225" spans="1:16">
      <c r="A225" s="29">
        <v>697</v>
      </c>
      <c r="B225" s="39" t="s">
        <v>223</v>
      </c>
      <c r="C225" s="48">
        <v>41645.351999999999</v>
      </c>
      <c r="D225" s="48">
        <v>23083.42368</v>
      </c>
      <c r="E225" s="250">
        <f t="shared" si="8"/>
        <v>18561.928319999999</v>
      </c>
      <c r="F225" s="96">
        <f>'Vos-laskelma'!L225+E225</f>
        <v>592263.11858580296</v>
      </c>
      <c r="I225" s="29">
        <v>697</v>
      </c>
      <c r="J225" s="39" t="s">
        <v>223</v>
      </c>
      <c r="K225" s="48">
        <v>46203.764000000003</v>
      </c>
      <c r="L225" s="48">
        <v>35770.656000000003</v>
      </c>
      <c r="M225" s="48">
        <f t="shared" si="7"/>
        <v>10433.108</v>
      </c>
      <c r="N225" s="55">
        <f>'Vos-laskelma'!AE225+M225</f>
        <v>6088242.9165991303</v>
      </c>
      <c r="O225" s="66"/>
      <c r="P225" s="66"/>
    </row>
    <row r="226" spans="1:16">
      <c r="A226" s="29">
        <v>698</v>
      </c>
      <c r="B226" s="39" t="s">
        <v>224</v>
      </c>
      <c r="C226" s="48">
        <v>1026557.9268</v>
      </c>
      <c r="D226" s="48">
        <v>6649257.5323920008</v>
      </c>
      <c r="E226" s="250">
        <f t="shared" si="8"/>
        <v>-5622699.6055920012</v>
      </c>
      <c r="F226" s="96">
        <f>'Vos-laskelma'!L226+E226</f>
        <v>12430192.735310331</v>
      </c>
      <c r="I226" s="29">
        <v>698</v>
      </c>
      <c r="J226" s="39" t="s">
        <v>224</v>
      </c>
      <c r="K226" s="48">
        <v>971098.78819999995</v>
      </c>
      <c r="L226" s="48">
        <v>6977166.3125479994</v>
      </c>
      <c r="M226" s="69">
        <f t="shared" si="7"/>
        <v>-6006067.5243479991</v>
      </c>
      <c r="N226" s="55">
        <f>'Vos-laskelma'!AE226+M226</f>
        <v>117231708.0470614</v>
      </c>
      <c r="O226" s="66"/>
      <c r="P226" s="66"/>
    </row>
    <row r="227" spans="1:16">
      <c r="A227" s="29">
        <v>700</v>
      </c>
      <c r="B227" s="39" t="s">
        <v>225</v>
      </c>
      <c r="C227" s="48">
        <v>56518.691999999995</v>
      </c>
      <c r="D227" s="48">
        <v>157340.60185800001</v>
      </c>
      <c r="E227" s="250">
        <f t="shared" si="8"/>
        <v>-100821.90985800001</v>
      </c>
      <c r="F227" s="96">
        <f>'Vos-laskelma'!L227+E227</f>
        <v>891648.72577883117</v>
      </c>
      <c r="I227" s="29">
        <v>700</v>
      </c>
      <c r="J227" s="39" t="s">
        <v>225</v>
      </c>
      <c r="K227" s="48">
        <v>107311.96799999999</v>
      </c>
      <c r="L227" s="48">
        <v>191253.77408000003</v>
      </c>
      <c r="M227" s="69">
        <f t="shared" si="7"/>
        <v>-83941.806080000038</v>
      </c>
      <c r="N227" s="55">
        <f>'Vos-laskelma'!AE227+M227</f>
        <v>12228736.852655241</v>
      </c>
      <c r="O227" s="66"/>
      <c r="P227" s="66"/>
    </row>
    <row r="228" spans="1:16">
      <c r="A228" s="29">
        <v>702</v>
      </c>
      <c r="B228" s="39" t="s">
        <v>226</v>
      </c>
      <c r="C228" s="48">
        <v>34283.048699999999</v>
      </c>
      <c r="D228" s="48">
        <v>45214.953600000001</v>
      </c>
      <c r="E228" s="250">
        <f t="shared" si="8"/>
        <v>-10931.904900000001</v>
      </c>
      <c r="F228" s="96">
        <f>'Vos-laskelma'!L228+E228</f>
        <v>1967567.6381687364</v>
      </c>
      <c r="I228" s="29">
        <v>702</v>
      </c>
      <c r="J228" s="39" t="s">
        <v>226</v>
      </c>
      <c r="K228" s="48">
        <v>29808.880000000001</v>
      </c>
      <c r="L228" s="48">
        <v>104927.25760000003</v>
      </c>
      <c r="M228" s="69">
        <f t="shared" si="7"/>
        <v>-75118.377600000022</v>
      </c>
      <c r="N228" s="55">
        <f>'Vos-laskelma'!AE228+M228</f>
        <v>14855328.771945069</v>
      </c>
      <c r="O228" s="66"/>
      <c r="P228" s="66"/>
    </row>
    <row r="229" spans="1:16">
      <c r="A229" s="29">
        <v>704</v>
      </c>
      <c r="B229" s="39" t="s">
        <v>227</v>
      </c>
      <c r="C229" s="48">
        <v>404629.21469999995</v>
      </c>
      <c r="D229" s="48">
        <v>256118.9148</v>
      </c>
      <c r="E229" s="250">
        <f t="shared" si="8"/>
        <v>148510.29989999995</v>
      </c>
      <c r="F229" s="96">
        <f>'Vos-laskelma'!L229+E229</f>
        <v>5444945.0922390409</v>
      </c>
      <c r="I229" s="29">
        <v>704</v>
      </c>
      <c r="J229" s="39" t="s">
        <v>227</v>
      </c>
      <c r="K229" s="48">
        <v>342876.6422</v>
      </c>
      <c r="L229" s="48">
        <v>301218.73240000004</v>
      </c>
      <c r="M229" s="48">
        <f t="shared" si="7"/>
        <v>41657.909799999965</v>
      </c>
      <c r="N229" s="55">
        <f>'Vos-laskelma'!AE229+M229</f>
        <v>7805965.613813852</v>
      </c>
      <c r="O229" s="66"/>
      <c r="P229" s="66"/>
    </row>
    <row r="230" spans="1:16">
      <c r="A230" s="29">
        <v>707</v>
      </c>
      <c r="B230" s="39" t="s">
        <v>228</v>
      </c>
      <c r="C230" s="48">
        <v>16435.040700000001</v>
      </c>
      <c r="D230" s="48">
        <v>32602.361279999997</v>
      </c>
      <c r="E230" s="250">
        <f t="shared" si="8"/>
        <v>-16167.320579999996</v>
      </c>
      <c r="F230" s="96">
        <f>'Vos-laskelma'!L230+E230</f>
        <v>1460926.9095703992</v>
      </c>
      <c r="I230" s="29">
        <v>707</v>
      </c>
      <c r="J230" s="39" t="s">
        <v>228</v>
      </c>
      <c r="K230" s="48">
        <v>19375.772000000001</v>
      </c>
      <c r="L230" s="48">
        <v>32938.812400000003</v>
      </c>
      <c r="M230" s="69">
        <f t="shared" si="7"/>
        <v>-13563.040400000002</v>
      </c>
      <c r="N230" s="55">
        <f>'Vos-laskelma'!AE230+M230</f>
        <v>9920739.0522384401</v>
      </c>
      <c r="O230" s="66"/>
      <c r="P230" s="66"/>
    </row>
    <row r="231" spans="1:16">
      <c r="A231" s="29">
        <v>710</v>
      </c>
      <c r="B231" s="39" t="s">
        <v>229</v>
      </c>
      <c r="C231" s="48">
        <v>506139.7601999999</v>
      </c>
      <c r="D231" s="48">
        <v>1681959.09057</v>
      </c>
      <c r="E231" s="250">
        <f t="shared" si="8"/>
        <v>-1175819.3303700001</v>
      </c>
      <c r="F231" s="96">
        <f>'Vos-laskelma'!L231+E231</f>
        <v>20313768.322602808</v>
      </c>
      <c r="I231" s="29">
        <v>710</v>
      </c>
      <c r="J231" s="39" t="s">
        <v>229</v>
      </c>
      <c r="K231" s="48">
        <v>469787.94879999995</v>
      </c>
      <c r="L231" s="48">
        <v>1541880.7128839998</v>
      </c>
      <c r="M231" s="69">
        <f t="shared" si="7"/>
        <v>-1072092.7640839999</v>
      </c>
      <c r="N231" s="55">
        <f>'Vos-laskelma'!AE231+M231</f>
        <v>70498431.465789959</v>
      </c>
      <c r="O231" s="66"/>
      <c r="P231" s="66"/>
    </row>
    <row r="232" spans="1:16">
      <c r="A232" s="29">
        <v>729</v>
      </c>
      <c r="B232" s="39" t="s">
        <v>230</v>
      </c>
      <c r="C232" s="48">
        <v>163606.74000000002</v>
      </c>
      <c r="D232" s="48">
        <v>204954.62519999995</v>
      </c>
      <c r="E232" s="250">
        <f t="shared" si="8"/>
        <v>-41347.885199999932</v>
      </c>
      <c r="F232" s="96">
        <f>'Vos-laskelma'!L232+E232</f>
        <v>8734156.5083488282</v>
      </c>
      <c r="I232" s="29">
        <v>729</v>
      </c>
      <c r="J232" s="39" t="s">
        <v>230</v>
      </c>
      <c r="K232" s="48">
        <v>165588.3284</v>
      </c>
      <c r="L232" s="48">
        <v>236533.46279999998</v>
      </c>
      <c r="M232" s="69">
        <f t="shared" si="7"/>
        <v>-70945.134399999981</v>
      </c>
      <c r="N232" s="55">
        <f>'Vos-laskelma'!AE232+M232</f>
        <v>36190476.988580227</v>
      </c>
      <c r="O232" s="66"/>
      <c r="P232" s="66"/>
    </row>
    <row r="233" spans="1:16">
      <c r="A233" s="29">
        <v>732</v>
      </c>
      <c r="B233" s="39" t="s">
        <v>231</v>
      </c>
      <c r="C233" s="48">
        <v>7436.67</v>
      </c>
      <c r="D233" s="48">
        <v>129457.55136</v>
      </c>
      <c r="E233" s="250">
        <f t="shared" si="8"/>
        <v>-122020.88136</v>
      </c>
      <c r="F233" s="96">
        <f>'Vos-laskelma'!L233+E233</f>
        <v>4569420.8895603735</v>
      </c>
      <c r="I233" s="29">
        <v>732</v>
      </c>
      <c r="J233" s="39" t="s">
        <v>231</v>
      </c>
      <c r="K233" s="48">
        <v>34280.212</v>
      </c>
      <c r="L233" s="48">
        <v>101469.42752</v>
      </c>
      <c r="M233" s="69">
        <f t="shared" si="7"/>
        <v>-67189.215519999998</v>
      </c>
      <c r="N233" s="55">
        <f>'Vos-laskelma'!AE233+M233</f>
        <v>21600181.103956975</v>
      </c>
      <c r="O233" s="66"/>
      <c r="P233" s="66"/>
    </row>
    <row r="234" spans="1:16">
      <c r="A234" s="29">
        <v>734</v>
      </c>
      <c r="B234" s="39" t="s">
        <v>232</v>
      </c>
      <c r="C234" s="48">
        <v>557898.98339999991</v>
      </c>
      <c r="D234" s="48">
        <v>1295557.1540400004</v>
      </c>
      <c r="E234" s="250">
        <f t="shared" si="8"/>
        <v>-737658.17064000049</v>
      </c>
      <c r="F234" s="96">
        <f>'Vos-laskelma'!L234+E234</f>
        <v>27782319.469620001</v>
      </c>
      <c r="I234" s="29">
        <v>734</v>
      </c>
      <c r="J234" s="39" t="s">
        <v>232</v>
      </c>
      <c r="K234" s="48">
        <v>805212.37100000016</v>
      </c>
      <c r="L234" s="48">
        <v>1289293.6777599999</v>
      </c>
      <c r="M234" s="69">
        <f t="shared" si="7"/>
        <v>-484081.30675999972</v>
      </c>
      <c r="N234" s="55">
        <f>'Vos-laskelma'!AE234+M234</f>
        <v>131249169.65744419</v>
      </c>
      <c r="O234" s="66"/>
      <c r="P234" s="66"/>
    </row>
    <row r="235" spans="1:16">
      <c r="A235" s="29">
        <v>738</v>
      </c>
      <c r="B235" s="39" t="s">
        <v>233</v>
      </c>
      <c r="C235" s="48">
        <v>194840.75400000002</v>
      </c>
      <c r="D235" s="48">
        <v>154742.22936000003</v>
      </c>
      <c r="E235" s="250">
        <f t="shared" si="8"/>
        <v>40098.524639999989</v>
      </c>
      <c r="F235" s="96">
        <f>'Vos-laskelma'!L235+E235</f>
        <v>1641021.6978511293</v>
      </c>
      <c r="I235" s="29">
        <v>738</v>
      </c>
      <c r="J235" s="39" t="s">
        <v>233</v>
      </c>
      <c r="K235" s="48">
        <v>196813.13020000001</v>
      </c>
      <c r="L235" s="48">
        <v>257459.29655999999</v>
      </c>
      <c r="M235" s="69">
        <f t="shared" si="7"/>
        <v>-60646.166359999974</v>
      </c>
      <c r="N235" s="55">
        <f>'Vos-laskelma'!AE235+M235</f>
        <v>5397620.6432590764</v>
      </c>
      <c r="O235" s="66"/>
      <c r="P235" s="66"/>
    </row>
    <row r="236" spans="1:16">
      <c r="A236" s="29">
        <v>739</v>
      </c>
      <c r="B236" s="39" t="s">
        <v>234</v>
      </c>
      <c r="C236" s="48">
        <v>190453.11869999999</v>
      </c>
      <c r="D236" s="48">
        <v>41258.64516</v>
      </c>
      <c r="E236" s="250">
        <f t="shared" si="8"/>
        <v>149194.47353999998</v>
      </c>
      <c r="F236" s="96">
        <f>'Vos-laskelma'!L236+E236</f>
        <v>4729013.8212102046</v>
      </c>
      <c r="I236" s="29">
        <v>739</v>
      </c>
      <c r="J236" s="39" t="s">
        <v>234</v>
      </c>
      <c r="K236" s="48">
        <v>144573.068</v>
      </c>
      <c r="L236" s="48">
        <v>25218.312480000001</v>
      </c>
      <c r="M236" s="48">
        <f t="shared" si="7"/>
        <v>119354.75552000001</v>
      </c>
      <c r="N236" s="55">
        <f>'Vos-laskelma'!AE236+M236</f>
        <v>14002265.591233015</v>
      </c>
      <c r="O236" s="66"/>
      <c r="P236" s="66"/>
    </row>
    <row r="237" spans="1:16">
      <c r="A237" s="29">
        <v>740</v>
      </c>
      <c r="B237" s="39" t="s">
        <v>235</v>
      </c>
      <c r="C237" s="48">
        <v>360083.56140000001</v>
      </c>
      <c r="D237" s="48">
        <v>592925.69910000009</v>
      </c>
      <c r="E237" s="250">
        <f t="shared" si="8"/>
        <v>-232842.13770000008</v>
      </c>
      <c r="F237" s="96">
        <f>'Vos-laskelma'!L237+E237</f>
        <v>9301269.9820256177</v>
      </c>
      <c r="I237" s="29">
        <v>740</v>
      </c>
      <c r="J237" s="39" t="s">
        <v>235</v>
      </c>
      <c r="K237" s="48">
        <v>485884.74400000012</v>
      </c>
      <c r="L237" s="48">
        <v>604613.51303999999</v>
      </c>
      <c r="M237" s="69">
        <f t="shared" si="7"/>
        <v>-118728.76903999987</v>
      </c>
      <c r="N237" s="55">
        <f>'Vos-laskelma'!AE237+M237</f>
        <v>97972462.739549711</v>
      </c>
      <c r="O237" s="66"/>
      <c r="P237" s="66"/>
    </row>
    <row r="238" spans="1:16">
      <c r="A238" s="29">
        <v>742</v>
      </c>
      <c r="B238" s="39" t="s">
        <v>236</v>
      </c>
      <c r="C238" s="48">
        <v>0</v>
      </c>
      <c r="D238" s="48">
        <v>0</v>
      </c>
      <c r="E238" s="250">
        <f t="shared" si="8"/>
        <v>0</v>
      </c>
      <c r="F238" s="96">
        <f>'Vos-laskelma'!L238+E238</f>
        <v>1083887.4616322233</v>
      </c>
      <c r="I238" s="29">
        <v>742</v>
      </c>
      <c r="J238" s="39" t="s">
        <v>236</v>
      </c>
      <c r="K238" s="48">
        <v>11998.074199999999</v>
      </c>
      <c r="L238" s="48">
        <v>11923.552000000001</v>
      </c>
      <c r="M238" s="48">
        <f t="shared" si="7"/>
        <v>74.522199999997611</v>
      </c>
      <c r="N238" s="55">
        <f>'Vos-laskelma'!AE238+M238</f>
        <v>4853178.8910612203</v>
      </c>
      <c r="O238" s="66"/>
      <c r="P238" s="66"/>
    </row>
    <row r="239" spans="1:16">
      <c r="A239" s="29">
        <v>743</v>
      </c>
      <c r="B239" s="39" t="s">
        <v>237</v>
      </c>
      <c r="C239" s="48">
        <v>1046190.7356000001</v>
      </c>
      <c r="D239" s="48">
        <v>1429253.6073</v>
      </c>
      <c r="E239" s="250">
        <f t="shared" si="8"/>
        <v>-383062.8716999999</v>
      </c>
      <c r="F239" s="96">
        <f>'Vos-laskelma'!L239+E239</f>
        <v>30065915.342220701</v>
      </c>
      <c r="I239" s="29">
        <v>743</v>
      </c>
      <c r="J239" s="39" t="s">
        <v>237</v>
      </c>
      <c r="K239" s="48">
        <v>1147641.8800000001</v>
      </c>
      <c r="L239" s="48">
        <v>1381477.63916</v>
      </c>
      <c r="M239" s="69">
        <f t="shared" si="7"/>
        <v>-233835.7591599999</v>
      </c>
      <c r="N239" s="55">
        <f>'Vos-laskelma'!AE239+M239</f>
        <v>123365308.19660078</v>
      </c>
      <c r="O239" s="66"/>
      <c r="P239" s="66"/>
    </row>
    <row r="240" spans="1:16">
      <c r="A240" s="29">
        <v>746</v>
      </c>
      <c r="B240" s="39" t="s">
        <v>238</v>
      </c>
      <c r="C240" s="48">
        <v>71466.398700000005</v>
      </c>
      <c r="D240" s="48">
        <v>38670.684000000001</v>
      </c>
      <c r="E240" s="250">
        <f t="shared" si="8"/>
        <v>32795.714700000004</v>
      </c>
      <c r="F240" s="96">
        <f>'Vos-laskelma'!L240+E240</f>
        <v>7609793.6324273925</v>
      </c>
      <c r="I240" s="29">
        <v>746</v>
      </c>
      <c r="J240" s="39" t="s">
        <v>238</v>
      </c>
      <c r="K240" s="48">
        <v>97102.426600000006</v>
      </c>
      <c r="L240" s="48">
        <v>110367.37820000001</v>
      </c>
      <c r="M240" s="69">
        <f t="shared" si="7"/>
        <v>-13264.9516</v>
      </c>
      <c r="N240" s="55">
        <f>'Vos-laskelma'!AE240+M240</f>
        <v>21081689.451374751</v>
      </c>
      <c r="O240" s="66"/>
      <c r="P240" s="66"/>
    </row>
    <row r="241" spans="1:16">
      <c r="A241" s="29">
        <v>747</v>
      </c>
      <c r="B241" s="39" t="s">
        <v>239</v>
      </c>
      <c r="C241" s="48">
        <v>171117.77669999999</v>
      </c>
      <c r="D241" s="48">
        <v>111550.04999999999</v>
      </c>
      <c r="E241" s="250">
        <f t="shared" si="8"/>
        <v>59567.726699999999</v>
      </c>
      <c r="F241" s="96">
        <f>'Vos-laskelma'!L241+E241</f>
        <v>81788.92164414248</v>
      </c>
      <c r="I241" s="29">
        <v>747</v>
      </c>
      <c r="J241" s="39" t="s">
        <v>239</v>
      </c>
      <c r="K241" s="48">
        <v>147703.00040000002</v>
      </c>
      <c r="L241" s="48">
        <v>132724.03820000001</v>
      </c>
      <c r="M241" s="48">
        <f t="shared" si="7"/>
        <v>14978.962200000009</v>
      </c>
      <c r="N241" s="55">
        <f>'Vos-laskelma'!AE241+M241</f>
        <v>5819589.111575461</v>
      </c>
      <c r="O241" s="66"/>
      <c r="P241" s="66"/>
    </row>
    <row r="242" spans="1:16">
      <c r="A242" s="29">
        <v>748</v>
      </c>
      <c r="B242" s="39" t="s">
        <v>240</v>
      </c>
      <c r="C242" s="48">
        <v>406042.18200000003</v>
      </c>
      <c r="D242" s="48">
        <v>83365.070700000011</v>
      </c>
      <c r="E242" s="250">
        <f t="shared" si="8"/>
        <v>322677.11129999999</v>
      </c>
      <c r="F242" s="96">
        <f>'Vos-laskelma'!L242+E242</f>
        <v>9008150.024028454</v>
      </c>
      <c r="I242" s="29">
        <v>748</v>
      </c>
      <c r="J242" s="39" t="s">
        <v>240</v>
      </c>
      <c r="K242" s="48">
        <v>448698.16620000009</v>
      </c>
      <c r="L242" s="48">
        <v>73031.756000000008</v>
      </c>
      <c r="M242" s="48">
        <f t="shared" si="7"/>
        <v>375666.4102000001</v>
      </c>
      <c r="N242" s="55">
        <f>'Vos-laskelma'!AE242+M242</f>
        <v>20399917.3193736</v>
      </c>
      <c r="O242" s="66"/>
      <c r="P242" s="66"/>
    </row>
    <row r="243" spans="1:16">
      <c r="A243" s="29">
        <v>749</v>
      </c>
      <c r="B243" s="39" t="s">
        <v>241</v>
      </c>
      <c r="C243" s="48">
        <v>604155.07079999999</v>
      </c>
      <c r="D243" s="48">
        <v>448847.65452000004</v>
      </c>
      <c r="E243" s="250">
        <f t="shared" si="8"/>
        <v>155307.41627999995</v>
      </c>
      <c r="F243" s="96">
        <f>'Vos-laskelma'!L243+E243</f>
        <v>11557079.330302287</v>
      </c>
      <c r="I243" s="29">
        <v>749</v>
      </c>
      <c r="J243" s="39" t="s">
        <v>241</v>
      </c>
      <c r="K243" s="48">
        <v>591929.83460000018</v>
      </c>
      <c r="L243" s="48">
        <v>507163.81298799993</v>
      </c>
      <c r="M243" s="48">
        <f t="shared" si="7"/>
        <v>84766.021612000244</v>
      </c>
      <c r="N243" s="55">
        <f>'Vos-laskelma'!AE243+M243</f>
        <v>44110438.32761097</v>
      </c>
      <c r="O243" s="66"/>
      <c r="P243" s="66"/>
    </row>
    <row r="244" spans="1:16">
      <c r="A244" s="29">
        <v>751</v>
      </c>
      <c r="B244" s="39" t="s">
        <v>242</v>
      </c>
      <c r="C244" s="48">
        <v>90727.374000000011</v>
      </c>
      <c r="D244" s="48">
        <v>59493.36</v>
      </c>
      <c r="E244" s="250">
        <f t="shared" si="8"/>
        <v>31234.01400000001</v>
      </c>
      <c r="F244" s="96">
        <f>'Vos-laskelma'!L244+E244</f>
        <v>4529866.6112780012</v>
      </c>
      <c r="I244" s="29">
        <v>751</v>
      </c>
      <c r="J244" s="39" t="s">
        <v>242</v>
      </c>
      <c r="K244" s="48">
        <v>62747.6924</v>
      </c>
      <c r="L244" s="48">
        <v>71541.312000000005</v>
      </c>
      <c r="M244" s="69">
        <f t="shared" si="7"/>
        <v>-8793.6196000000054</v>
      </c>
      <c r="N244" s="55">
        <f>'Vos-laskelma'!AE244+M244</f>
        <v>10117131.849411232</v>
      </c>
      <c r="O244" s="66"/>
      <c r="P244" s="66"/>
    </row>
    <row r="245" spans="1:16">
      <c r="A245" s="29">
        <v>753</v>
      </c>
      <c r="B245" s="39" t="s">
        <v>243</v>
      </c>
      <c r="C245" s="48">
        <v>1236197.6540999999</v>
      </c>
      <c r="D245" s="48">
        <v>1494389.9124959996</v>
      </c>
      <c r="E245" s="250">
        <f t="shared" si="8"/>
        <v>-258192.25839599967</v>
      </c>
      <c r="F245" s="96">
        <f>'Vos-laskelma'!L245+E245</f>
        <v>21702746.862988867</v>
      </c>
      <c r="I245" s="29">
        <v>753</v>
      </c>
      <c r="J245" s="39" t="s">
        <v>243</v>
      </c>
      <c r="K245" s="48">
        <v>1262853.2011999998</v>
      </c>
      <c r="L245" s="48">
        <v>1479857.3762679999</v>
      </c>
      <c r="M245" s="69">
        <f t="shared" si="7"/>
        <v>-217004.1750680001</v>
      </c>
      <c r="N245" s="55">
        <f>'Vos-laskelma'!AE245+M245</f>
        <v>18993628.763745002</v>
      </c>
      <c r="O245" s="66"/>
      <c r="P245" s="66"/>
    </row>
    <row r="246" spans="1:16">
      <c r="A246" s="29">
        <v>755</v>
      </c>
      <c r="B246" s="39" t="s">
        <v>244</v>
      </c>
      <c r="C246" s="48">
        <v>357034.52669999999</v>
      </c>
      <c r="D246" s="48">
        <v>1375754.2033200001</v>
      </c>
      <c r="E246" s="250">
        <f t="shared" si="8"/>
        <v>-1018719.67662</v>
      </c>
      <c r="F246" s="96">
        <f>'Vos-laskelma'!L246+E246</f>
        <v>3308892.9280528389</v>
      </c>
      <c r="I246" s="29">
        <v>755</v>
      </c>
      <c r="J246" s="39" t="s">
        <v>244</v>
      </c>
      <c r="K246" s="48">
        <v>302634.65419999999</v>
      </c>
      <c r="L246" s="48">
        <v>1409602.3174400001</v>
      </c>
      <c r="M246" s="69">
        <f t="shared" si="7"/>
        <v>-1106967.6632400001</v>
      </c>
      <c r="N246" s="55">
        <f>'Vos-laskelma'!AE246+M246</f>
        <v>5489539.6357022151</v>
      </c>
      <c r="O246" s="66"/>
      <c r="P246" s="66"/>
    </row>
    <row r="247" spans="1:16">
      <c r="A247" s="29">
        <v>758</v>
      </c>
      <c r="B247" s="39" t="s">
        <v>245</v>
      </c>
      <c r="C247" s="48">
        <v>23871.7107</v>
      </c>
      <c r="D247" s="48">
        <v>193055.95319999999</v>
      </c>
      <c r="E247" s="250">
        <f t="shared" si="8"/>
        <v>-169184.24249999999</v>
      </c>
      <c r="F247" s="96">
        <f>'Vos-laskelma'!L247+E247</f>
        <v>-2204821.6598149887</v>
      </c>
      <c r="I247" s="29">
        <v>758</v>
      </c>
      <c r="J247" s="39" t="s">
        <v>245</v>
      </c>
      <c r="K247" s="48">
        <v>52463.628800000006</v>
      </c>
      <c r="L247" s="48">
        <v>189241.67468000003</v>
      </c>
      <c r="M247" s="69">
        <f t="shared" si="7"/>
        <v>-136778.04588000002</v>
      </c>
      <c r="N247" s="55">
        <f>'Vos-laskelma'!AE247+M247</f>
        <v>27136104.565429103</v>
      </c>
      <c r="O247" s="66"/>
      <c r="P247" s="66"/>
    </row>
    <row r="248" spans="1:16">
      <c r="A248" s="29">
        <v>759</v>
      </c>
      <c r="B248" s="39" t="s">
        <v>246</v>
      </c>
      <c r="C248" s="48">
        <v>507180.89399999997</v>
      </c>
      <c r="D248" s="48">
        <v>11898.672</v>
      </c>
      <c r="E248" s="250">
        <f t="shared" si="8"/>
        <v>495282.22199999995</v>
      </c>
      <c r="F248" s="96">
        <f>'Vos-laskelma'!L248+E248</f>
        <v>2575654.7052479265</v>
      </c>
      <c r="I248" s="29">
        <v>759</v>
      </c>
      <c r="J248" s="39" t="s">
        <v>246</v>
      </c>
      <c r="K248" s="48">
        <v>377156.85420000006</v>
      </c>
      <c r="L248" s="48">
        <v>23847.104000000003</v>
      </c>
      <c r="M248" s="48">
        <f t="shared" si="7"/>
        <v>353309.75020000007</v>
      </c>
      <c r="N248" s="55">
        <f>'Vos-laskelma'!AE248+M248</f>
        <v>8898049.6652293503</v>
      </c>
      <c r="O248" s="66"/>
      <c r="P248" s="66"/>
    </row>
    <row r="249" spans="1:16">
      <c r="A249" s="29">
        <v>761</v>
      </c>
      <c r="B249" s="39" t="s">
        <v>247</v>
      </c>
      <c r="C249" s="48">
        <v>520641.26670000004</v>
      </c>
      <c r="D249" s="48">
        <v>110910.49638000001</v>
      </c>
      <c r="E249" s="250">
        <f t="shared" si="8"/>
        <v>409730.77032000001</v>
      </c>
      <c r="F249" s="96">
        <f>'Vos-laskelma'!L249+E249</f>
        <v>10983760.649404081</v>
      </c>
      <c r="I249" s="29">
        <v>761</v>
      </c>
      <c r="J249" s="39" t="s">
        <v>247</v>
      </c>
      <c r="K249" s="48">
        <v>533802.51860000007</v>
      </c>
      <c r="L249" s="48">
        <v>194666.89084000001</v>
      </c>
      <c r="M249" s="48">
        <f t="shared" si="7"/>
        <v>339135.62776000006</v>
      </c>
      <c r="N249" s="55">
        <f>'Vos-laskelma'!AE249+M249</f>
        <v>30560676.205995597</v>
      </c>
      <c r="O249" s="66"/>
      <c r="P249" s="66"/>
    </row>
    <row r="250" spans="1:16">
      <c r="A250" s="29">
        <v>762</v>
      </c>
      <c r="B250" s="39" t="s">
        <v>248</v>
      </c>
      <c r="C250" s="48">
        <v>71615.132100000003</v>
      </c>
      <c r="D250" s="48">
        <v>95962.789680000002</v>
      </c>
      <c r="E250" s="250">
        <f t="shared" si="8"/>
        <v>-24347.657579999999</v>
      </c>
      <c r="F250" s="96">
        <f>'Vos-laskelma'!L250+E250</f>
        <v>4271197.6465307074</v>
      </c>
      <c r="I250" s="29">
        <v>762</v>
      </c>
      <c r="J250" s="39" t="s">
        <v>248</v>
      </c>
      <c r="K250" s="48">
        <v>125197.296</v>
      </c>
      <c r="L250" s="48">
        <v>93257.081080000004</v>
      </c>
      <c r="M250" s="48">
        <f t="shared" si="7"/>
        <v>31940.214919999999</v>
      </c>
      <c r="N250" s="55">
        <f>'Vos-laskelma'!AE250+M250</f>
        <v>16307601.574600134</v>
      </c>
      <c r="O250" s="66"/>
      <c r="P250" s="66"/>
    </row>
    <row r="251" spans="1:16">
      <c r="A251" s="29">
        <v>765</v>
      </c>
      <c r="B251" s="39" t="s">
        <v>249</v>
      </c>
      <c r="C251" s="48">
        <v>181603.48140000005</v>
      </c>
      <c r="D251" s="48">
        <v>214919.76299999998</v>
      </c>
      <c r="E251" s="250">
        <f t="shared" si="8"/>
        <v>-33316.281599999929</v>
      </c>
      <c r="F251" s="96">
        <f>'Vos-laskelma'!L251+E251</f>
        <v>4842801.9322766718</v>
      </c>
      <c r="I251" s="29">
        <v>765</v>
      </c>
      <c r="J251" s="39" t="s">
        <v>249</v>
      </c>
      <c r="K251" s="48">
        <v>187795.94400000002</v>
      </c>
      <c r="L251" s="48">
        <v>226249.39919999999</v>
      </c>
      <c r="M251" s="69">
        <f t="shared" si="7"/>
        <v>-38453.455199999968</v>
      </c>
      <c r="N251" s="55">
        <f>'Vos-laskelma'!AE251+M251</f>
        <v>29937237.538222525</v>
      </c>
      <c r="O251" s="66"/>
      <c r="P251" s="66"/>
    </row>
    <row r="252" spans="1:16">
      <c r="A252" s="29">
        <v>768</v>
      </c>
      <c r="B252" s="39" t="s">
        <v>250</v>
      </c>
      <c r="C252" s="48">
        <v>145833.0987</v>
      </c>
      <c r="D252" s="48">
        <v>80316.036000000007</v>
      </c>
      <c r="E252" s="250">
        <f t="shared" si="8"/>
        <v>65517.062699999995</v>
      </c>
      <c r="F252" s="96">
        <f>'Vos-laskelma'!L252+E252</f>
        <v>2499240.5302865156</v>
      </c>
      <c r="I252" s="29">
        <v>768</v>
      </c>
      <c r="J252" s="39" t="s">
        <v>250</v>
      </c>
      <c r="K252" s="48">
        <v>150609.36619999999</v>
      </c>
      <c r="L252" s="48">
        <v>98518.348400000003</v>
      </c>
      <c r="M252" s="48">
        <f t="shared" si="7"/>
        <v>52091.017799999987</v>
      </c>
      <c r="N252" s="55">
        <f>'Vos-laskelma'!AE252+M252</f>
        <v>11415648.509526081</v>
      </c>
      <c r="O252" s="66"/>
      <c r="P252" s="66"/>
    </row>
    <row r="253" spans="1:16">
      <c r="A253" s="29">
        <v>777</v>
      </c>
      <c r="B253" s="39" t="s">
        <v>251</v>
      </c>
      <c r="C253" s="48">
        <v>132447.09270000001</v>
      </c>
      <c r="D253" s="48">
        <v>94743.175799999997</v>
      </c>
      <c r="E253" s="250">
        <f t="shared" si="8"/>
        <v>37703.916900000011</v>
      </c>
      <c r="F253" s="96">
        <f>'Vos-laskelma'!L253+E253</f>
        <v>7289909.3549565636</v>
      </c>
      <c r="I253" s="29">
        <v>777</v>
      </c>
      <c r="J253" s="39" t="s">
        <v>251</v>
      </c>
      <c r="K253" s="48">
        <v>178853.28</v>
      </c>
      <c r="L253" s="48">
        <v>126315.12900000002</v>
      </c>
      <c r="M253" s="48">
        <f t="shared" si="7"/>
        <v>52538.150999999983</v>
      </c>
      <c r="N253" s="55">
        <f>'Vos-laskelma'!AE253+M253</f>
        <v>35523994.850636706</v>
      </c>
      <c r="O253" s="66"/>
      <c r="P253" s="66"/>
    </row>
    <row r="254" spans="1:16">
      <c r="A254" s="29">
        <v>778</v>
      </c>
      <c r="B254" s="39" t="s">
        <v>252</v>
      </c>
      <c r="C254" s="48">
        <v>257308.78200000001</v>
      </c>
      <c r="D254" s="48">
        <v>110003.22264000001</v>
      </c>
      <c r="E254" s="250">
        <f t="shared" si="8"/>
        <v>147305.55936000001</v>
      </c>
      <c r="F254" s="96">
        <f>'Vos-laskelma'!L254+E254</f>
        <v>4939070.1275654593</v>
      </c>
      <c r="I254" s="29">
        <v>778</v>
      </c>
      <c r="J254" s="39" t="s">
        <v>252</v>
      </c>
      <c r="K254" s="48">
        <v>259337.25599999996</v>
      </c>
      <c r="L254" s="48">
        <v>141528.09090800001</v>
      </c>
      <c r="M254" s="48">
        <f t="shared" si="7"/>
        <v>117809.16509199995</v>
      </c>
      <c r="N254" s="55">
        <f>'Vos-laskelma'!AE254+M254</f>
        <v>27611219.100178573</v>
      </c>
      <c r="O254" s="66"/>
      <c r="P254" s="66"/>
    </row>
    <row r="255" spans="1:16">
      <c r="A255" s="29">
        <v>781</v>
      </c>
      <c r="B255" s="39" t="s">
        <v>253</v>
      </c>
      <c r="C255" s="48">
        <v>84778.038</v>
      </c>
      <c r="D255" s="48">
        <v>109765.24920000001</v>
      </c>
      <c r="E255" s="250">
        <f t="shared" si="8"/>
        <v>-24987.211200000005</v>
      </c>
      <c r="F255" s="96">
        <f>'Vos-laskelma'!L255+E255</f>
        <v>3610262.626807021</v>
      </c>
      <c r="I255" s="29">
        <v>781</v>
      </c>
      <c r="J255" s="39" t="s">
        <v>253</v>
      </c>
      <c r="K255" s="48">
        <v>70050.868000000002</v>
      </c>
      <c r="L255" s="48">
        <v>119295.13776</v>
      </c>
      <c r="M255" s="69">
        <f t="shared" si="7"/>
        <v>-49244.269759999996</v>
      </c>
      <c r="N255" s="55">
        <f>'Vos-laskelma'!AE255+M255</f>
        <v>15389131.38780635</v>
      </c>
      <c r="O255" s="66"/>
      <c r="P255" s="66"/>
    </row>
    <row r="256" spans="1:16">
      <c r="A256" s="29">
        <v>783</v>
      </c>
      <c r="B256" s="39" t="s">
        <v>254</v>
      </c>
      <c r="C256" s="48">
        <v>104187.7467</v>
      </c>
      <c r="D256" s="48">
        <v>175906.99218</v>
      </c>
      <c r="E256" s="250">
        <f t="shared" si="8"/>
        <v>-71719.245479999998</v>
      </c>
      <c r="F256" s="96">
        <f>'Vos-laskelma'!L256+E256</f>
        <v>3621014.3460944397</v>
      </c>
      <c r="I256" s="29">
        <v>783</v>
      </c>
      <c r="J256" s="39" t="s">
        <v>254</v>
      </c>
      <c r="K256" s="48">
        <v>99934.270199999999</v>
      </c>
      <c r="L256" s="48">
        <v>177124.36496000001</v>
      </c>
      <c r="M256" s="69">
        <f t="shared" si="7"/>
        <v>-77190.094760000007</v>
      </c>
      <c r="N256" s="55">
        <f>'Vos-laskelma'!AE256+M256</f>
        <v>16162400.822372638</v>
      </c>
      <c r="O256" s="66"/>
      <c r="P256" s="66"/>
    </row>
    <row r="257" spans="1:16">
      <c r="A257" s="29">
        <v>785</v>
      </c>
      <c r="B257" s="39" t="s">
        <v>255</v>
      </c>
      <c r="C257" s="48">
        <v>31234.014000000003</v>
      </c>
      <c r="D257" s="48">
        <v>57634.192499999997</v>
      </c>
      <c r="E257" s="250">
        <f t="shared" si="8"/>
        <v>-26400.178499999995</v>
      </c>
      <c r="F257" s="96">
        <f>'Vos-laskelma'!L257+E257</f>
        <v>5150503.7428442156</v>
      </c>
      <c r="I257" s="29">
        <v>785</v>
      </c>
      <c r="J257" s="39" t="s">
        <v>255</v>
      </c>
      <c r="K257" s="48">
        <v>23847.104000000003</v>
      </c>
      <c r="L257" s="48">
        <v>62673.1702</v>
      </c>
      <c r="M257" s="69">
        <f t="shared" si="7"/>
        <v>-38826.066200000001</v>
      </c>
      <c r="N257" s="55">
        <f>'Vos-laskelma'!AE257+M257</f>
        <v>15338093.011020372</v>
      </c>
      <c r="O257" s="66"/>
      <c r="P257" s="66"/>
    </row>
    <row r="258" spans="1:16">
      <c r="A258" s="29">
        <v>790</v>
      </c>
      <c r="B258" s="39" t="s">
        <v>256</v>
      </c>
      <c r="C258" s="48">
        <v>567120.45419999992</v>
      </c>
      <c r="D258" s="48">
        <v>415189.28610000008</v>
      </c>
      <c r="E258" s="250">
        <f t="shared" si="8"/>
        <v>151931.16809999984</v>
      </c>
      <c r="F258" s="96">
        <f>'Vos-laskelma'!L258+E258</f>
        <v>18746036.20163326</v>
      </c>
      <c r="I258" s="29">
        <v>790</v>
      </c>
      <c r="J258" s="39" t="s">
        <v>256</v>
      </c>
      <c r="K258" s="48">
        <v>683070.4852</v>
      </c>
      <c r="L258" s="48">
        <v>392970.46504000004</v>
      </c>
      <c r="M258" s="48">
        <f t="shared" si="7"/>
        <v>290100.02015999996</v>
      </c>
      <c r="N258" s="55">
        <f>'Vos-laskelma'!AE258+M258</f>
        <v>76201814.953391775</v>
      </c>
      <c r="O258" s="66"/>
      <c r="P258" s="66"/>
    </row>
    <row r="259" spans="1:16">
      <c r="A259" s="29">
        <v>791</v>
      </c>
      <c r="B259" s="39" t="s">
        <v>257</v>
      </c>
      <c r="C259" s="48">
        <v>192014.81940000001</v>
      </c>
      <c r="D259" s="48">
        <v>260432.18340000001</v>
      </c>
      <c r="E259" s="250">
        <f t="shared" si="8"/>
        <v>-68417.364000000001</v>
      </c>
      <c r="F259" s="96">
        <f>'Vos-laskelma'!L259+E259</f>
        <v>8310642.3671787558</v>
      </c>
      <c r="I259" s="29">
        <v>791</v>
      </c>
      <c r="J259" s="39" t="s">
        <v>257</v>
      </c>
      <c r="K259" s="48">
        <v>188019.51060000001</v>
      </c>
      <c r="L259" s="48">
        <v>243940.96948</v>
      </c>
      <c r="M259" s="69">
        <f t="shared" si="7"/>
        <v>-55921.458879999991</v>
      </c>
      <c r="N259" s="55">
        <f>'Vos-laskelma'!AE259+M259</f>
        <v>25030525.26057839</v>
      </c>
      <c r="O259" s="66"/>
      <c r="P259" s="66"/>
    </row>
    <row r="260" spans="1:16">
      <c r="A260" s="29">
        <v>831</v>
      </c>
      <c r="B260" s="39" t="s">
        <v>258</v>
      </c>
      <c r="C260" s="48">
        <v>148807.76670000001</v>
      </c>
      <c r="D260" s="48">
        <v>330797.95494000003</v>
      </c>
      <c r="E260" s="250">
        <f t="shared" si="8"/>
        <v>-181990.18824000002</v>
      </c>
      <c r="F260" s="96">
        <f>'Vos-laskelma'!L260+E260</f>
        <v>2664952.3395986906</v>
      </c>
      <c r="I260" s="29">
        <v>831</v>
      </c>
      <c r="J260" s="39" t="s">
        <v>258</v>
      </c>
      <c r="K260" s="48">
        <v>176021.43640000001</v>
      </c>
      <c r="L260" s="48">
        <v>367081.45276000001</v>
      </c>
      <c r="M260" s="69">
        <f t="shared" si="7"/>
        <v>-191060.01636000001</v>
      </c>
      <c r="N260" s="55">
        <f>'Vos-laskelma'!AE260+M260</f>
        <v>6941016.9652344976</v>
      </c>
      <c r="O260" s="66"/>
      <c r="P260" s="66"/>
    </row>
    <row r="261" spans="1:16">
      <c r="A261" s="29">
        <v>832</v>
      </c>
      <c r="B261" s="39" t="s">
        <v>259</v>
      </c>
      <c r="C261" s="48">
        <v>26846.378700000001</v>
      </c>
      <c r="D261" s="48">
        <v>66930.03</v>
      </c>
      <c r="E261" s="250">
        <f t="shared" si="8"/>
        <v>-40083.651299999998</v>
      </c>
      <c r="F261" s="96">
        <f>'Vos-laskelma'!L261+E261</f>
        <v>8711038.1429035235</v>
      </c>
      <c r="I261" s="29">
        <v>832</v>
      </c>
      <c r="J261" s="39" t="s">
        <v>259</v>
      </c>
      <c r="K261" s="48">
        <v>14904.44</v>
      </c>
      <c r="L261" s="48">
        <v>55146.428</v>
      </c>
      <c r="M261" s="69">
        <f t="shared" si="7"/>
        <v>-40241.987999999998</v>
      </c>
      <c r="N261" s="55">
        <f>'Vos-laskelma'!AE261+M261</f>
        <v>20493047.613786127</v>
      </c>
      <c r="O261" s="66"/>
      <c r="P261" s="66"/>
    </row>
    <row r="262" spans="1:16">
      <c r="A262" s="29">
        <v>833</v>
      </c>
      <c r="B262" s="39" t="s">
        <v>260</v>
      </c>
      <c r="C262" s="48">
        <v>162119.40600000002</v>
      </c>
      <c r="D262" s="48">
        <v>0</v>
      </c>
      <c r="E262" s="250">
        <f t="shared" si="8"/>
        <v>162119.40600000002</v>
      </c>
      <c r="F262" s="96">
        <f>'Vos-laskelma'!L262+E262</f>
        <v>1860125.6227193745</v>
      </c>
      <c r="I262" s="29">
        <v>833</v>
      </c>
      <c r="J262" s="39" t="s">
        <v>260</v>
      </c>
      <c r="K262" s="48">
        <v>183399.13420000003</v>
      </c>
      <c r="L262" s="48">
        <v>16469.406200000001</v>
      </c>
      <c r="M262" s="48">
        <f t="shared" si="7"/>
        <v>166929.72800000003</v>
      </c>
      <c r="N262" s="55">
        <f>'Vos-laskelma'!AE262+M262</f>
        <v>5217254.6420162329</v>
      </c>
      <c r="O262" s="66"/>
      <c r="P262" s="66"/>
    </row>
    <row r="263" spans="1:16">
      <c r="A263" s="29">
        <v>834</v>
      </c>
      <c r="B263" s="39" t="s">
        <v>261</v>
      </c>
      <c r="C263" s="48">
        <v>77490.1014</v>
      </c>
      <c r="D263" s="48">
        <v>530323.81103999994</v>
      </c>
      <c r="E263" s="250">
        <f t="shared" si="8"/>
        <v>-452833.70963999996</v>
      </c>
      <c r="F263" s="96">
        <f>'Vos-laskelma'!L263+E263</f>
        <v>3796114.4216182809</v>
      </c>
      <c r="I263" s="29">
        <v>834</v>
      </c>
      <c r="J263" s="39" t="s">
        <v>261</v>
      </c>
      <c r="K263" s="48">
        <v>74745.766600000003</v>
      </c>
      <c r="L263" s="48">
        <v>500282.43304000003</v>
      </c>
      <c r="M263" s="69">
        <f t="shared" si="7"/>
        <v>-425536.66644000006</v>
      </c>
      <c r="N263" s="55">
        <f>'Vos-laskelma'!AE263+M263</f>
        <v>13799509.872218655</v>
      </c>
      <c r="O263" s="66"/>
      <c r="P263" s="66"/>
    </row>
    <row r="264" spans="1:16">
      <c r="A264" s="29">
        <v>837</v>
      </c>
      <c r="B264" s="39" t="s">
        <v>262</v>
      </c>
      <c r="C264" s="48">
        <v>5294165.3730000025</v>
      </c>
      <c r="D264" s="48">
        <v>16091811.607488001</v>
      </c>
      <c r="E264" s="250">
        <f t="shared" si="8"/>
        <v>-10797646.234487999</v>
      </c>
      <c r="F264" s="96">
        <f>'Vos-laskelma'!L264+E264</f>
        <v>59905828.063830584</v>
      </c>
      <c r="I264" s="29">
        <v>837</v>
      </c>
      <c r="J264" s="39" t="s">
        <v>262</v>
      </c>
      <c r="K264" s="48">
        <v>5208878.2134000007</v>
      </c>
      <c r="L264" s="48">
        <v>16143335.804343993</v>
      </c>
      <c r="M264" s="69">
        <f t="shared" si="7"/>
        <v>-10934457.590943992</v>
      </c>
      <c r="N264" s="55">
        <f>'Vos-laskelma'!AE264+M264</f>
        <v>360604752.98627335</v>
      </c>
      <c r="O264" s="66"/>
      <c r="P264" s="66"/>
    </row>
    <row r="265" spans="1:16">
      <c r="A265" s="29">
        <v>844</v>
      </c>
      <c r="B265" s="39" t="s">
        <v>263</v>
      </c>
      <c r="C265" s="48">
        <v>14873.34</v>
      </c>
      <c r="D265" s="48">
        <v>81877.736700000009</v>
      </c>
      <c r="E265" s="250">
        <f t="shared" si="8"/>
        <v>-67004.396700000012</v>
      </c>
      <c r="F265" s="96">
        <f>'Vos-laskelma'!L265+E265</f>
        <v>586810.53671063983</v>
      </c>
      <c r="I265" s="29">
        <v>844</v>
      </c>
      <c r="J265" s="39" t="s">
        <v>263</v>
      </c>
      <c r="K265" s="48">
        <v>11998.074199999999</v>
      </c>
      <c r="L265" s="48">
        <v>86445.752000000008</v>
      </c>
      <c r="M265" s="69">
        <f t="shared" si="7"/>
        <v>-74447.677800000005</v>
      </c>
      <c r="N265" s="55">
        <f>'Vos-laskelma'!AE265+M265</f>
        <v>6811583.3257145742</v>
      </c>
      <c r="O265" s="66"/>
      <c r="P265" s="66"/>
    </row>
    <row r="266" spans="1:16">
      <c r="A266" s="29">
        <v>845</v>
      </c>
      <c r="B266" s="39" t="s">
        <v>264</v>
      </c>
      <c r="C266" s="48">
        <v>43281.419399999999</v>
      </c>
      <c r="D266" s="48">
        <v>74366.7</v>
      </c>
      <c r="E266" s="250">
        <f t="shared" si="8"/>
        <v>-31085.280599999998</v>
      </c>
      <c r="F266" s="96">
        <f>'Vos-laskelma'!L266+E266</f>
        <v>3988685.2184142815</v>
      </c>
      <c r="I266" s="29">
        <v>845</v>
      </c>
      <c r="J266" s="39" t="s">
        <v>264</v>
      </c>
      <c r="K266" s="48">
        <v>68560.423999999999</v>
      </c>
      <c r="L266" s="48">
        <v>70185.007960000003</v>
      </c>
      <c r="M266" s="69">
        <f t="shared" ref="M266:M303" si="9">K266-L266</f>
        <v>-1624.5839600000036</v>
      </c>
      <c r="N266" s="55">
        <f>'Vos-laskelma'!AE266+M266</f>
        <v>11997707.203121286</v>
      </c>
      <c r="O266" s="66"/>
      <c r="P266" s="66"/>
    </row>
    <row r="267" spans="1:16">
      <c r="A267" s="29">
        <v>846</v>
      </c>
      <c r="B267" s="39" t="s">
        <v>265</v>
      </c>
      <c r="C267" s="48">
        <v>175654.14540000001</v>
      </c>
      <c r="D267" s="48">
        <v>194840.75399999999</v>
      </c>
      <c r="E267" s="250">
        <f t="shared" si="8"/>
        <v>-19186.608599999978</v>
      </c>
      <c r="F267" s="96">
        <f>'Vos-laskelma'!L267+E267</f>
        <v>6828083.1755578239</v>
      </c>
      <c r="I267" s="29">
        <v>846</v>
      </c>
      <c r="J267" s="39" t="s">
        <v>265</v>
      </c>
      <c r="K267" s="48">
        <v>159477.508</v>
      </c>
      <c r="L267" s="48">
        <v>224758.9552</v>
      </c>
      <c r="M267" s="69">
        <f t="shared" si="9"/>
        <v>-65281.447199999995</v>
      </c>
      <c r="N267" s="55">
        <f>'Vos-laskelma'!AE267+M267</f>
        <v>20846987.953107759</v>
      </c>
      <c r="O267" s="66"/>
      <c r="P267" s="66"/>
    </row>
    <row r="268" spans="1:16">
      <c r="A268" s="29">
        <v>848</v>
      </c>
      <c r="B268" s="39" t="s">
        <v>266</v>
      </c>
      <c r="C268" s="48">
        <v>125010.42270000001</v>
      </c>
      <c r="D268" s="48">
        <v>150176.11397999999</v>
      </c>
      <c r="E268" s="250">
        <f t="shared" ref="E268:E303" si="10">C268-D268</f>
        <v>-25165.691279999985</v>
      </c>
      <c r="F268" s="96">
        <f>'Vos-laskelma'!L268+E268</f>
        <v>6255521.0097246589</v>
      </c>
      <c r="I268" s="29">
        <v>848</v>
      </c>
      <c r="J268" s="39" t="s">
        <v>266</v>
      </c>
      <c r="K268" s="48">
        <v>280203.47200000001</v>
      </c>
      <c r="L268" s="48">
        <v>172056.85536000002</v>
      </c>
      <c r="M268" s="48">
        <f t="shared" si="9"/>
        <v>108146.61663999999</v>
      </c>
      <c r="N268" s="55">
        <f>'Vos-laskelma'!AE268+M268</f>
        <v>19039812.570874393</v>
      </c>
      <c r="O268" s="66"/>
      <c r="P268" s="66"/>
    </row>
    <row r="269" spans="1:16">
      <c r="A269" s="29">
        <v>849</v>
      </c>
      <c r="B269" s="39" t="s">
        <v>267</v>
      </c>
      <c r="C269" s="48">
        <v>321264.14399999997</v>
      </c>
      <c r="D269" s="48">
        <v>0</v>
      </c>
      <c r="E269" s="250">
        <f t="shared" si="10"/>
        <v>321264.14399999997</v>
      </c>
      <c r="F269" s="96">
        <f>'Vos-laskelma'!L269+E269</f>
        <v>5530806.3965198705</v>
      </c>
      <c r="I269" s="29">
        <v>849</v>
      </c>
      <c r="J269" s="39" t="s">
        <v>267</v>
      </c>
      <c r="K269" s="48">
        <v>314483.68400000007</v>
      </c>
      <c r="L269" s="48">
        <v>11923.552000000001</v>
      </c>
      <c r="M269" s="48">
        <f t="shared" si="9"/>
        <v>302560.13200000004</v>
      </c>
      <c r="N269" s="55">
        <f>'Vos-laskelma'!AE269+M269</f>
        <v>12426654.810400523</v>
      </c>
      <c r="O269" s="66"/>
      <c r="P269" s="66"/>
    </row>
    <row r="270" spans="1:16">
      <c r="A270" s="29">
        <v>850</v>
      </c>
      <c r="B270" s="39" t="s">
        <v>268</v>
      </c>
      <c r="C270" s="48">
        <v>333534.64950000006</v>
      </c>
      <c r="D270" s="48">
        <v>136120.80768</v>
      </c>
      <c r="E270" s="250">
        <f t="shared" si="10"/>
        <v>197413.84182000006</v>
      </c>
      <c r="F270" s="96">
        <f>'Vos-laskelma'!L270+E270</f>
        <v>2861837.0969181857</v>
      </c>
      <c r="I270" s="29">
        <v>850</v>
      </c>
      <c r="J270" s="39" t="s">
        <v>268</v>
      </c>
      <c r="K270" s="48">
        <v>320669.02659999998</v>
      </c>
      <c r="L270" s="48">
        <v>145348.09888000001</v>
      </c>
      <c r="M270" s="48">
        <f t="shared" si="9"/>
        <v>175320.92771999998</v>
      </c>
      <c r="N270" s="55">
        <f>'Vos-laskelma'!AE270+M270</f>
        <v>7309978.5249085054</v>
      </c>
      <c r="O270" s="66"/>
      <c r="P270" s="66"/>
    </row>
    <row r="271" spans="1:16">
      <c r="A271" s="29">
        <v>851</v>
      </c>
      <c r="B271" s="39" t="s">
        <v>269</v>
      </c>
      <c r="C271" s="48">
        <v>375031.26810000004</v>
      </c>
      <c r="D271" s="48">
        <v>348244.38276000012</v>
      </c>
      <c r="E271" s="250">
        <f t="shared" si="10"/>
        <v>26786.885339999921</v>
      </c>
      <c r="F271" s="96">
        <f>'Vos-laskelma'!L271+E271</f>
        <v>6306719.573447926</v>
      </c>
      <c r="I271" s="29">
        <v>851</v>
      </c>
      <c r="J271" s="39" t="s">
        <v>269</v>
      </c>
      <c r="K271" s="48">
        <v>420305.20799999998</v>
      </c>
      <c r="L271" s="48">
        <v>308879.61456000002</v>
      </c>
      <c r="M271" s="48">
        <f t="shared" si="9"/>
        <v>111425.59343999997</v>
      </c>
      <c r="N271" s="55">
        <f>'Vos-laskelma'!AE271+M271</f>
        <v>46798850.559775218</v>
      </c>
      <c r="O271" s="66"/>
      <c r="P271" s="66"/>
    </row>
    <row r="272" spans="1:16">
      <c r="A272" s="29">
        <v>853</v>
      </c>
      <c r="B272" s="39" t="s">
        <v>270</v>
      </c>
      <c r="C272" s="48">
        <v>6974852.7930000024</v>
      </c>
      <c r="D272" s="48">
        <v>9470565.0363179985</v>
      </c>
      <c r="E272" s="250">
        <f t="shared" si="10"/>
        <v>-2495712.2433179962</v>
      </c>
      <c r="F272" s="96">
        <f>'Vos-laskelma'!L272+E272</f>
        <v>78640123.048865139</v>
      </c>
      <c r="I272" s="29">
        <v>853</v>
      </c>
      <c r="J272" s="39" t="s">
        <v>270</v>
      </c>
      <c r="K272" s="48">
        <v>7235062.3092000028</v>
      </c>
      <c r="L272" s="48">
        <v>9870355.0971440058</v>
      </c>
      <c r="M272" s="69">
        <f t="shared" si="9"/>
        <v>-2635292.787944003</v>
      </c>
      <c r="N272" s="55">
        <f>'Vos-laskelma'!AE272+M272</f>
        <v>315403913.52138799</v>
      </c>
      <c r="O272" s="66"/>
      <c r="P272" s="66"/>
    </row>
    <row r="273" spans="1:16">
      <c r="A273" s="29">
        <v>854</v>
      </c>
      <c r="B273" s="39" t="s">
        <v>271</v>
      </c>
      <c r="C273" s="48">
        <v>0</v>
      </c>
      <c r="D273" s="48">
        <v>53420.575277999997</v>
      </c>
      <c r="E273" s="250">
        <f t="shared" si="10"/>
        <v>-53420.575277999997</v>
      </c>
      <c r="F273" s="96">
        <f>'Vos-laskelma'!L273+E273</f>
        <v>3481638.6461105323</v>
      </c>
      <c r="I273" s="29">
        <v>854</v>
      </c>
      <c r="J273" s="39" t="s">
        <v>271</v>
      </c>
      <c r="K273" s="48">
        <v>11923.552000000001</v>
      </c>
      <c r="L273" s="48">
        <v>85029.830199999997</v>
      </c>
      <c r="M273" s="69">
        <f t="shared" si="9"/>
        <v>-73106.278200000001</v>
      </c>
      <c r="N273" s="55">
        <f>'Vos-laskelma'!AE273+M273</f>
        <v>16913146.464691784</v>
      </c>
      <c r="O273" s="66"/>
      <c r="P273" s="66"/>
    </row>
    <row r="274" spans="1:16">
      <c r="A274" s="29">
        <v>857</v>
      </c>
      <c r="B274" s="39" t="s">
        <v>272</v>
      </c>
      <c r="C274" s="48">
        <v>859679.05200000003</v>
      </c>
      <c r="D274" s="48">
        <v>124222.13568000001</v>
      </c>
      <c r="E274" s="250">
        <f t="shared" si="10"/>
        <v>735456.91632000008</v>
      </c>
      <c r="F274" s="96">
        <f>'Vos-laskelma'!L274+E274</f>
        <v>578376.70069336658</v>
      </c>
      <c r="I274" s="29">
        <v>857</v>
      </c>
      <c r="J274" s="39" t="s">
        <v>272</v>
      </c>
      <c r="K274" s="48">
        <v>1024084.0724000002</v>
      </c>
      <c r="L274" s="48">
        <v>102199.74508000001</v>
      </c>
      <c r="M274" s="48">
        <f t="shared" si="9"/>
        <v>921884.32732000016</v>
      </c>
      <c r="N274" s="55">
        <f>'Vos-laskelma'!AE274+M274</f>
        <v>12076765.659301415</v>
      </c>
      <c r="O274" s="66"/>
      <c r="P274" s="66"/>
    </row>
    <row r="275" spans="1:16">
      <c r="A275" s="29">
        <v>858</v>
      </c>
      <c r="B275" s="39" t="s">
        <v>273</v>
      </c>
      <c r="C275" s="48">
        <v>3462290.4518999993</v>
      </c>
      <c r="D275" s="48">
        <v>1242172.2747779998</v>
      </c>
      <c r="E275" s="250">
        <f t="shared" si="10"/>
        <v>2220118.1771219997</v>
      </c>
      <c r="F275" s="96">
        <f>'Vos-laskelma'!L275+E275</f>
        <v>26589165.826450344</v>
      </c>
      <c r="I275" s="29">
        <v>858</v>
      </c>
      <c r="J275" s="39" t="s">
        <v>273</v>
      </c>
      <c r="K275" s="48">
        <v>3679161.014</v>
      </c>
      <c r="L275" s="48">
        <v>1433921.8921880003</v>
      </c>
      <c r="M275" s="48">
        <f t="shared" si="9"/>
        <v>2245239.1218119999</v>
      </c>
      <c r="N275" s="55">
        <f>'Vos-laskelma'!AE275+M275</f>
        <v>38788260.470243931</v>
      </c>
      <c r="O275" s="66"/>
      <c r="P275" s="66"/>
    </row>
    <row r="276" spans="1:16">
      <c r="A276" s="29">
        <v>859</v>
      </c>
      <c r="B276" s="39" t="s">
        <v>274</v>
      </c>
      <c r="C276" s="48">
        <v>230759.8701</v>
      </c>
      <c r="D276" s="48">
        <v>188266.73772</v>
      </c>
      <c r="E276" s="250">
        <f t="shared" si="10"/>
        <v>42493.132379999995</v>
      </c>
      <c r="F276" s="96">
        <f>'Vos-laskelma'!L276+E276</f>
        <v>12063697.163328944</v>
      </c>
      <c r="I276" s="29">
        <v>859</v>
      </c>
      <c r="J276" s="39" t="s">
        <v>274</v>
      </c>
      <c r="K276" s="48">
        <v>211792.09240000002</v>
      </c>
      <c r="L276" s="48">
        <v>199153.12728000002</v>
      </c>
      <c r="M276" s="48">
        <f t="shared" si="9"/>
        <v>12638.965120000008</v>
      </c>
      <c r="N276" s="55">
        <f>'Vos-laskelma'!AE276+M276</f>
        <v>22412170.485136703</v>
      </c>
      <c r="O276" s="66"/>
      <c r="P276" s="66"/>
    </row>
    <row r="277" spans="1:16">
      <c r="A277" s="29">
        <v>886</v>
      </c>
      <c r="B277" s="39" t="s">
        <v>275</v>
      </c>
      <c r="C277" s="48">
        <v>610030.04010000022</v>
      </c>
      <c r="D277" s="48">
        <v>754579.56955800008</v>
      </c>
      <c r="E277" s="250">
        <f t="shared" si="10"/>
        <v>-144549.52945799986</v>
      </c>
      <c r="F277" s="96">
        <f>'Vos-laskelma'!L277+E277</f>
        <v>8705889.6181006376</v>
      </c>
      <c r="I277" s="29">
        <v>886</v>
      </c>
      <c r="J277" s="39" t="s">
        <v>275</v>
      </c>
      <c r="K277" s="48">
        <v>751407.34260000021</v>
      </c>
      <c r="L277" s="48">
        <v>620056.00332400005</v>
      </c>
      <c r="M277" s="48">
        <f t="shared" si="9"/>
        <v>131351.33927600016</v>
      </c>
      <c r="N277" s="55">
        <f>'Vos-laskelma'!AE277+M277</f>
        <v>26864151.203888614</v>
      </c>
      <c r="O277" s="66"/>
      <c r="P277" s="66"/>
    </row>
    <row r="278" spans="1:16">
      <c r="A278" s="29">
        <v>887</v>
      </c>
      <c r="B278" s="39" t="s">
        <v>276</v>
      </c>
      <c r="C278" s="48">
        <v>557898.98340000003</v>
      </c>
      <c r="D278" s="48">
        <v>343157.70048</v>
      </c>
      <c r="E278" s="250">
        <f t="shared" si="10"/>
        <v>214741.28292000003</v>
      </c>
      <c r="F278" s="96">
        <f>'Vos-laskelma'!L278+E278</f>
        <v>3013292.7124541155</v>
      </c>
      <c r="I278" s="29">
        <v>887</v>
      </c>
      <c r="J278" s="39" t="s">
        <v>276</v>
      </c>
      <c r="K278" s="48">
        <v>651398.55020000006</v>
      </c>
      <c r="L278" s="48">
        <v>349047.08035999996</v>
      </c>
      <c r="M278" s="48">
        <f t="shared" si="9"/>
        <v>302351.46984000009</v>
      </c>
      <c r="N278" s="55">
        <f>'Vos-laskelma'!AE278+M278</f>
        <v>16557335.048772546</v>
      </c>
      <c r="O278" s="66"/>
      <c r="P278" s="66"/>
    </row>
    <row r="279" spans="1:16">
      <c r="A279" s="29">
        <v>889</v>
      </c>
      <c r="B279" s="39" t="s">
        <v>277</v>
      </c>
      <c r="C279" s="48">
        <v>208226.76</v>
      </c>
      <c r="D279" s="48">
        <v>45393.433680000002</v>
      </c>
      <c r="E279" s="250">
        <f t="shared" si="10"/>
        <v>162833.32631999999</v>
      </c>
      <c r="F279" s="96">
        <f>'Vos-laskelma'!L279+E279</f>
        <v>5487222.7446658043</v>
      </c>
      <c r="I279" s="29">
        <v>889</v>
      </c>
      <c r="J279" s="39" t="s">
        <v>277</v>
      </c>
      <c r="K279" s="48">
        <v>229826.46479999999</v>
      </c>
      <c r="L279" s="48">
        <v>56070.503280000004</v>
      </c>
      <c r="M279" s="48">
        <f t="shared" si="9"/>
        <v>173755.96151999998</v>
      </c>
      <c r="N279" s="55">
        <f>'Vos-laskelma'!AE279+M279</f>
        <v>12897179.510252424</v>
      </c>
      <c r="O279" s="66"/>
      <c r="P279" s="66"/>
    </row>
    <row r="280" spans="1:16">
      <c r="A280" s="29">
        <v>890</v>
      </c>
      <c r="B280" s="39" t="s">
        <v>278</v>
      </c>
      <c r="C280" s="48">
        <v>117648.11940000001</v>
      </c>
      <c r="D280" s="48">
        <v>11898.672</v>
      </c>
      <c r="E280" s="250">
        <f t="shared" si="10"/>
        <v>105749.4474</v>
      </c>
      <c r="F280" s="96">
        <f>'Vos-laskelma'!L280+E280</f>
        <v>3821910.6109628989</v>
      </c>
      <c r="I280" s="29">
        <v>890</v>
      </c>
      <c r="J280" s="39" t="s">
        <v>278</v>
      </c>
      <c r="K280" s="48">
        <v>77503.088000000003</v>
      </c>
      <c r="L280" s="48">
        <v>14904.44</v>
      </c>
      <c r="M280" s="48">
        <f t="shared" si="9"/>
        <v>62598.648000000001</v>
      </c>
      <c r="N280" s="55">
        <f>'Vos-laskelma'!AE280+M280</f>
        <v>8160322.4235734735</v>
      </c>
      <c r="O280" s="66"/>
      <c r="P280" s="66"/>
    </row>
    <row r="281" spans="1:16">
      <c r="A281" s="29">
        <v>892</v>
      </c>
      <c r="B281" s="39" t="s">
        <v>279</v>
      </c>
      <c r="C281" s="48">
        <v>90801.740700000009</v>
      </c>
      <c r="D281" s="48">
        <v>51417.136380000004</v>
      </c>
      <c r="E281" s="250">
        <f t="shared" si="10"/>
        <v>39384.604320000006</v>
      </c>
      <c r="F281" s="96">
        <f>'Vos-laskelma'!L281+E281</f>
        <v>6283891.0373017257</v>
      </c>
      <c r="I281" s="29">
        <v>892</v>
      </c>
      <c r="J281" s="39" t="s">
        <v>279</v>
      </c>
      <c r="K281" s="48">
        <v>76087.166200000007</v>
      </c>
      <c r="L281" s="48">
        <v>62151.514800000004</v>
      </c>
      <c r="M281" s="48">
        <f t="shared" si="9"/>
        <v>13935.651400000002</v>
      </c>
      <c r="N281" s="55">
        <f>'Vos-laskelma'!AE281+M281</f>
        <v>10844453.559738114</v>
      </c>
      <c r="O281" s="66"/>
      <c r="P281" s="66"/>
    </row>
    <row r="282" spans="1:16">
      <c r="A282" s="29">
        <v>893</v>
      </c>
      <c r="B282" s="39" t="s">
        <v>280</v>
      </c>
      <c r="C282" s="48">
        <v>171043.41</v>
      </c>
      <c r="D282" s="48">
        <v>184578.14939999999</v>
      </c>
      <c r="E282" s="250">
        <f t="shared" si="10"/>
        <v>-13534.739399999991</v>
      </c>
      <c r="F282" s="96">
        <f>'Vos-laskelma'!L282+E282</f>
        <v>8709305.466545986</v>
      </c>
      <c r="I282" s="29">
        <v>893</v>
      </c>
      <c r="J282" s="39" t="s">
        <v>280</v>
      </c>
      <c r="K282" s="48">
        <v>147553.95600000001</v>
      </c>
      <c r="L282" s="48">
        <v>254865.92400000003</v>
      </c>
      <c r="M282" s="69">
        <f t="shared" si="9"/>
        <v>-107311.96800000002</v>
      </c>
      <c r="N282" s="55">
        <f>'Vos-laskelma'!AE282+M282</f>
        <v>24373760.953794118</v>
      </c>
      <c r="O282" s="66"/>
      <c r="P282" s="66"/>
    </row>
    <row r="283" spans="1:16">
      <c r="A283" s="29">
        <v>895</v>
      </c>
      <c r="B283" s="39" t="s">
        <v>281</v>
      </c>
      <c r="C283" s="48">
        <v>397192.54470000014</v>
      </c>
      <c r="D283" s="48">
        <v>147320.4327</v>
      </c>
      <c r="E283" s="250">
        <f t="shared" si="10"/>
        <v>249872.11200000014</v>
      </c>
      <c r="F283" s="96">
        <f>'Vos-laskelma'!L283+E283</f>
        <v>7229499.1864427608</v>
      </c>
      <c r="I283" s="29">
        <v>895</v>
      </c>
      <c r="J283" s="39" t="s">
        <v>281</v>
      </c>
      <c r="K283" s="48">
        <v>314558.20620000007</v>
      </c>
      <c r="L283" s="48">
        <v>229528.37600000002</v>
      </c>
      <c r="M283" s="48">
        <f t="shared" si="9"/>
        <v>85029.830200000055</v>
      </c>
      <c r="N283" s="55">
        <f>'Vos-laskelma'!AE283+M283</f>
        <v>33962998.234553978</v>
      </c>
      <c r="O283" s="66"/>
      <c r="P283" s="66"/>
    </row>
    <row r="284" spans="1:16">
      <c r="A284" s="29">
        <v>905</v>
      </c>
      <c r="B284" s="39" t="s">
        <v>282</v>
      </c>
      <c r="C284" s="48">
        <v>1529053.7187000003</v>
      </c>
      <c r="D284" s="48">
        <v>7290726.8385840002</v>
      </c>
      <c r="E284" s="250">
        <f t="shared" si="10"/>
        <v>-5761673.1198840002</v>
      </c>
      <c r="F284" s="96">
        <f>'Vos-laskelma'!L284+E284</f>
        <v>39408859.464687593</v>
      </c>
      <c r="I284" s="29">
        <v>905</v>
      </c>
      <c r="J284" s="39" t="s">
        <v>282</v>
      </c>
      <c r="K284" s="48">
        <v>1393714.1843999994</v>
      </c>
      <c r="L284" s="48">
        <v>7141454.9737799997</v>
      </c>
      <c r="M284" s="69">
        <f t="shared" si="9"/>
        <v>-5747740.78938</v>
      </c>
      <c r="N284" s="55">
        <f>'Vos-laskelma'!AE284+M284</f>
        <v>134253810.21261474</v>
      </c>
      <c r="O284" s="66"/>
      <c r="P284" s="66"/>
    </row>
    <row r="285" spans="1:16">
      <c r="A285" s="29">
        <v>908</v>
      </c>
      <c r="B285" s="39" t="s">
        <v>283</v>
      </c>
      <c r="C285" s="48">
        <v>395630.84399999998</v>
      </c>
      <c r="D285" s="48">
        <v>646420.64107800007</v>
      </c>
      <c r="E285" s="250">
        <f t="shared" si="10"/>
        <v>-250789.79707800009</v>
      </c>
      <c r="F285" s="96">
        <f>'Vos-laskelma'!L285+E285</f>
        <v>12085939.241784271</v>
      </c>
      <c r="I285" s="29">
        <v>908</v>
      </c>
      <c r="J285" s="39" t="s">
        <v>283</v>
      </c>
      <c r="K285" s="48">
        <v>503919.11640000006</v>
      </c>
      <c r="L285" s="48">
        <v>733462.39684000006</v>
      </c>
      <c r="M285" s="69">
        <f t="shared" si="9"/>
        <v>-229543.28044</v>
      </c>
      <c r="N285" s="55">
        <f>'Vos-laskelma'!AE285+M285</f>
        <v>46365391.41101715</v>
      </c>
      <c r="O285" s="66"/>
      <c r="P285" s="66"/>
    </row>
    <row r="286" spans="1:16">
      <c r="A286" s="29">
        <v>915</v>
      </c>
      <c r="B286" s="39" t="s">
        <v>284</v>
      </c>
      <c r="C286" s="48">
        <v>395928.31079999998</v>
      </c>
      <c r="D286" s="48">
        <v>227695.96205999999</v>
      </c>
      <c r="E286" s="250">
        <f t="shared" si="10"/>
        <v>168232.34873999999</v>
      </c>
      <c r="F286" s="96">
        <f>'Vos-laskelma'!L286+E286</f>
        <v>7522760.0541154724</v>
      </c>
      <c r="I286" s="29">
        <v>915</v>
      </c>
      <c r="J286" s="39" t="s">
        <v>284</v>
      </c>
      <c r="K286" s="48">
        <v>508315.92619999999</v>
      </c>
      <c r="L286" s="48">
        <v>290249.06456000003</v>
      </c>
      <c r="M286" s="48">
        <f t="shared" si="9"/>
        <v>218066.86163999996</v>
      </c>
      <c r="N286" s="55">
        <f>'Vos-laskelma'!AE286+M286</f>
        <v>59385089.301940568</v>
      </c>
      <c r="O286" s="66"/>
      <c r="P286" s="66"/>
    </row>
    <row r="287" spans="1:16">
      <c r="A287" s="29">
        <v>918</v>
      </c>
      <c r="B287" s="39" t="s">
        <v>285</v>
      </c>
      <c r="C287" s="48">
        <v>101138.71200000001</v>
      </c>
      <c r="D287" s="48">
        <v>81089.449680000005</v>
      </c>
      <c r="E287" s="250">
        <f t="shared" si="10"/>
        <v>20049.262320000009</v>
      </c>
      <c r="F287" s="96">
        <f>'Vos-laskelma'!L287+E287</f>
        <v>1086495.0960417874</v>
      </c>
      <c r="I287" s="29">
        <v>918</v>
      </c>
      <c r="J287" s="39" t="s">
        <v>285</v>
      </c>
      <c r="K287" s="48">
        <v>31299.324000000001</v>
      </c>
      <c r="L287" s="48">
        <v>70900.42108</v>
      </c>
      <c r="M287" s="69">
        <f t="shared" si="9"/>
        <v>-39601.09708</v>
      </c>
      <c r="N287" s="55">
        <f>'Vos-laskelma'!AE287+M287</f>
        <v>6424601.7624676358</v>
      </c>
      <c r="O287" s="66"/>
      <c r="P287" s="66"/>
    </row>
    <row r="288" spans="1:16">
      <c r="A288" s="29">
        <v>921</v>
      </c>
      <c r="B288" s="39" t="s">
        <v>286</v>
      </c>
      <c r="C288" s="48">
        <v>251508.17940000005</v>
      </c>
      <c r="D288" s="48">
        <v>37956.763679999996</v>
      </c>
      <c r="E288" s="250">
        <f t="shared" si="10"/>
        <v>213551.41572000005</v>
      </c>
      <c r="F288" s="96">
        <f>'Vos-laskelma'!L288+E288</f>
        <v>2925741.9923970532</v>
      </c>
      <c r="I288" s="29">
        <v>921</v>
      </c>
      <c r="J288" s="39" t="s">
        <v>286</v>
      </c>
      <c r="K288" s="48">
        <v>238545.56220000004</v>
      </c>
      <c r="L288" s="48">
        <v>73806.78688</v>
      </c>
      <c r="M288" s="48">
        <f t="shared" si="9"/>
        <v>164738.77532000004</v>
      </c>
      <c r="N288" s="55">
        <f>'Vos-laskelma'!AE288+M288</f>
        <v>11574151.228012048</v>
      </c>
      <c r="O288" s="66"/>
      <c r="P288" s="66"/>
    </row>
    <row r="289" spans="1:16">
      <c r="A289" s="29">
        <v>922</v>
      </c>
      <c r="B289" s="39" t="s">
        <v>287</v>
      </c>
      <c r="C289" s="48">
        <v>119061.0867</v>
      </c>
      <c r="D289" s="48">
        <v>200998.31676000002</v>
      </c>
      <c r="E289" s="250">
        <f t="shared" si="10"/>
        <v>-81937.230060000016</v>
      </c>
      <c r="F289" s="96">
        <f>'Vos-laskelma'!L289+E289</f>
        <v>3011922.494674779</v>
      </c>
      <c r="I289" s="29">
        <v>922</v>
      </c>
      <c r="J289" s="39" t="s">
        <v>287</v>
      </c>
      <c r="K289" s="48">
        <v>165513.80620000002</v>
      </c>
      <c r="L289" s="48">
        <v>222806.47356000004</v>
      </c>
      <c r="M289" s="69">
        <f t="shared" si="9"/>
        <v>-57292.667360000021</v>
      </c>
      <c r="N289" s="55">
        <f>'Vos-laskelma'!AE289+M289</f>
        <v>7878725.4965316392</v>
      </c>
      <c r="O289" s="66"/>
      <c r="P289" s="66"/>
    </row>
    <row r="290" spans="1:16">
      <c r="A290" s="29">
        <v>924</v>
      </c>
      <c r="B290" s="39" t="s">
        <v>288</v>
      </c>
      <c r="C290" s="48">
        <v>35696.016000000003</v>
      </c>
      <c r="D290" s="48">
        <v>65442.695999999996</v>
      </c>
      <c r="E290" s="250">
        <f t="shared" si="10"/>
        <v>-29746.679999999993</v>
      </c>
      <c r="F290" s="96">
        <f>'Vos-laskelma'!L290+E290</f>
        <v>3081590.8795773634</v>
      </c>
      <c r="I290" s="29">
        <v>924</v>
      </c>
      <c r="J290" s="39" t="s">
        <v>288</v>
      </c>
      <c r="K290" s="48">
        <v>58127.316000000006</v>
      </c>
      <c r="L290" s="48">
        <v>61182.726200000005</v>
      </c>
      <c r="M290" s="69">
        <f t="shared" si="9"/>
        <v>-3055.4101999999984</v>
      </c>
      <c r="N290" s="55">
        <f>'Vos-laskelma'!AE290+M290</f>
        <v>12104612.517565127</v>
      </c>
      <c r="O290" s="66"/>
      <c r="P290" s="66"/>
    </row>
    <row r="291" spans="1:16">
      <c r="A291" s="29">
        <v>925</v>
      </c>
      <c r="B291" s="39" t="s">
        <v>289</v>
      </c>
      <c r="C291" s="48">
        <v>65442.695999999996</v>
      </c>
      <c r="D291" s="48">
        <v>99086.191080000004</v>
      </c>
      <c r="E291" s="250">
        <f t="shared" si="10"/>
        <v>-33643.495080000008</v>
      </c>
      <c r="F291" s="96">
        <f>'Vos-laskelma'!L291+E291</f>
        <v>4024310.9914385113</v>
      </c>
      <c r="I291" s="29">
        <v>925</v>
      </c>
      <c r="J291" s="39" t="s">
        <v>289</v>
      </c>
      <c r="K291" s="48">
        <v>117745.076</v>
      </c>
      <c r="L291" s="48">
        <v>85730.33888000001</v>
      </c>
      <c r="M291" s="48">
        <f t="shared" si="9"/>
        <v>32014.737119999991</v>
      </c>
      <c r="N291" s="55">
        <f>'Vos-laskelma'!AE291+M291</f>
        <v>11422759.493667176</v>
      </c>
      <c r="O291" s="66"/>
      <c r="P291" s="66"/>
    </row>
    <row r="292" spans="1:16">
      <c r="A292" s="29">
        <v>927</v>
      </c>
      <c r="B292" s="39" t="s">
        <v>290</v>
      </c>
      <c r="C292" s="48">
        <v>976062.93750000012</v>
      </c>
      <c r="D292" s="48">
        <v>988968.53461800015</v>
      </c>
      <c r="E292" s="250">
        <f t="shared" si="10"/>
        <v>-12905.597118000034</v>
      </c>
      <c r="F292" s="96">
        <f>'Vos-laskelma'!L292+E292</f>
        <v>20380711.505687591</v>
      </c>
      <c r="I292" s="29">
        <v>927</v>
      </c>
      <c r="J292" s="39" t="s">
        <v>290</v>
      </c>
      <c r="K292" s="48">
        <v>1069393.5699999998</v>
      </c>
      <c r="L292" s="48">
        <v>941807.09226800024</v>
      </c>
      <c r="M292" s="48">
        <f t="shared" si="9"/>
        <v>127586.47773199959</v>
      </c>
      <c r="N292" s="55">
        <f>'Vos-laskelma'!AE292+M292</f>
        <v>36255233.3129135</v>
      </c>
      <c r="O292" s="66"/>
      <c r="P292" s="66"/>
    </row>
    <row r="293" spans="1:16">
      <c r="A293" s="29">
        <v>931</v>
      </c>
      <c r="B293" s="39" t="s">
        <v>291</v>
      </c>
      <c r="C293" s="48">
        <v>122184.48810000002</v>
      </c>
      <c r="D293" s="48">
        <v>225182.3676</v>
      </c>
      <c r="E293" s="250">
        <f t="shared" si="10"/>
        <v>-102997.87949999998</v>
      </c>
      <c r="F293" s="96">
        <f>'Vos-laskelma'!L293+E293</f>
        <v>10075770.656511296</v>
      </c>
      <c r="I293" s="29">
        <v>931</v>
      </c>
      <c r="J293" s="39" t="s">
        <v>291</v>
      </c>
      <c r="K293" s="48">
        <v>111932.3444</v>
      </c>
      <c r="L293" s="48">
        <v>180343.72399999999</v>
      </c>
      <c r="M293" s="69">
        <f t="shared" si="9"/>
        <v>-68411.379599999986</v>
      </c>
      <c r="N293" s="55">
        <f>'Vos-laskelma'!AE293+M293</f>
        <v>27707755.900075775</v>
      </c>
      <c r="O293" s="66"/>
      <c r="P293" s="66"/>
    </row>
    <row r="294" spans="1:16">
      <c r="A294" s="29">
        <v>934</v>
      </c>
      <c r="B294" s="39" t="s">
        <v>292</v>
      </c>
      <c r="C294" s="48">
        <v>0</v>
      </c>
      <c r="D294" s="48">
        <v>2673408.4983000001</v>
      </c>
      <c r="E294" s="250">
        <f t="shared" si="10"/>
        <v>-2673408.4983000001</v>
      </c>
      <c r="F294" s="96">
        <f>'Vos-laskelma'!L294+E294</f>
        <v>-900184.62533914717</v>
      </c>
      <c r="I294" s="29">
        <v>934</v>
      </c>
      <c r="J294" s="39" t="s">
        <v>292</v>
      </c>
      <c r="K294" s="48">
        <v>0</v>
      </c>
      <c r="L294" s="48">
        <v>2923133.2949999999</v>
      </c>
      <c r="M294" s="69">
        <f t="shared" si="9"/>
        <v>-2923133.2949999999</v>
      </c>
      <c r="N294" s="55">
        <f>'Vos-laskelma'!AE294+M294</f>
        <v>6193735.610598959</v>
      </c>
      <c r="O294" s="66"/>
      <c r="P294" s="66"/>
    </row>
    <row r="295" spans="1:16">
      <c r="A295" s="29">
        <v>935</v>
      </c>
      <c r="B295" s="39" t="s">
        <v>293</v>
      </c>
      <c r="C295" s="48">
        <v>1340905.9677000002</v>
      </c>
      <c r="D295" s="48">
        <v>62468.028000000006</v>
      </c>
      <c r="E295" s="250">
        <f t="shared" si="10"/>
        <v>1278437.9397000002</v>
      </c>
      <c r="F295" s="96">
        <f>'Vos-laskelma'!L295+E295</f>
        <v>3420214.5362332873</v>
      </c>
      <c r="I295" s="29">
        <v>935</v>
      </c>
      <c r="J295" s="39" t="s">
        <v>293</v>
      </c>
      <c r="K295" s="48">
        <v>1500877.108</v>
      </c>
      <c r="L295" s="48">
        <v>179151.3688</v>
      </c>
      <c r="M295" s="48">
        <f t="shared" si="9"/>
        <v>1321725.7392</v>
      </c>
      <c r="N295" s="55">
        <f>'Vos-laskelma'!AE295+M295</f>
        <v>11605432.849415457</v>
      </c>
      <c r="O295" s="66"/>
      <c r="P295" s="66"/>
    </row>
    <row r="296" spans="1:16">
      <c r="A296" s="29">
        <v>936</v>
      </c>
      <c r="B296" s="39" t="s">
        <v>294</v>
      </c>
      <c r="C296" s="48">
        <v>211424.52810000005</v>
      </c>
      <c r="D296" s="48">
        <v>64728.775679999999</v>
      </c>
      <c r="E296" s="250">
        <f t="shared" si="10"/>
        <v>146695.75242000006</v>
      </c>
      <c r="F296" s="96">
        <f>'Vos-laskelma'!L296+E296</f>
        <v>7741914.8707182845</v>
      </c>
      <c r="I296" s="29">
        <v>936</v>
      </c>
      <c r="J296" s="39" t="s">
        <v>294</v>
      </c>
      <c r="K296" s="48">
        <v>162607.44039999999</v>
      </c>
      <c r="L296" s="48">
        <v>89426.64</v>
      </c>
      <c r="M296" s="48">
        <f t="shared" si="9"/>
        <v>73180.800399999993</v>
      </c>
      <c r="N296" s="55">
        <f>'Vos-laskelma'!AE296+M296</f>
        <v>27918740.529953334</v>
      </c>
      <c r="O296" s="66"/>
      <c r="P296" s="66"/>
    </row>
    <row r="297" spans="1:16">
      <c r="A297" s="29">
        <v>946</v>
      </c>
      <c r="B297" s="39" t="s">
        <v>295</v>
      </c>
      <c r="C297" s="48">
        <v>107088.04800000001</v>
      </c>
      <c r="D297" s="48">
        <v>395958.05748000002</v>
      </c>
      <c r="E297" s="250">
        <f t="shared" si="10"/>
        <v>-288870.00948000001</v>
      </c>
      <c r="F297" s="96">
        <f>'Vos-laskelma'!L297+E297</f>
        <v>10292759.782100696</v>
      </c>
      <c r="I297" s="29">
        <v>946</v>
      </c>
      <c r="J297" s="39" t="s">
        <v>295</v>
      </c>
      <c r="K297" s="48">
        <v>137269.89240000001</v>
      </c>
      <c r="L297" s="48">
        <v>292276.06840000005</v>
      </c>
      <c r="M297" s="69">
        <f t="shared" si="9"/>
        <v>-155006.17600000004</v>
      </c>
      <c r="N297" s="55">
        <f>'Vos-laskelma'!AE297+M297</f>
        <v>22531853.178920027</v>
      </c>
      <c r="O297" s="66"/>
      <c r="P297" s="66"/>
    </row>
    <row r="298" spans="1:16">
      <c r="A298" s="29">
        <v>976</v>
      </c>
      <c r="B298" s="39" t="s">
        <v>296</v>
      </c>
      <c r="C298" s="48">
        <v>132372.726</v>
      </c>
      <c r="D298" s="48">
        <v>153195.402</v>
      </c>
      <c r="E298" s="250">
        <f t="shared" si="10"/>
        <v>-20822.676000000007</v>
      </c>
      <c r="F298" s="96">
        <f>'Vos-laskelma'!L298+E298</f>
        <v>5419199.9256612593</v>
      </c>
      <c r="I298" s="29">
        <v>976</v>
      </c>
      <c r="J298" s="39" t="s">
        <v>296</v>
      </c>
      <c r="K298" s="48">
        <v>119235.52</v>
      </c>
      <c r="L298" s="48">
        <v>177362.83600000001</v>
      </c>
      <c r="M298" s="69">
        <f t="shared" si="9"/>
        <v>-58127.316000000006</v>
      </c>
      <c r="N298" s="55">
        <f>'Vos-laskelma'!AE298+M298</f>
        <v>20619407.184721436</v>
      </c>
      <c r="O298" s="66"/>
      <c r="P298" s="66"/>
    </row>
    <row r="299" spans="1:16">
      <c r="A299" s="29">
        <v>977</v>
      </c>
      <c r="B299" s="39" t="s">
        <v>297</v>
      </c>
      <c r="C299" s="48">
        <v>511717.26270000008</v>
      </c>
      <c r="D299" s="48">
        <v>338695.6984799999</v>
      </c>
      <c r="E299" s="250">
        <f t="shared" si="10"/>
        <v>173021.56422000017</v>
      </c>
      <c r="F299" s="96">
        <f>'Vos-laskelma'!L299+E299</f>
        <v>19003401.218354613</v>
      </c>
      <c r="I299" s="29">
        <v>977</v>
      </c>
      <c r="J299" s="39" t="s">
        <v>297</v>
      </c>
      <c r="K299" s="48">
        <v>567933.68620000023</v>
      </c>
      <c r="L299" s="48">
        <v>330386.72148000007</v>
      </c>
      <c r="M299" s="48">
        <f t="shared" si="9"/>
        <v>237546.96472000016</v>
      </c>
      <c r="N299" s="55">
        <f>'Vos-laskelma'!AE299+M299</f>
        <v>48480383.651773185</v>
      </c>
      <c r="O299" s="66"/>
      <c r="P299" s="66"/>
    </row>
    <row r="300" spans="1:16">
      <c r="A300" s="29">
        <v>980</v>
      </c>
      <c r="B300" s="39" t="s">
        <v>298</v>
      </c>
      <c r="C300" s="48">
        <v>833130.14010000019</v>
      </c>
      <c r="D300" s="48">
        <v>2006782.4248319999</v>
      </c>
      <c r="E300" s="250">
        <f t="shared" si="10"/>
        <v>-1173652.2847319997</v>
      </c>
      <c r="F300" s="96">
        <f>'Vos-laskelma'!L300+E300</f>
        <v>26449600.408700362</v>
      </c>
      <c r="I300" s="29">
        <v>980</v>
      </c>
      <c r="J300" s="39" t="s">
        <v>298</v>
      </c>
      <c r="K300" s="48">
        <v>867587.45240000018</v>
      </c>
      <c r="L300" s="48">
        <v>1897913.5042719997</v>
      </c>
      <c r="M300" s="69">
        <f t="shared" si="9"/>
        <v>-1030326.0518719995</v>
      </c>
      <c r="N300" s="55">
        <f>'Vos-laskelma'!AE300+M300</f>
        <v>51644814.719816655</v>
      </c>
      <c r="O300" s="66"/>
      <c r="P300" s="66"/>
    </row>
    <row r="301" spans="1:16">
      <c r="A301" s="29">
        <v>981</v>
      </c>
      <c r="B301" s="39" t="s">
        <v>299</v>
      </c>
      <c r="C301" s="48">
        <v>11898.672</v>
      </c>
      <c r="D301" s="48">
        <v>102626.046</v>
      </c>
      <c r="E301" s="250">
        <f t="shared" si="10"/>
        <v>-90727.373999999996</v>
      </c>
      <c r="F301" s="96">
        <f>'Vos-laskelma'!L301+E301</f>
        <v>1463218.1660161586</v>
      </c>
      <c r="I301" s="29">
        <v>981</v>
      </c>
      <c r="J301" s="39" t="s">
        <v>299</v>
      </c>
      <c r="K301" s="48">
        <v>7452.22</v>
      </c>
      <c r="L301" s="48">
        <v>117745.076</v>
      </c>
      <c r="M301" s="69">
        <f t="shared" si="9"/>
        <v>-110292.856</v>
      </c>
      <c r="N301" s="55">
        <f>'Vos-laskelma'!AE301+M301</f>
        <v>5653163.8573573558</v>
      </c>
      <c r="O301" s="66"/>
      <c r="P301" s="66"/>
    </row>
    <row r="302" spans="1:16">
      <c r="A302" s="29">
        <v>989</v>
      </c>
      <c r="B302" s="39" t="s">
        <v>300</v>
      </c>
      <c r="C302" s="48">
        <v>221910.23279999997</v>
      </c>
      <c r="D302" s="48">
        <v>7436.67</v>
      </c>
      <c r="E302" s="250">
        <f t="shared" si="10"/>
        <v>214473.56279999996</v>
      </c>
      <c r="F302" s="96">
        <f>'Vos-laskelma'!L302+E302</f>
        <v>2573640.4803215987</v>
      </c>
      <c r="I302" s="29">
        <v>989</v>
      </c>
      <c r="J302" s="39" t="s">
        <v>300</v>
      </c>
      <c r="K302" s="48">
        <v>228112.45419999998</v>
      </c>
      <c r="L302" s="48">
        <v>50675.096000000005</v>
      </c>
      <c r="M302" s="48">
        <f t="shared" si="9"/>
        <v>177437.35819999996</v>
      </c>
      <c r="N302" s="55">
        <f>'Vos-laskelma'!AE302+M302</f>
        <v>20266991.443495549</v>
      </c>
      <c r="O302" s="66"/>
      <c r="P302" s="66"/>
    </row>
    <row r="303" spans="1:16">
      <c r="A303" s="29">
        <v>992</v>
      </c>
      <c r="B303" s="39" t="s">
        <v>301</v>
      </c>
      <c r="C303" s="48">
        <v>267943.22009999998</v>
      </c>
      <c r="D303" s="48">
        <v>398159.31180000014</v>
      </c>
      <c r="E303" s="250">
        <f t="shared" si="10"/>
        <v>-130216.09170000016</v>
      </c>
      <c r="F303" s="96">
        <f>'Vos-laskelma'!L303+E303</f>
        <v>15441103.147151003</v>
      </c>
      <c r="I303" s="29">
        <v>992</v>
      </c>
      <c r="J303" s="39" t="s">
        <v>301</v>
      </c>
      <c r="K303" s="48">
        <v>260976.7444</v>
      </c>
      <c r="L303" s="48">
        <v>388841.93515999999</v>
      </c>
      <c r="M303" s="69">
        <f t="shared" si="9"/>
        <v>-127865.19076</v>
      </c>
      <c r="N303" s="55">
        <f>'Vos-laskelma'!AE303+M303</f>
        <v>52117304.774136856</v>
      </c>
      <c r="O303" s="66"/>
      <c r="P303" s="66"/>
    </row>
    <row r="304" spans="1:16">
      <c r="I304" s="32"/>
      <c r="J304" s="33"/>
      <c r="K304" s="56"/>
      <c r="L304" s="56"/>
      <c r="M304" s="56"/>
    </row>
    <row r="305" spans="9:13">
      <c r="I305" s="32"/>
      <c r="J305" s="33"/>
      <c r="K305" s="56"/>
      <c r="L305" s="56"/>
      <c r="M305" s="56"/>
    </row>
    <row r="306" spans="9:13">
      <c r="I306" s="32"/>
      <c r="J306" s="33"/>
      <c r="K306" s="56"/>
      <c r="L306" s="56"/>
      <c r="M306" s="56"/>
    </row>
    <row r="307" spans="9:13">
      <c r="I307" s="32"/>
      <c r="J307" s="33"/>
      <c r="K307" s="56"/>
      <c r="L307" s="56"/>
      <c r="M307" s="56"/>
    </row>
    <row r="308" spans="9:13">
      <c r="I308" s="38"/>
      <c r="J308" s="25"/>
      <c r="K308" s="56"/>
      <c r="L308" s="56"/>
      <c r="M308" s="56"/>
    </row>
    <row r="309" spans="9:13">
      <c r="I309" s="38"/>
      <c r="J309" s="25"/>
      <c r="K309" s="56"/>
      <c r="L309" s="56"/>
      <c r="M309" s="56"/>
    </row>
    <row r="310" spans="9:13">
      <c r="I310" s="38"/>
      <c r="J310" s="25"/>
      <c r="K310" s="56"/>
      <c r="L310" s="56"/>
      <c r="M310" s="56"/>
    </row>
    <row r="311" spans="9:13">
      <c r="I311" s="38"/>
      <c r="J311" s="25"/>
      <c r="K311" s="56"/>
      <c r="L311" s="56"/>
      <c r="M311" s="56"/>
    </row>
    <row r="312" spans="9:13">
      <c r="I312" s="38"/>
      <c r="J312" s="25"/>
      <c r="K312" s="56"/>
      <c r="L312" s="56"/>
      <c r="M312" s="56"/>
    </row>
    <row r="313" spans="9:13">
      <c r="I313" s="38"/>
      <c r="J313" s="25"/>
    </row>
    <row r="314" spans="9:13">
      <c r="I314" s="38"/>
      <c r="J314" s="25"/>
    </row>
    <row r="315" spans="9:13">
      <c r="I315" s="38"/>
      <c r="J315" s="25"/>
    </row>
    <row r="316" spans="9:13">
      <c r="I316" s="38"/>
      <c r="J316" s="25"/>
    </row>
    <row r="317" spans="9:13">
      <c r="I317" s="38"/>
      <c r="J317" s="25"/>
    </row>
    <row r="318" spans="9:13">
      <c r="I318" s="29"/>
      <c r="J318" s="25"/>
    </row>
    <row r="319" spans="9:13">
      <c r="I319" s="29"/>
      <c r="J319" s="25"/>
    </row>
    <row r="320" spans="9:13">
      <c r="I320" s="29"/>
      <c r="J320" s="41"/>
    </row>
    <row r="321" spans="9:10">
      <c r="I321" s="29"/>
      <c r="J321" s="25"/>
    </row>
    <row r="322" spans="9:10">
      <c r="I322" s="29"/>
      <c r="J322" s="25"/>
    </row>
    <row r="323" spans="9:10">
      <c r="I323" s="29"/>
      <c r="J323" s="25"/>
    </row>
    <row r="324" spans="9:10">
      <c r="I324" s="29"/>
      <c r="J324" s="25"/>
    </row>
    <row r="325" spans="9:10">
      <c r="I325" s="29"/>
      <c r="J325" s="43"/>
    </row>
    <row r="326" spans="9:10">
      <c r="I326" s="44"/>
      <c r="J326" s="43"/>
    </row>
    <row r="327" spans="9:10">
      <c r="I327" s="29"/>
      <c r="J327" s="25"/>
    </row>
    <row r="328" spans="9:10">
      <c r="I328" s="29"/>
      <c r="J328" s="25"/>
    </row>
    <row r="329" spans="9:10">
      <c r="I329" s="29"/>
      <c r="J329" s="25"/>
    </row>
    <row r="330" spans="9:10">
      <c r="I330" s="44"/>
      <c r="J330" s="25"/>
    </row>
    <row r="331" spans="9:10">
      <c r="I331" s="29"/>
      <c r="J331" s="25"/>
    </row>
    <row r="332" spans="9:10">
      <c r="I332" s="29"/>
      <c r="J332" s="25"/>
    </row>
    <row r="333" spans="9:10">
      <c r="I333" s="57"/>
    </row>
    <row r="334" spans="9:10">
      <c r="I334" s="57"/>
      <c r="J334" s="58"/>
    </row>
  </sheetData>
  <sortState xmlns:xlrd2="http://schemas.microsoft.com/office/spreadsheetml/2017/richdata2" ref="I11:P303">
    <sortCondition ref="I11:I303"/>
  </sortState>
  <phoneticPr fontId="49" type="noConversion"/>
  <conditionalFormatting sqref="C10:E303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RowHeight="13.8"/>
  <cols>
    <col min="1" max="1" width="6.109375" style="127" customWidth="1"/>
    <col min="2" max="2" width="17.44140625" style="118" customWidth="1"/>
    <col min="3" max="3" width="11.33203125" style="119" bestFit="1" customWidth="1"/>
    <col min="4" max="4" width="14.44140625" style="119" hidden="1" customWidth="1"/>
    <col min="5" max="5" width="15.77734375" style="119" hidden="1" customWidth="1"/>
    <col min="6" max="6" width="13" style="119" customWidth="1"/>
    <col min="7" max="7" width="11.5546875" style="146" hidden="1" customWidth="1"/>
    <col min="8" max="8" width="17.6640625" style="147" hidden="1" customWidth="1"/>
    <col min="9" max="9" width="14.44140625" style="147" bestFit="1" customWidth="1"/>
    <col min="10" max="10" width="10.77734375" style="123" customWidth="1"/>
    <col min="11" max="11" width="11.109375" style="125" bestFit="1" customWidth="1"/>
    <col min="12" max="12" width="8.5546875" style="125" bestFit="1" customWidth="1"/>
    <col min="13" max="13" width="11.6640625" style="125" bestFit="1" customWidth="1"/>
    <col min="14" max="14" width="11.33203125" style="125" bestFit="1" customWidth="1"/>
    <col min="15" max="15" width="11" style="125" bestFit="1" customWidth="1"/>
    <col min="16" max="16" width="11.21875" style="125" customWidth="1"/>
    <col min="17" max="18" width="16" style="125" bestFit="1" customWidth="1"/>
    <col min="19" max="19" width="15.109375" style="126" bestFit="1" customWidth="1"/>
    <col min="20" max="20" width="13.77734375" style="119" bestFit="1" customWidth="1"/>
    <col min="21" max="21" width="13.21875" style="127" bestFit="1" customWidth="1"/>
    <col min="22" max="22" width="13.5546875" style="127" customWidth="1"/>
    <col min="23" max="23" width="14" style="148" bestFit="1" customWidth="1"/>
    <col min="24" max="24" width="10.6640625" style="129" customWidth="1"/>
    <col min="25" max="16384" width="8.88671875" style="125"/>
  </cols>
  <sheetData>
    <row r="1" spans="1:24" ht="30.6">
      <c r="A1" s="190" t="s">
        <v>337</v>
      </c>
      <c r="C1" s="187"/>
      <c r="F1" s="120"/>
      <c r="G1" s="120"/>
      <c r="H1" s="121"/>
      <c r="I1" s="122"/>
      <c r="K1" s="124"/>
      <c r="W1" s="128"/>
    </row>
    <row r="2" spans="1:24" s="223" customFormat="1" ht="17.399999999999999">
      <c r="A2" s="223" t="s">
        <v>367</v>
      </c>
      <c r="B2" s="191"/>
      <c r="C2" s="91"/>
      <c r="D2" s="92"/>
      <c r="E2" s="92"/>
      <c r="F2" s="224" t="s">
        <v>338</v>
      </c>
      <c r="G2" s="225"/>
      <c r="H2" s="226"/>
      <c r="I2" s="226"/>
      <c r="J2" s="227"/>
      <c r="K2" s="194"/>
      <c r="L2" s="194"/>
      <c r="M2" s="194"/>
      <c r="N2" s="194"/>
      <c r="O2" s="194"/>
      <c r="P2" s="194"/>
      <c r="Q2" s="194"/>
      <c r="R2" s="194"/>
      <c r="S2" s="228"/>
      <c r="T2" s="92"/>
      <c r="U2" s="202"/>
      <c r="V2" s="202"/>
      <c r="W2" s="229"/>
    </row>
    <row r="3" spans="1:24">
      <c r="A3" s="78" t="s">
        <v>372</v>
      </c>
      <c r="B3" s="135"/>
      <c r="C3" s="188"/>
      <c r="D3" s="130"/>
      <c r="E3" s="130"/>
      <c r="F3" s="130"/>
      <c r="G3" s="130"/>
      <c r="H3" s="130"/>
      <c r="I3" s="136"/>
      <c r="J3" s="137"/>
      <c r="K3" s="138"/>
      <c r="L3" s="138"/>
      <c r="M3" s="138"/>
      <c r="N3" s="138"/>
      <c r="O3" s="138"/>
      <c r="P3" s="139"/>
      <c r="Q3" s="138"/>
      <c r="R3" s="138"/>
      <c r="S3" s="130"/>
      <c r="T3" s="130"/>
      <c r="U3" s="131"/>
      <c r="V3" s="131"/>
      <c r="W3" s="134"/>
      <c r="X3" s="230"/>
    </row>
    <row r="4" spans="1:24" ht="14.4">
      <c r="A4" s="78" t="s">
        <v>339</v>
      </c>
      <c r="B4" s="141"/>
      <c r="C4" s="188"/>
      <c r="D4" s="130"/>
      <c r="E4" s="130"/>
      <c r="F4" s="130"/>
      <c r="G4" s="130"/>
      <c r="H4" s="131"/>
      <c r="I4" s="131"/>
      <c r="J4" s="132"/>
      <c r="K4" s="142"/>
      <c r="L4" s="142"/>
      <c r="M4" s="142"/>
      <c r="N4" s="142"/>
      <c r="O4" s="142"/>
      <c r="P4" s="142"/>
      <c r="Q4" s="142"/>
      <c r="R4" s="142"/>
      <c r="S4" s="133"/>
      <c r="T4" s="143"/>
      <c r="U4" s="144"/>
      <c r="V4" s="144"/>
      <c r="W4" s="145"/>
      <c r="X4" s="125"/>
    </row>
    <row r="5" spans="1:24" ht="14.4">
      <c r="A5" s="78" t="s">
        <v>340</v>
      </c>
      <c r="B5" s="141"/>
      <c r="C5" s="188"/>
      <c r="D5" s="130"/>
      <c r="E5" s="130"/>
      <c r="F5" s="130"/>
      <c r="G5" s="130"/>
      <c r="H5" s="131"/>
      <c r="I5" s="131"/>
      <c r="J5" s="132"/>
      <c r="K5" s="142"/>
      <c r="L5" s="142"/>
      <c r="M5" s="142"/>
      <c r="N5" s="142"/>
      <c r="O5" s="142"/>
      <c r="P5" s="142"/>
      <c r="Q5" s="142"/>
      <c r="R5" s="142"/>
      <c r="S5" s="133"/>
      <c r="T5" s="143"/>
      <c r="U5" s="144"/>
      <c r="V5" s="144"/>
      <c r="W5" s="145"/>
      <c r="X5" s="125"/>
    </row>
    <row r="6" spans="1:24" ht="14.4">
      <c r="A6" s="78" t="s">
        <v>341</v>
      </c>
      <c r="B6" s="141"/>
      <c r="C6" s="188"/>
      <c r="D6" s="130"/>
      <c r="E6" s="130"/>
      <c r="F6" s="130"/>
      <c r="G6" s="130"/>
      <c r="H6" s="131"/>
      <c r="I6" s="131"/>
      <c r="J6" s="132"/>
      <c r="K6" s="142"/>
      <c r="L6" s="142"/>
      <c r="M6" s="142"/>
      <c r="N6" s="142"/>
      <c r="O6" s="142"/>
      <c r="P6" s="142"/>
      <c r="Q6" s="142"/>
      <c r="R6" s="142"/>
      <c r="S6" s="133"/>
      <c r="T6" s="143"/>
      <c r="U6" s="144"/>
      <c r="V6" s="144"/>
      <c r="W6" s="145"/>
      <c r="X6" s="125"/>
    </row>
    <row r="7" spans="1:24" ht="14.4">
      <c r="A7" s="117" t="s">
        <v>371</v>
      </c>
      <c r="B7" s="217"/>
      <c r="C7" s="188"/>
      <c r="D7" s="130"/>
      <c r="E7" s="130"/>
      <c r="F7" s="130"/>
      <c r="G7" s="231"/>
      <c r="H7" s="131"/>
      <c r="I7" s="131"/>
      <c r="J7" s="132"/>
      <c r="S7" s="133"/>
      <c r="T7" s="130"/>
      <c r="U7" s="193"/>
      <c r="V7" s="193"/>
      <c r="W7" s="218"/>
      <c r="X7" s="125"/>
    </row>
    <row r="8" spans="1:24">
      <c r="A8" s="125"/>
      <c r="B8" s="149"/>
      <c r="C8" s="188"/>
      <c r="D8" s="135"/>
      <c r="E8" s="135"/>
      <c r="F8" s="135"/>
      <c r="G8" s="135"/>
      <c r="H8" s="135"/>
      <c r="I8" s="135"/>
      <c r="J8" s="150"/>
      <c r="K8" s="151" t="s">
        <v>342</v>
      </c>
      <c r="L8" s="152"/>
      <c r="M8" s="152"/>
      <c r="N8" s="152"/>
      <c r="O8" s="152"/>
      <c r="P8" s="153" t="s">
        <v>343</v>
      </c>
      <c r="Q8" s="153"/>
      <c r="R8" s="153"/>
      <c r="S8" s="135"/>
      <c r="T8" s="135"/>
      <c r="U8" s="135"/>
      <c r="V8" s="135"/>
      <c r="W8" s="135"/>
    </row>
    <row r="9" spans="1:24" s="154" customFormat="1" ht="69">
      <c r="A9" s="154" t="s">
        <v>335</v>
      </c>
      <c r="B9" s="155" t="s">
        <v>7</v>
      </c>
      <c r="C9" s="189" t="s">
        <v>344</v>
      </c>
      <c r="D9" s="156" t="s">
        <v>345</v>
      </c>
      <c r="E9" s="156" t="s">
        <v>346</v>
      </c>
      <c r="F9" s="156" t="s">
        <v>347</v>
      </c>
      <c r="G9" s="157" t="s">
        <v>348</v>
      </c>
      <c r="H9" s="157" t="s">
        <v>349</v>
      </c>
      <c r="I9" s="157" t="s">
        <v>350</v>
      </c>
      <c r="J9" s="158" t="s">
        <v>351</v>
      </c>
      <c r="K9" s="159" t="s">
        <v>352</v>
      </c>
      <c r="L9" s="159" t="s">
        <v>353</v>
      </c>
      <c r="M9" s="159" t="s">
        <v>354</v>
      </c>
      <c r="N9" s="159" t="s">
        <v>355</v>
      </c>
      <c r="O9" s="159" t="s">
        <v>356</v>
      </c>
      <c r="P9" s="160" t="s">
        <v>357</v>
      </c>
      <c r="Q9" s="161" t="s">
        <v>336</v>
      </c>
      <c r="R9" s="161" t="s">
        <v>334</v>
      </c>
      <c r="S9" s="156" t="s">
        <v>358</v>
      </c>
      <c r="T9" s="156" t="s">
        <v>359</v>
      </c>
      <c r="U9" s="156" t="s">
        <v>360</v>
      </c>
      <c r="V9" s="156" t="s">
        <v>361</v>
      </c>
      <c r="W9" s="155" t="s">
        <v>362</v>
      </c>
    </row>
    <row r="10" spans="1:24" s="168" customFormat="1" ht="14.4" thickBot="1">
      <c r="A10" s="162"/>
      <c r="B10" s="162" t="s">
        <v>8</v>
      </c>
      <c r="C10" s="163">
        <f t="shared" ref="C10:E10" si="0">SUM(C11:C303)</f>
        <v>5517897</v>
      </c>
      <c r="D10" s="163">
        <f t="shared" si="0"/>
        <v>7997409535.7199974</v>
      </c>
      <c r="E10" s="163">
        <f t="shared" si="0"/>
        <v>1616899361.0769379</v>
      </c>
      <c r="F10" s="163">
        <f>SUM(F11:F303)</f>
        <v>9614308896.7969322</v>
      </c>
      <c r="G10" s="216">
        <v>1357.49</v>
      </c>
      <c r="H10" s="163">
        <f t="shared" ref="H10:I10" si="1">SUM(H11:H303)</f>
        <v>7490489998.5300007</v>
      </c>
      <c r="I10" s="163">
        <f t="shared" si="1"/>
        <v>2123818898.2669368</v>
      </c>
      <c r="J10" s="164">
        <f>I10/F10</f>
        <v>0.22090187875849301</v>
      </c>
      <c r="K10" s="165">
        <f>SUM(K11:K303)</f>
        <v>64692444.09983734</v>
      </c>
      <c r="L10" s="165">
        <f t="shared" ref="L10:P10" si="2">SUM(L11:L303)</f>
        <v>1151098.48</v>
      </c>
      <c r="M10" s="165">
        <f t="shared" si="2"/>
        <v>70383578.26639767</v>
      </c>
      <c r="N10" s="165">
        <f t="shared" si="2"/>
        <v>104067537.41999997</v>
      </c>
      <c r="O10" s="165">
        <f t="shared" si="2"/>
        <v>29400068.404098451</v>
      </c>
      <c r="P10" s="215">
        <f t="shared" si="2"/>
        <v>-498148949.14200032</v>
      </c>
      <c r="Q10" s="166">
        <v>-3590914.7967749638</v>
      </c>
      <c r="R10" s="166">
        <v>-3.6880373954772949E-7</v>
      </c>
      <c r="S10" s="163">
        <f>SUM(S11:S303)</f>
        <v>1891773760.9984949</v>
      </c>
      <c r="T10" s="163">
        <f>SUM(T11:T303)</f>
        <v>815416128.62295687</v>
      </c>
      <c r="U10" s="163">
        <f>SUM(U11:U303)</f>
        <v>2707189889.6214523</v>
      </c>
      <c r="V10" s="163">
        <f>SUM(V11:V303)</f>
        <v>819000000.00000083</v>
      </c>
      <c r="W10" s="163">
        <f>SUM(W11:W303)</f>
        <v>3526189889.6214538</v>
      </c>
      <c r="X10" s="167"/>
    </row>
    <row r="11" spans="1:24" s="178" customFormat="1">
      <c r="A11" s="104">
        <v>5</v>
      </c>
      <c r="B11" s="99" t="s">
        <v>9</v>
      </c>
      <c r="C11" s="100">
        <v>9311</v>
      </c>
      <c r="D11" s="100">
        <v>15081065.970000001</v>
      </c>
      <c r="E11" s="100">
        <v>1898399.8578378963</v>
      </c>
      <c r="F11" s="100">
        <v>16979465.827837896</v>
      </c>
      <c r="G11" s="169">
        <v>1357.49</v>
      </c>
      <c r="H11" s="170">
        <v>12639589.390000001</v>
      </c>
      <c r="I11" s="170">
        <v>4339876.437837895</v>
      </c>
      <c r="J11" s="171">
        <f>I11/F11</f>
        <v>0.25559558126514509</v>
      </c>
      <c r="K11" s="172">
        <v>342097.95876266662</v>
      </c>
      <c r="L11" s="172">
        <v>0</v>
      </c>
      <c r="M11" s="172">
        <v>119142.70540100685</v>
      </c>
      <c r="N11" s="172">
        <v>154474.6495058478</v>
      </c>
      <c r="O11" s="172">
        <v>0</v>
      </c>
      <c r="P11" s="173">
        <v>-523276.79</v>
      </c>
      <c r="Q11" s="173">
        <v>1879209.0567288417</v>
      </c>
      <c r="R11" s="174">
        <v>504932.33530029096</v>
      </c>
      <c r="S11" s="100">
        <v>6816456.353536549</v>
      </c>
      <c r="T11" s="175">
        <v>5462511.7105114404</v>
      </c>
      <c r="U11" s="176">
        <v>12278968.064047989</v>
      </c>
      <c r="V11" s="176">
        <v>1913167.1043521855</v>
      </c>
      <c r="W11" s="74">
        <f>U11+V11</f>
        <v>14192135.168400174</v>
      </c>
      <c r="X11" s="177"/>
    </row>
    <row r="12" spans="1:24" s="178" customFormat="1">
      <c r="A12" s="104">
        <v>9</v>
      </c>
      <c r="B12" s="99" t="s">
        <v>10</v>
      </c>
      <c r="C12" s="100">
        <v>2491</v>
      </c>
      <c r="D12" s="100">
        <v>4528488.9000000004</v>
      </c>
      <c r="E12" s="100">
        <v>401828.45266534924</v>
      </c>
      <c r="F12" s="100">
        <v>4930317.3526653498</v>
      </c>
      <c r="G12" s="169">
        <v>1357.49</v>
      </c>
      <c r="H12" s="170">
        <v>3381507.59</v>
      </c>
      <c r="I12" s="170">
        <v>1548809.76266535</v>
      </c>
      <c r="J12" s="171">
        <f t="shared" ref="J12:J75" si="3">I12/F12</f>
        <v>0.31413997353092432</v>
      </c>
      <c r="K12" s="172">
        <v>4293.4477440000001</v>
      </c>
      <c r="L12" s="172">
        <v>0</v>
      </c>
      <c r="M12" s="172">
        <v>22984.557931987798</v>
      </c>
      <c r="N12" s="172">
        <v>42384.93377544883</v>
      </c>
      <c r="O12" s="172">
        <v>0</v>
      </c>
      <c r="P12" s="173">
        <v>-111193.66500000001</v>
      </c>
      <c r="Q12" s="173">
        <v>443439.5488029861</v>
      </c>
      <c r="R12" s="174">
        <v>50352.41096800987</v>
      </c>
      <c r="S12" s="100">
        <v>2001070.9968877826</v>
      </c>
      <c r="T12" s="175">
        <v>1648227.2631641994</v>
      </c>
      <c r="U12" s="176">
        <v>3649298.260051982</v>
      </c>
      <c r="V12" s="176">
        <v>507613.53713668039</v>
      </c>
      <c r="W12" s="74">
        <f t="shared" ref="W12:W75" si="4">U12+V12</f>
        <v>4156911.7971886625</v>
      </c>
      <c r="X12" s="177"/>
    </row>
    <row r="13" spans="1:24" s="178" customFormat="1">
      <c r="A13" s="104">
        <v>10</v>
      </c>
      <c r="B13" s="99" t="s">
        <v>11</v>
      </c>
      <c r="C13" s="100">
        <v>11197</v>
      </c>
      <c r="D13" s="100">
        <v>17600054.07</v>
      </c>
      <c r="E13" s="100">
        <v>1885376.0642691678</v>
      </c>
      <c r="F13" s="100">
        <v>19485430.134269167</v>
      </c>
      <c r="G13" s="169">
        <v>1357.49</v>
      </c>
      <c r="H13" s="170">
        <v>15199815.529999999</v>
      </c>
      <c r="I13" s="170">
        <v>4285614.6042691674</v>
      </c>
      <c r="J13" s="171">
        <f t="shared" si="3"/>
        <v>0.21993944063528914</v>
      </c>
      <c r="K13" s="172">
        <v>372885.30071466661</v>
      </c>
      <c r="L13" s="172">
        <v>0</v>
      </c>
      <c r="M13" s="172">
        <v>138124.25304565477</v>
      </c>
      <c r="N13" s="172">
        <v>202673.17058268582</v>
      </c>
      <c r="O13" s="172">
        <v>0</v>
      </c>
      <c r="P13" s="173">
        <v>-700718.85499999998</v>
      </c>
      <c r="Q13" s="173">
        <v>476650.52694299136</v>
      </c>
      <c r="R13" s="174">
        <v>-585219.92621367669</v>
      </c>
      <c r="S13" s="100">
        <v>4190009.0743414895</v>
      </c>
      <c r="T13" s="175">
        <v>6449463.2508941619</v>
      </c>
      <c r="U13" s="176">
        <v>10639472.325235652</v>
      </c>
      <c r="V13" s="176">
        <v>2356530.7267407016</v>
      </c>
      <c r="W13" s="74">
        <f t="shared" si="4"/>
        <v>12996003.051976353</v>
      </c>
      <c r="X13" s="177"/>
    </row>
    <row r="14" spans="1:24" s="178" customFormat="1">
      <c r="A14" s="104">
        <v>16</v>
      </c>
      <c r="B14" s="99" t="s">
        <v>12</v>
      </c>
      <c r="C14" s="100">
        <v>8033</v>
      </c>
      <c r="D14" s="100">
        <v>10431824.660000002</v>
      </c>
      <c r="E14" s="100">
        <v>1646647.9887744868</v>
      </c>
      <c r="F14" s="100">
        <v>12078472.64877449</v>
      </c>
      <c r="G14" s="169">
        <v>1357.49</v>
      </c>
      <c r="H14" s="170">
        <v>10904717.17</v>
      </c>
      <c r="I14" s="170">
        <v>1173755.4787744898</v>
      </c>
      <c r="J14" s="171">
        <f t="shared" si="3"/>
        <v>9.7177475406510255E-2</v>
      </c>
      <c r="K14" s="172">
        <v>0</v>
      </c>
      <c r="L14" s="172">
        <v>0</v>
      </c>
      <c r="M14" s="172">
        <v>81648.565273976332</v>
      </c>
      <c r="N14" s="172">
        <v>159263.80323777898</v>
      </c>
      <c r="O14" s="172">
        <v>0</v>
      </c>
      <c r="P14" s="173">
        <v>-488809.10499999998</v>
      </c>
      <c r="Q14" s="173">
        <v>3540836.0920584123</v>
      </c>
      <c r="R14" s="174">
        <v>3051370.3678099574</v>
      </c>
      <c r="S14" s="100">
        <v>7518065.202154614</v>
      </c>
      <c r="T14" s="175">
        <v>2355477.8721798025</v>
      </c>
      <c r="U14" s="176">
        <v>9873543.0743344165</v>
      </c>
      <c r="V14" s="176">
        <v>1369693.3907009659</v>
      </c>
      <c r="W14" s="74">
        <f t="shared" si="4"/>
        <v>11243236.465035383</v>
      </c>
      <c r="X14" s="177"/>
    </row>
    <row r="15" spans="1:24" s="178" customFormat="1">
      <c r="A15" s="104">
        <v>18</v>
      </c>
      <c r="B15" s="99" t="s">
        <v>13</v>
      </c>
      <c r="C15" s="100">
        <v>4847</v>
      </c>
      <c r="D15" s="100">
        <v>8274689.7999999998</v>
      </c>
      <c r="E15" s="100">
        <v>823550.15463220561</v>
      </c>
      <c r="F15" s="100">
        <v>9098239.9546322059</v>
      </c>
      <c r="G15" s="169">
        <v>1357.49</v>
      </c>
      <c r="H15" s="170">
        <v>6579754.0300000003</v>
      </c>
      <c r="I15" s="170">
        <v>2518485.9246322056</v>
      </c>
      <c r="J15" s="171">
        <f t="shared" si="3"/>
        <v>0.276810233318804</v>
      </c>
      <c r="K15" s="172">
        <v>0</v>
      </c>
      <c r="L15" s="172">
        <v>0</v>
      </c>
      <c r="M15" s="172">
        <v>38919.499797501681</v>
      </c>
      <c r="N15" s="172">
        <v>55565.854178709553</v>
      </c>
      <c r="O15" s="172">
        <v>0</v>
      </c>
      <c r="P15" s="173">
        <v>-246095.15</v>
      </c>
      <c r="Q15" s="173">
        <v>-654209.03827579878</v>
      </c>
      <c r="R15" s="174">
        <v>-460779.97007387754</v>
      </c>
      <c r="S15" s="100">
        <v>1251887.1202587401</v>
      </c>
      <c r="T15" s="175">
        <v>1275164.2632004984</v>
      </c>
      <c r="U15" s="176">
        <v>2527051.3834592383</v>
      </c>
      <c r="V15" s="176">
        <v>821877.82779781998</v>
      </c>
      <c r="W15" s="74">
        <f t="shared" si="4"/>
        <v>3348929.2112570582</v>
      </c>
      <c r="X15" s="177"/>
    </row>
    <row r="16" spans="1:24" s="178" customFormat="1">
      <c r="A16" s="104">
        <v>19</v>
      </c>
      <c r="B16" s="99" t="s">
        <v>14</v>
      </c>
      <c r="C16" s="100">
        <v>3955</v>
      </c>
      <c r="D16" s="100">
        <v>6945152.7999999998</v>
      </c>
      <c r="E16" s="100">
        <v>517456.19610505685</v>
      </c>
      <c r="F16" s="100">
        <v>7462608.9961050563</v>
      </c>
      <c r="G16" s="169">
        <v>1357.49</v>
      </c>
      <c r="H16" s="170">
        <v>5368872.9500000002</v>
      </c>
      <c r="I16" s="170">
        <v>2093736.0461050561</v>
      </c>
      <c r="J16" s="171">
        <f t="shared" si="3"/>
        <v>0.28056354650201226</v>
      </c>
      <c r="K16" s="172">
        <v>0</v>
      </c>
      <c r="L16" s="172">
        <v>0</v>
      </c>
      <c r="M16" s="172">
        <v>33081.900250879553</v>
      </c>
      <c r="N16" s="172">
        <v>59169.163453949019</v>
      </c>
      <c r="O16" s="172">
        <v>0</v>
      </c>
      <c r="P16" s="173">
        <v>-203833.80000000002</v>
      </c>
      <c r="Q16" s="173">
        <v>33268.479509035387</v>
      </c>
      <c r="R16" s="174">
        <v>-282630.19735595456</v>
      </c>
      <c r="S16" s="100">
        <v>1732791.5919629657</v>
      </c>
      <c r="T16" s="175">
        <v>1675728.8415365168</v>
      </c>
      <c r="U16" s="176">
        <v>3408520.4334994825</v>
      </c>
      <c r="V16" s="176">
        <v>646881.81082533812</v>
      </c>
      <c r="W16" s="74">
        <f t="shared" si="4"/>
        <v>4055402.2443248206</v>
      </c>
      <c r="X16" s="177"/>
    </row>
    <row r="17" spans="1:24" s="178" customFormat="1">
      <c r="A17" s="104">
        <v>20</v>
      </c>
      <c r="B17" s="99" t="s">
        <v>15</v>
      </c>
      <c r="C17" s="100">
        <v>16467</v>
      </c>
      <c r="D17" s="100">
        <v>25644301.800000001</v>
      </c>
      <c r="E17" s="100">
        <v>2299419.53838058</v>
      </c>
      <c r="F17" s="100">
        <v>27943721.338380583</v>
      </c>
      <c r="G17" s="169">
        <v>1357.49</v>
      </c>
      <c r="H17" s="170">
        <v>22353787.830000002</v>
      </c>
      <c r="I17" s="170">
        <v>5589933.5083805807</v>
      </c>
      <c r="J17" s="171">
        <f t="shared" si="3"/>
        <v>0.20004255842269766</v>
      </c>
      <c r="K17" s="172">
        <v>0</v>
      </c>
      <c r="L17" s="172">
        <v>0</v>
      </c>
      <c r="M17" s="172">
        <v>142076.53480738026</v>
      </c>
      <c r="N17" s="172">
        <v>196280.78984098448</v>
      </c>
      <c r="O17" s="172">
        <v>0</v>
      </c>
      <c r="P17" s="173">
        <v>-1373007.1800000002</v>
      </c>
      <c r="Q17" s="173">
        <v>-1714207.2295931785</v>
      </c>
      <c r="R17" s="174">
        <v>-1810467.7290828938</v>
      </c>
      <c r="S17" s="100">
        <v>1030608.6943528727</v>
      </c>
      <c r="T17" s="175">
        <v>7622272.4467263762</v>
      </c>
      <c r="U17" s="176">
        <v>8652881.1410792489</v>
      </c>
      <c r="V17" s="176">
        <v>2710018.7798919412</v>
      </c>
      <c r="W17" s="74">
        <f t="shared" si="4"/>
        <v>11362899.920971191</v>
      </c>
      <c r="X17" s="177"/>
    </row>
    <row r="18" spans="1:24" s="178" customFormat="1">
      <c r="A18" s="104">
        <v>46</v>
      </c>
      <c r="B18" s="99" t="s">
        <v>16</v>
      </c>
      <c r="C18" s="100">
        <v>1362</v>
      </c>
      <c r="D18" s="100">
        <v>1532006.6400000001</v>
      </c>
      <c r="E18" s="100">
        <v>970159.56518027105</v>
      </c>
      <c r="F18" s="100">
        <v>2502166.2051802711</v>
      </c>
      <c r="G18" s="169">
        <v>1357.49</v>
      </c>
      <c r="H18" s="170">
        <v>1848901.3800000001</v>
      </c>
      <c r="I18" s="170">
        <v>653264.82518027094</v>
      </c>
      <c r="J18" s="171">
        <f t="shared" si="3"/>
        <v>0.26107970918470852</v>
      </c>
      <c r="K18" s="172">
        <v>161342.14953599998</v>
      </c>
      <c r="L18" s="172">
        <v>0</v>
      </c>
      <c r="M18" s="172">
        <v>14345.966122039223</v>
      </c>
      <c r="N18" s="172">
        <v>16219.784265230866</v>
      </c>
      <c r="O18" s="172">
        <v>0</v>
      </c>
      <c r="P18" s="173">
        <v>-91797.265000000014</v>
      </c>
      <c r="Q18" s="173">
        <v>287606.2565008594</v>
      </c>
      <c r="R18" s="174">
        <v>251018.86551231984</v>
      </c>
      <c r="S18" s="100">
        <v>1292000.5821167203</v>
      </c>
      <c r="T18" s="175">
        <v>402632.13391482271</v>
      </c>
      <c r="U18" s="176">
        <v>1694632.716031543</v>
      </c>
      <c r="V18" s="176">
        <v>289786.47210917075</v>
      </c>
      <c r="W18" s="74">
        <f t="shared" si="4"/>
        <v>1984419.1881407136</v>
      </c>
      <c r="X18" s="177"/>
    </row>
    <row r="19" spans="1:24" s="178" customFormat="1">
      <c r="A19" s="104">
        <v>47</v>
      </c>
      <c r="B19" s="99" t="s">
        <v>17</v>
      </c>
      <c r="C19" s="100">
        <v>1789</v>
      </c>
      <c r="D19" s="100">
        <v>2029198.45</v>
      </c>
      <c r="E19" s="100">
        <v>1762549.926134611</v>
      </c>
      <c r="F19" s="100">
        <v>3791748.3761346107</v>
      </c>
      <c r="G19" s="169">
        <v>1357.49</v>
      </c>
      <c r="H19" s="170">
        <v>2428549.61</v>
      </c>
      <c r="I19" s="170">
        <v>1363198.7661346109</v>
      </c>
      <c r="J19" s="171">
        <f t="shared" si="3"/>
        <v>0.35951720180448388</v>
      </c>
      <c r="K19" s="172">
        <v>639480.11092799995</v>
      </c>
      <c r="L19" s="172">
        <v>160867.80000000002</v>
      </c>
      <c r="M19" s="172">
        <v>19093.358844985869</v>
      </c>
      <c r="N19" s="172">
        <v>21375.207118507333</v>
      </c>
      <c r="O19" s="172">
        <v>0</v>
      </c>
      <c r="P19" s="173">
        <v>-85571.280000000013</v>
      </c>
      <c r="Q19" s="173">
        <v>-51229.996352340473</v>
      </c>
      <c r="R19" s="174">
        <v>661688.988545798</v>
      </c>
      <c r="S19" s="100">
        <v>2728902.9552195612</v>
      </c>
      <c r="T19" s="175">
        <v>647276.37078083924</v>
      </c>
      <c r="U19" s="176">
        <v>3376179.3260004004</v>
      </c>
      <c r="V19" s="176">
        <v>380456.0111993092</v>
      </c>
      <c r="W19" s="74">
        <f t="shared" si="4"/>
        <v>3756635.3371997094</v>
      </c>
      <c r="X19" s="177"/>
    </row>
    <row r="20" spans="1:24" s="178" customFormat="1">
      <c r="A20" s="104">
        <v>49</v>
      </c>
      <c r="B20" s="99" t="s">
        <v>18</v>
      </c>
      <c r="C20" s="100">
        <v>297132</v>
      </c>
      <c r="D20" s="100">
        <v>510079220.94999999</v>
      </c>
      <c r="E20" s="100">
        <v>140349725.81572762</v>
      </c>
      <c r="F20" s="100">
        <v>650428946.76572764</v>
      </c>
      <c r="G20" s="169">
        <v>1357.49</v>
      </c>
      <c r="H20" s="170">
        <v>403353718.68000001</v>
      </c>
      <c r="I20" s="170">
        <v>247075228.08572763</v>
      </c>
      <c r="J20" s="171">
        <f t="shared" si="3"/>
        <v>0.37986505569027129</v>
      </c>
      <c r="K20" s="172">
        <v>0</v>
      </c>
      <c r="L20" s="172">
        <v>0</v>
      </c>
      <c r="M20" s="172">
        <v>3497171.5738547202</v>
      </c>
      <c r="N20" s="172">
        <v>6833548.3812383562</v>
      </c>
      <c r="O20" s="172">
        <v>4644266.1779163191</v>
      </c>
      <c r="P20" s="173">
        <v>-30977363.55565</v>
      </c>
      <c r="Q20" s="173">
        <v>86211520.689616755</v>
      </c>
      <c r="R20" s="174">
        <v>31016317.082619712</v>
      </c>
      <c r="S20" s="100">
        <v>348300688.43532348</v>
      </c>
      <c r="T20" s="175">
        <v>-23458622.568328038</v>
      </c>
      <c r="U20" s="176">
        <v>324842065.86699545</v>
      </c>
      <c r="V20" s="176">
        <v>29023421.187467471</v>
      </c>
      <c r="W20" s="74">
        <f t="shared" si="4"/>
        <v>353865487.05446291</v>
      </c>
      <c r="X20" s="177"/>
    </row>
    <row r="21" spans="1:24" s="178" customFormat="1">
      <c r="A21" s="104">
        <v>50</v>
      </c>
      <c r="B21" s="99" t="s">
        <v>19</v>
      </c>
      <c r="C21" s="100">
        <v>11417</v>
      </c>
      <c r="D21" s="100">
        <v>16290261.529999997</v>
      </c>
      <c r="E21" s="100">
        <v>2027264.3226083559</v>
      </c>
      <c r="F21" s="100">
        <v>18317525.852608353</v>
      </c>
      <c r="G21" s="169">
        <v>1357.49</v>
      </c>
      <c r="H21" s="170">
        <v>15498463.33</v>
      </c>
      <c r="I21" s="170">
        <v>2819062.5226083528</v>
      </c>
      <c r="J21" s="171">
        <f t="shared" si="3"/>
        <v>0.15389974308167431</v>
      </c>
      <c r="K21" s="172">
        <v>0</v>
      </c>
      <c r="L21" s="172">
        <v>0</v>
      </c>
      <c r="M21" s="172">
        <v>123281.58115483202</v>
      </c>
      <c r="N21" s="172">
        <v>112653.4272677392</v>
      </c>
      <c r="O21" s="172">
        <v>0</v>
      </c>
      <c r="P21" s="173">
        <v>-594151.82750000013</v>
      </c>
      <c r="Q21" s="173">
        <v>628306.45732506737</v>
      </c>
      <c r="R21" s="174">
        <v>418013.66582588805</v>
      </c>
      <c r="S21" s="100">
        <v>3507165.8266818793</v>
      </c>
      <c r="T21" s="175">
        <v>3578109.1830849731</v>
      </c>
      <c r="U21" s="176">
        <v>7085275.0097668525</v>
      </c>
      <c r="V21" s="176">
        <v>1976154.2664719345</v>
      </c>
      <c r="W21" s="74">
        <f t="shared" si="4"/>
        <v>9061429.2762387879</v>
      </c>
      <c r="X21" s="177"/>
    </row>
    <row r="22" spans="1:24" s="178" customFormat="1">
      <c r="A22" s="104">
        <v>51</v>
      </c>
      <c r="B22" s="99" t="s">
        <v>20</v>
      </c>
      <c r="C22" s="100">
        <v>9334</v>
      </c>
      <c r="D22" s="100">
        <v>14908952.979999999</v>
      </c>
      <c r="E22" s="100">
        <v>1562354.5018484821</v>
      </c>
      <c r="F22" s="100">
        <v>16471307.48184848</v>
      </c>
      <c r="G22" s="169">
        <v>1357.49</v>
      </c>
      <c r="H22" s="170">
        <v>12670811.66</v>
      </c>
      <c r="I22" s="170">
        <v>3800495.82184848</v>
      </c>
      <c r="J22" s="171">
        <f t="shared" si="3"/>
        <v>0.23073431335288097</v>
      </c>
      <c r="K22" s="172">
        <v>0</v>
      </c>
      <c r="L22" s="172">
        <v>0</v>
      </c>
      <c r="M22" s="172">
        <v>118097.60856434506</v>
      </c>
      <c r="N22" s="172">
        <v>169526.95374650563</v>
      </c>
      <c r="O22" s="172">
        <v>0</v>
      </c>
      <c r="P22" s="173">
        <v>-434031.80249999999</v>
      </c>
      <c r="Q22" s="173">
        <v>-4112808.4434275771</v>
      </c>
      <c r="R22" s="173">
        <v>-4570243.0447092988</v>
      </c>
      <c r="S22" s="100">
        <v>-5028962.9064775463</v>
      </c>
      <c r="T22" s="175">
        <v>-173267.41414632293</v>
      </c>
      <c r="U22" s="176">
        <v>-5202230.3206238691</v>
      </c>
      <c r="V22" s="176">
        <v>1695141.8264438782</v>
      </c>
      <c r="W22" s="74">
        <f t="shared" si="4"/>
        <v>-3507088.4941799911</v>
      </c>
      <c r="X22" s="177"/>
    </row>
    <row r="23" spans="1:24" s="178" customFormat="1">
      <c r="A23" s="104">
        <v>52</v>
      </c>
      <c r="B23" s="99" t="s">
        <v>21</v>
      </c>
      <c r="C23" s="100">
        <v>2404</v>
      </c>
      <c r="D23" s="100">
        <v>3722769.06</v>
      </c>
      <c r="E23" s="100">
        <v>561904.96884043526</v>
      </c>
      <c r="F23" s="100">
        <v>4284674.0288404357</v>
      </c>
      <c r="G23" s="169">
        <v>1357.49</v>
      </c>
      <c r="H23" s="170">
        <v>3263405.96</v>
      </c>
      <c r="I23" s="170">
        <v>1021268.0688404357</v>
      </c>
      <c r="J23" s="171">
        <f t="shared" si="3"/>
        <v>0.23835373752267036</v>
      </c>
      <c r="K23" s="172">
        <v>113718.392896</v>
      </c>
      <c r="L23" s="172">
        <v>0</v>
      </c>
      <c r="M23" s="172">
        <v>26542.142313167311</v>
      </c>
      <c r="N23" s="172">
        <v>48045.018086238233</v>
      </c>
      <c r="O23" s="172">
        <v>0</v>
      </c>
      <c r="P23" s="173">
        <v>-101460.065</v>
      </c>
      <c r="Q23" s="173">
        <v>699286.65500140435</v>
      </c>
      <c r="R23" s="174">
        <v>368478.99197772512</v>
      </c>
      <c r="S23" s="100">
        <v>2175879.2041149708</v>
      </c>
      <c r="T23" s="175">
        <v>1131007.2415292419</v>
      </c>
      <c r="U23" s="176">
        <v>3306886.4456442129</v>
      </c>
      <c r="V23" s="176">
        <v>529902.72455534525</v>
      </c>
      <c r="W23" s="74">
        <f t="shared" si="4"/>
        <v>3836789.1701995581</v>
      </c>
      <c r="X23" s="177"/>
    </row>
    <row r="24" spans="1:24" s="178" customFormat="1">
      <c r="A24" s="104">
        <v>61</v>
      </c>
      <c r="B24" s="99" t="s">
        <v>22</v>
      </c>
      <c r="C24" s="100">
        <v>16573</v>
      </c>
      <c r="D24" s="100">
        <v>19117037.899999999</v>
      </c>
      <c r="E24" s="100">
        <v>3670368.2839355874</v>
      </c>
      <c r="F24" s="100">
        <v>22787406.183935586</v>
      </c>
      <c r="G24" s="169">
        <v>1357.49</v>
      </c>
      <c r="H24" s="170">
        <v>22497681.77</v>
      </c>
      <c r="I24" s="170">
        <v>289724.41393558681</v>
      </c>
      <c r="J24" s="171">
        <f t="shared" si="3"/>
        <v>1.2714233976301942E-2</v>
      </c>
      <c r="K24" s="172">
        <v>0</v>
      </c>
      <c r="L24" s="172">
        <v>0</v>
      </c>
      <c r="M24" s="172">
        <v>268810.30305615976</v>
      </c>
      <c r="N24" s="172">
        <v>219121.11943648927</v>
      </c>
      <c r="O24" s="172">
        <v>0</v>
      </c>
      <c r="P24" s="173">
        <v>-1603245.6074999999</v>
      </c>
      <c r="Q24" s="173">
        <v>1546169.1417286361</v>
      </c>
      <c r="R24" s="174">
        <v>2133623.5484488965</v>
      </c>
      <c r="S24" s="100">
        <v>2854202.9191057687</v>
      </c>
      <c r="T24" s="175">
        <v>6007314.984626445</v>
      </c>
      <c r="U24" s="176">
        <v>8861517.9037322141</v>
      </c>
      <c r="V24" s="176">
        <v>2876827.6916561765</v>
      </c>
      <c r="W24" s="74">
        <f t="shared" si="4"/>
        <v>11738345.59538839</v>
      </c>
      <c r="X24" s="177"/>
    </row>
    <row r="25" spans="1:24" s="178" customFormat="1">
      <c r="A25" s="104">
        <v>69</v>
      </c>
      <c r="B25" s="99" t="s">
        <v>23</v>
      </c>
      <c r="C25" s="100">
        <v>6802</v>
      </c>
      <c r="D25" s="100">
        <v>11526127.919999998</v>
      </c>
      <c r="E25" s="100">
        <v>1298638.8431726603</v>
      </c>
      <c r="F25" s="100">
        <v>12824766.763172658</v>
      </c>
      <c r="G25" s="169">
        <v>1357.49</v>
      </c>
      <c r="H25" s="170">
        <v>9233646.9800000004</v>
      </c>
      <c r="I25" s="170">
        <v>3591119.7831726577</v>
      </c>
      <c r="J25" s="171">
        <f t="shared" si="3"/>
        <v>0.28001443219106681</v>
      </c>
      <c r="K25" s="172">
        <v>328079.83209600003</v>
      </c>
      <c r="L25" s="172">
        <v>0</v>
      </c>
      <c r="M25" s="172">
        <v>92320.697007476352</v>
      </c>
      <c r="N25" s="172">
        <v>108361.05637233621</v>
      </c>
      <c r="O25" s="172">
        <v>0</v>
      </c>
      <c r="P25" s="173">
        <v>-392669.60499999998</v>
      </c>
      <c r="Q25" s="173">
        <v>-1514006.079808255</v>
      </c>
      <c r="R25" s="174">
        <v>-1730207.9637557166</v>
      </c>
      <c r="S25" s="100">
        <v>482997.7200844991</v>
      </c>
      <c r="T25" s="175">
        <v>3674618.7928673006</v>
      </c>
      <c r="U25" s="176">
        <v>4157616.5129517997</v>
      </c>
      <c r="V25" s="176">
        <v>1293944.4907742715</v>
      </c>
      <c r="W25" s="74">
        <f t="shared" si="4"/>
        <v>5451561.0037260707</v>
      </c>
      <c r="X25" s="177"/>
    </row>
    <row r="26" spans="1:24" s="178" customFormat="1">
      <c r="A26" s="104">
        <v>71</v>
      </c>
      <c r="B26" s="99" t="s">
        <v>24</v>
      </c>
      <c r="C26" s="100">
        <v>6613</v>
      </c>
      <c r="D26" s="100">
        <v>12169860.500000002</v>
      </c>
      <c r="E26" s="100">
        <v>1585202.0087813917</v>
      </c>
      <c r="F26" s="100">
        <v>13755062.508781394</v>
      </c>
      <c r="G26" s="169">
        <v>1357.49</v>
      </c>
      <c r="H26" s="170">
        <v>8977081.3699999992</v>
      </c>
      <c r="I26" s="170">
        <v>4777981.1387813948</v>
      </c>
      <c r="J26" s="171">
        <f t="shared" si="3"/>
        <v>0.34736164490209154</v>
      </c>
      <c r="K26" s="172">
        <v>272064.70997866668</v>
      </c>
      <c r="L26" s="172">
        <v>0</v>
      </c>
      <c r="M26" s="172">
        <v>89847.544349141128</v>
      </c>
      <c r="N26" s="172">
        <v>99151.311079424151</v>
      </c>
      <c r="O26" s="172">
        <v>0</v>
      </c>
      <c r="P26" s="173">
        <v>-380664.59</v>
      </c>
      <c r="Q26" s="173">
        <v>16197.520077027812</v>
      </c>
      <c r="R26" s="174">
        <v>-637115.25324471691</v>
      </c>
      <c r="S26" s="100">
        <v>4237462.381020938</v>
      </c>
      <c r="T26" s="175">
        <v>3926225.3395076329</v>
      </c>
      <c r="U26" s="176">
        <v>8163687.7205285709</v>
      </c>
      <c r="V26" s="176">
        <v>1274667.683212023</v>
      </c>
      <c r="W26" s="74">
        <f t="shared" si="4"/>
        <v>9438355.4037405942</v>
      </c>
      <c r="X26" s="177"/>
    </row>
    <row r="27" spans="1:24" s="178" customFormat="1">
      <c r="A27" s="104">
        <v>72</v>
      </c>
      <c r="B27" s="99" t="s">
        <v>25</v>
      </c>
      <c r="C27" s="100">
        <v>950</v>
      </c>
      <c r="D27" s="100">
        <v>1134378.5299999998</v>
      </c>
      <c r="E27" s="100">
        <v>1373053.730861305</v>
      </c>
      <c r="F27" s="100">
        <v>2507432.2608613046</v>
      </c>
      <c r="G27" s="169">
        <v>1357.49</v>
      </c>
      <c r="H27" s="170">
        <v>1289615.5</v>
      </c>
      <c r="I27" s="170">
        <v>1217816.7608613046</v>
      </c>
      <c r="J27" s="171">
        <f t="shared" si="3"/>
        <v>0.48568281579139599</v>
      </c>
      <c r="K27" s="172">
        <v>57995.290933333337</v>
      </c>
      <c r="L27" s="172">
        <v>0</v>
      </c>
      <c r="M27" s="172">
        <v>8272.4384967664701</v>
      </c>
      <c r="N27" s="172">
        <v>13461.776027642663</v>
      </c>
      <c r="O27" s="172">
        <v>0</v>
      </c>
      <c r="P27" s="173">
        <v>-41853.82</v>
      </c>
      <c r="Q27" s="173">
        <v>-51925.98084717201</v>
      </c>
      <c r="R27" s="174">
        <v>-2094.3321891822666</v>
      </c>
      <c r="S27" s="100">
        <v>1201672.1332826926</v>
      </c>
      <c r="T27" s="175">
        <v>283319.95562195109</v>
      </c>
      <c r="U27" s="176">
        <v>1484992.0889046437</v>
      </c>
      <c r="V27" s="176">
        <v>162511.13424900657</v>
      </c>
      <c r="W27" s="74">
        <f t="shared" si="4"/>
        <v>1647503.2231536503</v>
      </c>
      <c r="X27" s="177"/>
    </row>
    <row r="28" spans="1:24" s="178" customFormat="1">
      <c r="A28" s="104">
        <v>74</v>
      </c>
      <c r="B28" s="99" t="s">
        <v>26</v>
      </c>
      <c r="C28" s="100">
        <v>1083</v>
      </c>
      <c r="D28" s="100">
        <v>1412934.01</v>
      </c>
      <c r="E28" s="100">
        <v>467023.71733351628</v>
      </c>
      <c r="F28" s="100">
        <v>1879957.7273335163</v>
      </c>
      <c r="G28" s="169">
        <v>1357.49</v>
      </c>
      <c r="H28" s="170">
        <v>1470161.67</v>
      </c>
      <c r="I28" s="170">
        <v>409796.05733351642</v>
      </c>
      <c r="J28" s="171">
        <f t="shared" si="3"/>
        <v>0.21798152765634821</v>
      </c>
      <c r="K28" s="172">
        <v>146978.15803200001</v>
      </c>
      <c r="L28" s="172">
        <v>0</v>
      </c>
      <c r="M28" s="172">
        <v>12027.27986469648</v>
      </c>
      <c r="N28" s="172">
        <v>12532.201899253994</v>
      </c>
      <c r="O28" s="172">
        <v>0</v>
      </c>
      <c r="P28" s="173">
        <v>-50530.154999999999</v>
      </c>
      <c r="Q28" s="173">
        <v>234042.88213997387</v>
      </c>
      <c r="R28" s="174">
        <v>101037.00889135765</v>
      </c>
      <c r="S28" s="100">
        <v>865883.43316079839</v>
      </c>
      <c r="T28" s="175">
        <v>466165.09093199758</v>
      </c>
      <c r="U28" s="176">
        <v>1332048.524092796</v>
      </c>
      <c r="V28" s="176">
        <v>258140.1130748048</v>
      </c>
      <c r="W28" s="74">
        <f t="shared" si="4"/>
        <v>1590188.6371676009</v>
      </c>
      <c r="X28" s="177"/>
    </row>
    <row r="29" spans="1:24" s="178" customFormat="1">
      <c r="A29" s="104">
        <v>75</v>
      </c>
      <c r="B29" s="99" t="s">
        <v>27</v>
      </c>
      <c r="C29" s="100">
        <v>19702</v>
      </c>
      <c r="D29" s="100">
        <v>24070361.620000001</v>
      </c>
      <c r="E29" s="100">
        <v>4581362.4644255247</v>
      </c>
      <c r="F29" s="100">
        <v>28651724.084425524</v>
      </c>
      <c r="G29" s="169">
        <v>1357.49</v>
      </c>
      <c r="H29" s="170">
        <v>26745267.98</v>
      </c>
      <c r="I29" s="170">
        <v>1906456.1044255234</v>
      </c>
      <c r="J29" s="171">
        <f t="shared" si="3"/>
        <v>6.6538966339614897E-2</v>
      </c>
      <c r="K29" s="172">
        <v>0</v>
      </c>
      <c r="L29" s="172">
        <v>0</v>
      </c>
      <c r="M29" s="172">
        <v>205975.21623400168</v>
      </c>
      <c r="N29" s="172">
        <v>336871.85495732573</v>
      </c>
      <c r="O29" s="172">
        <v>0</v>
      </c>
      <c r="P29" s="173">
        <v>-1309027.6250000002</v>
      </c>
      <c r="Q29" s="173">
        <v>-478063.67031347757</v>
      </c>
      <c r="R29" s="174">
        <v>1344675.0795458322</v>
      </c>
      <c r="S29" s="100">
        <v>2006886.9598492058</v>
      </c>
      <c r="T29" s="175">
        <v>-168857.9469357855</v>
      </c>
      <c r="U29" s="176">
        <v>1838029.0129134203</v>
      </c>
      <c r="V29" s="176">
        <v>3151800.7382198679</v>
      </c>
      <c r="W29" s="74">
        <f t="shared" si="4"/>
        <v>4989829.7511332883</v>
      </c>
      <c r="X29" s="177"/>
    </row>
    <row r="30" spans="1:24" s="178" customFormat="1">
      <c r="A30" s="104">
        <v>77</v>
      </c>
      <c r="B30" s="99" t="s">
        <v>28</v>
      </c>
      <c r="C30" s="100">
        <v>4683</v>
      </c>
      <c r="D30" s="100">
        <v>6322875.7199999997</v>
      </c>
      <c r="E30" s="100">
        <v>993926.15816373262</v>
      </c>
      <c r="F30" s="100">
        <v>7316801.8781637326</v>
      </c>
      <c r="G30" s="169">
        <v>1357.49</v>
      </c>
      <c r="H30" s="170">
        <v>6357125.6699999999</v>
      </c>
      <c r="I30" s="170">
        <v>959676.20816373266</v>
      </c>
      <c r="J30" s="171">
        <f t="shared" si="3"/>
        <v>0.13116061144525326</v>
      </c>
      <c r="K30" s="172">
        <v>191250.747856</v>
      </c>
      <c r="L30" s="172">
        <v>0</v>
      </c>
      <c r="M30" s="172">
        <v>48269.888227938609</v>
      </c>
      <c r="N30" s="172">
        <v>85072.661902708394</v>
      </c>
      <c r="O30" s="172">
        <v>0</v>
      </c>
      <c r="P30" s="173">
        <v>-311176.07500000001</v>
      </c>
      <c r="Q30" s="173">
        <v>30098.38071286754</v>
      </c>
      <c r="R30" s="174">
        <v>22914.591225701341</v>
      </c>
      <c r="S30" s="100">
        <v>1026106.4030889487</v>
      </c>
      <c r="T30" s="175">
        <v>2713441.148248259</v>
      </c>
      <c r="U30" s="176">
        <v>3739547.5513372077</v>
      </c>
      <c r="V30" s="176">
        <v>1019416.2390555273</v>
      </c>
      <c r="W30" s="74">
        <f t="shared" si="4"/>
        <v>4758963.790392735</v>
      </c>
      <c r="X30" s="177"/>
    </row>
    <row r="31" spans="1:24" s="178" customFormat="1">
      <c r="A31" s="104">
        <v>78</v>
      </c>
      <c r="B31" s="99" t="s">
        <v>29</v>
      </c>
      <c r="C31" s="100">
        <v>7979</v>
      </c>
      <c r="D31" s="100">
        <v>9091382.9799999986</v>
      </c>
      <c r="E31" s="100">
        <v>2697522.9371906458</v>
      </c>
      <c r="F31" s="100">
        <v>11788905.917190645</v>
      </c>
      <c r="G31" s="169">
        <v>1357.49</v>
      </c>
      <c r="H31" s="170">
        <v>10831412.710000001</v>
      </c>
      <c r="I31" s="170">
        <v>957493.207190644</v>
      </c>
      <c r="J31" s="171">
        <f t="shared" si="3"/>
        <v>8.1219853132801945E-2</v>
      </c>
      <c r="K31" s="172">
        <v>484961.74759466661</v>
      </c>
      <c r="L31" s="172">
        <v>0</v>
      </c>
      <c r="M31" s="172">
        <v>113799.54692206673</v>
      </c>
      <c r="N31" s="172">
        <v>119251.23762696264</v>
      </c>
      <c r="O31" s="172">
        <v>0</v>
      </c>
      <c r="P31" s="173">
        <v>-556602.07499999995</v>
      </c>
      <c r="Q31" s="173">
        <v>-1860289.7639129411</v>
      </c>
      <c r="R31" s="174">
        <v>-558577.61072941707</v>
      </c>
      <c r="S31" s="100">
        <v>-1299963.7103080184</v>
      </c>
      <c r="T31" s="175">
        <v>-53304.43578317143</v>
      </c>
      <c r="U31" s="176">
        <v>-1353268.1460911897</v>
      </c>
      <c r="V31" s="176">
        <v>1206408.8269364794</v>
      </c>
      <c r="W31" s="74">
        <f t="shared" si="4"/>
        <v>-146859.31915471028</v>
      </c>
      <c r="X31" s="177"/>
    </row>
    <row r="32" spans="1:24" s="178" customFormat="1">
      <c r="A32" s="104">
        <v>79</v>
      </c>
      <c r="B32" s="99" t="s">
        <v>30</v>
      </c>
      <c r="C32" s="100">
        <v>6785</v>
      </c>
      <c r="D32" s="100">
        <v>8600093.9299999997</v>
      </c>
      <c r="E32" s="100">
        <v>1205936.6533531062</v>
      </c>
      <c r="F32" s="100">
        <v>9806030.5833531059</v>
      </c>
      <c r="G32" s="169">
        <v>1357.49</v>
      </c>
      <c r="H32" s="170">
        <v>9210569.6500000004</v>
      </c>
      <c r="I32" s="170">
        <v>595460.93335310556</v>
      </c>
      <c r="J32" s="171">
        <f t="shared" si="3"/>
        <v>6.0723952295638435E-2</v>
      </c>
      <c r="K32" s="172">
        <v>0</v>
      </c>
      <c r="L32" s="172">
        <v>0</v>
      </c>
      <c r="M32" s="172">
        <v>129781.34699427856</v>
      </c>
      <c r="N32" s="172">
        <v>116992.96468124422</v>
      </c>
      <c r="O32" s="172">
        <v>0</v>
      </c>
      <c r="P32" s="173">
        <v>-530432.28500000003</v>
      </c>
      <c r="Q32" s="173">
        <v>-955835.02731453779</v>
      </c>
      <c r="R32" s="174">
        <v>-890222.46590594621</v>
      </c>
      <c r="S32" s="100">
        <v>-1534254.5331918558</v>
      </c>
      <c r="T32" s="175">
        <v>-480679.43430832069</v>
      </c>
      <c r="U32" s="176">
        <v>-2014933.9675001765</v>
      </c>
      <c r="V32" s="176">
        <v>1053386.5067351875</v>
      </c>
      <c r="W32" s="74">
        <f t="shared" si="4"/>
        <v>-961547.46076498902</v>
      </c>
      <c r="X32" s="177"/>
    </row>
    <row r="33" spans="1:24" s="178" customFormat="1">
      <c r="A33" s="104">
        <v>81</v>
      </c>
      <c r="B33" s="99" t="s">
        <v>31</v>
      </c>
      <c r="C33" s="100">
        <v>2621</v>
      </c>
      <c r="D33" s="100">
        <v>2349511.0900000003</v>
      </c>
      <c r="E33" s="100">
        <v>838360.1424472878</v>
      </c>
      <c r="F33" s="100">
        <v>3187871.232447288</v>
      </c>
      <c r="G33" s="169">
        <v>1357.49</v>
      </c>
      <c r="H33" s="170">
        <v>3557981.29</v>
      </c>
      <c r="I33" s="170">
        <v>-370110.05755271204</v>
      </c>
      <c r="J33" s="171">
        <f t="shared" si="3"/>
        <v>-0.1160994377017491</v>
      </c>
      <c r="K33" s="172">
        <v>240413.42663999999</v>
      </c>
      <c r="L33" s="172">
        <v>0</v>
      </c>
      <c r="M33" s="172">
        <v>33410.552382790593</v>
      </c>
      <c r="N33" s="172">
        <v>55451.932336010548</v>
      </c>
      <c r="O33" s="172">
        <v>0</v>
      </c>
      <c r="P33" s="173">
        <v>-169012.715</v>
      </c>
      <c r="Q33" s="173">
        <v>294256.02789829951</v>
      </c>
      <c r="R33" s="174">
        <v>415602.10805156146</v>
      </c>
      <c r="S33" s="100">
        <v>500011.27475595014</v>
      </c>
      <c r="T33" s="175">
        <v>267076.68745968642</v>
      </c>
      <c r="U33" s="176">
        <v>767087.96221563662</v>
      </c>
      <c r="V33" s="176">
        <v>611164.51798026962</v>
      </c>
      <c r="W33" s="74">
        <f t="shared" si="4"/>
        <v>1378252.4801959062</v>
      </c>
      <c r="X33" s="177"/>
    </row>
    <row r="34" spans="1:24" s="178" customFormat="1">
      <c r="A34" s="104">
        <v>82</v>
      </c>
      <c r="B34" s="99" t="s">
        <v>32</v>
      </c>
      <c r="C34" s="100">
        <v>9405</v>
      </c>
      <c r="D34" s="100">
        <v>15241709.270000001</v>
      </c>
      <c r="E34" s="100">
        <v>1179369.4088076367</v>
      </c>
      <c r="F34" s="100">
        <v>16421078.678807639</v>
      </c>
      <c r="G34" s="169">
        <v>1357.49</v>
      </c>
      <c r="H34" s="170">
        <v>12767193.449999999</v>
      </c>
      <c r="I34" s="170">
        <v>3653885.2288076393</v>
      </c>
      <c r="J34" s="171">
        <f t="shared" si="3"/>
        <v>0.22251188854744308</v>
      </c>
      <c r="K34" s="172">
        <v>0</v>
      </c>
      <c r="L34" s="172">
        <v>0</v>
      </c>
      <c r="M34" s="172">
        <v>82943.765583742512</v>
      </c>
      <c r="N34" s="172">
        <v>152438.39272038685</v>
      </c>
      <c r="O34" s="172">
        <v>0</v>
      </c>
      <c r="P34" s="173">
        <v>-488118.42000000004</v>
      </c>
      <c r="Q34" s="173">
        <v>-343848.49388263217</v>
      </c>
      <c r="R34" s="174">
        <v>-363514.71816452115</v>
      </c>
      <c r="S34" s="100">
        <v>2693785.755064615</v>
      </c>
      <c r="T34" s="175">
        <v>2324489.3047122699</v>
      </c>
      <c r="U34" s="176">
        <v>5018275.0597768854</v>
      </c>
      <c r="V34" s="176">
        <v>1372776.4682119021</v>
      </c>
      <c r="W34" s="74">
        <f t="shared" si="4"/>
        <v>6391051.5279887877</v>
      </c>
      <c r="X34" s="177"/>
    </row>
    <row r="35" spans="1:24" s="178" customFormat="1">
      <c r="A35" s="104">
        <v>86</v>
      </c>
      <c r="B35" s="99" t="s">
        <v>33</v>
      </c>
      <c r="C35" s="100">
        <v>8143</v>
      </c>
      <c r="D35" s="100">
        <v>12987154.120000001</v>
      </c>
      <c r="E35" s="100">
        <v>1357366.3174345845</v>
      </c>
      <c r="F35" s="100">
        <v>14344520.437434586</v>
      </c>
      <c r="G35" s="169">
        <v>1357.49</v>
      </c>
      <c r="H35" s="170">
        <v>11054041.07</v>
      </c>
      <c r="I35" s="170">
        <v>3290479.3674345855</v>
      </c>
      <c r="J35" s="171">
        <f t="shared" si="3"/>
        <v>0.22938929062051405</v>
      </c>
      <c r="K35" s="172">
        <v>0</v>
      </c>
      <c r="L35" s="172">
        <v>0</v>
      </c>
      <c r="M35" s="172">
        <v>53711.72636990725</v>
      </c>
      <c r="N35" s="172">
        <v>122839.35793352526</v>
      </c>
      <c r="O35" s="172">
        <v>0</v>
      </c>
      <c r="P35" s="173">
        <v>-464519.375</v>
      </c>
      <c r="Q35" s="173">
        <v>424456.15068637562</v>
      </c>
      <c r="R35" s="174">
        <v>73612.803466450918</v>
      </c>
      <c r="S35" s="100">
        <v>3500580.0308908448</v>
      </c>
      <c r="T35" s="175">
        <v>2875457.1050676238</v>
      </c>
      <c r="U35" s="176">
        <v>6376037.1359584685</v>
      </c>
      <c r="V35" s="176">
        <v>1396043.6042994424</v>
      </c>
      <c r="W35" s="74">
        <f t="shared" si="4"/>
        <v>7772080.7402579114</v>
      </c>
      <c r="X35" s="177"/>
    </row>
    <row r="36" spans="1:24" s="178" customFormat="1">
      <c r="A36" s="104">
        <v>90</v>
      </c>
      <c r="B36" s="99" t="s">
        <v>34</v>
      </c>
      <c r="C36" s="100">
        <v>3136</v>
      </c>
      <c r="D36" s="100">
        <v>3021008.6900000004</v>
      </c>
      <c r="E36" s="100">
        <v>1310181.7015867301</v>
      </c>
      <c r="F36" s="100">
        <v>4331190.3915867303</v>
      </c>
      <c r="G36" s="169">
        <v>1357.49</v>
      </c>
      <c r="H36" s="170">
        <v>4257088.6399999997</v>
      </c>
      <c r="I36" s="170">
        <v>74101.751586730592</v>
      </c>
      <c r="J36" s="171">
        <f t="shared" si="3"/>
        <v>1.7108864974089359E-2</v>
      </c>
      <c r="K36" s="172">
        <v>973839.13983999984</v>
      </c>
      <c r="L36" s="172">
        <v>0</v>
      </c>
      <c r="M36" s="172">
        <v>38977.501144294118</v>
      </c>
      <c r="N36" s="172">
        <v>56067.877535561885</v>
      </c>
      <c r="O36" s="172">
        <v>0</v>
      </c>
      <c r="P36" s="173">
        <v>-201185.57250000001</v>
      </c>
      <c r="Q36" s="173">
        <v>125733.8554724703</v>
      </c>
      <c r="R36" s="174">
        <v>-653862.3517834699</v>
      </c>
      <c r="S36" s="100">
        <v>413672.20129558677</v>
      </c>
      <c r="T36" s="175">
        <v>-12815.200855707768</v>
      </c>
      <c r="U36" s="176">
        <v>400857.00043987902</v>
      </c>
      <c r="V36" s="176">
        <v>697781.00901599589</v>
      </c>
      <c r="W36" s="74">
        <f t="shared" si="4"/>
        <v>1098638.009455875</v>
      </c>
      <c r="X36" s="177"/>
    </row>
    <row r="37" spans="1:24" s="178" customFormat="1">
      <c r="A37" s="104">
        <v>91</v>
      </c>
      <c r="B37" s="99" t="s">
        <v>35</v>
      </c>
      <c r="C37" s="100">
        <v>658457</v>
      </c>
      <c r="D37" s="100">
        <v>874862245.68999994</v>
      </c>
      <c r="E37" s="100">
        <v>288182151.98634869</v>
      </c>
      <c r="F37" s="100">
        <v>1163044397.6763487</v>
      </c>
      <c r="G37" s="169">
        <v>1357.49</v>
      </c>
      <c r="H37" s="170">
        <v>893848792.92999995</v>
      </c>
      <c r="I37" s="170">
        <v>269195604.74634874</v>
      </c>
      <c r="J37" s="171">
        <f t="shared" si="3"/>
        <v>0.2314577201731729</v>
      </c>
      <c r="K37" s="172">
        <v>0</v>
      </c>
      <c r="L37" s="172">
        <v>0</v>
      </c>
      <c r="M37" s="172">
        <v>11105153.271963337</v>
      </c>
      <c r="N37" s="172">
        <v>13138803.44734589</v>
      </c>
      <c r="O37" s="172">
        <v>3511168.7737840875</v>
      </c>
      <c r="P37" s="173">
        <v>-80268371.109400004</v>
      </c>
      <c r="Q37" s="173">
        <v>-18377841.017744798</v>
      </c>
      <c r="R37" s="174">
        <v>-84284775.365142062</v>
      </c>
      <c r="S37" s="100">
        <v>114019742.74715519</v>
      </c>
      <c r="T37" s="175">
        <v>-60518513.857926749</v>
      </c>
      <c r="U37" s="176">
        <v>53501228.889228441</v>
      </c>
      <c r="V37" s="176">
        <v>84656618.488210052</v>
      </c>
      <c r="W37" s="74">
        <f t="shared" si="4"/>
        <v>138157847.37743849</v>
      </c>
      <c r="X37" s="177"/>
    </row>
    <row r="38" spans="1:24" s="178" customFormat="1">
      <c r="A38" s="104">
        <v>92</v>
      </c>
      <c r="B38" s="99" t="s">
        <v>36</v>
      </c>
      <c r="C38" s="100">
        <v>239206</v>
      </c>
      <c r="D38" s="100">
        <v>377361933.97999996</v>
      </c>
      <c r="E38" s="100">
        <v>129336089.47574258</v>
      </c>
      <c r="F38" s="100">
        <v>506698023.45574254</v>
      </c>
      <c r="G38" s="169">
        <v>1357.49</v>
      </c>
      <c r="H38" s="170">
        <v>324719752.94</v>
      </c>
      <c r="I38" s="170">
        <v>181978270.51574254</v>
      </c>
      <c r="J38" s="171">
        <f t="shared" si="3"/>
        <v>0.35914541224105923</v>
      </c>
      <c r="K38" s="172">
        <v>0</v>
      </c>
      <c r="L38" s="172">
        <v>0</v>
      </c>
      <c r="M38" s="172">
        <v>3137384.4908346091</v>
      </c>
      <c r="N38" s="172">
        <v>5329604.3443425428</v>
      </c>
      <c r="O38" s="172">
        <v>3802709.0964219975</v>
      </c>
      <c r="P38" s="173">
        <v>-32956081.199949995</v>
      </c>
      <c r="Q38" s="173">
        <v>-22836374.691326935</v>
      </c>
      <c r="R38" s="174">
        <v>138698.57291792423</v>
      </c>
      <c r="S38" s="100">
        <v>138594211.12898266</v>
      </c>
      <c r="T38" s="175">
        <v>-3731281.7859953395</v>
      </c>
      <c r="U38" s="176">
        <v>134862929.34298733</v>
      </c>
      <c r="V38" s="176">
        <v>28880220.229859084</v>
      </c>
      <c r="W38" s="74">
        <f t="shared" si="4"/>
        <v>163743149.57284641</v>
      </c>
      <c r="X38" s="177"/>
    </row>
    <row r="39" spans="1:24" s="178" customFormat="1">
      <c r="A39" s="104">
        <v>97</v>
      </c>
      <c r="B39" s="99" t="s">
        <v>37</v>
      </c>
      <c r="C39" s="100">
        <v>2131</v>
      </c>
      <c r="D39" s="100">
        <v>2084845.5800000003</v>
      </c>
      <c r="E39" s="100">
        <v>1135371.2492398336</v>
      </c>
      <c r="F39" s="100">
        <v>3220216.8292398341</v>
      </c>
      <c r="G39" s="169">
        <v>1357.49</v>
      </c>
      <c r="H39" s="170">
        <v>2892811.19</v>
      </c>
      <c r="I39" s="170">
        <v>327405.63923983416</v>
      </c>
      <c r="J39" s="171">
        <f t="shared" si="3"/>
        <v>0.10167192353849094</v>
      </c>
      <c r="K39" s="172">
        <v>101331.94816</v>
      </c>
      <c r="L39" s="172">
        <v>0</v>
      </c>
      <c r="M39" s="172">
        <v>21470.774783113357</v>
      </c>
      <c r="N39" s="172">
        <v>19582.994311939856</v>
      </c>
      <c r="O39" s="172">
        <v>0</v>
      </c>
      <c r="P39" s="173">
        <v>-138808.08499999999</v>
      </c>
      <c r="Q39" s="173">
        <v>179302.23141044893</v>
      </c>
      <c r="R39" s="174">
        <v>602458.74507713842</v>
      </c>
      <c r="S39" s="100">
        <v>1112744.2479824747</v>
      </c>
      <c r="T39" s="175">
        <v>146100.56355772447</v>
      </c>
      <c r="U39" s="176">
        <v>1258844.8115401992</v>
      </c>
      <c r="V39" s="176">
        <v>438251.56820183218</v>
      </c>
      <c r="W39" s="74">
        <f t="shared" si="4"/>
        <v>1697096.3797420315</v>
      </c>
      <c r="X39" s="177"/>
    </row>
    <row r="40" spans="1:24" s="178" customFormat="1">
      <c r="A40" s="104">
        <v>98</v>
      </c>
      <c r="B40" s="99" t="s">
        <v>38</v>
      </c>
      <c r="C40" s="100">
        <v>23090</v>
      </c>
      <c r="D40" s="100">
        <v>36814196.350000001</v>
      </c>
      <c r="E40" s="100">
        <v>3510192.2854759232</v>
      </c>
      <c r="F40" s="100">
        <v>40324388.635475926</v>
      </c>
      <c r="G40" s="169">
        <v>1357.49</v>
      </c>
      <c r="H40" s="170">
        <v>31344444.100000001</v>
      </c>
      <c r="I40" s="170">
        <v>8979944.5354759246</v>
      </c>
      <c r="J40" s="171">
        <f t="shared" si="3"/>
        <v>0.22269263935165273</v>
      </c>
      <c r="K40" s="172">
        <v>0</v>
      </c>
      <c r="L40" s="172">
        <v>0</v>
      </c>
      <c r="M40" s="172">
        <v>187206.90213409936</v>
      </c>
      <c r="N40" s="172">
        <v>453203.09766058432</v>
      </c>
      <c r="O40" s="172">
        <v>0</v>
      </c>
      <c r="P40" s="173">
        <v>-1449201.138</v>
      </c>
      <c r="Q40" s="173">
        <v>3582516.325393742</v>
      </c>
      <c r="R40" s="173">
        <v>2528114.0829214337</v>
      </c>
      <c r="S40" s="100">
        <v>14281783.805585785</v>
      </c>
      <c r="T40" s="175">
        <v>6756087.4565847525</v>
      </c>
      <c r="U40" s="176">
        <v>21037871.262170538</v>
      </c>
      <c r="V40" s="176">
        <v>3413782.7451328421</v>
      </c>
      <c r="W40" s="74">
        <f t="shared" si="4"/>
        <v>24451654.007303379</v>
      </c>
      <c r="X40" s="177"/>
    </row>
    <row r="41" spans="1:24" s="178" customFormat="1">
      <c r="A41" s="104">
        <v>102</v>
      </c>
      <c r="B41" s="99" t="s">
        <v>39</v>
      </c>
      <c r="C41" s="100">
        <v>9870</v>
      </c>
      <c r="D41" s="100">
        <v>13149056.960000001</v>
      </c>
      <c r="E41" s="100">
        <v>1802982.8755883165</v>
      </c>
      <c r="F41" s="100">
        <v>14952039.835588317</v>
      </c>
      <c r="G41" s="169">
        <v>1357.49</v>
      </c>
      <c r="H41" s="170">
        <v>13398426.300000001</v>
      </c>
      <c r="I41" s="170">
        <v>1553613.5355883166</v>
      </c>
      <c r="J41" s="171">
        <f t="shared" si="3"/>
        <v>0.1039064604342787</v>
      </c>
      <c r="K41" s="172">
        <v>0</v>
      </c>
      <c r="L41" s="172">
        <v>0</v>
      </c>
      <c r="M41" s="172">
        <v>129345.35924817498</v>
      </c>
      <c r="N41" s="172">
        <v>166904.5606486937</v>
      </c>
      <c r="O41" s="172">
        <v>0</v>
      </c>
      <c r="P41" s="173">
        <v>-596487.95000000007</v>
      </c>
      <c r="Q41" s="173">
        <v>984515.62336790236</v>
      </c>
      <c r="R41" s="174">
        <v>618463.79893695342</v>
      </c>
      <c r="S41" s="100">
        <v>2856354.9277900411</v>
      </c>
      <c r="T41" s="175">
        <v>4147810.2231568741</v>
      </c>
      <c r="U41" s="176">
        <v>7004165.1509469151</v>
      </c>
      <c r="V41" s="176">
        <v>1917185.8273248719</v>
      </c>
      <c r="W41" s="74">
        <f t="shared" si="4"/>
        <v>8921350.9782717861</v>
      </c>
      <c r="X41" s="177"/>
    </row>
    <row r="42" spans="1:24" s="178" customFormat="1">
      <c r="A42" s="104">
        <v>103</v>
      </c>
      <c r="B42" s="99" t="s">
        <v>40</v>
      </c>
      <c r="C42" s="100">
        <v>2166</v>
      </c>
      <c r="D42" s="100">
        <v>3012389.37</v>
      </c>
      <c r="E42" s="100">
        <v>390229.33210452308</v>
      </c>
      <c r="F42" s="100">
        <v>3402618.7021045233</v>
      </c>
      <c r="G42" s="169">
        <v>1357.49</v>
      </c>
      <c r="H42" s="170">
        <v>2940323.34</v>
      </c>
      <c r="I42" s="170">
        <v>462295.36210452346</v>
      </c>
      <c r="J42" s="171">
        <f t="shared" si="3"/>
        <v>0.13586458036529139</v>
      </c>
      <c r="K42" s="172">
        <v>0</v>
      </c>
      <c r="L42" s="172">
        <v>0</v>
      </c>
      <c r="M42" s="172">
        <v>17658.681494714179</v>
      </c>
      <c r="N42" s="172">
        <v>16355.144977649546</v>
      </c>
      <c r="O42" s="172">
        <v>0</v>
      </c>
      <c r="P42" s="173">
        <v>-134546.19500000001</v>
      </c>
      <c r="Q42" s="173">
        <v>247307.95941079801</v>
      </c>
      <c r="R42" s="174">
        <v>151797.31374396881</v>
      </c>
      <c r="S42" s="100">
        <v>760868.26673165406</v>
      </c>
      <c r="T42" s="175">
        <v>1103889.7374757451</v>
      </c>
      <c r="U42" s="176">
        <v>1864758.0042073992</v>
      </c>
      <c r="V42" s="176">
        <v>466061.27691285906</v>
      </c>
      <c r="W42" s="74">
        <f t="shared" si="4"/>
        <v>2330819.2811202584</v>
      </c>
      <c r="X42" s="177"/>
    </row>
    <row r="43" spans="1:24" s="178" customFormat="1">
      <c r="A43" s="104">
        <v>105</v>
      </c>
      <c r="B43" s="99" t="s">
        <v>41</v>
      </c>
      <c r="C43" s="100">
        <v>2139</v>
      </c>
      <c r="D43" s="100">
        <v>1899802.5599999998</v>
      </c>
      <c r="E43" s="100">
        <v>1325499.8108639752</v>
      </c>
      <c r="F43" s="100">
        <v>3225302.370863975</v>
      </c>
      <c r="G43" s="169">
        <v>1357.49</v>
      </c>
      <c r="H43" s="170">
        <v>2903671.11</v>
      </c>
      <c r="I43" s="170">
        <v>321631.26086397516</v>
      </c>
      <c r="J43" s="171">
        <f t="shared" si="3"/>
        <v>9.972127381589295E-2</v>
      </c>
      <c r="K43" s="172">
        <v>681224.40777599986</v>
      </c>
      <c r="L43" s="172">
        <v>0</v>
      </c>
      <c r="M43" s="172">
        <v>20963.261399231891</v>
      </c>
      <c r="N43" s="172">
        <v>34300.781094482285</v>
      </c>
      <c r="O43" s="172">
        <v>0</v>
      </c>
      <c r="P43" s="173">
        <v>-114566.045</v>
      </c>
      <c r="Q43" s="173">
        <v>366536.63991499488</v>
      </c>
      <c r="R43" s="174">
        <v>372358.27057843527</v>
      </c>
      <c r="S43" s="100">
        <v>1682448.5766271194</v>
      </c>
      <c r="T43" s="175">
        <v>727305.44098069519</v>
      </c>
      <c r="U43" s="176">
        <v>2409754.0176078146</v>
      </c>
      <c r="V43" s="176">
        <v>482796.5705798578</v>
      </c>
      <c r="W43" s="74">
        <f t="shared" si="4"/>
        <v>2892550.5881876722</v>
      </c>
      <c r="X43" s="177"/>
    </row>
    <row r="44" spans="1:24" s="178" customFormat="1">
      <c r="A44" s="104">
        <v>106</v>
      </c>
      <c r="B44" s="99" t="s">
        <v>42</v>
      </c>
      <c r="C44" s="100">
        <v>46880</v>
      </c>
      <c r="D44" s="100">
        <v>67200798.939999998</v>
      </c>
      <c r="E44" s="100">
        <v>10250862.156399649</v>
      </c>
      <c r="F44" s="100">
        <v>77451661.09639965</v>
      </c>
      <c r="G44" s="169">
        <v>1357.49</v>
      </c>
      <c r="H44" s="170">
        <v>63639131.200000003</v>
      </c>
      <c r="I44" s="170">
        <v>13812529.896399647</v>
      </c>
      <c r="J44" s="171">
        <f t="shared" si="3"/>
        <v>0.17833742622005203</v>
      </c>
      <c r="K44" s="172">
        <v>0</v>
      </c>
      <c r="L44" s="172">
        <v>0</v>
      </c>
      <c r="M44" s="172">
        <v>577835.56679253443</v>
      </c>
      <c r="N44" s="172">
        <v>891343.27276910853</v>
      </c>
      <c r="O44" s="172">
        <v>126214.84127152158</v>
      </c>
      <c r="P44" s="173">
        <v>-4732354.3232500004</v>
      </c>
      <c r="Q44" s="173">
        <v>-466606.46200008155</v>
      </c>
      <c r="R44" s="174">
        <v>2202767.691561881</v>
      </c>
      <c r="S44" s="100">
        <v>12411730.48354461</v>
      </c>
      <c r="T44" s="175">
        <v>-193018.53072229135</v>
      </c>
      <c r="U44" s="176">
        <v>12218711.952822318</v>
      </c>
      <c r="V44" s="176">
        <v>6548960.4965896606</v>
      </c>
      <c r="W44" s="74">
        <f t="shared" si="4"/>
        <v>18767672.449411981</v>
      </c>
      <c r="X44" s="177"/>
    </row>
    <row r="45" spans="1:24" s="178" customFormat="1">
      <c r="A45" s="104">
        <v>108</v>
      </c>
      <c r="B45" s="99" t="s">
        <v>43</v>
      </c>
      <c r="C45" s="100">
        <v>10337</v>
      </c>
      <c r="D45" s="100">
        <v>16245274.289999999</v>
      </c>
      <c r="E45" s="100">
        <v>1464461.2939252886</v>
      </c>
      <c r="F45" s="100">
        <v>17709735.583925288</v>
      </c>
      <c r="G45" s="169">
        <v>1357.49</v>
      </c>
      <c r="H45" s="170">
        <v>14032374.130000001</v>
      </c>
      <c r="I45" s="170">
        <v>3677361.4539252874</v>
      </c>
      <c r="J45" s="171">
        <f t="shared" si="3"/>
        <v>0.20764632179280768</v>
      </c>
      <c r="K45" s="172">
        <v>0</v>
      </c>
      <c r="L45" s="172">
        <v>0</v>
      </c>
      <c r="M45" s="172">
        <v>89991.154059379798</v>
      </c>
      <c r="N45" s="172">
        <v>176604.80334860436</v>
      </c>
      <c r="O45" s="172">
        <v>0</v>
      </c>
      <c r="P45" s="173">
        <v>-637196.41249999998</v>
      </c>
      <c r="Q45" s="173">
        <v>794831.40611597209</v>
      </c>
      <c r="R45" s="174">
        <v>199402.46865127463</v>
      </c>
      <c r="S45" s="100">
        <v>4300994.8736005183</v>
      </c>
      <c r="T45" s="175">
        <v>4479167.3199746851</v>
      </c>
      <c r="U45" s="176">
        <v>8780162.1935752034</v>
      </c>
      <c r="V45" s="176">
        <v>1731385.3863370619</v>
      </c>
      <c r="W45" s="74">
        <f t="shared" si="4"/>
        <v>10511547.579912266</v>
      </c>
      <c r="X45" s="177"/>
    </row>
    <row r="46" spans="1:24" s="178" customFormat="1">
      <c r="A46" s="104">
        <v>109</v>
      </c>
      <c r="B46" s="99" t="s">
        <v>44</v>
      </c>
      <c r="C46" s="100">
        <v>67971</v>
      </c>
      <c r="D46" s="100">
        <v>92175313.710000008</v>
      </c>
      <c r="E46" s="100">
        <v>14112447.715683714</v>
      </c>
      <c r="F46" s="100">
        <v>106287761.42568372</v>
      </c>
      <c r="G46" s="169">
        <v>1357.49</v>
      </c>
      <c r="H46" s="170">
        <v>92269952.790000007</v>
      </c>
      <c r="I46" s="170">
        <v>14017808.635683715</v>
      </c>
      <c r="J46" s="171">
        <f t="shared" si="3"/>
        <v>0.13188544426617688</v>
      </c>
      <c r="K46" s="172">
        <v>0</v>
      </c>
      <c r="L46" s="172">
        <v>0</v>
      </c>
      <c r="M46" s="172">
        <v>887773.7603111465</v>
      </c>
      <c r="N46" s="172">
        <v>1267399.1174996709</v>
      </c>
      <c r="O46" s="172">
        <v>146984.67400698512</v>
      </c>
      <c r="P46" s="173">
        <v>-6703202.03455</v>
      </c>
      <c r="Q46" s="173">
        <v>324704.96673267352</v>
      </c>
      <c r="R46" s="174">
        <v>3172210.2878402574</v>
      </c>
      <c r="S46" s="100">
        <v>13113679.40752445</v>
      </c>
      <c r="T46" s="175">
        <v>7063824.4965344556</v>
      </c>
      <c r="U46" s="176">
        <v>20177503.904058903</v>
      </c>
      <c r="V46" s="176">
        <v>10152097.412563667</v>
      </c>
      <c r="W46" s="74">
        <f t="shared" si="4"/>
        <v>30329601.31662257</v>
      </c>
      <c r="X46" s="177"/>
    </row>
    <row r="47" spans="1:24" s="178" customFormat="1">
      <c r="A47" s="104">
        <v>111</v>
      </c>
      <c r="B47" s="99" t="s">
        <v>45</v>
      </c>
      <c r="C47" s="100">
        <v>18344</v>
      </c>
      <c r="D47" s="100">
        <v>18982083.359999999</v>
      </c>
      <c r="E47" s="100">
        <v>4090901.6211973708</v>
      </c>
      <c r="F47" s="100">
        <v>23072984.981197372</v>
      </c>
      <c r="G47" s="169">
        <v>1357.49</v>
      </c>
      <c r="H47" s="170">
        <v>24901796.559999999</v>
      </c>
      <c r="I47" s="170">
        <v>-1828811.5788026266</v>
      </c>
      <c r="J47" s="171">
        <f t="shared" si="3"/>
        <v>-7.9262027877752314E-2</v>
      </c>
      <c r="K47" s="172">
        <v>0</v>
      </c>
      <c r="L47" s="172">
        <v>0</v>
      </c>
      <c r="M47" s="172">
        <v>221116.98425874268</v>
      </c>
      <c r="N47" s="172">
        <v>381157.96053684183</v>
      </c>
      <c r="O47" s="172">
        <v>0</v>
      </c>
      <c r="P47" s="173">
        <v>-1579655.5502499999</v>
      </c>
      <c r="Q47" s="173">
        <v>4771516.2116033938</v>
      </c>
      <c r="R47" s="174">
        <v>4883801.164530063</v>
      </c>
      <c r="S47" s="100">
        <v>6849125.1918764142</v>
      </c>
      <c r="T47" s="175">
        <v>5605111.1645146525</v>
      </c>
      <c r="U47" s="176">
        <v>12454236.356391067</v>
      </c>
      <c r="V47" s="176">
        <v>3080256.0173459691</v>
      </c>
      <c r="W47" s="74">
        <f t="shared" si="4"/>
        <v>15534492.373737035</v>
      </c>
      <c r="X47" s="177"/>
    </row>
    <row r="48" spans="1:24" s="178" customFormat="1">
      <c r="A48" s="104">
        <v>139</v>
      </c>
      <c r="B48" s="99" t="s">
        <v>46</v>
      </c>
      <c r="C48" s="100">
        <v>9912</v>
      </c>
      <c r="D48" s="100">
        <v>20258377.329999998</v>
      </c>
      <c r="E48" s="100">
        <v>2254464.5683431029</v>
      </c>
      <c r="F48" s="100">
        <v>22512841.898343101</v>
      </c>
      <c r="G48" s="169">
        <v>1357.49</v>
      </c>
      <c r="H48" s="170">
        <v>13455440.880000001</v>
      </c>
      <c r="I48" s="170">
        <v>9057401.0183431003</v>
      </c>
      <c r="J48" s="171">
        <f t="shared" si="3"/>
        <v>0.40232153093962369</v>
      </c>
      <c r="K48" s="172">
        <v>0</v>
      </c>
      <c r="L48" s="172">
        <v>0</v>
      </c>
      <c r="M48" s="172">
        <v>84494.240308703243</v>
      </c>
      <c r="N48" s="172">
        <v>173858.95702665971</v>
      </c>
      <c r="O48" s="172">
        <v>16784.097893159054</v>
      </c>
      <c r="P48" s="173">
        <v>-536915.38500000001</v>
      </c>
      <c r="Q48" s="173">
        <v>-429732.43547558074</v>
      </c>
      <c r="R48" s="174">
        <v>-885813.02231922478</v>
      </c>
      <c r="S48" s="100">
        <v>7480077.4707768168</v>
      </c>
      <c r="T48" s="175">
        <v>5283165.6915568877</v>
      </c>
      <c r="U48" s="176">
        <v>12763243.162333705</v>
      </c>
      <c r="V48" s="176">
        <v>1478972.4445729773</v>
      </c>
      <c r="W48" s="74">
        <f t="shared" si="4"/>
        <v>14242215.606906682</v>
      </c>
      <c r="X48" s="177"/>
    </row>
    <row r="49" spans="1:24" s="178" customFormat="1">
      <c r="A49" s="104">
        <v>140</v>
      </c>
      <c r="B49" s="99" t="s">
        <v>47</v>
      </c>
      <c r="C49" s="100">
        <v>20958</v>
      </c>
      <c r="D49" s="100">
        <v>28884235.490000002</v>
      </c>
      <c r="E49" s="100">
        <v>3659971.0022543888</v>
      </c>
      <c r="F49" s="100">
        <v>32544206.492254391</v>
      </c>
      <c r="G49" s="169">
        <v>1357.49</v>
      </c>
      <c r="H49" s="170">
        <v>28450275.420000002</v>
      </c>
      <c r="I49" s="170">
        <v>4093931.0722543895</v>
      </c>
      <c r="J49" s="171">
        <f t="shared" si="3"/>
        <v>0.12579600222327608</v>
      </c>
      <c r="K49" s="172">
        <v>328094.75148799992</v>
      </c>
      <c r="L49" s="172">
        <v>0</v>
      </c>
      <c r="M49" s="172">
        <v>292622.37644966767</v>
      </c>
      <c r="N49" s="172">
        <v>422382.26278532407</v>
      </c>
      <c r="O49" s="172">
        <v>0</v>
      </c>
      <c r="P49" s="173">
        <v>-1725410.9459000002</v>
      </c>
      <c r="Q49" s="173">
        <v>5523398.6296020951</v>
      </c>
      <c r="R49" s="174">
        <v>3251006.5970276291</v>
      </c>
      <c r="S49" s="100">
        <v>12186024.743707106</v>
      </c>
      <c r="T49" s="175">
        <v>7532261.211798111</v>
      </c>
      <c r="U49" s="176">
        <v>19718285.955505215</v>
      </c>
      <c r="V49" s="176">
        <v>3547566.4385813437</v>
      </c>
      <c r="W49" s="74">
        <f t="shared" si="4"/>
        <v>23265852.394086558</v>
      </c>
      <c r="X49" s="177"/>
    </row>
    <row r="50" spans="1:24" s="178" customFormat="1">
      <c r="A50" s="104">
        <v>142</v>
      </c>
      <c r="B50" s="99" t="s">
        <v>48</v>
      </c>
      <c r="C50" s="100">
        <v>6559</v>
      </c>
      <c r="D50" s="100">
        <v>8759303.0899999999</v>
      </c>
      <c r="E50" s="100">
        <v>1248422.1102574968</v>
      </c>
      <c r="F50" s="100">
        <v>10007725.200257497</v>
      </c>
      <c r="G50" s="169">
        <v>1357.49</v>
      </c>
      <c r="H50" s="170">
        <v>8903776.9100000001</v>
      </c>
      <c r="I50" s="170">
        <v>1103948.2902574968</v>
      </c>
      <c r="J50" s="171">
        <f t="shared" si="3"/>
        <v>0.11030961264095185</v>
      </c>
      <c r="K50" s="172">
        <v>0</v>
      </c>
      <c r="L50" s="172">
        <v>0</v>
      </c>
      <c r="M50" s="172">
        <v>65889.498264678492</v>
      </c>
      <c r="N50" s="172">
        <v>93377.968251863233</v>
      </c>
      <c r="O50" s="172">
        <v>0</v>
      </c>
      <c r="P50" s="173">
        <v>-394488.005</v>
      </c>
      <c r="Q50" s="173">
        <v>-470179.65418347431</v>
      </c>
      <c r="R50" s="174">
        <v>-124468.92423307331</v>
      </c>
      <c r="S50" s="100">
        <v>274079.17335749092</v>
      </c>
      <c r="T50" s="175">
        <v>2434403.4918106389</v>
      </c>
      <c r="U50" s="176">
        <v>2708482.6651681298</v>
      </c>
      <c r="V50" s="176">
        <v>1146310.961099721</v>
      </c>
      <c r="W50" s="74">
        <f t="shared" si="4"/>
        <v>3854793.6262678509</v>
      </c>
      <c r="X50" s="177"/>
    </row>
    <row r="51" spans="1:24" s="178" customFormat="1">
      <c r="A51" s="104">
        <v>143</v>
      </c>
      <c r="B51" s="99" t="s">
        <v>49</v>
      </c>
      <c r="C51" s="100">
        <v>6877</v>
      </c>
      <c r="D51" s="100">
        <v>8838430.8300000001</v>
      </c>
      <c r="E51" s="100">
        <v>1472761.6990430804</v>
      </c>
      <c r="F51" s="100">
        <v>10311192.52904308</v>
      </c>
      <c r="G51" s="169">
        <v>1357.49</v>
      </c>
      <c r="H51" s="170">
        <v>9335458.7300000004</v>
      </c>
      <c r="I51" s="170">
        <v>975733.79904307984</v>
      </c>
      <c r="J51" s="171">
        <f t="shared" si="3"/>
        <v>9.4628608310316539E-2</v>
      </c>
      <c r="K51" s="172">
        <v>34690.595541333329</v>
      </c>
      <c r="L51" s="172">
        <v>0</v>
      </c>
      <c r="M51" s="172">
        <v>73928.524450048368</v>
      </c>
      <c r="N51" s="172">
        <v>121474.26931773812</v>
      </c>
      <c r="O51" s="172">
        <v>0</v>
      </c>
      <c r="P51" s="173">
        <v>-498272.59499999997</v>
      </c>
      <c r="Q51" s="173">
        <v>212147.98602903739</v>
      </c>
      <c r="R51" s="174">
        <v>511004.9922880067</v>
      </c>
      <c r="S51" s="100">
        <v>1430707.5716692437</v>
      </c>
      <c r="T51" s="175">
        <v>2519104.8976838845</v>
      </c>
      <c r="U51" s="176">
        <v>3949812.4693531282</v>
      </c>
      <c r="V51" s="176">
        <v>1312895.1554152814</v>
      </c>
      <c r="W51" s="74">
        <f t="shared" si="4"/>
        <v>5262707.6247684099</v>
      </c>
      <c r="X51" s="177"/>
    </row>
    <row r="52" spans="1:24" s="178" customFormat="1">
      <c r="A52" s="104">
        <v>145</v>
      </c>
      <c r="B52" s="99" t="s">
        <v>50</v>
      </c>
      <c r="C52" s="100">
        <v>12366</v>
      </c>
      <c r="D52" s="100">
        <v>22277976.07</v>
      </c>
      <c r="E52" s="100">
        <v>1417404.4435066914</v>
      </c>
      <c r="F52" s="100">
        <v>23695380.513506692</v>
      </c>
      <c r="G52" s="169">
        <v>1357.49</v>
      </c>
      <c r="H52" s="170">
        <v>16786721.34</v>
      </c>
      <c r="I52" s="170">
        <v>6908659.1735066921</v>
      </c>
      <c r="J52" s="171">
        <f t="shared" si="3"/>
        <v>0.29156143618662977</v>
      </c>
      <c r="K52" s="172">
        <v>0</v>
      </c>
      <c r="L52" s="172">
        <v>0</v>
      </c>
      <c r="M52" s="172">
        <v>101686.86274915223</v>
      </c>
      <c r="N52" s="172">
        <v>182248.46253351934</v>
      </c>
      <c r="O52" s="172">
        <v>60274.573285487088</v>
      </c>
      <c r="P52" s="173">
        <v>-673292.89500000002</v>
      </c>
      <c r="Q52" s="173">
        <v>1584963.4312574198</v>
      </c>
      <c r="R52" s="174">
        <v>22192.390149493018</v>
      </c>
      <c r="S52" s="100">
        <v>8186731.9984817635</v>
      </c>
      <c r="T52" s="175">
        <v>5767590.0018273341</v>
      </c>
      <c r="U52" s="176">
        <v>13954322.000309099</v>
      </c>
      <c r="V52" s="176">
        <v>2016388.4337186066</v>
      </c>
      <c r="W52" s="74">
        <f t="shared" si="4"/>
        <v>15970710.434027705</v>
      </c>
      <c r="X52" s="177"/>
    </row>
    <row r="53" spans="1:24" s="178" customFormat="1">
      <c r="A53" s="104">
        <v>146</v>
      </c>
      <c r="B53" s="99" t="s">
        <v>51</v>
      </c>
      <c r="C53" s="100">
        <v>4643</v>
      </c>
      <c r="D53" s="100">
        <v>3997677.77</v>
      </c>
      <c r="E53" s="100">
        <v>2946261.2890146156</v>
      </c>
      <c r="F53" s="100">
        <v>6943939.0590146156</v>
      </c>
      <c r="G53" s="169">
        <v>1357.49</v>
      </c>
      <c r="H53" s="170">
        <v>6302826.0700000003</v>
      </c>
      <c r="I53" s="170">
        <v>641112.9890146153</v>
      </c>
      <c r="J53" s="171">
        <f t="shared" si="3"/>
        <v>9.2326989561108394E-2</v>
      </c>
      <c r="K53" s="172">
        <v>1328431.684992</v>
      </c>
      <c r="L53" s="172">
        <v>0</v>
      </c>
      <c r="M53" s="172">
        <v>57898.968879223241</v>
      </c>
      <c r="N53" s="172">
        <v>75514.977892262701</v>
      </c>
      <c r="O53" s="172">
        <v>0</v>
      </c>
      <c r="P53" s="173">
        <v>-263247.32999999996</v>
      </c>
      <c r="Q53" s="173">
        <v>1608837.3784470616</v>
      </c>
      <c r="R53" s="174">
        <v>817470.9367858331</v>
      </c>
      <c r="S53" s="100">
        <v>4266019.6060109958</v>
      </c>
      <c r="T53" s="175">
        <v>470652.98284680286</v>
      </c>
      <c r="U53" s="176">
        <v>4736672.5888577988</v>
      </c>
      <c r="V53" s="176">
        <v>1005696.8442927339</v>
      </c>
      <c r="W53" s="74">
        <f t="shared" si="4"/>
        <v>5742369.4331505327</v>
      </c>
      <c r="X53" s="177"/>
    </row>
    <row r="54" spans="1:24" s="178" customFormat="1">
      <c r="A54" s="104">
        <v>148</v>
      </c>
      <c r="B54" s="99" t="s">
        <v>52</v>
      </c>
      <c r="C54" s="100">
        <v>7008</v>
      </c>
      <c r="D54" s="100">
        <v>8003718.5900000008</v>
      </c>
      <c r="E54" s="100">
        <v>6939538.7899143649</v>
      </c>
      <c r="F54" s="100">
        <v>14943257.379914366</v>
      </c>
      <c r="G54" s="169">
        <v>1357.49</v>
      </c>
      <c r="H54" s="170">
        <v>9513289.9199999999</v>
      </c>
      <c r="I54" s="170">
        <v>5429967.4599143658</v>
      </c>
      <c r="J54" s="171">
        <f t="shared" si="3"/>
        <v>0.3633724108381437</v>
      </c>
      <c r="K54" s="172">
        <v>2067244.0596480002</v>
      </c>
      <c r="L54" s="172">
        <v>424512.25</v>
      </c>
      <c r="M54" s="172">
        <v>87322.280486130956</v>
      </c>
      <c r="N54" s="172">
        <v>131643.30301647773</v>
      </c>
      <c r="O54" s="172">
        <v>26729.826810800423</v>
      </c>
      <c r="P54" s="173">
        <v>-345230.02499999997</v>
      </c>
      <c r="Q54" s="173">
        <v>-329589.26964456675</v>
      </c>
      <c r="R54" s="174">
        <v>1783305.7214017527</v>
      </c>
      <c r="S54" s="100">
        <v>9275905.606632961</v>
      </c>
      <c r="T54" s="175">
        <v>-35989.029961915985</v>
      </c>
      <c r="U54" s="176">
        <v>9239916.5766710453</v>
      </c>
      <c r="V54" s="176">
        <v>1141986.6262101373</v>
      </c>
      <c r="W54" s="74">
        <f t="shared" si="4"/>
        <v>10381903.202881183</v>
      </c>
      <c r="X54" s="177"/>
    </row>
    <row r="55" spans="1:24" s="178" customFormat="1">
      <c r="A55" s="104">
        <v>149</v>
      </c>
      <c r="B55" s="99" t="s">
        <v>53</v>
      </c>
      <c r="C55" s="100">
        <v>5353</v>
      </c>
      <c r="D55" s="100">
        <v>7639298.5700000003</v>
      </c>
      <c r="E55" s="100">
        <v>2002167.7749154898</v>
      </c>
      <c r="F55" s="100">
        <v>9641466.3449154906</v>
      </c>
      <c r="G55" s="169">
        <v>1357.49</v>
      </c>
      <c r="H55" s="170">
        <v>7266643.9699999997</v>
      </c>
      <c r="I55" s="170">
        <v>2374822.3749154909</v>
      </c>
      <c r="J55" s="171">
        <f t="shared" si="3"/>
        <v>0.24631340192022488</v>
      </c>
      <c r="K55" s="172">
        <v>0</v>
      </c>
      <c r="L55" s="172">
        <v>0</v>
      </c>
      <c r="M55" s="172">
        <v>39408.988038271367</v>
      </c>
      <c r="N55" s="172">
        <v>65075.385287582365</v>
      </c>
      <c r="O55" s="172">
        <v>0</v>
      </c>
      <c r="P55" s="173">
        <v>-268778.82500000001</v>
      </c>
      <c r="Q55" s="173">
        <v>245242.1245304452</v>
      </c>
      <c r="R55" s="174">
        <v>238960.76536673616</v>
      </c>
      <c r="S55" s="100">
        <v>2694730.8131385259</v>
      </c>
      <c r="T55" s="175">
        <v>-65905.699598092557</v>
      </c>
      <c r="U55" s="176">
        <v>2628825.1135404333</v>
      </c>
      <c r="V55" s="176">
        <v>857990.56899643107</v>
      </c>
      <c r="W55" s="74">
        <f t="shared" si="4"/>
        <v>3486815.6825368647</v>
      </c>
      <c r="X55" s="177"/>
    </row>
    <row r="56" spans="1:24" s="178" customFormat="1">
      <c r="A56" s="104">
        <v>151</v>
      </c>
      <c r="B56" s="99" t="s">
        <v>54</v>
      </c>
      <c r="C56" s="100">
        <v>1891</v>
      </c>
      <c r="D56" s="100">
        <v>2029084.3000000003</v>
      </c>
      <c r="E56" s="100">
        <v>739984.15439001075</v>
      </c>
      <c r="F56" s="100">
        <v>2769068.4543900108</v>
      </c>
      <c r="G56" s="169">
        <v>1357.49</v>
      </c>
      <c r="H56" s="170">
        <v>2567013.59</v>
      </c>
      <c r="I56" s="170">
        <v>202054.86439001095</v>
      </c>
      <c r="J56" s="171">
        <f t="shared" si="3"/>
        <v>7.2968533540468561E-2</v>
      </c>
      <c r="K56" s="172">
        <v>193408.09132800001</v>
      </c>
      <c r="L56" s="172">
        <v>0</v>
      </c>
      <c r="M56" s="172">
        <v>20926.787820690359</v>
      </c>
      <c r="N56" s="172">
        <v>29780.844978143301</v>
      </c>
      <c r="O56" s="172">
        <v>0</v>
      </c>
      <c r="P56" s="173">
        <v>-86443.255000000005</v>
      </c>
      <c r="Q56" s="173">
        <v>111084.82485202957</v>
      </c>
      <c r="R56" s="174">
        <v>-72973.60970174204</v>
      </c>
      <c r="S56" s="100">
        <v>397838.54866713216</v>
      </c>
      <c r="T56" s="175">
        <v>646253.34752329963</v>
      </c>
      <c r="U56" s="176">
        <v>1044091.8961904318</v>
      </c>
      <c r="V56" s="176">
        <v>476479.8248655186</v>
      </c>
      <c r="W56" s="74">
        <f t="shared" si="4"/>
        <v>1520571.7210559505</v>
      </c>
      <c r="X56" s="177"/>
    </row>
    <row r="57" spans="1:24" s="178" customFormat="1">
      <c r="A57" s="104">
        <v>152</v>
      </c>
      <c r="B57" s="99" t="s">
        <v>55</v>
      </c>
      <c r="C57" s="100">
        <v>4480</v>
      </c>
      <c r="D57" s="100">
        <v>6970904.0100000007</v>
      </c>
      <c r="E57" s="100">
        <v>622436.7611307737</v>
      </c>
      <c r="F57" s="100">
        <v>7593340.7711307742</v>
      </c>
      <c r="G57" s="169">
        <v>1357.49</v>
      </c>
      <c r="H57" s="170">
        <v>6081555.2000000002</v>
      </c>
      <c r="I57" s="170">
        <v>1511785.571130774</v>
      </c>
      <c r="J57" s="171">
        <f t="shared" si="3"/>
        <v>0.1990936027628909</v>
      </c>
      <c r="K57" s="172">
        <v>0</v>
      </c>
      <c r="L57" s="172">
        <v>0</v>
      </c>
      <c r="M57" s="172">
        <v>45020.822140073513</v>
      </c>
      <c r="N57" s="172">
        <v>54757.21695933611</v>
      </c>
      <c r="O57" s="172">
        <v>0</v>
      </c>
      <c r="P57" s="173">
        <v>-258639.03999999998</v>
      </c>
      <c r="Q57" s="173">
        <v>112101.51861548294</v>
      </c>
      <c r="R57" s="174">
        <v>-298379.37544949498</v>
      </c>
      <c r="S57" s="100">
        <v>1166646.7133961716</v>
      </c>
      <c r="T57" s="175">
        <v>2310168.6661312296</v>
      </c>
      <c r="U57" s="176">
        <v>3476815.3795274012</v>
      </c>
      <c r="V57" s="176">
        <v>900584.18956868444</v>
      </c>
      <c r="W57" s="74">
        <f t="shared" si="4"/>
        <v>4377399.5690960856</v>
      </c>
      <c r="X57" s="177"/>
    </row>
    <row r="58" spans="1:24" s="178" customFormat="1">
      <c r="A58" s="104">
        <v>153</v>
      </c>
      <c r="B58" s="99" t="s">
        <v>56</v>
      </c>
      <c r="C58" s="100">
        <v>25655</v>
      </c>
      <c r="D58" s="100">
        <v>29623307.340000004</v>
      </c>
      <c r="E58" s="100">
        <v>6061689.1831999123</v>
      </c>
      <c r="F58" s="100">
        <v>35684996.523199916</v>
      </c>
      <c r="G58" s="169">
        <v>1357.49</v>
      </c>
      <c r="H58" s="170">
        <v>34826405.950000003</v>
      </c>
      <c r="I58" s="170">
        <v>858590.57319991291</v>
      </c>
      <c r="J58" s="171">
        <f t="shared" si="3"/>
        <v>2.4060267811479727E-2</v>
      </c>
      <c r="K58" s="172">
        <v>0</v>
      </c>
      <c r="L58" s="172">
        <v>0</v>
      </c>
      <c r="M58" s="172">
        <v>329375.85314675409</v>
      </c>
      <c r="N58" s="172">
        <v>471053.13813847455</v>
      </c>
      <c r="O58" s="172">
        <v>0</v>
      </c>
      <c r="P58" s="173">
        <v>-2405355.8125</v>
      </c>
      <c r="Q58" s="173">
        <v>7462319.6899723699</v>
      </c>
      <c r="R58" s="174">
        <v>5945910.1393650733</v>
      </c>
      <c r="S58" s="100">
        <v>12661893.581322586</v>
      </c>
      <c r="T58" s="175">
        <v>8029663.7885033907</v>
      </c>
      <c r="U58" s="176">
        <v>20691557.369825978</v>
      </c>
      <c r="V58" s="176">
        <v>3752594.8290626793</v>
      </c>
      <c r="W58" s="74">
        <f t="shared" si="4"/>
        <v>24444152.198888656</v>
      </c>
      <c r="X58" s="177"/>
    </row>
    <row r="59" spans="1:24" s="178" customFormat="1">
      <c r="A59" s="104">
        <v>165</v>
      </c>
      <c r="B59" s="99" t="s">
        <v>57</v>
      </c>
      <c r="C59" s="100">
        <v>16340</v>
      </c>
      <c r="D59" s="100">
        <v>25157943.580000002</v>
      </c>
      <c r="E59" s="100">
        <v>2657368.3192879232</v>
      </c>
      <c r="F59" s="100">
        <v>27815311.899287924</v>
      </c>
      <c r="G59" s="169">
        <v>1357.49</v>
      </c>
      <c r="H59" s="170">
        <v>22181386.600000001</v>
      </c>
      <c r="I59" s="170">
        <v>5633925.2992879227</v>
      </c>
      <c r="J59" s="171">
        <f t="shared" si="3"/>
        <v>0.20254762267944051</v>
      </c>
      <c r="K59" s="172">
        <v>0</v>
      </c>
      <c r="L59" s="172">
        <v>0</v>
      </c>
      <c r="M59" s="172">
        <v>148601.69847901419</v>
      </c>
      <c r="N59" s="172">
        <v>228172.98688482109</v>
      </c>
      <c r="O59" s="172">
        <v>0</v>
      </c>
      <c r="P59" s="173">
        <v>-1292332.9774999998</v>
      </c>
      <c r="Q59" s="173">
        <v>997757.58331705444</v>
      </c>
      <c r="R59" s="174">
        <v>235673.72782650596</v>
      </c>
      <c r="S59" s="100">
        <v>5951798.3182953186</v>
      </c>
      <c r="T59" s="175">
        <v>4972339.3960864134</v>
      </c>
      <c r="U59" s="176">
        <v>10924137.714381732</v>
      </c>
      <c r="V59" s="176">
        <v>2438656.0822566152</v>
      </c>
      <c r="W59" s="74">
        <f t="shared" si="4"/>
        <v>13362793.796638347</v>
      </c>
      <c r="X59" s="177"/>
    </row>
    <row r="60" spans="1:24" s="178" customFormat="1">
      <c r="A60" s="104">
        <v>167</v>
      </c>
      <c r="B60" s="99" t="s">
        <v>58</v>
      </c>
      <c r="C60" s="100">
        <v>77261</v>
      </c>
      <c r="D60" s="100">
        <v>96768735.859999999</v>
      </c>
      <c r="E60" s="100">
        <v>17346285.326277401</v>
      </c>
      <c r="F60" s="100">
        <v>114115021.1862774</v>
      </c>
      <c r="G60" s="169">
        <v>1357.49</v>
      </c>
      <c r="H60" s="170">
        <v>104881034.89</v>
      </c>
      <c r="I60" s="170">
        <v>9233986.2962774038</v>
      </c>
      <c r="J60" s="171">
        <f t="shared" si="3"/>
        <v>8.091823670789286E-2</v>
      </c>
      <c r="K60" s="172">
        <v>0</v>
      </c>
      <c r="L60" s="172">
        <v>0</v>
      </c>
      <c r="M60" s="172">
        <v>1129413.7745904957</v>
      </c>
      <c r="N60" s="172">
        <v>1507364.2149743752</v>
      </c>
      <c r="O60" s="172">
        <v>238203.04821168003</v>
      </c>
      <c r="P60" s="173">
        <v>-7319766.9368000012</v>
      </c>
      <c r="Q60" s="173">
        <v>8126809.5509918388</v>
      </c>
      <c r="R60" s="174">
        <v>7711151.5837480389</v>
      </c>
      <c r="S60" s="100">
        <v>20627161.531993836</v>
      </c>
      <c r="T60" s="175">
        <v>24828964.821396858</v>
      </c>
      <c r="U60" s="176">
        <v>45456126.353390694</v>
      </c>
      <c r="V60" s="176">
        <v>12199652.05330129</v>
      </c>
      <c r="W60" s="74">
        <f t="shared" si="4"/>
        <v>57655778.406691983</v>
      </c>
      <c r="X60" s="177"/>
    </row>
    <row r="61" spans="1:24" s="178" customFormat="1">
      <c r="A61" s="104">
        <v>169</v>
      </c>
      <c r="B61" s="99" t="s">
        <v>59</v>
      </c>
      <c r="C61" s="100">
        <v>5046</v>
      </c>
      <c r="D61" s="100">
        <v>7101007.5200000005</v>
      </c>
      <c r="E61" s="100">
        <v>723955.51710822852</v>
      </c>
      <c r="F61" s="100">
        <v>7824963.0371082295</v>
      </c>
      <c r="G61" s="169">
        <v>1357.49</v>
      </c>
      <c r="H61" s="170">
        <v>6849894.54</v>
      </c>
      <c r="I61" s="170">
        <v>975068.49710822944</v>
      </c>
      <c r="J61" s="171">
        <f t="shared" si="3"/>
        <v>0.12460998122089187</v>
      </c>
      <c r="K61" s="172">
        <v>0</v>
      </c>
      <c r="L61" s="172">
        <v>0</v>
      </c>
      <c r="M61" s="172">
        <v>52768.099636699553</v>
      </c>
      <c r="N61" s="172">
        <v>56742.357621506169</v>
      </c>
      <c r="O61" s="172">
        <v>0</v>
      </c>
      <c r="P61" s="173">
        <v>-274911.86000000004</v>
      </c>
      <c r="Q61" s="173">
        <v>187663.49633967626</v>
      </c>
      <c r="R61" s="174">
        <v>171890.24274198004</v>
      </c>
      <c r="S61" s="100">
        <v>1169220.8334480915</v>
      </c>
      <c r="T61" s="175">
        <v>1376857.7813320884</v>
      </c>
      <c r="U61" s="176">
        <v>2546078.6147801802</v>
      </c>
      <c r="V61" s="176">
        <v>867010.07077748189</v>
      </c>
      <c r="W61" s="74">
        <f t="shared" si="4"/>
        <v>3413088.685557662</v>
      </c>
      <c r="X61" s="177"/>
    </row>
    <row r="62" spans="1:24" s="178" customFormat="1">
      <c r="A62" s="104">
        <v>171</v>
      </c>
      <c r="B62" s="99" t="s">
        <v>60</v>
      </c>
      <c r="C62" s="100">
        <v>4624</v>
      </c>
      <c r="D62" s="100">
        <v>5854509.4199999999</v>
      </c>
      <c r="E62" s="100">
        <v>1072392.4908241597</v>
      </c>
      <c r="F62" s="100">
        <v>6926901.9108241592</v>
      </c>
      <c r="G62" s="169">
        <v>1357.49</v>
      </c>
      <c r="H62" s="170">
        <v>6277033.7599999998</v>
      </c>
      <c r="I62" s="170">
        <v>649868.15082415938</v>
      </c>
      <c r="J62" s="171">
        <f t="shared" si="3"/>
        <v>9.3818009723605059E-2</v>
      </c>
      <c r="K62" s="172">
        <v>26806.400768</v>
      </c>
      <c r="L62" s="172">
        <v>0</v>
      </c>
      <c r="M62" s="172">
        <v>45048.070721683354</v>
      </c>
      <c r="N62" s="172">
        <v>86675.207613187638</v>
      </c>
      <c r="O62" s="172">
        <v>0</v>
      </c>
      <c r="P62" s="173">
        <v>-275232.32500000001</v>
      </c>
      <c r="Q62" s="173">
        <v>4692.4158618473566</v>
      </c>
      <c r="R62" s="174">
        <v>-175789.02529530803</v>
      </c>
      <c r="S62" s="100">
        <v>362068.89549356967</v>
      </c>
      <c r="T62" s="175">
        <v>1266318.9621396677</v>
      </c>
      <c r="U62" s="176">
        <v>1628387.8576332373</v>
      </c>
      <c r="V62" s="176">
        <v>901856.00179482601</v>
      </c>
      <c r="W62" s="74">
        <f t="shared" si="4"/>
        <v>2530243.859428063</v>
      </c>
      <c r="X62" s="177"/>
    </row>
    <row r="63" spans="1:24" s="178" customFormat="1">
      <c r="A63" s="104">
        <v>172</v>
      </c>
      <c r="B63" s="99" t="s">
        <v>61</v>
      </c>
      <c r="C63" s="100">
        <v>4263</v>
      </c>
      <c r="D63" s="100">
        <v>4472572.96</v>
      </c>
      <c r="E63" s="100">
        <v>1315567.0384433847</v>
      </c>
      <c r="F63" s="100">
        <v>5788139.9984433847</v>
      </c>
      <c r="G63" s="169">
        <v>1357.49</v>
      </c>
      <c r="H63" s="170">
        <v>5786979.8700000001</v>
      </c>
      <c r="I63" s="170">
        <v>1160.1284433845431</v>
      </c>
      <c r="J63" s="171">
        <f t="shared" si="3"/>
        <v>2.0043199433609737E-4</v>
      </c>
      <c r="K63" s="172">
        <v>551548.40647200006</v>
      </c>
      <c r="L63" s="172">
        <v>0</v>
      </c>
      <c r="M63" s="172">
        <v>51028.957890690581</v>
      </c>
      <c r="N63" s="172">
        <v>62650.582220264303</v>
      </c>
      <c r="O63" s="172">
        <v>0</v>
      </c>
      <c r="P63" s="173">
        <v>-267973.09000000003</v>
      </c>
      <c r="Q63" s="173">
        <v>-579647.53119679133</v>
      </c>
      <c r="R63" s="174">
        <v>-551859.60109635885</v>
      </c>
      <c r="S63" s="100">
        <v>-733092.14726681076</v>
      </c>
      <c r="T63" s="175">
        <v>1452132.4278684261</v>
      </c>
      <c r="U63" s="176">
        <v>719040.28060161532</v>
      </c>
      <c r="V63" s="176">
        <v>904534.8226418345</v>
      </c>
      <c r="W63" s="74">
        <f t="shared" si="4"/>
        <v>1623575.1032434497</v>
      </c>
      <c r="X63" s="177"/>
    </row>
    <row r="64" spans="1:24" s="178" customFormat="1">
      <c r="A64" s="104">
        <v>176</v>
      </c>
      <c r="B64" s="99" t="s">
        <v>62</v>
      </c>
      <c r="C64" s="100">
        <v>4444</v>
      </c>
      <c r="D64" s="100">
        <v>4334760.01</v>
      </c>
      <c r="E64" s="100">
        <v>1916743.8196929244</v>
      </c>
      <c r="F64" s="100">
        <v>6251503.8296929244</v>
      </c>
      <c r="G64" s="169">
        <v>1357.49</v>
      </c>
      <c r="H64" s="170">
        <v>6032685.5599999996</v>
      </c>
      <c r="I64" s="170">
        <v>218818.2696929248</v>
      </c>
      <c r="J64" s="171">
        <f t="shared" si="3"/>
        <v>3.5002501102790372E-2</v>
      </c>
      <c r="K64" s="172">
        <v>1238479.7307519999</v>
      </c>
      <c r="L64" s="172">
        <v>0</v>
      </c>
      <c r="M64" s="172">
        <v>54340.410088288154</v>
      </c>
      <c r="N64" s="172">
        <v>74903.777157382938</v>
      </c>
      <c r="O64" s="172">
        <v>0</v>
      </c>
      <c r="P64" s="173">
        <v>-302136.875</v>
      </c>
      <c r="Q64" s="173">
        <v>-94097.049595851277</v>
      </c>
      <c r="R64" s="174">
        <v>-167838.62152531795</v>
      </c>
      <c r="S64" s="100">
        <v>1022469.6415694266</v>
      </c>
      <c r="T64" s="175">
        <v>1832132.2578159489</v>
      </c>
      <c r="U64" s="176">
        <v>2854601.8993853754</v>
      </c>
      <c r="V64" s="176">
        <v>960697.45607522817</v>
      </c>
      <c r="W64" s="74">
        <f t="shared" si="4"/>
        <v>3815299.3554606037</v>
      </c>
      <c r="X64" s="177"/>
    </row>
    <row r="65" spans="1:24" s="178" customFormat="1">
      <c r="A65" s="104">
        <v>177</v>
      </c>
      <c r="B65" s="99" t="s">
        <v>63</v>
      </c>
      <c r="C65" s="100">
        <v>1786</v>
      </c>
      <c r="D65" s="100">
        <v>2273323.3100000005</v>
      </c>
      <c r="E65" s="100">
        <v>357185.63049967017</v>
      </c>
      <c r="F65" s="100">
        <v>2630508.9404996708</v>
      </c>
      <c r="G65" s="169">
        <v>1357.49</v>
      </c>
      <c r="H65" s="170">
        <v>2424477.14</v>
      </c>
      <c r="I65" s="170">
        <v>206031.80049967067</v>
      </c>
      <c r="J65" s="171">
        <f t="shared" si="3"/>
        <v>7.8323930904615924E-2</v>
      </c>
      <c r="K65" s="172">
        <v>68348.915029333337</v>
      </c>
      <c r="L65" s="172">
        <v>0</v>
      </c>
      <c r="M65" s="172">
        <v>21305.600621040143</v>
      </c>
      <c r="N65" s="172">
        <v>32209.459365254414</v>
      </c>
      <c r="O65" s="172">
        <v>0</v>
      </c>
      <c r="P65" s="173">
        <v>-105666.42750000001</v>
      </c>
      <c r="Q65" s="173">
        <v>360363.22203512915</v>
      </c>
      <c r="R65" s="174">
        <v>365214.85850069619</v>
      </c>
      <c r="S65" s="100">
        <v>947807.42855112394</v>
      </c>
      <c r="T65" s="175">
        <v>-6140.9245481914013</v>
      </c>
      <c r="U65" s="176">
        <v>941666.50400293258</v>
      </c>
      <c r="V65" s="176">
        <v>358449.70504524995</v>
      </c>
      <c r="W65" s="74">
        <f t="shared" si="4"/>
        <v>1300116.2090481825</v>
      </c>
      <c r="X65" s="177"/>
    </row>
    <row r="66" spans="1:24" s="178" customFormat="1">
      <c r="A66" s="104">
        <v>178</v>
      </c>
      <c r="B66" s="99" t="s">
        <v>64</v>
      </c>
      <c r="C66" s="100">
        <v>5887</v>
      </c>
      <c r="D66" s="100">
        <v>6641620.7300000004</v>
      </c>
      <c r="E66" s="100">
        <v>1564976.196023629</v>
      </c>
      <c r="F66" s="100">
        <v>8206596.9260236295</v>
      </c>
      <c r="G66" s="169">
        <v>1357.49</v>
      </c>
      <c r="H66" s="170">
        <v>7991543.6299999999</v>
      </c>
      <c r="I66" s="170">
        <v>215053.29602362961</v>
      </c>
      <c r="J66" s="171">
        <f t="shared" si="3"/>
        <v>2.6204929761041659E-2</v>
      </c>
      <c r="K66" s="172">
        <v>296090.47977599996</v>
      </c>
      <c r="L66" s="172">
        <v>0</v>
      </c>
      <c r="M66" s="172">
        <v>64180.241807048173</v>
      </c>
      <c r="N66" s="172">
        <v>122334.38095700025</v>
      </c>
      <c r="O66" s="172">
        <v>0</v>
      </c>
      <c r="P66" s="173">
        <v>-309502.11999999994</v>
      </c>
      <c r="Q66" s="173">
        <v>595143.12394122256</v>
      </c>
      <c r="R66" s="174">
        <v>205925.7367004157</v>
      </c>
      <c r="S66" s="100">
        <v>1189225.1392053161</v>
      </c>
      <c r="T66" s="175">
        <v>1619402.5690336991</v>
      </c>
      <c r="U66" s="176">
        <v>2808627.7082390152</v>
      </c>
      <c r="V66" s="176">
        <v>1301379.7723281845</v>
      </c>
      <c r="W66" s="74">
        <f t="shared" si="4"/>
        <v>4110007.4805671996</v>
      </c>
      <c r="X66" s="177"/>
    </row>
    <row r="67" spans="1:24" s="178" customFormat="1">
      <c r="A67" s="104">
        <v>179</v>
      </c>
      <c r="B67" s="99" t="s">
        <v>65</v>
      </c>
      <c r="C67" s="100">
        <v>144473</v>
      </c>
      <c r="D67" s="100">
        <v>203101580.06</v>
      </c>
      <c r="E67" s="100">
        <v>29292316.455463894</v>
      </c>
      <c r="F67" s="100">
        <v>232393896.51546389</v>
      </c>
      <c r="G67" s="169">
        <v>1357.49</v>
      </c>
      <c r="H67" s="170">
        <v>196120652.77000001</v>
      </c>
      <c r="I67" s="170">
        <v>36273243.745463878</v>
      </c>
      <c r="J67" s="171">
        <f t="shared" si="3"/>
        <v>0.15608518248262254</v>
      </c>
      <c r="K67" s="172">
        <v>0</v>
      </c>
      <c r="L67" s="172">
        <v>0</v>
      </c>
      <c r="M67" s="172">
        <v>1984024.451126951</v>
      </c>
      <c r="N67" s="172">
        <v>2868099.7270016163</v>
      </c>
      <c r="O67" s="172">
        <v>1071709.7959302333</v>
      </c>
      <c r="P67" s="173">
        <v>-17385666.42145</v>
      </c>
      <c r="Q67" s="173">
        <v>-1451620.3096328974</v>
      </c>
      <c r="R67" s="174">
        <v>4887352.9933173824</v>
      </c>
      <c r="S67" s="100">
        <v>28247143.981757164</v>
      </c>
      <c r="T67" s="175">
        <v>40168856.004719913</v>
      </c>
      <c r="U67" s="176">
        <v>68415999.986477077</v>
      </c>
      <c r="V67" s="176">
        <v>20355226.032866288</v>
      </c>
      <c r="W67" s="74">
        <f t="shared" si="4"/>
        <v>88771226.019343361</v>
      </c>
      <c r="X67" s="177"/>
    </row>
    <row r="68" spans="1:24" s="178" customFormat="1">
      <c r="A68" s="104">
        <v>181</v>
      </c>
      <c r="B68" s="99" t="s">
        <v>66</v>
      </c>
      <c r="C68" s="100">
        <v>1685</v>
      </c>
      <c r="D68" s="100">
        <v>2290928.15</v>
      </c>
      <c r="E68" s="100">
        <v>349792.86073979217</v>
      </c>
      <c r="F68" s="100">
        <v>2640721.0107397921</v>
      </c>
      <c r="G68" s="169">
        <v>1357.49</v>
      </c>
      <c r="H68" s="170">
        <v>2287370.65</v>
      </c>
      <c r="I68" s="170">
        <v>353350.36073979223</v>
      </c>
      <c r="J68" s="171">
        <f t="shared" si="3"/>
        <v>0.13380828921446794</v>
      </c>
      <c r="K68" s="172">
        <v>39571.115146666663</v>
      </c>
      <c r="L68" s="172">
        <v>0</v>
      </c>
      <c r="M68" s="172">
        <v>14107.828899312821</v>
      </c>
      <c r="N68" s="172">
        <v>23639.042007260145</v>
      </c>
      <c r="O68" s="172">
        <v>0</v>
      </c>
      <c r="P68" s="173">
        <v>-80592.150000000009</v>
      </c>
      <c r="Q68" s="173">
        <v>262367.68185422686</v>
      </c>
      <c r="R68" s="174">
        <v>189723.95328039327</v>
      </c>
      <c r="S68" s="100">
        <v>802167.83192765201</v>
      </c>
      <c r="T68" s="175">
        <v>913668.13009595545</v>
      </c>
      <c r="U68" s="176">
        <v>1715835.9620236075</v>
      </c>
      <c r="V68" s="176">
        <v>401516.19993409759</v>
      </c>
      <c r="W68" s="74">
        <f t="shared" si="4"/>
        <v>2117352.1619577049</v>
      </c>
      <c r="X68" s="177"/>
    </row>
    <row r="69" spans="1:24" s="178" customFormat="1">
      <c r="A69" s="104">
        <v>182</v>
      </c>
      <c r="B69" s="99" t="s">
        <v>67</v>
      </c>
      <c r="C69" s="100">
        <v>19767</v>
      </c>
      <c r="D69" s="100">
        <v>23685305.739999998</v>
      </c>
      <c r="E69" s="100">
        <v>4007494.9578795368</v>
      </c>
      <c r="F69" s="100">
        <v>27692800.697879534</v>
      </c>
      <c r="G69" s="169">
        <v>1357.49</v>
      </c>
      <c r="H69" s="170">
        <v>26833504.830000002</v>
      </c>
      <c r="I69" s="170">
        <v>859295.86787953228</v>
      </c>
      <c r="J69" s="171">
        <f t="shared" si="3"/>
        <v>3.1029576143424505E-2</v>
      </c>
      <c r="K69" s="172">
        <v>290179.66542400001</v>
      </c>
      <c r="L69" s="172">
        <v>0</v>
      </c>
      <c r="M69" s="172">
        <v>252330.46420951805</v>
      </c>
      <c r="N69" s="172">
        <v>403196.86015089427</v>
      </c>
      <c r="O69" s="172">
        <v>0</v>
      </c>
      <c r="P69" s="173">
        <v>-1546985.98</v>
      </c>
      <c r="Q69" s="173">
        <v>1814311.0648485494</v>
      </c>
      <c r="R69" s="174">
        <v>2125241.3176482315</v>
      </c>
      <c r="S69" s="100">
        <v>4197569.2601607256</v>
      </c>
      <c r="T69" s="175">
        <v>-67559.321347897581</v>
      </c>
      <c r="U69" s="176">
        <v>4130009.9388128282</v>
      </c>
      <c r="V69" s="176">
        <v>3229426.1775445389</v>
      </c>
      <c r="W69" s="74">
        <f t="shared" si="4"/>
        <v>7359436.1163573675</v>
      </c>
      <c r="X69" s="177"/>
    </row>
    <row r="70" spans="1:24" s="178" customFormat="1">
      <c r="A70" s="104">
        <v>186</v>
      </c>
      <c r="B70" s="99" t="s">
        <v>68</v>
      </c>
      <c r="C70" s="100">
        <v>45226</v>
      </c>
      <c r="D70" s="100">
        <v>70272764.330000013</v>
      </c>
      <c r="E70" s="100">
        <v>9255634.0618958138</v>
      </c>
      <c r="F70" s="100">
        <v>79528398.391895831</v>
      </c>
      <c r="G70" s="169">
        <v>1357.49</v>
      </c>
      <c r="H70" s="170">
        <v>61393842.740000002</v>
      </c>
      <c r="I70" s="170">
        <v>18134555.651895829</v>
      </c>
      <c r="J70" s="171">
        <f t="shared" si="3"/>
        <v>0.22802616447188243</v>
      </c>
      <c r="K70" s="172">
        <v>0</v>
      </c>
      <c r="L70" s="172">
        <v>0</v>
      </c>
      <c r="M70" s="172">
        <v>375667.1268208329</v>
      </c>
      <c r="N70" s="172">
        <v>846682.15834288043</v>
      </c>
      <c r="O70" s="172">
        <v>622583.44271531701</v>
      </c>
      <c r="P70" s="173">
        <v>-5564767.8785499996</v>
      </c>
      <c r="Q70" s="173">
        <v>-4199738.7063479153</v>
      </c>
      <c r="R70" s="174">
        <v>-1440158.6094251114</v>
      </c>
      <c r="S70" s="100">
        <v>8774823.1854518298</v>
      </c>
      <c r="T70" s="175">
        <v>3455554.2781235091</v>
      </c>
      <c r="U70" s="176">
        <v>12230377.463575339</v>
      </c>
      <c r="V70" s="176">
        <v>5349850.1179225799</v>
      </c>
      <c r="W70" s="74">
        <f t="shared" si="4"/>
        <v>17580227.581497919</v>
      </c>
      <c r="X70" s="177"/>
    </row>
    <row r="71" spans="1:24" s="178" customFormat="1">
      <c r="A71" s="104">
        <v>202</v>
      </c>
      <c r="B71" s="99" t="s">
        <v>69</v>
      </c>
      <c r="C71" s="100">
        <v>35497</v>
      </c>
      <c r="D71" s="100">
        <v>61159112.710000008</v>
      </c>
      <c r="E71" s="100">
        <v>5643865.823931165</v>
      </c>
      <c r="F71" s="100">
        <v>66802978.533931173</v>
      </c>
      <c r="G71" s="169">
        <v>1357.49</v>
      </c>
      <c r="H71" s="170">
        <v>48186822.530000001</v>
      </c>
      <c r="I71" s="170">
        <v>18616156.003931172</v>
      </c>
      <c r="J71" s="171">
        <f t="shared" si="3"/>
        <v>0.27867254443565692</v>
      </c>
      <c r="K71" s="172">
        <v>0</v>
      </c>
      <c r="L71" s="172">
        <v>0</v>
      </c>
      <c r="M71" s="172">
        <v>292549.03510641307</v>
      </c>
      <c r="N71" s="172">
        <v>630605.69074966514</v>
      </c>
      <c r="O71" s="172">
        <v>707206.49150150688</v>
      </c>
      <c r="P71" s="173">
        <v>-2229563.395</v>
      </c>
      <c r="Q71" s="173">
        <v>2612465.7097066832</v>
      </c>
      <c r="R71" s="174">
        <v>1167330.9937184455</v>
      </c>
      <c r="S71" s="100">
        <v>21796750.529713884</v>
      </c>
      <c r="T71" s="175">
        <v>1552199.1448677343</v>
      </c>
      <c r="U71" s="176">
        <v>23348949.674581617</v>
      </c>
      <c r="V71" s="176">
        <v>3643336.7180488976</v>
      </c>
      <c r="W71" s="74">
        <f t="shared" si="4"/>
        <v>26992286.392630514</v>
      </c>
      <c r="X71" s="177"/>
    </row>
    <row r="72" spans="1:24" s="178" customFormat="1">
      <c r="A72" s="104">
        <v>204</v>
      </c>
      <c r="B72" s="99" t="s">
        <v>70</v>
      </c>
      <c r="C72" s="100">
        <v>2778</v>
      </c>
      <c r="D72" s="100">
        <v>2945254.75</v>
      </c>
      <c r="E72" s="100">
        <v>867116.09648291219</v>
      </c>
      <c r="F72" s="100">
        <v>3812370.8464829121</v>
      </c>
      <c r="G72" s="169">
        <v>1357.49</v>
      </c>
      <c r="H72" s="170">
        <v>3771107.22</v>
      </c>
      <c r="I72" s="170">
        <v>41263.626482911874</v>
      </c>
      <c r="J72" s="171">
        <f t="shared" si="3"/>
        <v>1.0823612954909533E-2</v>
      </c>
      <c r="K72" s="172">
        <v>304677.86116800003</v>
      </c>
      <c r="L72" s="172">
        <v>0</v>
      </c>
      <c r="M72" s="172">
        <v>31296.145918489012</v>
      </c>
      <c r="N72" s="172">
        <v>33663.590434726655</v>
      </c>
      <c r="O72" s="172">
        <v>0</v>
      </c>
      <c r="P72" s="173">
        <v>-205040.09</v>
      </c>
      <c r="Q72" s="173">
        <v>-504282.67431420792</v>
      </c>
      <c r="R72" s="174">
        <v>-746803.71523126774</v>
      </c>
      <c r="S72" s="100">
        <v>-1045225.2555413481</v>
      </c>
      <c r="T72" s="175">
        <v>1010384.3188138746</v>
      </c>
      <c r="U72" s="176">
        <v>-34840.936727473512</v>
      </c>
      <c r="V72" s="176">
        <v>615735.06727982382</v>
      </c>
      <c r="W72" s="74">
        <f t="shared" si="4"/>
        <v>580894.13055235031</v>
      </c>
      <c r="X72" s="177"/>
    </row>
    <row r="73" spans="1:24" s="178" customFormat="1">
      <c r="A73" s="104">
        <v>205</v>
      </c>
      <c r="B73" s="99" t="s">
        <v>71</v>
      </c>
      <c r="C73" s="100">
        <v>36493</v>
      </c>
      <c r="D73" s="100">
        <v>53438246.909999996</v>
      </c>
      <c r="E73" s="100">
        <v>6890006.1966356728</v>
      </c>
      <c r="F73" s="100">
        <v>60328253.106635667</v>
      </c>
      <c r="G73" s="169">
        <v>1357.49</v>
      </c>
      <c r="H73" s="170">
        <v>49538882.57</v>
      </c>
      <c r="I73" s="170">
        <v>10789370.536635667</v>
      </c>
      <c r="J73" s="171">
        <f t="shared" si="3"/>
        <v>0.17884440508437191</v>
      </c>
      <c r="K73" s="172">
        <v>406202.51253866666</v>
      </c>
      <c r="L73" s="172">
        <v>0</v>
      </c>
      <c r="M73" s="172">
        <v>488583.20193907322</v>
      </c>
      <c r="N73" s="172">
        <v>697613.91637985432</v>
      </c>
      <c r="O73" s="172">
        <v>0</v>
      </c>
      <c r="P73" s="173">
        <v>-2902157.5982500003</v>
      </c>
      <c r="Q73" s="173">
        <v>-8674216.2959946822</v>
      </c>
      <c r="R73" s="174">
        <v>-5512329.556767527</v>
      </c>
      <c r="S73" s="100">
        <v>-4706933.2835189477</v>
      </c>
      <c r="T73" s="175">
        <v>13002571.042373247</v>
      </c>
      <c r="U73" s="176">
        <v>8295637.7588542998</v>
      </c>
      <c r="V73" s="176">
        <v>5585993.7376114782</v>
      </c>
      <c r="W73" s="74">
        <f t="shared" si="4"/>
        <v>13881631.496465778</v>
      </c>
      <c r="X73" s="177"/>
    </row>
    <row r="74" spans="1:24" s="178" customFormat="1">
      <c r="A74" s="104">
        <v>208</v>
      </c>
      <c r="B74" s="99" t="s">
        <v>72</v>
      </c>
      <c r="C74" s="100">
        <v>12412</v>
      </c>
      <c r="D74" s="100">
        <v>20958365.719999999</v>
      </c>
      <c r="E74" s="100">
        <v>2157833.0446245372</v>
      </c>
      <c r="F74" s="100">
        <v>23116198.764624536</v>
      </c>
      <c r="G74" s="169">
        <v>1357.49</v>
      </c>
      <c r="H74" s="170">
        <v>16849165.879999999</v>
      </c>
      <c r="I74" s="170">
        <v>6267032.8846245371</v>
      </c>
      <c r="J74" s="171">
        <f t="shared" si="3"/>
        <v>0.2711100102762215</v>
      </c>
      <c r="K74" s="172">
        <v>343048.61516800005</v>
      </c>
      <c r="L74" s="172">
        <v>0</v>
      </c>
      <c r="M74" s="172">
        <v>143890.61372849243</v>
      </c>
      <c r="N74" s="172">
        <v>235595.80823532562</v>
      </c>
      <c r="O74" s="172">
        <v>8356.1540458429627</v>
      </c>
      <c r="P74" s="173">
        <v>-608685.68500000006</v>
      </c>
      <c r="Q74" s="173">
        <v>1751944.0667926741</v>
      </c>
      <c r="R74" s="174">
        <v>822057.43355568813</v>
      </c>
      <c r="S74" s="100">
        <v>8963239.8911505602</v>
      </c>
      <c r="T74" s="175">
        <v>6023626.9437551321</v>
      </c>
      <c r="U74" s="176">
        <v>14986866.834905691</v>
      </c>
      <c r="V74" s="176">
        <v>2238688.9344827854</v>
      </c>
      <c r="W74" s="74">
        <f t="shared" si="4"/>
        <v>17225555.769388478</v>
      </c>
      <c r="X74" s="177"/>
    </row>
    <row r="75" spans="1:24" s="178" customFormat="1">
      <c r="A75" s="104">
        <v>211</v>
      </c>
      <c r="B75" s="99" t="s">
        <v>73</v>
      </c>
      <c r="C75" s="100">
        <v>32622</v>
      </c>
      <c r="D75" s="100">
        <v>56918646.380000003</v>
      </c>
      <c r="E75" s="100">
        <v>4202979.9099061619</v>
      </c>
      <c r="F75" s="100">
        <v>61121626.289906166</v>
      </c>
      <c r="G75" s="169">
        <v>1357.49</v>
      </c>
      <c r="H75" s="170">
        <v>44284038.780000001</v>
      </c>
      <c r="I75" s="170">
        <v>16837587.509906165</v>
      </c>
      <c r="J75" s="171">
        <f t="shared" si="3"/>
        <v>0.2754767589141649</v>
      </c>
      <c r="K75" s="172">
        <v>0</v>
      </c>
      <c r="L75" s="172">
        <v>0</v>
      </c>
      <c r="M75" s="172">
        <v>258940.6041149112</v>
      </c>
      <c r="N75" s="172">
        <v>607836.20488884859</v>
      </c>
      <c r="O75" s="172">
        <v>321695.96464399173</v>
      </c>
      <c r="P75" s="173">
        <v>-2068164.145</v>
      </c>
      <c r="Q75" s="173">
        <v>4371318.0475047147</v>
      </c>
      <c r="R75" s="174">
        <v>2736570.1299669421</v>
      </c>
      <c r="S75" s="100">
        <v>23065784.316025574</v>
      </c>
      <c r="T75" s="175">
        <v>6482201.6828476815</v>
      </c>
      <c r="U75" s="176">
        <v>29547985.998873256</v>
      </c>
      <c r="V75" s="176">
        <v>4112905.6421127054</v>
      </c>
      <c r="W75" s="74">
        <f t="shared" si="4"/>
        <v>33660891.640985958</v>
      </c>
      <c r="X75" s="177"/>
    </row>
    <row r="76" spans="1:24" s="178" customFormat="1">
      <c r="A76" s="104">
        <v>213</v>
      </c>
      <c r="B76" s="99" t="s">
        <v>74</v>
      </c>
      <c r="C76" s="100">
        <v>5230</v>
      </c>
      <c r="D76" s="100">
        <v>5781022.9299999997</v>
      </c>
      <c r="E76" s="100">
        <v>1397546.2392911445</v>
      </c>
      <c r="F76" s="100">
        <v>7178569.1692911442</v>
      </c>
      <c r="G76" s="169">
        <v>1357.49</v>
      </c>
      <c r="H76" s="170">
        <v>7099672.7000000002</v>
      </c>
      <c r="I76" s="170">
        <v>78896.469291144051</v>
      </c>
      <c r="J76" s="171">
        <f t="shared" ref="J76:J139" si="5">I76/F76</f>
        <v>1.0990556395089354E-2</v>
      </c>
      <c r="K76" s="172">
        <v>491050.01368000003</v>
      </c>
      <c r="L76" s="172">
        <v>0</v>
      </c>
      <c r="M76" s="172">
        <v>56945.974262851261</v>
      </c>
      <c r="N76" s="172">
        <v>80561.956712940853</v>
      </c>
      <c r="O76" s="172">
        <v>0</v>
      </c>
      <c r="P76" s="173">
        <v>-365041.29500000004</v>
      </c>
      <c r="Q76" s="173">
        <v>-161005.98566674531</v>
      </c>
      <c r="R76" s="174">
        <v>50452.539394573781</v>
      </c>
      <c r="S76" s="100">
        <v>231859.67267476453</v>
      </c>
      <c r="T76" s="175">
        <v>731863.84048402414</v>
      </c>
      <c r="U76" s="176">
        <v>963723.51315878867</v>
      </c>
      <c r="V76" s="176">
        <v>1072407.1625629449</v>
      </c>
      <c r="W76" s="74">
        <f t="shared" ref="W76:W139" si="6">U76+V76</f>
        <v>2036130.6757217336</v>
      </c>
      <c r="X76" s="177"/>
    </row>
    <row r="77" spans="1:24" s="178" customFormat="1">
      <c r="A77" s="104">
        <v>214</v>
      </c>
      <c r="B77" s="99" t="s">
        <v>75</v>
      </c>
      <c r="C77" s="100">
        <v>12662</v>
      </c>
      <c r="D77" s="100">
        <v>16888125.149999999</v>
      </c>
      <c r="E77" s="100">
        <v>2808261.6960735493</v>
      </c>
      <c r="F77" s="100">
        <v>19696386.846073549</v>
      </c>
      <c r="G77" s="169">
        <v>1357.49</v>
      </c>
      <c r="H77" s="170">
        <v>17188538.379999999</v>
      </c>
      <c r="I77" s="170">
        <v>2507848.4660735503</v>
      </c>
      <c r="J77" s="171">
        <f t="shared" si="5"/>
        <v>0.12732530517765936</v>
      </c>
      <c r="K77" s="172">
        <v>232802.45150933333</v>
      </c>
      <c r="L77" s="172">
        <v>0</v>
      </c>
      <c r="M77" s="172">
        <v>178193.75488976049</v>
      </c>
      <c r="N77" s="172">
        <v>231081.01495188786</v>
      </c>
      <c r="O77" s="172">
        <v>0</v>
      </c>
      <c r="P77" s="173">
        <v>-697734.60250000004</v>
      </c>
      <c r="Q77" s="173">
        <v>126260.99377675727</v>
      </c>
      <c r="R77" s="174">
        <v>762813.71757161361</v>
      </c>
      <c r="S77" s="100">
        <v>3341265.7962729027</v>
      </c>
      <c r="T77" s="175">
        <v>5115903.3661311679</v>
      </c>
      <c r="U77" s="176">
        <v>8457169.1624040715</v>
      </c>
      <c r="V77" s="176">
        <v>2529402.5122205433</v>
      </c>
      <c r="W77" s="74">
        <f t="shared" si="6"/>
        <v>10986571.674624614</v>
      </c>
      <c r="X77" s="177"/>
    </row>
    <row r="78" spans="1:24" s="178" customFormat="1">
      <c r="A78" s="104">
        <v>216</v>
      </c>
      <c r="B78" s="99" t="s">
        <v>76</v>
      </c>
      <c r="C78" s="100">
        <v>1311</v>
      </c>
      <c r="D78" s="100">
        <v>1516185.87</v>
      </c>
      <c r="E78" s="100">
        <v>531945.59463855682</v>
      </c>
      <c r="F78" s="100">
        <v>2048131.4646385568</v>
      </c>
      <c r="G78" s="169">
        <v>1357.49</v>
      </c>
      <c r="H78" s="170">
        <v>1779669.39</v>
      </c>
      <c r="I78" s="170">
        <v>268462.07463855692</v>
      </c>
      <c r="J78" s="171">
        <f t="shared" si="5"/>
        <v>0.13107658335102707</v>
      </c>
      <c r="K78" s="172">
        <v>366611.10249600001</v>
      </c>
      <c r="L78" s="172">
        <v>0</v>
      </c>
      <c r="M78" s="172">
        <v>14744.950552466586</v>
      </c>
      <c r="N78" s="172">
        <v>16323.763320259233</v>
      </c>
      <c r="O78" s="172">
        <v>0</v>
      </c>
      <c r="P78" s="173">
        <v>-60623.75</v>
      </c>
      <c r="Q78" s="173">
        <v>125303.22712297506</v>
      </c>
      <c r="R78" s="174">
        <v>2844.5966655486054</v>
      </c>
      <c r="S78" s="100">
        <v>733665.96479580645</v>
      </c>
      <c r="T78" s="175">
        <v>377324.21843343659</v>
      </c>
      <c r="U78" s="176">
        <v>1110990.1832292429</v>
      </c>
      <c r="V78" s="176">
        <v>293811.48631185625</v>
      </c>
      <c r="W78" s="74">
        <f t="shared" si="6"/>
        <v>1404801.6695410991</v>
      </c>
      <c r="X78" s="177"/>
    </row>
    <row r="79" spans="1:24" s="178" customFormat="1">
      <c r="A79" s="104">
        <v>217</v>
      </c>
      <c r="B79" s="99" t="s">
        <v>77</v>
      </c>
      <c r="C79" s="100">
        <v>5390</v>
      </c>
      <c r="D79" s="100">
        <v>8894869.9299999997</v>
      </c>
      <c r="E79" s="100">
        <v>938775.61419202038</v>
      </c>
      <c r="F79" s="100">
        <v>9833645.5441920199</v>
      </c>
      <c r="G79" s="169">
        <v>1357.49</v>
      </c>
      <c r="H79" s="170">
        <v>7316871.0999999996</v>
      </c>
      <c r="I79" s="170">
        <v>2516774.4441920202</v>
      </c>
      <c r="J79" s="171">
        <f t="shared" si="5"/>
        <v>0.25593503781295901</v>
      </c>
      <c r="K79" s="172">
        <v>63207.940693333323</v>
      </c>
      <c r="L79" s="172">
        <v>0</v>
      </c>
      <c r="M79" s="172">
        <v>62854.115720945694</v>
      </c>
      <c r="N79" s="172">
        <v>69724.161121238576</v>
      </c>
      <c r="O79" s="172">
        <v>0</v>
      </c>
      <c r="P79" s="173">
        <v>-285948.52999999997</v>
      </c>
      <c r="Q79" s="173">
        <v>-571863.76021341304</v>
      </c>
      <c r="R79" s="174">
        <v>-779422.33457635751</v>
      </c>
      <c r="S79" s="100">
        <v>1075326.0369377674</v>
      </c>
      <c r="T79" s="175">
        <v>2662759.4525632937</v>
      </c>
      <c r="U79" s="176">
        <v>3738085.4895010609</v>
      </c>
      <c r="V79" s="176">
        <v>1003028.1216882284</v>
      </c>
      <c r="W79" s="74">
        <f t="shared" si="6"/>
        <v>4741113.611189289</v>
      </c>
      <c r="X79" s="177"/>
    </row>
    <row r="80" spans="1:24" s="178" customFormat="1">
      <c r="A80" s="104">
        <v>218</v>
      </c>
      <c r="B80" s="99" t="s">
        <v>78</v>
      </c>
      <c r="C80" s="100">
        <v>1192</v>
      </c>
      <c r="D80" s="100">
        <v>1210353.1200000001</v>
      </c>
      <c r="E80" s="100">
        <v>248646.60185053322</v>
      </c>
      <c r="F80" s="100">
        <v>1458999.7218505333</v>
      </c>
      <c r="G80" s="169">
        <v>1357.49</v>
      </c>
      <c r="H80" s="170">
        <v>1618128.08</v>
      </c>
      <c r="I80" s="170">
        <v>-159128.3581494668</v>
      </c>
      <c r="J80" s="171">
        <f t="shared" si="5"/>
        <v>-0.10906675016197752</v>
      </c>
      <c r="K80" s="172">
        <v>44176.867754666666</v>
      </c>
      <c r="L80" s="172">
        <v>0</v>
      </c>
      <c r="M80" s="172">
        <v>11798.74421923065</v>
      </c>
      <c r="N80" s="172">
        <v>17185.501631479441</v>
      </c>
      <c r="O80" s="172">
        <v>0</v>
      </c>
      <c r="P80" s="173">
        <v>-52868.364999999998</v>
      </c>
      <c r="Q80" s="173">
        <v>434228.63700267102</v>
      </c>
      <c r="R80" s="174">
        <v>249029.33100337881</v>
      </c>
      <c r="S80" s="100">
        <v>544422.35846195987</v>
      </c>
      <c r="T80" s="175">
        <v>618068.81438821275</v>
      </c>
      <c r="U80" s="176">
        <v>1162491.1728501725</v>
      </c>
      <c r="V80" s="176">
        <v>312491.15763026476</v>
      </c>
      <c r="W80" s="74">
        <f t="shared" si="6"/>
        <v>1474982.3304804373</v>
      </c>
      <c r="X80" s="177"/>
    </row>
    <row r="81" spans="1:24" s="178" customFormat="1">
      <c r="A81" s="104">
        <v>224</v>
      </c>
      <c r="B81" s="99" t="s">
        <v>79</v>
      </c>
      <c r="C81" s="100">
        <v>8717</v>
      </c>
      <c r="D81" s="100">
        <v>12291947.98</v>
      </c>
      <c r="E81" s="100">
        <v>2175219.7651524777</v>
      </c>
      <c r="F81" s="100">
        <v>14467167.745152477</v>
      </c>
      <c r="G81" s="169">
        <v>1357.49</v>
      </c>
      <c r="H81" s="170">
        <v>11833240.33</v>
      </c>
      <c r="I81" s="170">
        <v>2633927.4151524771</v>
      </c>
      <c r="J81" s="171">
        <f t="shared" si="5"/>
        <v>0.18206240928083722</v>
      </c>
      <c r="K81" s="172">
        <v>0</v>
      </c>
      <c r="L81" s="172">
        <v>0</v>
      </c>
      <c r="M81" s="172">
        <v>85528.506745102204</v>
      </c>
      <c r="N81" s="172">
        <v>120648.49020488495</v>
      </c>
      <c r="O81" s="172">
        <v>0</v>
      </c>
      <c r="P81" s="173">
        <v>-747724.53220000002</v>
      </c>
      <c r="Q81" s="173">
        <v>-1674304.7387449942</v>
      </c>
      <c r="R81" s="174">
        <v>-1250089.4821567261</v>
      </c>
      <c r="S81" s="100">
        <v>-832014.34099925635</v>
      </c>
      <c r="T81" s="175">
        <v>3713512.3146772701</v>
      </c>
      <c r="U81" s="176">
        <v>2881497.9736780138</v>
      </c>
      <c r="V81" s="176">
        <v>1472580.7313353666</v>
      </c>
      <c r="W81" s="74">
        <f t="shared" si="6"/>
        <v>4354078.7050133804</v>
      </c>
      <c r="X81" s="177"/>
    </row>
    <row r="82" spans="1:24" s="178" customFormat="1">
      <c r="A82" s="104">
        <v>226</v>
      </c>
      <c r="B82" s="99" t="s">
        <v>80</v>
      </c>
      <c r="C82" s="100">
        <v>3774</v>
      </c>
      <c r="D82" s="100">
        <v>4503410.5</v>
      </c>
      <c r="E82" s="100">
        <v>1108409.2544142611</v>
      </c>
      <c r="F82" s="100">
        <v>5611819.7544142613</v>
      </c>
      <c r="G82" s="169">
        <v>1357.49</v>
      </c>
      <c r="H82" s="170">
        <v>5123167.26</v>
      </c>
      <c r="I82" s="170">
        <v>488652.49441426154</v>
      </c>
      <c r="J82" s="171">
        <f t="shared" si="5"/>
        <v>8.7075586137613764E-2</v>
      </c>
      <c r="K82" s="172">
        <v>460935.85963199998</v>
      </c>
      <c r="L82" s="172">
        <v>0</v>
      </c>
      <c r="M82" s="172">
        <v>48805.578228917788</v>
      </c>
      <c r="N82" s="172">
        <v>59099.520184206114</v>
      </c>
      <c r="O82" s="172">
        <v>0</v>
      </c>
      <c r="P82" s="173">
        <v>-199497.46500000003</v>
      </c>
      <c r="Q82" s="173">
        <v>666337.46231528232</v>
      </c>
      <c r="R82" s="174">
        <v>456923.58366554562</v>
      </c>
      <c r="S82" s="100">
        <v>1981257.0334402132</v>
      </c>
      <c r="T82" s="175">
        <v>1485981.3940890478</v>
      </c>
      <c r="U82" s="176">
        <v>3467238.427529261</v>
      </c>
      <c r="V82" s="176">
        <v>786965.57572940295</v>
      </c>
      <c r="W82" s="74">
        <f t="shared" si="6"/>
        <v>4254204.0032586642</v>
      </c>
      <c r="X82" s="177"/>
    </row>
    <row r="83" spans="1:24" s="178" customFormat="1">
      <c r="A83" s="104">
        <v>230</v>
      </c>
      <c r="B83" s="99" t="s">
        <v>81</v>
      </c>
      <c r="C83" s="100">
        <v>2290</v>
      </c>
      <c r="D83" s="100">
        <v>2668834.4</v>
      </c>
      <c r="E83" s="100">
        <v>750094.02587987122</v>
      </c>
      <c r="F83" s="100">
        <v>3418928.425879871</v>
      </c>
      <c r="G83" s="169">
        <v>1357.49</v>
      </c>
      <c r="H83" s="170">
        <v>3108652.1</v>
      </c>
      <c r="I83" s="170">
        <v>310276.32587987091</v>
      </c>
      <c r="J83" s="171">
        <f t="shared" si="5"/>
        <v>9.07525069934801E-2</v>
      </c>
      <c r="K83" s="172">
        <v>227670.24280000001</v>
      </c>
      <c r="L83" s="172">
        <v>0</v>
      </c>
      <c r="M83" s="172">
        <v>23945.662043474797</v>
      </c>
      <c r="N83" s="172">
        <v>41261.567466239496</v>
      </c>
      <c r="O83" s="172">
        <v>0</v>
      </c>
      <c r="P83" s="173">
        <v>-93781.500000000015</v>
      </c>
      <c r="Q83" s="173">
        <v>-401491.69798963703</v>
      </c>
      <c r="R83" s="174">
        <v>-309518.0160542081</v>
      </c>
      <c r="S83" s="100">
        <v>-201637.41585425998</v>
      </c>
      <c r="T83" s="175">
        <v>1271594.5330828938</v>
      </c>
      <c r="U83" s="176">
        <v>1069957.1172286337</v>
      </c>
      <c r="V83" s="176">
        <v>554738.85138191597</v>
      </c>
      <c r="W83" s="74">
        <f t="shared" si="6"/>
        <v>1624695.9686105498</v>
      </c>
      <c r="X83" s="177"/>
    </row>
    <row r="84" spans="1:24" s="178" customFormat="1">
      <c r="A84" s="104">
        <v>231</v>
      </c>
      <c r="B84" s="99" t="s">
        <v>82</v>
      </c>
      <c r="C84" s="100">
        <v>1289</v>
      </c>
      <c r="D84" s="100">
        <v>1453266.72</v>
      </c>
      <c r="E84" s="100">
        <v>522081.25535872928</v>
      </c>
      <c r="F84" s="100">
        <v>1975347.9753587293</v>
      </c>
      <c r="G84" s="169">
        <v>1357.49</v>
      </c>
      <c r="H84" s="170">
        <v>1749804.61</v>
      </c>
      <c r="I84" s="170">
        <v>225543.36535872915</v>
      </c>
      <c r="J84" s="171">
        <f t="shared" si="5"/>
        <v>0.11417905511952636</v>
      </c>
      <c r="K84" s="172">
        <v>64873.108234666674</v>
      </c>
      <c r="L84" s="172">
        <v>0</v>
      </c>
      <c r="M84" s="172">
        <v>17997.962754291209</v>
      </c>
      <c r="N84" s="172">
        <v>14501.126452540193</v>
      </c>
      <c r="O84" s="172">
        <v>9285.5664223229069</v>
      </c>
      <c r="P84" s="173">
        <v>-56082.74</v>
      </c>
      <c r="Q84" s="173">
        <v>-768192.36176672636</v>
      </c>
      <c r="R84" s="174">
        <v>-471071.54462176515</v>
      </c>
      <c r="S84" s="100">
        <v>-963145.51716594119</v>
      </c>
      <c r="T84" s="175">
        <v>-38084.865968359751</v>
      </c>
      <c r="U84" s="176">
        <v>-1001230.3831343009</v>
      </c>
      <c r="V84" s="176">
        <v>219781.96030786086</v>
      </c>
      <c r="W84" s="74">
        <f t="shared" si="6"/>
        <v>-781448.42282644007</v>
      </c>
      <c r="X84" s="177"/>
    </row>
    <row r="85" spans="1:24" s="178" customFormat="1">
      <c r="A85" s="104">
        <v>232</v>
      </c>
      <c r="B85" s="99" t="s">
        <v>83</v>
      </c>
      <c r="C85" s="100">
        <v>12890</v>
      </c>
      <c r="D85" s="100">
        <v>18127843.420000002</v>
      </c>
      <c r="E85" s="100">
        <v>2628339.4447193337</v>
      </c>
      <c r="F85" s="100">
        <v>20756182.864719335</v>
      </c>
      <c r="G85" s="169">
        <v>1357.49</v>
      </c>
      <c r="H85" s="170">
        <v>17498046.100000001</v>
      </c>
      <c r="I85" s="170">
        <v>3258136.7647193335</v>
      </c>
      <c r="J85" s="171">
        <f t="shared" si="5"/>
        <v>0.15697186645321984</v>
      </c>
      <c r="K85" s="172">
        <v>7523.8414399999992</v>
      </c>
      <c r="L85" s="172">
        <v>0</v>
      </c>
      <c r="M85" s="172">
        <v>172281.94377999485</v>
      </c>
      <c r="N85" s="172">
        <v>227211.05381067374</v>
      </c>
      <c r="O85" s="172">
        <v>0</v>
      </c>
      <c r="P85" s="173">
        <v>-903096.7649999999</v>
      </c>
      <c r="Q85" s="173">
        <v>357686.00280510844</v>
      </c>
      <c r="R85" s="174">
        <v>-52954.66327059859</v>
      </c>
      <c r="S85" s="100">
        <v>3066788.1782845119</v>
      </c>
      <c r="T85" s="175">
        <v>5231603.0868854951</v>
      </c>
      <c r="U85" s="176">
        <v>8298391.265170007</v>
      </c>
      <c r="V85" s="176">
        <v>2696191.9795894427</v>
      </c>
      <c r="W85" s="74">
        <f t="shared" si="6"/>
        <v>10994583.24475945</v>
      </c>
      <c r="X85" s="177"/>
    </row>
    <row r="86" spans="1:24" s="178" customFormat="1">
      <c r="A86" s="104">
        <v>233</v>
      </c>
      <c r="B86" s="99" t="s">
        <v>84</v>
      </c>
      <c r="C86" s="100">
        <v>15312</v>
      </c>
      <c r="D86" s="100">
        <v>22029932.810000002</v>
      </c>
      <c r="E86" s="100">
        <v>2835499.8877925738</v>
      </c>
      <c r="F86" s="100">
        <v>24865432.697792575</v>
      </c>
      <c r="G86" s="169">
        <v>1357.49</v>
      </c>
      <c r="H86" s="170">
        <v>20785886.879999999</v>
      </c>
      <c r="I86" s="170">
        <v>4079545.8177925758</v>
      </c>
      <c r="J86" s="171">
        <f t="shared" si="5"/>
        <v>0.16406494378659001</v>
      </c>
      <c r="K86" s="172">
        <v>0</v>
      </c>
      <c r="L86" s="172">
        <v>0</v>
      </c>
      <c r="M86" s="172">
        <v>197210.45151041058</v>
      </c>
      <c r="N86" s="172">
        <v>193128.25819772371</v>
      </c>
      <c r="O86" s="172">
        <v>0</v>
      </c>
      <c r="P86" s="173">
        <v>-882013.9</v>
      </c>
      <c r="Q86" s="173">
        <v>2261003.4328935547</v>
      </c>
      <c r="R86" s="174">
        <v>631798.2322818815</v>
      </c>
      <c r="S86" s="100">
        <v>6480672.2926761471</v>
      </c>
      <c r="T86" s="175">
        <v>7293376.4252851941</v>
      </c>
      <c r="U86" s="176">
        <v>13774048.717961341</v>
      </c>
      <c r="V86" s="176">
        <v>3196348.8109353697</v>
      </c>
      <c r="W86" s="74">
        <f t="shared" si="6"/>
        <v>16970397.528896712</v>
      </c>
      <c r="X86" s="177"/>
    </row>
    <row r="87" spans="1:24" s="178" customFormat="1">
      <c r="A87" s="104">
        <v>235</v>
      </c>
      <c r="B87" s="99" t="s">
        <v>85</v>
      </c>
      <c r="C87" s="100">
        <v>10396</v>
      </c>
      <c r="D87" s="100">
        <v>18003394.940000001</v>
      </c>
      <c r="E87" s="100">
        <v>3434119.9458170775</v>
      </c>
      <c r="F87" s="100">
        <v>21437514.885817081</v>
      </c>
      <c r="G87" s="169">
        <v>1357.49</v>
      </c>
      <c r="H87" s="170">
        <v>14112466.040000001</v>
      </c>
      <c r="I87" s="170">
        <v>7325048.8458170798</v>
      </c>
      <c r="J87" s="171">
        <f t="shared" si="5"/>
        <v>0.3416930033556867</v>
      </c>
      <c r="K87" s="172">
        <v>0</v>
      </c>
      <c r="L87" s="172">
        <v>0</v>
      </c>
      <c r="M87" s="172">
        <v>72478.750978340831</v>
      </c>
      <c r="N87" s="172">
        <v>203160.27017573413</v>
      </c>
      <c r="O87" s="172">
        <v>274582.47671625222</v>
      </c>
      <c r="P87" s="173">
        <v>-705107.96000000008</v>
      </c>
      <c r="Q87" s="173">
        <v>8038902.0818206035</v>
      </c>
      <c r="R87" s="174">
        <v>1937661.5093347558</v>
      </c>
      <c r="S87" s="100">
        <v>17146725.974842768</v>
      </c>
      <c r="T87" s="175">
        <v>-1606602.9446579283</v>
      </c>
      <c r="U87" s="176">
        <v>15540123.030184839</v>
      </c>
      <c r="V87" s="176">
        <v>588276.64523378655</v>
      </c>
      <c r="W87" s="74">
        <f t="shared" si="6"/>
        <v>16128399.675418625</v>
      </c>
      <c r="X87" s="177"/>
    </row>
    <row r="88" spans="1:24" s="178" customFormat="1">
      <c r="A88" s="104">
        <v>236</v>
      </c>
      <c r="B88" s="99" t="s">
        <v>86</v>
      </c>
      <c r="C88" s="100">
        <v>4196</v>
      </c>
      <c r="D88" s="100">
        <v>7058103.4800000004</v>
      </c>
      <c r="E88" s="100">
        <v>687782.87310558406</v>
      </c>
      <c r="F88" s="100">
        <v>7745886.3531055842</v>
      </c>
      <c r="G88" s="169">
        <v>1357.49</v>
      </c>
      <c r="H88" s="170">
        <v>5696028.04</v>
      </c>
      <c r="I88" s="170">
        <v>2049858.3131055841</v>
      </c>
      <c r="J88" s="171">
        <f t="shared" si="5"/>
        <v>0.26463831505657548</v>
      </c>
      <c r="K88" s="172">
        <v>95334.552234666669</v>
      </c>
      <c r="L88" s="172">
        <v>0</v>
      </c>
      <c r="M88" s="172">
        <v>46202.337075662821</v>
      </c>
      <c r="N88" s="172">
        <v>79207.264935941959</v>
      </c>
      <c r="O88" s="172">
        <v>0</v>
      </c>
      <c r="P88" s="173">
        <v>-188236.815</v>
      </c>
      <c r="Q88" s="173">
        <v>-174884.60934423775</v>
      </c>
      <c r="R88" s="174">
        <v>-470301.46489532274</v>
      </c>
      <c r="S88" s="100">
        <v>1437179.5781122951</v>
      </c>
      <c r="T88" s="175">
        <v>2278327.0347519075</v>
      </c>
      <c r="U88" s="176">
        <v>3715506.6128642028</v>
      </c>
      <c r="V88" s="176">
        <v>820116.49427114998</v>
      </c>
      <c r="W88" s="74">
        <f t="shared" si="6"/>
        <v>4535623.1071353527</v>
      </c>
      <c r="X88" s="177"/>
    </row>
    <row r="89" spans="1:24" s="178" customFormat="1">
      <c r="A89" s="104">
        <v>239</v>
      </c>
      <c r="B89" s="99" t="s">
        <v>87</v>
      </c>
      <c r="C89" s="100">
        <v>2095</v>
      </c>
      <c r="D89" s="100">
        <v>2087788</v>
      </c>
      <c r="E89" s="100">
        <v>587120.61776224372</v>
      </c>
      <c r="F89" s="100">
        <v>2674908.6177622438</v>
      </c>
      <c r="G89" s="169">
        <v>1357.49</v>
      </c>
      <c r="H89" s="170">
        <v>2843941.55</v>
      </c>
      <c r="I89" s="170">
        <v>-169032.93223775597</v>
      </c>
      <c r="J89" s="171">
        <f t="shared" si="5"/>
        <v>-6.31920399505701E-2</v>
      </c>
      <c r="K89" s="172">
        <v>596529.76367999997</v>
      </c>
      <c r="L89" s="172">
        <v>0</v>
      </c>
      <c r="M89" s="172">
        <v>35696.099998461672</v>
      </c>
      <c r="N89" s="172">
        <v>41234.950526483648</v>
      </c>
      <c r="O89" s="172">
        <v>0</v>
      </c>
      <c r="P89" s="173">
        <v>-123877.99500000001</v>
      </c>
      <c r="Q89" s="173">
        <v>66499.639230492525</v>
      </c>
      <c r="R89" s="174">
        <v>-373186.06952866755</v>
      </c>
      <c r="S89" s="100">
        <v>73863.456669014238</v>
      </c>
      <c r="T89" s="175">
        <v>394933.15602197195</v>
      </c>
      <c r="U89" s="176">
        <v>468796.61269098619</v>
      </c>
      <c r="V89" s="176">
        <v>443295.45461656433</v>
      </c>
      <c r="W89" s="74">
        <f t="shared" si="6"/>
        <v>912092.06730755046</v>
      </c>
      <c r="X89" s="177"/>
    </row>
    <row r="90" spans="1:24" s="178" customFormat="1">
      <c r="A90" s="104">
        <v>240</v>
      </c>
      <c r="B90" s="99" t="s">
        <v>88</v>
      </c>
      <c r="C90" s="100">
        <v>19982</v>
      </c>
      <c r="D90" s="100">
        <v>26654980.84</v>
      </c>
      <c r="E90" s="100">
        <v>3978951.7787776049</v>
      </c>
      <c r="F90" s="100">
        <v>30633932.618777603</v>
      </c>
      <c r="G90" s="169">
        <v>1357.49</v>
      </c>
      <c r="H90" s="170">
        <v>27125365.18</v>
      </c>
      <c r="I90" s="170">
        <v>3508567.4387776032</v>
      </c>
      <c r="J90" s="171">
        <f t="shared" si="5"/>
        <v>0.11453206098086688</v>
      </c>
      <c r="K90" s="172">
        <v>144215.15610666663</v>
      </c>
      <c r="L90" s="172">
        <v>0</v>
      </c>
      <c r="M90" s="172">
        <v>314434.24613558251</v>
      </c>
      <c r="N90" s="172">
        <v>382394.94453559892</v>
      </c>
      <c r="O90" s="172">
        <v>0</v>
      </c>
      <c r="P90" s="173">
        <v>-1985136.0349999999</v>
      </c>
      <c r="Q90" s="173">
        <v>-7270141.3799906326</v>
      </c>
      <c r="R90" s="174">
        <v>-4508571.2695623096</v>
      </c>
      <c r="S90" s="100">
        <v>-9414236.8989974894</v>
      </c>
      <c r="T90" s="175">
        <v>4052554.5785498349</v>
      </c>
      <c r="U90" s="176">
        <v>-5361682.3204476545</v>
      </c>
      <c r="V90" s="176">
        <v>3134323.3183999844</v>
      </c>
      <c r="W90" s="74">
        <f t="shared" si="6"/>
        <v>-2227359.0020476701</v>
      </c>
      <c r="X90" s="177"/>
    </row>
    <row r="91" spans="1:24" s="178" customFormat="1">
      <c r="A91" s="104">
        <v>241</v>
      </c>
      <c r="B91" s="99" t="s">
        <v>89</v>
      </c>
      <c r="C91" s="100">
        <v>7904</v>
      </c>
      <c r="D91" s="100">
        <v>12340672.17</v>
      </c>
      <c r="E91" s="100">
        <v>1158410.094736323</v>
      </c>
      <c r="F91" s="100">
        <v>13499082.264736323</v>
      </c>
      <c r="G91" s="169">
        <v>1357.49</v>
      </c>
      <c r="H91" s="170">
        <v>10729600.960000001</v>
      </c>
      <c r="I91" s="170">
        <v>2769481.3047363218</v>
      </c>
      <c r="J91" s="171">
        <f t="shared" si="5"/>
        <v>0.20516071021887486</v>
      </c>
      <c r="K91" s="172">
        <v>44323.73504</v>
      </c>
      <c r="L91" s="172">
        <v>0</v>
      </c>
      <c r="M91" s="172">
        <v>86933.285985366616</v>
      </c>
      <c r="N91" s="172">
        <v>141124.16074397735</v>
      </c>
      <c r="O91" s="172">
        <v>0</v>
      </c>
      <c r="P91" s="173">
        <v>-405382.81999999995</v>
      </c>
      <c r="Q91" s="173">
        <v>-1000612.1863359695</v>
      </c>
      <c r="R91" s="174">
        <v>-710737.15939233941</v>
      </c>
      <c r="S91" s="100">
        <v>925130.32077735709</v>
      </c>
      <c r="T91" s="175">
        <v>1325216.053814458</v>
      </c>
      <c r="U91" s="176">
        <v>2250346.3745918153</v>
      </c>
      <c r="V91" s="176">
        <v>1134011.1714597424</v>
      </c>
      <c r="W91" s="74">
        <f t="shared" si="6"/>
        <v>3384357.5460515576</v>
      </c>
      <c r="X91" s="177"/>
    </row>
    <row r="92" spans="1:24" s="178" customFormat="1">
      <c r="A92" s="104">
        <v>244</v>
      </c>
      <c r="B92" s="99" t="s">
        <v>90</v>
      </c>
      <c r="C92" s="100">
        <v>19116</v>
      </c>
      <c r="D92" s="100">
        <v>41557364.380000003</v>
      </c>
      <c r="E92" s="100">
        <v>1660006.0025805384</v>
      </c>
      <c r="F92" s="100">
        <v>43217370.382580541</v>
      </c>
      <c r="G92" s="169">
        <v>1357.49</v>
      </c>
      <c r="H92" s="170">
        <v>25949778.84</v>
      </c>
      <c r="I92" s="170">
        <v>17267591.542580541</v>
      </c>
      <c r="J92" s="171">
        <f t="shared" si="5"/>
        <v>0.39955211040652588</v>
      </c>
      <c r="K92" s="172">
        <v>0</v>
      </c>
      <c r="L92" s="172">
        <v>0</v>
      </c>
      <c r="M92" s="172">
        <v>197539.4278530647</v>
      </c>
      <c r="N92" s="172">
        <v>340749.01458063861</v>
      </c>
      <c r="O92" s="172">
        <v>415162.29200978915</v>
      </c>
      <c r="P92" s="173">
        <v>-958399.37</v>
      </c>
      <c r="Q92" s="173">
        <v>-451085.92769278958</v>
      </c>
      <c r="R92" s="174">
        <v>-1312281.9088570974</v>
      </c>
      <c r="S92" s="100">
        <v>15499275.070474148</v>
      </c>
      <c r="T92" s="175">
        <v>4252506.8867617212</v>
      </c>
      <c r="U92" s="176">
        <v>19751781.957235869</v>
      </c>
      <c r="V92" s="176">
        <v>2046205.7801575302</v>
      </c>
      <c r="W92" s="74">
        <f t="shared" si="6"/>
        <v>21797987.737393398</v>
      </c>
      <c r="X92" s="177"/>
    </row>
    <row r="93" spans="1:24" s="178" customFormat="1">
      <c r="A93" s="104">
        <v>245</v>
      </c>
      <c r="B93" s="99" t="s">
        <v>91</v>
      </c>
      <c r="C93" s="100">
        <v>37232</v>
      </c>
      <c r="D93" s="100">
        <v>57149650.110000007</v>
      </c>
      <c r="E93" s="100">
        <v>12677867.322797863</v>
      </c>
      <c r="F93" s="100">
        <v>69827517.432797864</v>
      </c>
      <c r="G93" s="169">
        <v>1357.49</v>
      </c>
      <c r="H93" s="170">
        <v>50542067.68</v>
      </c>
      <c r="I93" s="170">
        <v>19285449.752797864</v>
      </c>
      <c r="J93" s="171">
        <f t="shared" si="5"/>
        <v>0.2761869598379782</v>
      </c>
      <c r="K93" s="172">
        <v>0</v>
      </c>
      <c r="L93" s="172">
        <v>0</v>
      </c>
      <c r="M93" s="172">
        <v>334234.33756844612</v>
      </c>
      <c r="N93" s="172">
        <v>732888.94456479826</v>
      </c>
      <c r="O93" s="172">
        <v>332165.48263137182</v>
      </c>
      <c r="P93" s="173">
        <v>-5211410.0036999993</v>
      </c>
      <c r="Q93" s="173">
        <v>-1720497.251842746</v>
      </c>
      <c r="R93" s="174">
        <v>25258.537976205946</v>
      </c>
      <c r="S93" s="100">
        <v>13778089.799995938</v>
      </c>
      <c r="T93" s="175">
        <v>1956784.9399937501</v>
      </c>
      <c r="U93" s="176">
        <v>15734874.739989689</v>
      </c>
      <c r="V93" s="176">
        <v>4675190.8782400796</v>
      </c>
      <c r="W93" s="74">
        <f t="shared" si="6"/>
        <v>20410065.618229769</v>
      </c>
      <c r="X93" s="177"/>
    </row>
    <row r="94" spans="1:24" s="178" customFormat="1">
      <c r="A94" s="104">
        <v>249</v>
      </c>
      <c r="B94" s="99" t="s">
        <v>92</v>
      </c>
      <c r="C94" s="100">
        <v>9443</v>
      </c>
      <c r="D94" s="100">
        <v>11650501.380000001</v>
      </c>
      <c r="E94" s="100">
        <v>2125266.1764022443</v>
      </c>
      <c r="F94" s="100">
        <v>13775767.556402246</v>
      </c>
      <c r="G94" s="169">
        <v>1357.49</v>
      </c>
      <c r="H94" s="170">
        <v>12818778.07</v>
      </c>
      <c r="I94" s="170">
        <v>956989.48640224524</v>
      </c>
      <c r="J94" s="171">
        <f t="shared" si="5"/>
        <v>6.9469050089879553E-2</v>
      </c>
      <c r="K94" s="172">
        <v>444669.96347200003</v>
      </c>
      <c r="L94" s="172">
        <v>0</v>
      </c>
      <c r="M94" s="172">
        <v>118130.30403558518</v>
      </c>
      <c r="N94" s="172">
        <v>177534.19790206361</v>
      </c>
      <c r="O94" s="172">
        <v>0</v>
      </c>
      <c r="P94" s="173">
        <v>-715542.63500000001</v>
      </c>
      <c r="Q94" s="173">
        <v>526304.52412093838</v>
      </c>
      <c r="R94" s="174">
        <v>987547.10459601216</v>
      </c>
      <c r="S94" s="100">
        <v>2495632.9455288444</v>
      </c>
      <c r="T94" s="175">
        <v>2859791.0480351103</v>
      </c>
      <c r="U94" s="176">
        <v>5355423.9935639547</v>
      </c>
      <c r="V94" s="176">
        <v>1633162.6152271177</v>
      </c>
      <c r="W94" s="74">
        <f t="shared" si="6"/>
        <v>6988586.6087910719</v>
      </c>
      <c r="X94" s="177"/>
    </row>
    <row r="95" spans="1:24" s="178" customFormat="1">
      <c r="A95" s="104">
        <v>250</v>
      </c>
      <c r="B95" s="99" t="s">
        <v>93</v>
      </c>
      <c r="C95" s="100">
        <v>1808</v>
      </c>
      <c r="D95" s="100">
        <v>2011656.78</v>
      </c>
      <c r="E95" s="100">
        <v>483241.3226295255</v>
      </c>
      <c r="F95" s="100">
        <v>2494898.1026295256</v>
      </c>
      <c r="G95" s="169">
        <v>1357.49</v>
      </c>
      <c r="H95" s="170">
        <v>2454341.92</v>
      </c>
      <c r="I95" s="170">
        <v>40556.182629525661</v>
      </c>
      <c r="J95" s="171">
        <f t="shared" si="5"/>
        <v>1.6255646908697803E-2</v>
      </c>
      <c r="K95" s="172">
        <v>201016.81011199998</v>
      </c>
      <c r="L95" s="172">
        <v>0</v>
      </c>
      <c r="M95" s="172">
        <v>19877.209265671103</v>
      </c>
      <c r="N95" s="172">
        <v>33165.784694923525</v>
      </c>
      <c r="O95" s="172">
        <v>0</v>
      </c>
      <c r="P95" s="173">
        <v>-84826.815000000002</v>
      </c>
      <c r="Q95" s="173">
        <v>234900.40402432714</v>
      </c>
      <c r="R95" s="174">
        <v>96719.9979143323</v>
      </c>
      <c r="S95" s="100">
        <v>541409.57364077971</v>
      </c>
      <c r="T95" s="175">
        <v>695085.07506310323</v>
      </c>
      <c r="U95" s="176">
        <v>1236494.6487038829</v>
      </c>
      <c r="V95" s="176">
        <v>431444.35131757776</v>
      </c>
      <c r="W95" s="74">
        <f t="shared" si="6"/>
        <v>1667939.0000214607</v>
      </c>
      <c r="X95" s="177"/>
    </row>
    <row r="96" spans="1:24" s="178" customFormat="1">
      <c r="A96" s="104">
        <v>256</v>
      </c>
      <c r="B96" s="99" t="s">
        <v>94</v>
      </c>
      <c r="C96" s="100">
        <v>1581</v>
      </c>
      <c r="D96" s="100">
        <v>2603202.9900000007</v>
      </c>
      <c r="E96" s="100">
        <v>529993.39295130898</v>
      </c>
      <c r="F96" s="100">
        <v>3133196.3829513099</v>
      </c>
      <c r="G96" s="169">
        <v>1357.49</v>
      </c>
      <c r="H96" s="170">
        <v>2146191.69</v>
      </c>
      <c r="I96" s="170">
        <v>987004.69295130996</v>
      </c>
      <c r="J96" s="171">
        <f t="shared" si="5"/>
        <v>0.31501526630182125</v>
      </c>
      <c r="K96" s="172">
        <v>485622.51489599992</v>
      </c>
      <c r="L96" s="172">
        <v>0</v>
      </c>
      <c r="M96" s="172">
        <v>17967.954841472259</v>
      </c>
      <c r="N96" s="172">
        <v>18224.002675254738</v>
      </c>
      <c r="O96" s="172">
        <v>0</v>
      </c>
      <c r="P96" s="173">
        <v>-61797.345000000001</v>
      </c>
      <c r="Q96" s="173">
        <v>-39902.216606268856</v>
      </c>
      <c r="R96" s="174">
        <v>-236418.03507668569</v>
      </c>
      <c r="S96" s="100">
        <v>1170701.5686810822</v>
      </c>
      <c r="T96" s="175">
        <v>711089.46360920009</v>
      </c>
      <c r="U96" s="176">
        <v>1881791.0322902822</v>
      </c>
      <c r="V96" s="176">
        <v>320957.19256124331</v>
      </c>
      <c r="W96" s="74">
        <f t="shared" si="6"/>
        <v>2202748.2248515254</v>
      </c>
      <c r="X96" s="177"/>
    </row>
    <row r="97" spans="1:24" s="178" customFormat="1">
      <c r="A97" s="104">
        <v>257</v>
      </c>
      <c r="B97" s="99" t="s">
        <v>95</v>
      </c>
      <c r="C97" s="100">
        <v>40433</v>
      </c>
      <c r="D97" s="100">
        <v>71280519.849999994</v>
      </c>
      <c r="E97" s="100">
        <v>12919949.152742865</v>
      </c>
      <c r="F97" s="100">
        <v>84200469.002742857</v>
      </c>
      <c r="G97" s="169">
        <v>1357.49</v>
      </c>
      <c r="H97" s="170">
        <v>54887393.170000002</v>
      </c>
      <c r="I97" s="170">
        <v>29313075.832742855</v>
      </c>
      <c r="J97" s="171">
        <f t="shared" si="5"/>
        <v>0.34813435340589338</v>
      </c>
      <c r="K97" s="172">
        <v>0</v>
      </c>
      <c r="L97" s="172">
        <v>0</v>
      </c>
      <c r="M97" s="172">
        <v>299218.11596998025</v>
      </c>
      <c r="N97" s="172">
        <v>637060.8387965149</v>
      </c>
      <c r="O97" s="172">
        <v>398116.5847452177</v>
      </c>
      <c r="P97" s="173">
        <v>-3500386.7064999999</v>
      </c>
      <c r="Q97" s="173">
        <v>4828326.396470353</v>
      </c>
      <c r="R97" s="174">
        <v>3559200.5384789906</v>
      </c>
      <c r="S97" s="100">
        <v>35534611.60070391</v>
      </c>
      <c r="T97" s="175">
        <v>-638698.6141656473</v>
      </c>
      <c r="U97" s="176">
        <v>34895912.986538261</v>
      </c>
      <c r="V97" s="176">
        <v>4365729.6578093395</v>
      </c>
      <c r="W97" s="74">
        <f t="shared" si="6"/>
        <v>39261642.644347601</v>
      </c>
      <c r="X97" s="177"/>
    </row>
    <row r="98" spans="1:24" s="178" customFormat="1">
      <c r="A98" s="104">
        <v>260</v>
      </c>
      <c r="B98" s="99" t="s">
        <v>96</v>
      </c>
      <c r="C98" s="100">
        <v>9877</v>
      </c>
      <c r="D98" s="100">
        <v>10714125.149999999</v>
      </c>
      <c r="E98" s="100">
        <v>3160289.9901561132</v>
      </c>
      <c r="F98" s="100">
        <v>13874415.140156113</v>
      </c>
      <c r="G98" s="169">
        <v>1357.49</v>
      </c>
      <c r="H98" s="170">
        <v>13407928.73</v>
      </c>
      <c r="I98" s="170">
        <v>466486.41015611216</v>
      </c>
      <c r="J98" s="171">
        <f t="shared" si="5"/>
        <v>3.3622059412506761E-2</v>
      </c>
      <c r="K98" s="172">
        <v>1095321.056256</v>
      </c>
      <c r="L98" s="172">
        <v>0</v>
      </c>
      <c r="M98" s="172">
        <v>126184.14859819986</v>
      </c>
      <c r="N98" s="172">
        <v>173380.55468344668</v>
      </c>
      <c r="O98" s="172">
        <v>0</v>
      </c>
      <c r="P98" s="173">
        <v>-600938.38</v>
      </c>
      <c r="Q98" s="173">
        <v>4288630.8812484732</v>
      </c>
      <c r="R98" s="174">
        <v>2817110.8710943582</v>
      </c>
      <c r="S98" s="100">
        <v>8366175.5420365902</v>
      </c>
      <c r="T98" s="175">
        <v>5037756.5376145076</v>
      </c>
      <c r="U98" s="176">
        <v>13403932.079651099</v>
      </c>
      <c r="V98" s="176">
        <v>2031567.3930610367</v>
      </c>
      <c r="W98" s="74">
        <f t="shared" si="6"/>
        <v>15435499.472712135</v>
      </c>
      <c r="X98" s="177"/>
    </row>
    <row r="99" spans="1:24" s="178" customFormat="1">
      <c r="A99" s="104">
        <v>261</v>
      </c>
      <c r="B99" s="99" t="s">
        <v>97</v>
      </c>
      <c r="C99" s="100">
        <v>6523</v>
      </c>
      <c r="D99" s="100">
        <v>9059582.7800000012</v>
      </c>
      <c r="E99" s="100">
        <v>6385777.0327126281</v>
      </c>
      <c r="F99" s="100">
        <v>15445359.812712628</v>
      </c>
      <c r="G99" s="169">
        <v>1357.49</v>
      </c>
      <c r="H99" s="170">
        <v>8854907.2699999996</v>
      </c>
      <c r="I99" s="170">
        <v>6590452.5427126288</v>
      </c>
      <c r="J99" s="171">
        <f t="shared" si="5"/>
        <v>0.42669465927807121</v>
      </c>
      <c r="K99" s="172">
        <v>1942337.219856</v>
      </c>
      <c r="L99" s="172">
        <v>0</v>
      </c>
      <c r="M99" s="172">
        <v>95578.996293054399</v>
      </c>
      <c r="N99" s="172">
        <v>104085.86930506185</v>
      </c>
      <c r="O99" s="172">
        <v>29407.14392873309</v>
      </c>
      <c r="P99" s="173">
        <v>-300276.73500000004</v>
      </c>
      <c r="Q99" s="173">
        <v>-391404.62765453779</v>
      </c>
      <c r="R99" s="174">
        <v>1302529.457537344</v>
      </c>
      <c r="S99" s="100">
        <v>9372709.8669782858</v>
      </c>
      <c r="T99" s="175">
        <v>-145529.33118621551</v>
      </c>
      <c r="U99" s="176">
        <v>9227180.5357920695</v>
      </c>
      <c r="V99" s="176">
        <v>1231818.1386757225</v>
      </c>
      <c r="W99" s="74">
        <f t="shared" si="6"/>
        <v>10458998.674467793</v>
      </c>
      <c r="X99" s="177"/>
    </row>
    <row r="100" spans="1:24" s="178" customFormat="1">
      <c r="A100" s="104">
        <v>263</v>
      </c>
      <c r="B100" s="99" t="s">
        <v>98</v>
      </c>
      <c r="C100" s="100">
        <v>7759</v>
      </c>
      <c r="D100" s="100">
        <v>10573572.629999999</v>
      </c>
      <c r="E100" s="100">
        <v>1954839.0417141367</v>
      </c>
      <c r="F100" s="100">
        <v>12528411.671714136</v>
      </c>
      <c r="G100" s="169">
        <v>1357.49</v>
      </c>
      <c r="H100" s="170">
        <v>10532764.91</v>
      </c>
      <c r="I100" s="170">
        <v>1995646.7617141362</v>
      </c>
      <c r="J100" s="171">
        <f t="shared" si="5"/>
        <v>0.15928968603576321</v>
      </c>
      <c r="K100" s="172">
        <v>395081.07964799996</v>
      </c>
      <c r="L100" s="172">
        <v>0</v>
      </c>
      <c r="M100" s="172">
        <v>84452.443758554204</v>
      </c>
      <c r="N100" s="172">
        <v>130109.17360865988</v>
      </c>
      <c r="O100" s="172">
        <v>0</v>
      </c>
      <c r="P100" s="173">
        <v>-504715.60499999998</v>
      </c>
      <c r="Q100" s="173">
        <v>1152212.158487858</v>
      </c>
      <c r="R100" s="174">
        <v>669973.4952983309</v>
      </c>
      <c r="S100" s="100">
        <v>3922759.5075155389</v>
      </c>
      <c r="T100" s="175">
        <v>4278648.5870025391</v>
      </c>
      <c r="U100" s="176">
        <v>8201408.0945180785</v>
      </c>
      <c r="V100" s="176">
        <v>1651508.4017070001</v>
      </c>
      <c r="W100" s="74">
        <f t="shared" si="6"/>
        <v>9852916.4962250777</v>
      </c>
      <c r="X100" s="177"/>
    </row>
    <row r="101" spans="1:24" s="178" customFormat="1">
      <c r="A101" s="104">
        <v>265</v>
      </c>
      <c r="B101" s="99" t="s">
        <v>99</v>
      </c>
      <c r="C101" s="100">
        <v>1088</v>
      </c>
      <c r="D101" s="100">
        <v>1456864.6600000001</v>
      </c>
      <c r="E101" s="100">
        <v>546273.50687338854</v>
      </c>
      <c r="F101" s="100">
        <v>2003138.1668733887</v>
      </c>
      <c r="G101" s="169">
        <v>1357.49</v>
      </c>
      <c r="H101" s="170">
        <v>1476949.12</v>
      </c>
      <c r="I101" s="170">
        <v>526189.04687338858</v>
      </c>
      <c r="J101" s="171">
        <f t="shared" si="5"/>
        <v>0.26268235290763503</v>
      </c>
      <c r="K101" s="172">
        <v>341057.81452799996</v>
      </c>
      <c r="L101" s="172">
        <v>0</v>
      </c>
      <c r="M101" s="172">
        <v>9598.4361307614399</v>
      </c>
      <c r="N101" s="172">
        <v>18440.813876800104</v>
      </c>
      <c r="O101" s="172">
        <v>0</v>
      </c>
      <c r="P101" s="173">
        <v>-64732.729999999996</v>
      </c>
      <c r="Q101" s="173">
        <v>340895.71897904784</v>
      </c>
      <c r="R101" s="174">
        <v>147400.05252188485</v>
      </c>
      <c r="S101" s="100">
        <v>1318849.1529098828</v>
      </c>
      <c r="T101" s="175">
        <v>161075.8039908561</v>
      </c>
      <c r="U101" s="176">
        <v>1479924.9569007389</v>
      </c>
      <c r="V101" s="176">
        <v>242489.78091108031</v>
      </c>
      <c r="W101" s="74">
        <f t="shared" si="6"/>
        <v>1722414.7378118192</v>
      </c>
      <c r="X101" s="177"/>
    </row>
    <row r="102" spans="1:24" s="178" customFormat="1">
      <c r="A102" s="104">
        <v>271</v>
      </c>
      <c r="B102" s="99" t="s">
        <v>100</v>
      </c>
      <c r="C102" s="100">
        <v>6951</v>
      </c>
      <c r="D102" s="100">
        <v>8675467.7100000009</v>
      </c>
      <c r="E102" s="100">
        <v>1368272.1875128099</v>
      </c>
      <c r="F102" s="100">
        <v>10043739.89751281</v>
      </c>
      <c r="G102" s="169">
        <v>1357.49</v>
      </c>
      <c r="H102" s="170">
        <v>9435912.9900000002</v>
      </c>
      <c r="I102" s="170">
        <v>607826.90751281008</v>
      </c>
      <c r="J102" s="171">
        <f t="shared" si="5"/>
        <v>6.0517985702052059E-2</v>
      </c>
      <c r="K102" s="172">
        <v>0</v>
      </c>
      <c r="L102" s="172">
        <v>0</v>
      </c>
      <c r="M102" s="172">
        <v>78630.299774049228</v>
      </c>
      <c r="N102" s="172">
        <v>115307.35271414195</v>
      </c>
      <c r="O102" s="172">
        <v>0</v>
      </c>
      <c r="P102" s="173">
        <v>-480073.89999999997</v>
      </c>
      <c r="Q102" s="173">
        <v>234415.18435002558</v>
      </c>
      <c r="R102" s="174">
        <v>170333.65025739381</v>
      </c>
      <c r="S102" s="100">
        <v>726439.49460842065</v>
      </c>
      <c r="T102" s="175">
        <v>3115413.5811733869</v>
      </c>
      <c r="U102" s="176">
        <v>3841853.0757818073</v>
      </c>
      <c r="V102" s="176">
        <v>1351382.8080192653</v>
      </c>
      <c r="W102" s="74">
        <f t="shared" si="6"/>
        <v>5193235.8838010728</v>
      </c>
      <c r="X102" s="177"/>
    </row>
    <row r="103" spans="1:24" s="178" customFormat="1">
      <c r="A103" s="104">
        <v>272</v>
      </c>
      <c r="B103" s="99" t="s">
        <v>101</v>
      </c>
      <c r="C103" s="100">
        <v>47909</v>
      </c>
      <c r="D103" s="100">
        <v>82250574.620000005</v>
      </c>
      <c r="E103" s="100">
        <v>10186355.417337369</v>
      </c>
      <c r="F103" s="100">
        <v>92436930.037337378</v>
      </c>
      <c r="G103" s="169">
        <v>1357.49</v>
      </c>
      <c r="H103" s="170">
        <v>65035988.410000004</v>
      </c>
      <c r="I103" s="170">
        <v>27400941.627337374</v>
      </c>
      <c r="J103" s="171">
        <f t="shared" si="5"/>
        <v>0.29642851202727644</v>
      </c>
      <c r="K103" s="172">
        <v>0</v>
      </c>
      <c r="L103" s="172">
        <v>0</v>
      </c>
      <c r="M103" s="172">
        <v>646727.02444789431</v>
      </c>
      <c r="N103" s="172">
        <v>964608.79171429214</v>
      </c>
      <c r="O103" s="172">
        <v>84318.31192748496</v>
      </c>
      <c r="P103" s="173">
        <v>-3071561.9885</v>
      </c>
      <c r="Q103" s="173">
        <v>-5453441.9219217822</v>
      </c>
      <c r="R103" s="174">
        <v>-2165021.1520381705</v>
      </c>
      <c r="S103" s="100">
        <v>18406570.692967091</v>
      </c>
      <c r="T103" s="175">
        <v>8737375.4186264742</v>
      </c>
      <c r="U103" s="176">
        <v>27143946.111593567</v>
      </c>
      <c r="V103" s="176">
        <v>7195581.0776806483</v>
      </c>
      <c r="W103" s="74">
        <f t="shared" si="6"/>
        <v>34339527.189274214</v>
      </c>
      <c r="X103" s="177"/>
    </row>
    <row r="104" spans="1:24" s="178" customFormat="1">
      <c r="A104" s="104">
        <v>273</v>
      </c>
      <c r="B104" s="99" t="s">
        <v>102</v>
      </c>
      <c r="C104" s="100">
        <v>3989</v>
      </c>
      <c r="D104" s="100">
        <v>5872131.7799999993</v>
      </c>
      <c r="E104" s="100">
        <v>2444387.6639823755</v>
      </c>
      <c r="F104" s="100">
        <v>8316519.4439823749</v>
      </c>
      <c r="G104" s="169">
        <v>1357.49</v>
      </c>
      <c r="H104" s="170">
        <v>5415027.6100000003</v>
      </c>
      <c r="I104" s="170">
        <v>2901491.8339823745</v>
      </c>
      <c r="J104" s="171">
        <f t="shared" si="5"/>
        <v>0.3488829495951965</v>
      </c>
      <c r="K104" s="172">
        <v>1324765.6004319999</v>
      </c>
      <c r="L104" s="172">
        <v>0</v>
      </c>
      <c r="M104" s="172">
        <v>45524.144953110757</v>
      </c>
      <c r="N104" s="172">
        <v>59377.992053475071</v>
      </c>
      <c r="O104" s="172">
        <v>53155.345797608461</v>
      </c>
      <c r="P104" s="173">
        <v>-171499.66500000001</v>
      </c>
      <c r="Q104" s="173">
        <v>-268030.49669088877</v>
      </c>
      <c r="R104" s="174">
        <v>1323572.7433761363</v>
      </c>
      <c r="S104" s="100">
        <v>5268357.4989038166</v>
      </c>
      <c r="T104" s="175">
        <v>363822.01638160803</v>
      </c>
      <c r="U104" s="176">
        <v>5632179.5152854249</v>
      </c>
      <c r="V104" s="176">
        <v>750666.74848554737</v>
      </c>
      <c r="W104" s="74">
        <f t="shared" si="6"/>
        <v>6382846.2637709724</v>
      </c>
      <c r="X104" s="177"/>
    </row>
    <row r="105" spans="1:24" s="178" customFormat="1">
      <c r="A105" s="104">
        <v>275</v>
      </c>
      <c r="B105" s="99" t="s">
        <v>103</v>
      </c>
      <c r="C105" s="100">
        <v>2586</v>
      </c>
      <c r="D105" s="100">
        <v>3200485.4599999995</v>
      </c>
      <c r="E105" s="100">
        <v>665587.94131127896</v>
      </c>
      <c r="F105" s="100">
        <v>3866073.4013112783</v>
      </c>
      <c r="G105" s="169">
        <v>1357.49</v>
      </c>
      <c r="H105" s="170">
        <v>3510469.14</v>
      </c>
      <c r="I105" s="170">
        <v>355604.26131127821</v>
      </c>
      <c r="J105" s="171">
        <f t="shared" si="5"/>
        <v>9.1980731972307064E-2</v>
      </c>
      <c r="K105" s="172">
        <v>155593.27567999999</v>
      </c>
      <c r="L105" s="172">
        <v>0</v>
      </c>
      <c r="M105" s="172">
        <v>28209.954093576875</v>
      </c>
      <c r="N105" s="172">
        <v>34354.18509185603</v>
      </c>
      <c r="O105" s="172">
        <v>0</v>
      </c>
      <c r="P105" s="173">
        <v>-153119.57999999999</v>
      </c>
      <c r="Q105" s="173">
        <v>595373.6805941792</v>
      </c>
      <c r="R105" s="174">
        <v>559061.58779389714</v>
      </c>
      <c r="S105" s="100">
        <v>1575077.3645647871</v>
      </c>
      <c r="T105" s="175">
        <v>1084185.0271255947</v>
      </c>
      <c r="U105" s="176">
        <v>2659262.3916903818</v>
      </c>
      <c r="V105" s="176">
        <v>533664.68344334664</v>
      </c>
      <c r="W105" s="74">
        <f t="shared" si="6"/>
        <v>3192927.0751337283</v>
      </c>
      <c r="X105" s="177"/>
    </row>
    <row r="106" spans="1:24" s="178" customFormat="1">
      <c r="A106" s="104">
        <v>276</v>
      </c>
      <c r="B106" s="99" t="s">
        <v>104</v>
      </c>
      <c r="C106" s="100">
        <v>15035</v>
      </c>
      <c r="D106" s="100">
        <v>29099410.120000001</v>
      </c>
      <c r="E106" s="100">
        <v>2208241.1690138439</v>
      </c>
      <c r="F106" s="100">
        <v>31307651.289013844</v>
      </c>
      <c r="G106" s="169">
        <v>1357.49</v>
      </c>
      <c r="H106" s="170">
        <v>20409862.149999999</v>
      </c>
      <c r="I106" s="170">
        <v>10897789.139013845</v>
      </c>
      <c r="J106" s="171">
        <f t="shared" si="5"/>
        <v>0.34808708703223562</v>
      </c>
      <c r="K106" s="172">
        <v>0</v>
      </c>
      <c r="L106" s="172">
        <v>0</v>
      </c>
      <c r="M106" s="172">
        <v>110560.11683986273</v>
      </c>
      <c r="N106" s="172">
        <v>284209.34932471573</v>
      </c>
      <c r="O106" s="172">
        <v>62767.223240713371</v>
      </c>
      <c r="P106" s="173">
        <v>-938844.66500000004</v>
      </c>
      <c r="Q106" s="173">
        <v>2198641.1221422497</v>
      </c>
      <c r="R106" s="174">
        <v>729778.7348113755</v>
      </c>
      <c r="S106" s="100">
        <v>13344901.020372763</v>
      </c>
      <c r="T106" s="175">
        <v>5531496.8556397632</v>
      </c>
      <c r="U106" s="176">
        <v>18876397.876012526</v>
      </c>
      <c r="V106" s="176">
        <v>1985658.8470668362</v>
      </c>
      <c r="W106" s="74">
        <f t="shared" si="6"/>
        <v>20862056.723079361</v>
      </c>
      <c r="X106" s="177"/>
    </row>
    <row r="107" spans="1:24" s="178" customFormat="1">
      <c r="A107" s="104">
        <v>280</v>
      </c>
      <c r="B107" s="99" t="s">
        <v>105</v>
      </c>
      <c r="C107" s="100">
        <v>2050</v>
      </c>
      <c r="D107" s="100">
        <v>2757524.23</v>
      </c>
      <c r="E107" s="100">
        <v>1222250.1554579984</v>
      </c>
      <c r="F107" s="100">
        <v>3979774.3854579981</v>
      </c>
      <c r="G107" s="169">
        <v>1357.49</v>
      </c>
      <c r="H107" s="170">
        <v>2782854.5</v>
      </c>
      <c r="I107" s="170">
        <v>1196919.8854579981</v>
      </c>
      <c r="J107" s="171">
        <f t="shared" si="5"/>
        <v>0.30075068823788487</v>
      </c>
      <c r="K107" s="172">
        <v>244659.23439999999</v>
      </c>
      <c r="L107" s="172">
        <v>0</v>
      </c>
      <c r="M107" s="172">
        <v>19420.632595787785</v>
      </c>
      <c r="N107" s="172">
        <v>26955.628106161814</v>
      </c>
      <c r="O107" s="172">
        <v>0</v>
      </c>
      <c r="P107" s="173">
        <v>-88782.68</v>
      </c>
      <c r="Q107" s="173">
        <v>-113659.99689489689</v>
      </c>
      <c r="R107" s="174">
        <v>186605.95704321098</v>
      </c>
      <c r="S107" s="100">
        <v>1472118.6607082619</v>
      </c>
      <c r="T107" s="175">
        <v>879915.82424411341</v>
      </c>
      <c r="U107" s="176">
        <v>2352034.4849523753</v>
      </c>
      <c r="V107" s="176">
        <v>506538.17748261482</v>
      </c>
      <c r="W107" s="74">
        <f t="shared" si="6"/>
        <v>2858572.6624349901</v>
      </c>
      <c r="X107" s="177"/>
    </row>
    <row r="108" spans="1:24" s="178" customFormat="1">
      <c r="A108" s="104">
        <v>284</v>
      </c>
      <c r="B108" s="99" t="s">
        <v>106</v>
      </c>
      <c r="C108" s="100">
        <v>2271</v>
      </c>
      <c r="D108" s="100">
        <v>2954649.1900000004</v>
      </c>
      <c r="E108" s="100">
        <v>483877.57234502153</v>
      </c>
      <c r="F108" s="100">
        <v>3438526.7623450221</v>
      </c>
      <c r="G108" s="169">
        <v>1357.49</v>
      </c>
      <c r="H108" s="170">
        <v>3082859.79</v>
      </c>
      <c r="I108" s="170">
        <v>355666.97234502202</v>
      </c>
      <c r="J108" s="171">
        <f t="shared" si="5"/>
        <v>0.10343585986879528</v>
      </c>
      <c r="K108" s="172">
        <v>990.13177599999995</v>
      </c>
      <c r="L108" s="172">
        <v>0</v>
      </c>
      <c r="M108" s="172">
        <v>29321.893095060699</v>
      </c>
      <c r="N108" s="172">
        <v>39828.122460892824</v>
      </c>
      <c r="O108" s="172">
        <v>0</v>
      </c>
      <c r="P108" s="173">
        <v>-110622</v>
      </c>
      <c r="Q108" s="173">
        <v>1055346.3034045529</v>
      </c>
      <c r="R108" s="174">
        <v>853011.55306537787</v>
      </c>
      <c r="S108" s="100">
        <v>2223542.9761469061</v>
      </c>
      <c r="T108" s="175">
        <v>971338.38039449917</v>
      </c>
      <c r="U108" s="176">
        <v>3194881.3565414054</v>
      </c>
      <c r="V108" s="176">
        <v>461860.70718351577</v>
      </c>
      <c r="W108" s="74">
        <f t="shared" si="6"/>
        <v>3656742.0637249211</v>
      </c>
      <c r="X108" s="177"/>
    </row>
    <row r="109" spans="1:24" s="178" customFormat="1">
      <c r="A109" s="104">
        <v>285</v>
      </c>
      <c r="B109" s="99" t="s">
        <v>107</v>
      </c>
      <c r="C109" s="100">
        <v>51241</v>
      </c>
      <c r="D109" s="100">
        <v>62848203.470000006</v>
      </c>
      <c r="E109" s="100">
        <v>14558289.424362665</v>
      </c>
      <c r="F109" s="100">
        <v>77406492.894362673</v>
      </c>
      <c r="G109" s="169">
        <v>1357.49</v>
      </c>
      <c r="H109" s="170">
        <v>69559145.090000004</v>
      </c>
      <c r="I109" s="170">
        <v>7847347.8043626696</v>
      </c>
      <c r="J109" s="171">
        <f t="shared" si="5"/>
        <v>0.10137841815249291</v>
      </c>
      <c r="K109" s="172">
        <v>0</v>
      </c>
      <c r="L109" s="172">
        <v>0</v>
      </c>
      <c r="M109" s="172">
        <v>738629.14641174336</v>
      </c>
      <c r="N109" s="172">
        <v>1004851.119303679</v>
      </c>
      <c r="O109" s="172">
        <v>0</v>
      </c>
      <c r="P109" s="173">
        <v>-5832246.1299000001</v>
      </c>
      <c r="Q109" s="173">
        <v>931007.5410607052</v>
      </c>
      <c r="R109" s="174">
        <v>3945298.2948206807</v>
      </c>
      <c r="S109" s="100">
        <v>8634887.7760594785</v>
      </c>
      <c r="T109" s="175">
        <v>11048007.734815372</v>
      </c>
      <c r="U109" s="176">
        <v>19682895.510874853</v>
      </c>
      <c r="V109" s="176">
        <v>7552425.6732155401</v>
      </c>
      <c r="W109" s="74">
        <f t="shared" si="6"/>
        <v>27235321.184090391</v>
      </c>
      <c r="X109" s="177"/>
    </row>
    <row r="110" spans="1:24" s="178" customFormat="1">
      <c r="A110" s="104">
        <v>286</v>
      </c>
      <c r="B110" s="99" t="s">
        <v>108</v>
      </c>
      <c r="C110" s="100">
        <v>80454</v>
      </c>
      <c r="D110" s="100">
        <v>99615274.160000011</v>
      </c>
      <c r="E110" s="100">
        <v>15672312.430314125</v>
      </c>
      <c r="F110" s="100">
        <v>115287586.59031413</v>
      </c>
      <c r="G110" s="169">
        <v>1357.49</v>
      </c>
      <c r="H110" s="170">
        <v>109215500.45999999</v>
      </c>
      <c r="I110" s="170">
        <v>6072086.1303141415</v>
      </c>
      <c r="J110" s="171">
        <f t="shared" si="5"/>
        <v>5.2669036709840251E-2</v>
      </c>
      <c r="K110" s="172">
        <v>0</v>
      </c>
      <c r="L110" s="172">
        <v>0</v>
      </c>
      <c r="M110" s="172">
        <v>991392.07758646156</v>
      </c>
      <c r="N110" s="172">
        <v>1611620.6405131465</v>
      </c>
      <c r="O110" s="172">
        <v>0</v>
      </c>
      <c r="P110" s="173">
        <v>-6202438.4722999996</v>
      </c>
      <c r="Q110" s="173">
        <v>-3126300.4579730504</v>
      </c>
      <c r="R110" s="174">
        <v>380486.66664846765</v>
      </c>
      <c r="S110" s="100">
        <v>-273153.41521083191</v>
      </c>
      <c r="T110" s="175">
        <v>13327099.781027677</v>
      </c>
      <c r="U110" s="176">
        <v>13053946.365816845</v>
      </c>
      <c r="V110" s="176">
        <v>12668352.130795924</v>
      </c>
      <c r="W110" s="74">
        <f t="shared" si="6"/>
        <v>25722298.496612769</v>
      </c>
      <c r="X110" s="177"/>
    </row>
    <row r="111" spans="1:24" s="178" customFormat="1">
      <c r="A111" s="104">
        <v>287</v>
      </c>
      <c r="B111" s="99" t="s">
        <v>109</v>
      </c>
      <c r="C111" s="100">
        <v>6380</v>
      </c>
      <c r="D111" s="100">
        <v>7273462.9000000004</v>
      </c>
      <c r="E111" s="100">
        <v>2464554.5605779905</v>
      </c>
      <c r="F111" s="100">
        <v>9738017.4605779909</v>
      </c>
      <c r="G111" s="169">
        <v>1357.49</v>
      </c>
      <c r="H111" s="170">
        <v>8660786.1999999993</v>
      </c>
      <c r="I111" s="170">
        <v>1077231.2605779916</v>
      </c>
      <c r="J111" s="171">
        <f t="shared" si="5"/>
        <v>0.11062120857134441</v>
      </c>
      <c r="K111" s="172">
        <v>367653.7098666667</v>
      </c>
      <c r="L111" s="172">
        <v>0</v>
      </c>
      <c r="M111" s="172">
        <v>76410.088155561927</v>
      </c>
      <c r="N111" s="172">
        <v>96838.852772940212</v>
      </c>
      <c r="O111" s="172">
        <v>0</v>
      </c>
      <c r="P111" s="173">
        <v>-265658.06000000006</v>
      </c>
      <c r="Q111" s="173">
        <v>1073269.7562788855</v>
      </c>
      <c r="R111" s="174">
        <v>717008.02769912384</v>
      </c>
      <c r="S111" s="100">
        <v>3142753.6353511699</v>
      </c>
      <c r="T111" s="175">
        <v>2093963.4735050593</v>
      </c>
      <c r="U111" s="176">
        <v>5236717.1088562291</v>
      </c>
      <c r="V111" s="176">
        <v>1353305.5601924181</v>
      </c>
      <c r="W111" s="74">
        <f t="shared" si="6"/>
        <v>6590022.6690486474</v>
      </c>
      <c r="X111" s="177"/>
    </row>
    <row r="112" spans="1:24" s="178" customFormat="1">
      <c r="A112" s="104">
        <v>288</v>
      </c>
      <c r="B112" s="99" t="s">
        <v>110</v>
      </c>
      <c r="C112" s="100">
        <v>6442</v>
      </c>
      <c r="D112" s="100">
        <v>10283488.199999999</v>
      </c>
      <c r="E112" s="100">
        <v>2753685.2564114532</v>
      </c>
      <c r="F112" s="100">
        <v>13037173.456411453</v>
      </c>
      <c r="G112" s="169">
        <v>1357.49</v>
      </c>
      <c r="H112" s="170">
        <v>8744950.5800000001</v>
      </c>
      <c r="I112" s="170">
        <v>4292222.8764114529</v>
      </c>
      <c r="J112" s="171">
        <f t="shared" si="5"/>
        <v>0.3292295596712041</v>
      </c>
      <c r="K112" s="172">
        <v>0</v>
      </c>
      <c r="L112" s="172">
        <v>0</v>
      </c>
      <c r="M112" s="172">
        <v>69210.599590692713</v>
      </c>
      <c r="N112" s="172">
        <v>106389.26404738368</v>
      </c>
      <c r="O112" s="172">
        <v>0</v>
      </c>
      <c r="P112" s="173">
        <v>-239651.685</v>
      </c>
      <c r="Q112" s="173">
        <v>-814309.59776317223</v>
      </c>
      <c r="R112" s="174">
        <v>-842181.69835989841</v>
      </c>
      <c r="S112" s="100">
        <v>2571679.7589264582</v>
      </c>
      <c r="T112" s="175">
        <v>1884504.2669077581</v>
      </c>
      <c r="U112" s="176">
        <v>4456184.0258342158</v>
      </c>
      <c r="V112" s="176">
        <v>1240307.1289880052</v>
      </c>
      <c r="W112" s="74">
        <f t="shared" si="6"/>
        <v>5696491.154822221</v>
      </c>
      <c r="X112" s="177"/>
    </row>
    <row r="113" spans="1:24" s="178" customFormat="1">
      <c r="A113" s="104">
        <v>290</v>
      </c>
      <c r="B113" s="99" t="s">
        <v>111</v>
      </c>
      <c r="C113" s="100">
        <v>7928</v>
      </c>
      <c r="D113" s="100">
        <v>8393955.7299999986</v>
      </c>
      <c r="E113" s="100">
        <v>4651064.2149116918</v>
      </c>
      <c r="F113" s="100">
        <v>13045019.94491169</v>
      </c>
      <c r="G113" s="169">
        <v>1357.49</v>
      </c>
      <c r="H113" s="170">
        <v>10762180.720000001</v>
      </c>
      <c r="I113" s="170">
        <v>2282839.2249116898</v>
      </c>
      <c r="J113" s="171">
        <f t="shared" si="5"/>
        <v>0.17499699000476643</v>
      </c>
      <c r="K113" s="172">
        <v>1051142.5056639998</v>
      </c>
      <c r="L113" s="172">
        <v>0</v>
      </c>
      <c r="M113" s="172">
        <v>97883.180151266206</v>
      </c>
      <c r="N113" s="172">
        <v>147810.36784308395</v>
      </c>
      <c r="O113" s="172">
        <v>0</v>
      </c>
      <c r="P113" s="173">
        <v>-430926.85</v>
      </c>
      <c r="Q113" s="173">
        <v>-464708.15251307294</v>
      </c>
      <c r="R113" s="174">
        <v>287056.14183100866</v>
      </c>
      <c r="S113" s="100">
        <v>2971096.4178879759</v>
      </c>
      <c r="T113" s="175">
        <v>2391188.9874292002</v>
      </c>
      <c r="U113" s="176">
        <v>5362285.4053171761</v>
      </c>
      <c r="V113" s="176">
        <v>1615371.9588127958</v>
      </c>
      <c r="W113" s="74">
        <f t="shared" si="6"/>
        <v>6977657.3641299717</v>
      </c>
      <c r="X113" s="177"/>
    </row>
    <row r="114" spans="1:24" s="178" customFormat="1">
      <c r="A114" s="104">
        <v>291</v>
      </c>
      <c r="B114" s="99" t="s">
        <v>112</v>
      </c>
      <c r="C114" s="100">
        <v>2158</v>
      </c>
      <c r="D114" s="100">
        <v>1828299.8</v>
      </c>
      <c r="E114" s="100">
        <v>790454.79271941772</v>
      </c>
      <c r="F114" s="100">
        <v>2618754.592719418</v>
      </c>
      <c r="G114" s="169">
        <v>1357.49</v>
      </c>
      <c r="H114" s="170">
        <v>2929463.42</v>
      </c>
      <c r="I114" s="170">
        <v>-310708.82728058193</v>
      </c>
      <c r="J114" s="171">
        <f t="shared" si="5"/>
        <v>-0.11864755412531024</v>
      </c>
      <c r="K114" s="172">
        <v>273386.12641599996</v>
      </c>
      <c r="L114" s="172">
        <v>0</v>
      </c>
      <c r="M114" s="172">
        <v>23119.871545727943</v>
      </c>
      <c r="N114" s="172">
        <v>43478.459183165745</v>
      </c>
      <c r="O114" s="172">
        <v>0</v>
      </c>
      <c r="P114" s="173">
        <v>-117549.3425</v>
      </c>
      <c r="Q114" s="173">
        <v>950904.73402385158</v>
      </c>
      <c r="R114" s="174">
        <v>896243.77007172839</v>
      </c>
      <c r="S114" s="100">
        <v>1758874.7914598917</v>
      </c>
      <c r="T114" s="175">
        <v>16486.582582292525</v>
      </c>
      <c r="U114" s="176">
        <v>1775361.3740421843</v>
      </c>
      <c r="V114" s="176">
        <v>426520.64976935624</v>
      </c>
      <c r="W114" s="74">
        <f t="shared" si="6"/>
        <v>2201882.0238115406</v>
      </c>
      <c r="X114" s="177"/>
    </row>
    <row r="115" spans="1:24" s="178" customFormat="1">
      <c r="A115" s="104">
        <v>297</v>
      </c>
      <c r="B115" s="99" t="s">
        <v>113</v>
      </c>
      <c r="C115" s="100">
        <v>121543</v>
      </c>
      <c r="D115" s="100">
        <v>163548980.03</v>
      </c>
      <c r="E115" s="100">
        <v>22337705.131896209</v>
      </c>
      <c r="F115" s="100">
        <v>185886685.1618962</v>
      </c>
      <c r="G115" s="169">
        <v>1357.49</v>
      </c>
      <c r="H115" s="170">
        <v>164993407.06999999</v>
      </c>
      <c r="I115" s="170">
        <v>20893278.091896206</v>
      </c>
      <c r="J115" s="171">
        <f t="shared" si="5"/>
        <v>0.11239792712264146</v>
      </c>
      <c r="K115" s="172">
        <v>0</v>
      </c>
      <c r="L115" s="172">
        <v>0</v>
      </c>
      <c r="M115" s="172">
        <v>1618280.0030151876</v>
      </c>
      <c r="N115" s="172">
        <v>2357151.1227374398</v>
      </c>
      <c r="O115" s="172">
        <v>975455.21226113336</v>
      </c>
      <c r="P115" s="173">
        <v>-13411947.239900002</v>
      </c>
      <c r="Q115" s="173">
        <v>-14117505.026139481</v>
      </c>
      <c r="R115" s="174">
        <v>-6481568.6417166879</v>
      </c>
      <c r="S115" s="100">
        <v>-8166856.4778461978</v>
      </c>
      <c r="T115" s="175">
        <v>25985031.67949415</v>
      </c>
      <c r="U115" s="176">
        <v>17818175.201647952</v>
      </c>
      <c r="V115" s="176">
        <v>18544441.768252805</v>
      </c>
      <c r="W115" s="74">
        <f t="shared" si="6"/>
        <v>36362616.969900757</v>
      </c>
      <c r="X115" s="177"/>
    </row>
    <row r="116" spans="1:24" s="178" customFormat="1">
      <c r="A116" s="104">
        <v>300</v>
      </c>
      <c r="B116" s="99" t="s">
        <v>114</v>
      </c>
      <c r="C116" s="100">
        <v>3528</v>
      </c>
      <c r="D116" s="100">
        <v>4789698.57</v>
      </c>
      <c r="E116" s="100">
        <v>650950.08396406367</v>
      </c>
      <c r="F116" s="100">
        <v>5440648.6539640641</v>
      </c>
      <c r="G116" s="169">
        <v>1357.49</v>
      </c>
      <c r="H116" s="170">
        <v>4789224.72</v>
      </c>
      <c r="I116" s="170">
        <v>651423.93396406434</v>
      </c>
      <c r="J116" s="171">
        <f t="shared" si="5"/>
        <v>0.11973277000517869</v>
      </c>
      <c r="K116" s="172">
        <v>87345.076223999989</v>
      </c>
      <c r="L116" s="172">
        <v>0</v>
      </c>
      <c r="M116" s="172">
        <v>45686.246895727389</v>
      </c>
      <c r="N116" s="172">
        <v>61476.737540519302</v>
      </c>
      <c r="O116" s="172">
        <v>0</v>
      </c>
      <c r="P116" s="173">
        <v>-159755.73000000001</v>
      </c>
      <c r="Q116" s="173">
        <v>1455854.0474903292</v>
      </c>
      <c r="R116" s="173">
        <v>816011.03948278818</v>
      </c>
      <c r="S116" s="100">
        <v>2958041.3515974288</v>
      </c>
      <c r="T116" s="175">
        <v>1800603.3388121307</v>
      </c>
      <c r="U116" s="176">
        <v>4758644.6904095598</v>
      </c>
      <c r="V116" s="176">
        <v>724719.67863877001</v>
      </c>
      <c r="W116" s="74">
        <f t="shared" si="6"/>
        <v>5483364.36904833</v>
      </c>
      <c r="X116" s="177"/>
    </row>
    <row r="117" spans="1:24" s="178" customFormat="1">
      <c r="A117" s="104">
        <v>301</v>
      </c>
      <c r="B117" s="99" t="s">
        <v>115</v>
      </c>
      <c r="C117" s="100">
        <v>20197</v>
      </c>
      <c r="D117" s="100">
        <v>27762619.629999999</v>
      </c>
      <c r="E117" s="100">
        <v>3354520.2922980632</v>
      </c>
      <c r="F117" s="100">
        <v>31117139.922298063</v>
      </c>
      <c r="G117" s="169">
        <v>1357.49</v>
      </c>
      <c r="H117" s="170">
        <v>27417225.530000001</v>
      </c>
      <c r="I117" s="170">
        <v>3699914.3922980614</v>
      </c>
      <c r="J117" s="171">
        <f t="shared" si="5"/>
        <v>0.11890277838956401</v>
      </c>
      <c r="K117" s="172">
        <v>0</v>
      </c>
      <c r="L117" s="172">
        <v>0</v>
      </c>
      <c r="M117" s="172">
        <v>232993.5176332898</v>
      </c>
      <c r="N117" s="172">
        <v>355857.17009708204</v>
      </c>
      <c r="O117" s="172">
        <v>0</v>
      </c>
      <c r="P117" s="173">
        <v>-1160050.69</v>
      </c>
      <c r="Q117" s="173">
        <v>717073.25065928139</v>
      </c>
      <c r="R117" s="174">
        <v>-633320.12612438854</v>
      </c>
      <c r="S117" s="100">
        <v>3212467.5145633263</v>
      </c>
      <c r="T117" s="175">
        <v>11011585.940417103</v>
      </c>
      <c r="U117" s="176">
        <v>14224053.454980429</v>
      </c>
      <c r="V117" s="176">
        <v>4127779.3451967547</v>
      </c>
      <c r="W117" s="74">
        <f t="shared" si="6"/>
        <v>18351832.800177183</v>
      </c>
      <c r="X117" s="177"/>
    </row>
    <row r="118" spans="1:24" s="178" customFormat="1">
      <c r="A118" s="104">
        <v>304</v>
      </c>
      <c r="B118" s="99" t="s">
        <v>116</v>
      </c>
      <c r="C118" s="100">
        <v>971</v>
      </c>
      <c r="D118" s="100">
        <v>801778.13</v>
      </c>
      <c r="E118" s="100">
        <v>626606.70345602091</v>
      </c>
      <c r="F118" s="100">
        <v>1428384.8334560208</v>
      </c>
      <c r="G118" s="169">
        <v>1357.49</v>
      </c>
      <c r="H118" s="170">
        <v>1318122.79</v>
      </c>
      <c r="I118" s="170">
        <v>110262.04345602077</v>
      </c>
      <c r="J118" s="171">
        <f t="shared" si="5"/>
        <v>7.7193513171963879E-2</v>
      </c>
      <c r="K118" s="172">
        <v>115865.64698399999</v>
      </c>
      <c r="L118" s="172">
        <v>0</v>
      </c>
      <c r="M118" s="172">
        <v>9645.785765039187</v>
      </c>
      <c r="N118" s="172">
        <v>11661.945514635041</v>
      </c>
      <c r="O118" s="172">
        <v>15501.093343455581</v>
      </c>
      <c r="P118" s="173">
        <v>-51420.12</v>
      </c>
      <c r="Q118" s="173">
        <v>-335143.88026683748</v>
      </c>
      <c r="R118" s="173">
        <v>-69377.10175927107</v>
      </c>
      <c r="S118" s="100">
        <v>-193004.58696295798</v>
      </c>
      <c r="T118" s="175">
        <v>-65927.916057864466</v>
      </c>
      <c r="U118" s="176">
        <v>-258932.50302082245</v>
      </c>
      <c r="V118" s="176">
        <v>176238.82522930554</v>
      </c>
      <c r="W118" s="74">
        <f t="shared" si="6"/>
        <v>-82693.677791516908</v>
      </c>
      <c r="X118" s="177"/>
    </row>
    <row r="119" spans="1:24" s="178" customFormat="1">
      <c r="A119" s="104">
        <v>305</v>
      </c>
      <c r="B119" s="99" t="s">
        <v>117</v>
      </c>
      <c r="C119" s="100">
        <v>15165</v>
      </c>
      <c r="D119" s="100">
        <v>20967173.48</v>
      </c>
      <c r="E119" s="100">
        <v>5692221.3808946768</v>
      </c>
      <c r="F119" s="100">
        <v>26659394.860894676</v>
      </c>
      <c r="G119" s="169">
        <v>1357.49</v>
      </c>
      <c r="H119" s="170">
        <v>20586335.850000001</v>
      </c>
      <c r="I119" s="170">
        <v>6073059.0108946748</v>
      </c>
      <c r="J119" s="171">
        <f t="shared" si="5"/>
        <v>0.22780183280915123</v>
      </c>
      <c r="K119" s="172">
        <v>835787.47224000003</v>
      </c>
      <c r="L119" s="172">
        <v>0</v>
      </c>
      <c r="M119" s="172">
        <v>200611.92976566925</v>
      </c>
      <c r="N119" s="172">
        <v>256510.44655862308</v>
      </c>
      <c r="O119" s="172">
        <v>0</v>
      </c>
      <c r="P119" s="173">
        <v>-867259.375</v>
      </c>
      <c r="Q119" s="173">
        <v>1997457.3543863457</v>
      </c>
      <c r="R119" s="174">
        <v>2425928.9941001441</v>
      </c>
      <c r="S119" s="100">
        <v>10922095.832945457</v>
      </c>
      <c r="T119" s="175">
        <v>4267574.7514824336</v>
      </c>
      <c r="U119" s="176">
        <v>15189670.584427889</v>
      </c>
      <c r="V119" s="176">
        <v>2682599.9875350748</v>
      </c>
      <c r="W119" s="74">
        <f t="shared" si="6"/>
        <v>17872270.571962964</v>
      </c>
      <c r="X119" s="177"/>
    </row>
    <row r="120" spans="1:24" s="178" customFormat="1">
      <c r="A120" s="104">
        <v>309</v>
      </c>
      <c r="B120" s="99" t="s">
        <v>118</v>
      </c>
      <c r="C120" s="100">
        <v>6506</v>
      </c>
      <c r="D120" s="100">
        <v>8282330.2000000002</v>
      </c>
      <c r="E120" s="100">
        <v>1615395.8371918849</v>
      </c>
      <c r="F120" s="100">
        <v>9897726.0371918846</v>
      </c>
      <c r="G120" s="169">
        <v>1357.49</v>
      </c>
      <c r="H120" s="170">
        <v>8831829.9399999995</v>
      </c>
      <c r="I120" s="170">
        <v>1065896.0971918851</v>
      </c>
      <c r="J120" s="171">
        <f t="shared" si="5"/>
        <v>0.10769100833733461</v>
      </c>
      <c r="K120" s="172">
        <v>149912.81344</v>
      </c>
      <c r="L120" s="172">
        <v>0</v>
      </c>
      <c r="M120" s="172">
        <v>91708.656615241154</v>
      </c>
      <c r="N120" s="172">
        <v>110647.57880051585</v>
      </c>
      <c r="O120" s="172">
        <v>0</v>
      </c>
      <c r="P120" s="173">
        <v>-634210.02500000002</v>
      </c>
      <c r="Q120" s="173">
        <v>-401495.22926220956</v>
      </c>
      <c r="R120" s="174">
        <v>-433381.87784330669</v>
      </c>
      <c r="S120" s="100">
        <v>-50921.986057874281</v>
      </c>
      <c r="T120" s="175">
        <v>3787625.171099782</v>
      </c>
      <c r="U120" s="176">
        <v>3736703.1850419077</v>
      </c>
      <c r="V120" s="176">
        <v>1217821.7129611028</v>
      </c>
      <c r="W120" s="74">
        <f t="shared" si="6"/>
        <v>4954524.8980030101</v>
      </c>
      <c r="X120" s="177"/>
    </row>
    <row r="121" spans="1:24" s="178" customFormat="1">
      <c r="A121" s="104">
        <v>312</v>
      </c>
      <c r="B121" s="99" t="s">
        <v>119</v>
      </c>
      <c r="C121" s="100">
        <v>1232</v>
      </c>
      <c r="D121" s="100">
        <v>1718303.5400000003</v>
      </c>
      <c r="E121" s="100">
        <v>485485.82007080963</v>
      </c>
      <c r="F121" s="100">
        <v>2203789.3600708097</v>
      </c>
      <c r="G121" s="169">
        <v>1357.49</v>
      </c>
      <c r="H121" s="170">
        <v>1672427.68</v>
      </c>
      <c r="I121" s="170">
        <v>531361.68007080979</v>
      </c>
      <c r="J121" s="171">
        <f t="shared" si="5"/>
        <v>0.24111273504548394</v>
      </c>
      <c r="K121" s="172">
        <v>152472.76351999998</v>
      </c>
      <c r="L121" s="172">
        <v>0</v>
      </c>
      <c r="M121" s="172">
        <v>16135.01818696748</v>
      </c>
      <c r="N121" s="172">
        <v>24260.365095171775</v>
      </c>
      <c r="O121" s="172">
        <v>0</v>
      </c>
      <c r="P121" s="173">
        <v>-62924.605000000003</v>
      </c>
      <c r="Q121" s="173">
        <v>98108.208258273487</v>
      </c>
      <c r="R121" s="174">
        <v>-12640.698763405486</v>
      </c>
      <c r="S121" s="100">
        <v>746772.73136781703</v>
      </c>
      <c r="T121" s="175">
        <v>65333.05549811283</v>
      </c>
      <c r="U121" s="176">
        <v>812105.78686592984</v>
      </c>
      <c r="V121" s="176">
        <v>274771.75104361918</v>
      </c>
      <c r="W121" s="74">
        <f t="shared" si="6"/>
        <v>1086877.537909549</v>
      </c>
      <c r="X121" s="177"/>
    </row>
    <row r="122" spans="1:24" s="178" customFormat="1">
      <c r="A122" s="104">
        <v>316</v>
      </c>
      <c r="B122" s="99" t="s">
        <v>120</v>
      </c>
      <c r="C122" s="100">
        <v>4245</v>
      </c>
      <c r="D122" s="100">
        <v>5255115.53</v>
      </c>
      <c r="E122" s="100">
        <v>908782.04488814995</v>
      </c>
      <c r="F122" s="100">
        <v>6163897.5748881502</v>
      </c>
      <c r="G122" s="169">
        <v>1357.49</v>
      </c>
      <c r="H122" s="170">
        <v>5762545.0499999998</v>
      </c>
      <c r="I122" s="170">
        <v>401352.52488815039</v>
      </c>
      <c r="J122" s="171">
        <f t="shared" si="5"/>
        <v>6.5113431884927672E-2</v>
      </c>
      <c r="K122" s="172">
        <v>0</v>
      </c>
      <c r="L122" s="172">
        <v>0</v>
      </c>
      <c r="M122" s="172">
        <v>45557.500080643018</v>
      </c>
      <c r="N122" s="172">
        <v>69062.417692310075</v>
      </c>
      <c r="O122" s="172">
        <v>0</v>
      </c>
      <c r="P122" s="173">
        <v>-423777.73249999998</v>
      </c>
      <c r="Q122" s="173">
        <v>-345227.75280109228</v>
      </c>
      <c r="R122" s="174">
        <v>-308798.81497438921</v>
      </c>
      <c r="S122" s="100">
        <v>-561831.85761437798</v>
      </c>
      <c r="T122" s="175">
        <v>1837615.2202056232</v>
      </c>
      <c r="U122" s="176">
        <v>1275783.3625912452</v>
      </c>
      <c r="V122" s="176">
        <v>805374.54313310259</v>
      </c>
      <c r="W122" s="74">
        <f t="shared" si="6"/>
        <v>2081157.9057243478</v>
      </c>
      <c r="X122" s="177"/>
    </row>
    <row r="123" spans="1:24" s="178" customFormat="1">
      <c r="A123" s="104">
        <v>317</v>
      </c>
      <c r="B123" s="99" t="s">
        <v>121</v>
      </c>
      <c r="C123" s="100">
        <v>2533</v>
      </c>
      <c r="D123" s="100">
        <v>4242532.42</v>
      </c>
      <c r="E123" s="100">
        <v>798447.04912295262</v>
      </c>
      <c r="F123" s="100">
        <v>5040979.4691229528</v>
      </c>
      <c r="G123" s="169">
        <v>1357.49</v>
      </c>
      <c r="H123" s="170">
        <v>3438522.17</v>
      </c>
      <c r="I123" s="170">
        <v>1602457.2991229529</v>
      </c>
      <c r="J123" s="171">
        <f t="shared" si="5"/>
        <v>0.31788609910798821</v>
      </c>
      <c r="K123" s="172">
        <v>282699.63938399998</v>
      </c>
      <c r="L123" s="172">
        <v>0</v>
      </c>
      <c r="M123" s="172">
        <v>35138.894766806057</v>
      </c>
      <c r="N123" s="172">
        <v>44494.108591019445</v>
      </c>
      <c r="O123" s="172">
        <v>0</v>
      </c>
      <c r="P123" s="173">
        <v>-139291.61499999999</v>
      </c>
      <c r="Q123" s="173">
        <v>986384.70593636518</v>
      </c>
      <c r="R123" s="174">
        <v>529237.9696661788</v>
      </c>
      <c r="S123" s="100">
        <v>3341121.0024673222</v>
      </c>
      <c r="T123" s="175">
        <v>1427493.0236484918</v>
      </c>
      <c r="U123" s="176">
        <v>4768614.0261158142</v>
      </c>
      <c r="V123" s="176">
        <v>555714.46242159419</v>
      </c>
      <c r="W123" s="74">
        <f t="shared" si="6"/>
        <v>5324328.4885374084</v>
      </c>
      <c r="X123" s="177"/>
    </row>
    <row r="124" spans="1:24" s="178" customFormat="1">
      <c r="A124" s="104">
        <v>320</v>
      </c>
      <c r="B124" s="99" t="s">
        <v>122</v>
      </c>
      <c r="C124" s="100">
        <v>7105</v>
      </c>
      <c r="D124" s="100">
        <v>6703981.9100000001</v>
      </c>
      <c r="E124" s="100">
        <v>3623444.8490428459</v>
      </c>
      <c r="F124" s="100">
        <v>10327426.759042846</v>
      </c>
      <c r="G124" s="169">
        <v>1357.49</v>
      </c>
      <c r="H124" s="170">
        <v>9644966.4499999993</v>
      </c>
      <c r="I124" s="170">
        <v>682460.30904284678</v>
      </c>
      <c r="J124" s="171">
        <f t="shared" si="5"/>
        <v>6.6082318951840982E-2</v>
      </c>
      <c r="K124" s="172">
        <v>954628.48207999987</v>
      </c>
      <c r="L124" s="172">
        <v>0</v>
      </c>
      <c r="M124" s="172">
        <v>88361.616079256361</v>
      </c>
      <c r="N124" s="172">
        <v>108929.12260213037</v>
      </c>
      <c r="O124" s="172">
        <v>0</v>
      </c>
      <c r="P124" s="173">
        <v>-423933.19200000004</v>
      </c>
      <c r="Q124" s="173">
        <v>850384.64555176522</v>
      </c>
      <c r="R124" s="174">
        <v>1141663.6105878628</v>
      </c>
      <c r="S124" s="100">
        <v>3402494.5939438613</v>
      </c>
      <c r="T124" s="175">
        <v>2321880.5370432977</v>
      </c>
      <c r="U124" s="176">
        <v>5724375.130987159</v>
      </c>
      <c r="V124" s="176">
        <v>1291193.9256177901</v>
      </c>
      <c r="W124" s="74">
        <f t="shared" si="6"/>
        <v>7015569.0566049488</v>
      </c>
      <c r="X124" s="177"/>
    </row>
    <row r="125" spans="1:24" s="178" customFormat="1">
      <c r="A125" s="104">
        <v>322</v>
      </c>
      <c r="B125" s="99" t="s">
        <v>123</v>
      </c>
      <c r="C125" s="100">
        <v>6614</v>
      </c>
      <c r="D125" s="100">
        <v>7670057.9400000004</v>
      </c>
      <c r="E125" s="100">
        <v>5425714.889323242</v>
      </c>
      <c r="F125" s="100">
        <v>13095772.829323243</v>
      </c>
      <c r="G125" s="169">
        <v>1357.49</v>
      </c>
      <c r="H125" s="170">
        <v>8978438.8599999994</v>
      </c>
      <c r="I125" s="170">
        <v>4117333.9693232439</v>
      </c>
      <c r="J125" s="171">
        <f t="shared" si="5"/>
        <v>0.31440175566454276</v>
      </c>
      <c r="K125" s="172">
        <v>781158.11063999997</v>
      </c>
      <c r="L125" s="172">
        <v>0</v>
      </c>
      <c r="M125" s="172">
        <v>72875.790758569434</v>
      </c>
      <c r="N125" s="172">
        <v>117345.49371185749</v>
      </c>
      <c r="O125" s="172">
        <v>0</v>
      </c>
      <c r="P125" s="173">
        <v>-366689.33250000002</v>
      </c>
      <c r="Q125" s="173">
        <v>1334230.2620859423</v>
      </c>
      <c r="R125" s="174">
        <v>1290740.3265106499</v>
      </c>
      <c r="S125" s="100">
        <v>7346994.6205302626</v>
      </c>
      <c r="T125" s="175">
        <v>2021303.496589913</v>
      </c>
      <c r="U125" s="176">
        <v>9368298.1171201766</v>
      </c>
      <c r="V125" s="176">
        <v>1208245.3920031702</v>
      </c>
      <c r="W125" s="74">
        <f t="shared" si="6"/>
        <v>10576543.509123348</v>
      </c>
      <c r="X125" s="177"/>
    </row>
    <row r="126" spans="1:24" s="178" customFormat="1">
      <c r="A126" s="104">
        <v>398</v>
      </c>
      <c r="B126" s="99" t="s">
        <v>124</v>
      </c>
      <c r="C126" s="100">
        <v>120027</v>
      </c>
      <c r="D126" s="100">
        <v>162218054.32000002</v>
      </c>
      <c r="E126" s="100">
        <v>31468108.317945607</v>
      </c>
      <c r="F126" s="100">
        <v>193686162.63794562</v>
      </c>
      <c r="G126" s="169">
        <v>1357.49</v>
      </c>
      <c r="H126" s="170">
        <v>162935452.22999999</v>
      </c>
      <c r="I126" s="170">
        <v>30750710.407945633</v>
      </c>
      <c r="J126" s="171">
        <f t="shared" si="5"/>
        <v>0.15876565465044312</v>
      </c>
      <c r="K126" s="172">
        <v>0</v>
      </c>
      <c r="L126" s="172">
        <v>0</v>
      </c>
      <c r="M126" s="172">
        <v>1634291.1507591913</v>
      </c>
      <c r="N126" s="172">
        <v>2411758.134351938</v>
      </c>
      <c r="O126" s="172">
        <v>25402.8049698299</v>
      </c>
      <c r="P126" s="173">
        <v>-15317783.1918</v>
      </c>
      <c r="Q126" s="173">
        <v>13510392.830545874</v>
      </c>
      <c r="R126" s="174">
        <v>19204866.668158781</v>
      </c>
      <c r="S126" s="100">
        <v>52219638.804931253</v>
      </c>
      <c r="T126" s="175">
        <v>24827978.72926186</v>
      </c>
      <c r="U126" s="176">
        <v>77047617.534193113</v>
      </c>
      <c r="V126" s="176">
        <v>17868794.195308182</v>
      </c>
      <c r="W126" s="74">
        <f t="shared" si="6"/>
        <v>94916411.729501292</v>
      </c>
      <c r="X126" s="177"/>
    </row>
    <row r="127" spans="1:24" s="178" customFormat="1">
      <c r="A127" s="104">
        <v>399</v>
      </c>
      <c r="B127" s="99" t="s">
        <v>125</v>
      </c>
      <c r="C127" s="100">
        <v>7916</v>
      </c>
      <c r="D127" s="100">
        <v>14076687.51</v>
      </c>
      <c r="E127" s="100">
        <v>1059776.3693380221</v>
      </c>
      <c r="F127" s="100">
        <v>15136463.879338022</v>
      </c>
      <c r="G127" s="169">
        <v>1357.49</v>
      </c>
      <c r="H127" s="170">
        <v>10745890.84</v>
      </c>
      <c r="I127" s="170">
        <v>4390573.0393380225</v>
      </c>
      <c r="J127" s="171">
        <f t="shared" si="5"/>
        <v>0.29006596747681335</v>
      </c>
      <c r="K127" s="172">
        <v>0</v>
      </c>
      <c r="L127" s="172">
        <v>0</v>
      </c>
      <c r="M127" s="172">
        <v>54241.678032585973</v>
      </c>
      <c r="N127" s="172">
        <v>148961.91724057312</v>
      </c>
      <c r="O127" s="172">
        <v>0</v>
      </c>
      <c r="P127" s="173">
        <v>-377400.32499999995</v>
      </c>
      <c r="Q127" s="173">
        <v>-375042.4107776052</v>
      </c>
      <c r="R127" s="173">
        <v>-999965.2917481811</v>
      </c>
      <c r="S127" s="100">
        <v>2841368.6070853956</v>
      </c>
      <c r="T127" s="175">
        <v>3232965.0376413055</v>
      </c>
      <c r="U127" s="176">
        <v>6074333.6447267011</v>
      </c>
      <c r="V127" s="176">
        <v>1284621.9839557132</v>
      </c>
      <c r="W127" s="74">
        <f t="shared" si="6"/>
        <v>7358955.6286824141</v>
      </c>
      <c r="X127" s="177"/>
    </row>
    <row r="128" spans="1:24" s="178" customFormat="1">
      <c r="A128" s="104">
        <v>400</v>
      </c>
      <c r="B128" s="99" t="s">
        <v>126</v>
      </c>
      <c r="C128" s="100">
        <v>8456</v>
      </c>
      <c r="D128" s="100">
        <v>12697142.59</v>
      </c>
      <c r="E128" s="100">
        <v>2378021.1635862356</v>
      </c>
      <c r="F128" s="100">
        <v>15075163.753586236</v>
      </c>
      <c r="G128" s="169">
        <v>1357.49</v>
      </c>
      <c r="H128" s="170">
        <v>11478935.439999999</v>
      </c>
      <c r="I128" s="170">
        <v>3596228.3135862369</v>
      </c>
      <c r="J128" s="171">
        <f t="shared" si="5"/>
        <v>0.23855318405617509</v>
      </c>
      <c r="K128" s="172">
        <v>0</v>
      </c>
      <c r="L128" s="172">
        <v>0</v>
      </c>
      <c r="M128" s="172">
        <v>104354.89555889413</v>
      </c>
      <c r="N128" s="172">
        <v>106031.15733716211</v>
      </c>
      <c r="O128" s="172">
        <v>0</v>
      </c>
      <c r="P128" s="173">
        <v>-442868.94500000001</v>
      </c>
      <c r="Q128" s="173">
        <v>1094780.8976453673</v>
      </c>
      <c r="R128" s="174">
        <v>954612.05077918351</v>
      </c>
      <c r="S128" s="100">
        <v>5413138.3699068436</v>
      </c>
      <c r="T128" s="175">
        <v>3028803.9447599011</v>
      </c>
      <c r="U128" s="176">
        <v>8441942.3146667443</v>
      </c>
      <c r="V128" s="176">
        <v>1588205.7798204119</v>
      </c>
      <c r="W128" s="74">
        <f t="shared" si="6"/>
        <v>10030148.094487157</v>
      </c>
      <c r="X128" s="177"/>
    </row>
    <row r="129" spans="1:24" s="178" customFormat="1">
      <c r="A129" s="104">
        <v>402</v>
      </c>
      <c r="B129" s="99" t="s">
        <v>127</v>
      </c>
      <c r="C129" s="100">
        <v>9247</v>
      </c>
      <c r="D129" s="100">
        <v>13001806.49</v>
      </c>
      <c r="E129" s="100">
        <v>2022798.7391143343</v>
      </c>
      <c r="F129" s="100">
        <v>15024605.229114335</v>
      </c>
      <c r="G129" s="169">
        <v>1357.49</v>
      </c>
      <c r="H129" s="170">
        <v>12552710.029999999</v>
      </c>
      <c r="I129" s="170">
        <v>2471895.1991143357</v>
      </c>
      <c r="J129" s="171">
        <f t="shared" si="5"/>
        <v>0.16452313797399176</v>
      </c>
      <c r="K129" s="172">
        <v>237515.48295999999</v>
      </c>
      <c r="L129" s="172">
        <v>0</v>
      </c>
      <c r="M129" s="172">
        <v>95938.289572449197</v>
      </c>
      <c r="N129" s="172">
        <v>174478.2937197063</v>
      </c>
      <c r="O129" s="172">
        <v>0</v>
      </c>
      <c r="P129" s="173">
        <v>-596291.55499999993</v>
      </c>
      <c r="Q129" s="173">
        <v>-765750.7235946334</v>
      </c>
      <c r="R129" s="174">
        <v>-942873.22810209764</v>
      </c>
      <c r="S129" s="100">
        <v>674911.75866976054</v>
      </c>
      <c r="T129" s="175">
        <v>4994527.1962674838</v>
      </c>
      <c r="U129" s="176">
        <v>5669438.9549372438</v>
      </c>
      <c r="V129" s="176">
        <v>1799466.3023328693</v>
      </c>
      <c r="W129" s="74">
        <f t="shared" si="6"/>
        <v>7468905.2572701126</v>
      </c>
      <c r="X129" s="177"/>
    </row>
    <row r="130" spans="1:24" s="178" customFormat="1">
      <c r="A130" s="104">
        <v>403</v>
      </c>
      <c r="B130" s="99" t="s">
        <v>128</v>
      </c>
      <c r="C130" s="100">
        <v>2866</v>
      </c>
      <c r="D130" s="100">
        <v>3806415.5799999996</v>
      </c>
      <c r="E130" s="100">
        <v>721525.50120949745</v>
      </c>
      <c r="F130" s="100">
        <v>4527941.0812094975</v>
      </c>
      <c r="G130" s="169">
        <v>1357.49</v>
      </c>
      <c r="H130" s="170">
        <v>3890566.34</v>
      </c>
      <c r="I130" s="170">
        <v>637374.74120949768</v>
      </c>
      <c r="J130" s="171">
        <f t="shared" si="5"/>
        <v>0.14076480452772211</v>
      </c>
      <c r="K130" s="172">
        <v>172983.21549866663</v>
      </c>
      <c r="L130" s="172">
        <v>0</v>
      </c>
      <c r="M130" s="172">
        <v>32839.920600808691</v>
      </c>
      <c r="N130" s="172">
        <v>52983.624195625329</v>
      </c>
      <c r="O130" s="172">
        <v>0</v>
      </c>
      <c r="P130" s="173">
        <v>-144566.12</v>
      </c>
      <c r="Q130" s="173">
        <v>622590.73780885374</v>
      </c>
      <c r="R130" s="174">
        <v>196166.60831395956</v>
      </c>
      <c r="S130" s="100">
        <v>1570372.7276274115</v>
      </c>
      <c r="T130" s="175">
        <v>1528868.3646706999</v>
      </c>
      <c r="U130" s="176">
        <v>3099241.0922981114</v>
      </c>
      <c r="V130" s="176">
        <v>644203.45232175919</v>
      </c>
      <c r="W130" s="74">
        <f t="shared" si="6"/>
        <v>3743444.5446198704</v>
      </c>
      <c r="X130" s="177"/>
    </row>
    <row r="131" spans="1:24" s="178" customFormat="1">
      <c r="A131" s="104">
        <v>405</v>
      </c>
      <c r="B131" s="99" t="s">
        <v>129</v>
      </c>
      <c r="C131" s="100">
        <v>72634</v>
      </c>
      <c r="D131" s="100">
        <v>93015402.640000001</v>
      </c>
      <c r="E131" s="100">
        <v>17711572.198484413</v>
      </c>
      <c r="F131" s="100">
        <v>110726974.83848441</v>
      </c>
      <c r="G131" s="169">
        <v>1357.49</v>
      </c>
      <c r="H131" s="170">
        <v>98599928.659999996</v>
      </c>
      <c r="I131" s="170">
        <v>12127046.17848441</v>
      </c>
      <c r="J131" s="171">
        <f t="shared" si="5"/>
        <v>0.10952205816309829</v>
      </c>
      <c r="K131" s="172">
        <v>0</v>
      </c>
      <c r="L131" s="172">
        <v>0</v>
      </c>
      <c r="M131" s="172">
        <v>1004067.4485087096</v>
      </c>
      <c r="N131" s="172">
        <v>1554100.4334767652</v>
      </c>
      <c r="O131" s="172">
        <v>0</v>
      </c>
      <c r="P131" s="173">
        <v>-6643666.5707500009</v>
      </c>
      <c r="Q131" s="173">
        <v>-1307633.1986752984</v>
      </c>
      <c r="R131" s="174">
        <v>3526667.3874740954</v>
      </c>
      <c r="S131" s="100">
        <v>10260581.678518683</v>
      </c>
      <c r="T131" s="175">
        <v>9174633.7750417963</v>
      </c>
      <c r="U131" s="176">
        <v>19435215.453560479</v>
      </c>
      <c r="V131" s="176">
        <v>11137732.77541782</v>
      </c>
      <c r="W131" s="74">
        <f t="shared" si="6"/>
        <v>30572948.228978299</v>
      </c>
      <c r="X131" s="177"/>
    </row>
    <row r="132" spans="1:24" s="178" customFormat="1">
      <c r="A132" s="104">
        <v>407</v>
      </c>
      <c r="B132" s="99" t="s">
        <v>130</v>
      </c>
      <c r="C132" s="100">
        <v>2580</v>
      </c>
      <c r="D132" s="100">
        <v>3611290.7</v>
      </c>
      <c r="E132" s="100">
        <v>1102613.6301812797</v>
      </c>
      <c r="F132" s="100">
        <v>4713904.3301812802</v>
      </c>
      <c r="G132" s="169">
        <v>1357.49</v>
      </c>
      <c r="H132" s="170">
        <v>3502324.2</v>
      </c>
      <c r="I132" s="170">
        <v>1211580.13018128</v>
      </c>
      <c r="J132" s="171">
        <f t="shared" si="5"/>
        <v>0.25702263883974219</v>
      </c>
      <c r="K132" s="172">
        <v>31085.876479999999</v>
      </c>
      <c r="L132" s="172">
        <v>0</v>
      </c>
      <c r="M132" s="172">
        <v>25844.489782517117</v>
      </c>
      <c r="N132" s="172">
        <v>45436.382083423734</v>
      </c>
      <c r="O132" s="172">
        <v>0</v>
      </c>
      <c r="P132" s="173">
        <v>-178100.94499999998</v>
      </c>
      <c r="Q132" s="173">
        <v>192284.82127251051</v>
      </c>
      <c r="R132" s="174">
        <v>86023.996000081897</v>
      </c>
      <c r="S132" s="100">
        <v>1414154.7507998133</v>
      </c>
      <c r="T132" s="175">
        <v>1212048.6006724322</v>
      </c>
      <c r="U132" s="176">
        <v>2626203.3514722455</v>
      </c>
      <c r="V132" s="176">
        <v>554656.93731180194</v>
      </c>
      <c r="W132" s="74">
        <f t="shared" si="6"/>
        <v>3180860.2887840476</v>
      </c>
      <c r="X132" s="177"/>
    </row>
    <row r="133" spans="1:24" s="178" customFormat="1">
      <c r="A133" s="104">
        <v>408</v>
      </c>
      <c r="B133" s="99" t="s">
        <v>131</v>
      </c>
      <c r="C133" s="100">
        <v>14203</v>
      </c>
      <c r="D133" s="100">
        <v>23429776.950000003</v>
      </c>
      <c r="E133" s="100">
        <v>2061592.4026690458</v>
      </c>
      <c r="F133" s="100">
        <v>25491369.352669049</v>
      </c>
      <c r="G133" s="169">
        <v>1357.49</v>
      </c>
      <c r="H133" s="170">
        <v>19280430.469999999</v>
      </c>
      <c r="I133" s="170">
        <v>6210938.8826690502</v>
      </c>
      <c r="J133" s="171">
        <f t="shared" si="5"/>
        <v>0.24364869524040456</v>
      </c>
      <c r="K133" s="172">
        <v>0</v>
      </c>
      <c r="L133" s="172">
        <v>0</v>
      </c>
      <c r="M133" s="172">
        <v>143106.04550479501</v>
      </c>
      <c r="N133" s="172">
        <v>245622.24233959982</v>
      </c>
      <c r="O133" s="172">
        <v>0</v>
      </c>
      <c r="P133" s="173">
        <v>-928023.32000000007</v>
      </c>
      <c r="Q133" s="173">
        <v>441994.01981019601</v>
      </c>
      <c r="R133" s="174">
        <v>-382837.57119115582</v>
      </c>
      <c r="S133" s="100">
        <v>5730800.2991324859</v>
      </c>
      <c r="T133" s="175">
        <v>6530724.1029191697</v>
      </c>
      <c r="U133" s="176">
        <v>12261524.402051656</v>
      </c>
      <c r="V133" s="176">
        <v>2463486.2577952957</v>
      </c>
      <c r="W133" s="74">
        <f t="shared" si="6"/>
        <v>14725010.65984695</v>
      </c>
      <c r="X133" s="177"/>
    </row>
    <row r="134" spans="1:24" s="178" customFormat="1">
      <c r="A134" s="104">
        <v>410</v>
      </c>
      <c r="B134" s="99" t="s">
        <v>132</v>
      </c>
      <c r="C134" s="100">
        <v>18788</v>
      </c>
      <c r="D134" s="100">
        <v>38045802.349999994</v>
      </c>
      <c r="E134" s="100">
        <v>2403029.5458167875</v>
      </c>
      <c r="F134" s="100">
        <v>40448831.895816781</v>
      </c>
      <c r="G134" s="169">
        <v>1357.49</v>
      </c>
      <c r="H134" s="170">
        <v>25504522.120000001</v>
      </c>
      <c r="I134" s="170">
        <v>14944309.77581678</v>
      </c>
      <c r="J134" s="171">
        <f t="shared" si="5"/>
        <v>0.36946208519218871</v>
      </c>
      <c r="K134" s="172">
        <v>0</v>
      </c>
      <c r="L134" s="172">
        <v>0</v>
      </c>
      <c r="M134" s="172">
        <v>167896.65363624858</v>
      </c>
      <c r="N134" s="172">
        <v>309328.6305334284</v>
      </c>
      <c r="O134" s="172">
        <v>0</v>
      </c>
      <c r="P134" s="173">
        <v>-1215075.1200000001</v>
      </c>
      <c r="Q134" s="173">
        <v>-1203641.066939669</v>
      </c>
      <c r="R134" s="174">
        <v>-1353185.0091590269</v>
      </c>
      <c r="S134" s="100">
        <v>11649633.863887761</v>
      </c>
      <c r="T134" s="175">
        <v>8068693.6845830688</v>
      </c>
      <c r="U134" s="176">
        <v>19718327.548470829</v>
      </c>
      <c r="V134" s="176">
        <v>2608019.079664832</v>
      </c>
      <c r="W134" s="74">
        <f t="shared" si="6"/>
        <v>22326346.628135659</v>
      </c>
      <c r="X134" s="177"/>
    </row>
    <row r="135" spans="1:24" s="178" customFormat="1">
      <c r="A135" s="104">
        <v>416</v>
      </c>
      <c r="B135" s="99" t="s">
        <v>133</v>
      </c>
      <c r="C135" s="100">
        <v>2917</v>
      </c>
      <c r="D135" s="100">
        <v>4570292.8199999994</v>
      </c>
      <c r="E135" s="100">
        <v>511550.89056687767</v>
      </c>
      <c r="F135" s="100">
        <v>5081843.7105668774</v>
      </c>
      <c r="G135" s="169">
        <v>1357.49</v>
      </c>
      <c r="H135" s="170">
        <v>3959798.33</v>
      </c>
      <c r="I135" s="170">
        <v>1122045.3805668773</v>
      </c>
      <c r="J135" s="171">
        <f t="shared" si="5"/>
        <v>0.22079494066961647</v>
      </c>
      <c r="K135" s="172">
        <v>0</v>
      </c>
      <c r="L135" s="172">
        <v>0</v>
      </c>
      <c r="M135" s="172">
        <v>15960.512634903173</v>
      </c>
      <c r="N135" s="172">
        <v>49953.850887875968</v>
      </c>
      <c r="O135" s="172">
        <v>0</v>
      </c>
      <c r="P135" s="173">
        <v>-185273.04499999998</v>
      </c>
      <c r="Q135" s="173">
        <v>-324747.00977366214</v>
      </c>
      <c r="R135" s="174">
        <v>-256093.19672164335</v>
      </c>
      <c r="S135" s="100">
        <v>421846.49259435106</v>
      </c>
      <c r="T135" s="175">
        <v>1319512.494813001</v>
      </c>
      <c r="U135" s="176">
        <v>1741358.9874073521</v>
      </c>
      <c r="V135" s="176">
        <v>498246.43531018455</v>
      </c>
      <c r="W135" s="74">
        <f t="shared" si="6"/>
        <v>2239605.4227175368</v>
      </c>
      <c r="X135" s="177"/>
    </row>
    <row r="136" spans="1:24" s="178" customFormat="1">
      <c r="A136" s="104">
        <v>418</v>
      </c>
      <c r="B136" s="99" t="s">
        <v>134</v>
      </c>
      <c r="C136" s="100">
        <v>24164</v>
      </c>
      <c r="D136" s="100">
        <v>49472212.849999994</v>
      </c>
      <c r="E136" s="100">
        <v>2745003.4235067801</v>
      </c>
      <c r="F136" s="100">
        <v>52217216.273506775</v>
      </c>
      <c r="G136" s="169">
        <v>1357.49</v>
      </c>
      <c r="H136" s="170">
        <v>32802388.359999999</v>
      </c>
      <c r="I136" s="170">
        <v>19414827.913506776</v>
      </c>
      <c r="J136" s="171">
        <f t="shared" si="5"/>
        <v>0.37180894155319411</v>
      </c>
      <c r="K136" s="172">
        <v>0</v>
      </c>
      <c r="L136" s="172">
        <v>0</v>
      </c>
      <c r="M136" s="172">
        <v>222258.07617874211</v>
      </c>
      <c r="N136" s="172">
        <v>461752.54650785349</v>
      </c>
      <c r="O136" s="172">
        <v>328045.23733398376</v>
      </c>
      <c r="P136" s="173">
        <v>-1644348.585</v>
      </c>
      <c r="Q136" s="173">
        <v>882473.44264661067</v>
      </c>
      <c r="R136" s="174">
        <v>790131.25242133194</v>
      </c>
      <c r="S136" s="100">
        <v>20455139.883595295</v>
      </c>
      <c r="T136" s="175">
        <v>2739864.8692038036</v>
      </c>
      <c r="U136" s="176">
        <v>23195004.752799097</v>
      </c>
      <c r="V136" s="176">
        <v>2735992.9866689038</v>
      </c>
      <c r="W136" s="74">
        <f t="shared" si="6"/>
        <v>25930997.739468001</v>
      </c>
      <c r="X136" s="177"/>
    </row>
    <row r="137" spans="1:24" s="178" customFormat="1">
      <c r="A137" s="104">
        <v>420</v>
      </c>
      <c r="B137" s="99" t="s">
        <v>135</v>
      </c>
      <c r="C137" s="100">
        <v>9280</v>
      </c>
      <c r="D137" s="100">
        <v>11772626.59</v>
      </c>
      <c r="E137" s="100">
        <v>1968297.3812097108</v>
      </c>
      <c r="F137" s="100">
        <v>13740923.97120971</v>
      </c>
      <c r="G137" s="169">
        <v>1357.49</v>
      </c>
      <c r="H137" s="170">
        <v>12597507.199999999</v>
      </c>
      <c r="I137" s="170">
        <v>1143416.7712097112</v>
      </c>
      <c r="J137" s="171">
        <f t="shared" si="5"/>
        <v>8.3212509843255331E-2</v>
      </c>
      <c r="K137" s="172">
        <v>0</v>
      </c>
      <c r="L137" s="172">
        <v>0</v>
      </c>
      <c r="M137" s="172">
        <v>91026.27770332864</v>
      </c>
      <c r="N137" s="172">
        <v>157070.83291385532</v>
      </c>
      <c r="O137" s="172">
        <v>0</v>
      </c>
      <c r="P137" s="173">
        <v>-631563.21250000002</v>
      </c>
      <c r="Q137" s="173">
        <v>1143544.3510032834</v>
      </c>
      <c r="R137" s="174">
        <v>677049.17605923256</v>
      </c>
      <c r="S137" s="100">
        <v>2580544.1963894111</v>
      </c>
      <c r="T137" s="175">
        <v>2296851.3169308016</v>
      </c>
      <c r="U137" s="176">
        <v>4877395.5133202132</v>
      </c>
      <c r="V137" s="176">
        <v>1669466.8908684221</v>
      </c>
      <c r="W137" s="74">
        <f t="shared" si="6"/>
        <v>6546862.4041886348</v>
      </c>
      <c r="X137" s="177"/>
    </row>
    <row r="138" spans="1:24" s="178" customFormat="1">
      <c r="A138" s="104">
        <v>421</v>
      </c>
      <c r="B138" s="99" t="s">
        <v>136</v>
      </c>
      <c r="C138" s="100">
        <v>719</v>
      </c>
      <c r="D138" s="100">
        <v>1017795.91</v>
      </c>
      <c r="E138" s="100">
        <v>425799.93198537111</v>
      </c>
      <c r="F138" s="100">
        <v>1443595.8419853712</v>
      </c>
      <c r="G138" s="169">
        <v>1357.49</v>
      </c>
      <c r="H138" s="170">
        <v>976035.31</v>
      </c>
      <c r="I138" s="170">
        <v>467560.53198537114</v>
      </c>
      <c r="J138" s="171">
        <f t="shared" si="5"/>
        <v>0.32388603401789878</v>
      </c>
      <c r="K138" s="172">
        <v>208072.11174399997</v>
      </c>
      <c r="L138" s="172">
        <v>0</v>
      </c>
      <c r="M138" s="172">
        <v>9087.5421031135902</v>
      </c>
      <c r="N138" s="172">
        <v>12864.24991772463</v>
      </c>
      <c r="O138" s="172">
        <v>0</v>
      </c>
      <c r="P138" s="173">
        <v>-36657.915000000001</v>
      </c>
      <c r="Q138" s="173">
        <v>210444.82792210605</v>
      </c>
      <c r="R138" s="174">
        <v>49813.144757970273</v>
      </c>
      <c r="S138" s="100">
        <v>921184.4934302856</v>
      </c>
      <c r="T138" s="175">
        <v>96349.120959146443</v>
      </c>
      <c r="U138" s="176">
        <v>1017533.614389432</v>
      </c>
      <c r="V138" s="176">
        <v>161286.57976789499</v>
      </c>
      <c r="W138" s="74">
        <f t="shared" si="6"/>
        <v>1178820.1941573271</v>
      </c>
      <c r="X138" s="177"/>
    </row>
    <row r="139" spans="1:24" s="178" customFormat="1">
      <c r="A139" s="104">
        <v>422</v>
      </c>
      <c r="B139" s="99" t="s">
        <v>137</v>
      </c>
      <c r="C139" s="100">
        <v>10543</v>
      </c>
      <c r="D139" s="100">
        <v>10052138.459999999</v>
      </c>
      <c r="E139" s="100">
        <v>4760220.7186582508</v>
      </c>
      <c r="F139" s="100">
        <v>14812359.178658251</v>
      </c>
      <c r="G139" s="169">
        <v>1357.49</v>
      </c>
      <c r="H139" s="170">
        <v>14312017.07</v>
      </c>
      <c r="I139" s="170">
        <v>500342.10865825042</v>
      </c>
      <c r="J139" s="171">
        <f t="shared" si="5"/>
        <v>3.3778691336296164E-2</v>
      </c>
      <c r="K139" s="172">
        <v>1164489.95364</v>
      </c>
      <c r="L139" s="172">
        <v>0</v>
      </c>
      <c r="M139" s="172">
        <v>137696.33926123648</v>
      </c>
      <c r="N139" s="172">
        <v>166725.37988880082</v>
      </c>
      <c r="O139" s="172">
        <v>0</v>
      </c>
      <c r="P139" s="173">
        <v>-711040.95500000007</v>
      </c>
      <c r="Q139" s="173">
        <v>2035914.6490245794</v>
      </c>
      <c r="R139" s="174">
        <v>1686417.9384784063</v>
      </c>
      <c r="S139" s="100">
        <v>4980545.413951274</v>
      </c>
      <c r="T139" s="175">
        <v>2618860.9841747824</v>
      </c>
      <c r="U139" s="176">
        <v>7599406.3981260564</v>
      </c>
      <c r="V139" s="176">
        <v>2003108.89349322</v>
      </c>
      <c r="W139" s="74">
        <f t="shared" si="6"/>
        <v>9602515.2916192766</v>
      </c>
      <c r="X139" s="177"/>
    </row>
    <row r="140" spans="1:24" s="178" customFormat="1">
      <c r="A140" s="104">
        <v>423</v>
      </c>
      <c r="B140" s="99" t="s">
        <v>138</v>
      </c>
      <c r="C140" s="100">
        <v>20291</v>
      </c>
      <c r="D140" s="100">
        <v>36248309.109999999</v>
      </c>
      <c r="E140" s="100">
        <v>2591379.3331464631</v>
      </c>
      <c r="F140" s="100">
        <v>38839688.44314646</v>
      </c>
      <c r="G140" s="169">
        <v>1357.49</v>
      </c>
      <c r="H140" s="170">
        <v>27544829.59</v>
      </c>
      <c r="I140" s="170">
        <v>11294858.85314646</v>
      </c>
      <c r="J140" s="171">
        <f t="shared" ref="J140:J203" si="7">I140/F140</f>
        <v>0.29080714356604265</v>
      </c>
      <c r="K140" s="172">
        <v>0</v>
      </c>
      <c r="L140" s="172">
        <v>0</v>
      </c>
      <c r="M140" s="172">
        <v>183614.45037801104</v>
      </c>
      <c r="N140" s="172">
        <v>433412.89836659405</v>
      </c>
      <c r="O140" s="172">
        <v>155694.15262418217</v>
      </c>
      <c r="P140" s="173">
        <v>-1043532.365</v>
      </c>
      <c r="Q140" s="173">
        <v>682033.04186193272</v>
      </c>
      <c r="R140" s="174">
        <v>-286975.05515880603</v>
      </c>
      <c r="S140" s="100">
        <v>11419105.976218374</v>
      </c>
      <c r="T140" s="175">
        <v>3026390.0524336211</v>
      </c>
      <c r="U140" s="176">
        <v>14445496.028651996</v>
      </c>
      <c r="V140" s="176">
        <v>2386291.8111758181</v>
      </c>
      <c r="W140" s="74">
        <f t="shared" ref="W140:W203" si="8">U140+V140</f>
        <v>16831787.839827813</v>
      </c>
      <c r="X140" s="177"/>
    </row>
    <row r="141" spans="1:24" s="178" customFormat="1">
      <c r="A141" s="104">
        <v>425</v>
      </c>
      <c r="B141" s="99" t="s">
        <v>139</v>
      </c>
      <c r="C141" s="100">
        <v>10218</v>
      </c>
      <c r="D141" s="100">
        <v>29138523.860000003</v>
      </c>
      <c r="E141" s="100">
        <v>1126782.3500396705</v>
      </c>
      <c r="F141" s="100">
        <v>30265306.210039675</v>
      </c>
      <c r="G141" s="169">
        <v>1357.49</v>
      </c>
      <c r="H141" s="170">
        <v>13870832.82</v>
      </c>
      <c r="I141" s="170">
        <v>16394473.390039675</v>
      </c>
      <c r="J141" s="171">
        <f t="shared" si="7"/>
        <v>0.54169197153542303</v>
      </c>
      <c r="K141" s="172">
        <v>0</v>
      </c>
      <c r="L141" s="172">
        <v>0</v>
      </c>
      <c r="M141" s="172">
        <v>83807.724123260705</v>
      </c>
      <c r="N141" s="172">
        <v>155130.13209722243</v>
      </c>
      <c r="O141" s="172">
        <v>19110.627430070163</v>
      </c>
      <c r="P141" s="173">
        <v>-458537.39</v>
      </c>
      <c r="Q141" s="173">
        <v>-1776669.9584317359</v>
      </c>
      <c r="R141" s="173">
        <v>-2308219.9726729626</v>
      </c>
      <c r="S141" s="100">
        <v>12109094.552585531</v>
      </c>
      <c r="T141" s="175">
        <v>5629293.5152267311</v>
      </c>
      <c r="U141" s="176">
        <v>17738388.067812264</v>
      </c>
      <c r="V141" s="176">
        <v>1156201.829026341</v>
      </c>
      <c r="W141" s="74">
        <f t="shared" si="8"/>
        <v>18894589.896838605</v>
      </c>
      <c r="X141" s="177"/>
    </row>
    <row r="142" spans="1:24" s="178" customFormat="1">
      <c r="A142" s="104">
        <v>426</v>
      </c>
      <c r="B142" s="99" t="s">
        <v>140</v>
      </c>
      <c r="C142" s="100">
        <v>11979</v>
      </c>
      <c r="D142" s="100">
        <v>19980103.190000001</v>
      </c>
      <c r="E142" s="100">
        <v>2066954.4764133245</v>
      </c>
      <c r="F142" s="100">
        <v>22047057.666413326</v>
      </c>
      <c r="G142" s="169">
        <v>1357.49</v>
      </c>
      <c r="H142" s="170">
        <v>16261372.710000001</v>
      </c>
      <c r="I142" s="170">
        <v>5785684.9564133249</v>
      </c>
      <c r="J142" s="171">
        <f t="shared" si="7"/>
        <v>0.2624243581141118</v>
      </c>
      <c r="K142" s="172">
        <v>0</v>
      </c>
      <c r="L142" s="172">
        <v>0</v>
      </c>
      <c r="M142" s="172">
        <v>102990.85350810153</v>
      </c>
      <c r="N142" s="172">
        <v>232258.404253557</v>
      </c>
      <c r="O142" s="172">
        <v>0</v>
      </c>
      <c r="P142" s="173">
        <v>-804705.82000000007</v>
      </c>
      <c r="Q142" s="173">
        <v>-200184.33034729151</v>
      </c>
      <c r="R142" s="174">
        <v>-253066.21103606222</v>
      </c>
      <c r="S142" s="100">
        <v>4862977.8527916297</v>
      </c>
      <c r="T142" s="175">
        <v>6413603.7332731513</v>
      </c>
      <c r="U142" s="176">
        <v>11276581.586064782</v>
      </c>
      <c r="V142" s="176">
        <v>2028944.7628469716</v>
      </c>
      <c r="W142" s="74">
        <f t="shared" si="8"/>
        <v>13305526.348911753</v>
      </c>
      <c r="X142" s="177"/>
    </row>
    <row r="143" spans="1:24" s="178" customFormat="1">
      <c r="A143" s="104">
        <v>430</v>
      </c>
      <c r="B143" s="99" t="s">
        <v>141</v>
      </c>
      <c r="C143" s="100">
        <v>15628</v>
      </c>
      <c r="D143" s="100">
        <v>20473414.969999999</v>
      </c>
      <c r="E143" s="100">
        <v>3026389.7908976767</v>
      </c>
      <c r="F143" s="100">
        <v>23499804.760897674</v>
      </c>
      <c r="G143" s="169">
        <v>1357.49</v>
      </c>
      <c r="H143" s="170">
        <v>21214853.719999999</v>
      </c>
      <c r="I143" s="170">
        <v>2284951.0408976749</v>
      </c>
      <c r="J143" s="171">
        <f t="shared" si="7"/>
        <v>9.7232767001524292E-2</v>
      </c>
      <c r="K143" s="172">
        <v>0</v>
      </c>
      <c r="L143" s="172">
        <v>0</v>
      </c>
      <c r="M143" s="172">
        <v>203262.31129064391</v>
      </c>
      <c r="N143" s="172">
        <v>214170.78457706177</v>
      </c>
      <c r="O143" s="172">
        <v>0</v>
      </c>
      <c r="P143" s="173">
        <v>-973813.375</v>
      </c>
      <c r="Q143" s="173">
        <v>940080.21199927235</v>
      </c>
      <c r="R143" s="174">
        <v>521323.28624814219</v>
      </c>
      <c r="S143" s="100">
        <v>3189974.2600127952</v>
      </c>
      <c r="T143" s="175">
        <v>6342439.2004484031</v>
      </c>
      <c r="U143" s="176">
        <v>9532413.4604611993</v>
      </c>
      <c r="V143" s="176">
        <v>2982737.9891595603</v>
      </c>
      <c r="W143" s="74">
        <f t="shared" si="8"/>
        <v>12515151.449620759</v>
      </c>
      <c r="X143" s="177"/>
    </row>
    <row r="144" spans="1:24" s="178" customFormat="1">
      <c r="A144" s="104">
        <v>433</v>
      </c>
      <c r="B144" s="99" t="s">
        <v>142</v>
      </c>
      <c r="C144" s="100">
        <v>7799</v>
      </c>
      <c r="D144" s="100">
        <v>11820741.99</v>
      </c>
      <c r="E144" s="100">
        <v>1348632.8058036393</v>
      </c>
      <c r="F144" s="100">
        <v>13169374.79580364</v>
      </c>
      <c r="G144" s="169">
        <v>1357.49</v>
      </c>
      <c r="H144" s="170">
        <v>10587064.51</v>
      </c>
      <c r="I144" s="170">
        <v>2582310.2858036403</v>
      </c>
      <c r="J144" s="171">
        <f t="shared" si="7"/>
        <v>0.19608450103694228</v>
      </c>
      <c r="K144" s="172">
        <v>0</v>
      </c>
      <c r="L144" s="172">
        <v>0</v>
      </c>
      <c r="M144" s="172">
        <v>59477.051215637948</v>
      </c>
      <c r="N144" s="172">
        <v>98577.993862337127</v>
      </c>
      <c r="O144" s="172">
        <v>0</v>
      </c>
      <c r="P144" s="173">
        <v>-465527.6925</v>
      </c>
      <c r="Q144" s="173">
        <v>925598.68032818905</v>
      </c>
      <c r="R144" s="174">
        <v>750149.57498666854</v>
      </c>
      <c r="S144" s="100">
        <v>3950585.893696473</v>
      </c>
      <c r="T144" s="175">
        <v>2332727.558811408</v>
      </c>
      <c r="U144" s="176">
        <v>6283313.4525078814</v>
      </c>
      <c r="V144" s="176">
        <v>1440743.7128015892</v>
      </c>
      <c r="W144" s="74">
        <f t="shared" si="8"/>
        <v>7724057.1653094701</v>
      </c>
      <c r="X144" s="177"/>
    </row>
    <row r="145" spans="1:24" s="178" customFormat="1">
      <c r="A145" s="104">
        <v>434</v>
      </c>
      <c r="B145" s="99" t="s">
        <v>143</v>
      </c>
      <c r="C145" s="100">
        <v>14643</v>
      </c>
      <c r="D145" s="100">
        <v>18835750.73</v>
      </c>
      <c r="E145" s="100">
        <v>5477699.4863158558</v>
      </c>
      <c r="F145" s="100">
        <v>24313450.216315858</v>
      </c>
      <c r="G145" s="169">
        <v>1357.49</v>
      </c>
      <c r="H145" s="170">
        <v>19877726.07</v>
      </c>
      <c r="I145" s="170">
        <v>4435724.1463158578</v>
      </c>
      <c r="J145" s="171">
        <f t="shared" si="7"/>
        <v>0.18243910703135038</v>
      </c>
      <c r="K145" s="172">
        <v>0</v>
      </c>
      <c r="L145" s="172">
        <v>0</v>
      </c>
      <c r="M145" s="172">
        <v>154231.05230597759</v>
      </c>
      <c r="N145" s="172">
        <v>273824.93624864024</v>
      </c>
      <c r="O145" s="172">
        <v>0</v>
      </c>
      <c r="P145" s="173">
        <v>-987938.05</v>
      </c>
      <c r="Q145" s="173">
        <v>2752029.3800959741</v>
      </c>
      <c r="R145" s="174">
        <v>1770547.5324185644</v>
      </c>
      <c r="S145" s="100">
        <v>8398418.9973850138</v>
      </c>
      <c r="T145" s="175">
        <v>1907710.1934644526</v>
      </c>
      <c r="U145" s="176">
        <v>10306129.190849466</v>
      </c>
      <c r="V145" s="176">
        <v>2575905.0912976558</v>
      </c>
      <c r="W145" s="74">
        <f t="shared" si="8"/>
        <v>12882034.282147123</v>
      </c>
      <c r="X145" s="177"/>
    </row>
    <row r="146" spans="1:24" s="178" customFormat="1">
      <c r="A146" s="104">
        <v>435</v>
      </c>
      <c r="B146" s="99" t="s">
        <v>144</v>
      </c>
      <c r="C146" s="100">
        <v>703</v>
      </c>
      <c r="D146" s="100">
        <v>533889.27</v>
      </c>
      <c r="E146" s="100">
        <v>334870.92970099748</v>
      </c>
      <c r="F146" s="100">
        <v>868760.19970099744</v>
      </c>
      <c r="G146" s="169">
        <v>1357.49</v>
      </c>
      <c r="H146" s="170">
        <v>954315.47</v>
      </c>
      <c r="I146" s="170">
        <v>-85555.270299002528</v>
      </c>
      <c r="J146" s="171">
        <f t="shared" si="7"/>
        <v>-9.8479730457781356E-2</v>
      </c>
      <c r="K146" s="172">
        <v>194485.30993600001</v>
      </c>
      <c r="L146" s="172">
        <v>0</v>
      </c>
      <c r="M146" s="172">
        <v>5634.0430682402439</v>
      </c>
      <c r="N146" s="172">
        <v>7737.5105371852869</v>
      </c>
      <c r="O146" s="172">
        <v>0</v>
      </c>
      <c r="P146" s="173">
        <v>-32565.185000000001</v>
      </c>
      <c r="Q146" s="173">
        <v>181017.85611917317</v>
      </c>
      <c r="R146" s="174">
        <v>274976.91671843064</v>
      </c>
      <c r="S146" s="100">
        <v>545731.18108002678</v>
      </c>
      <c r="T146" s="175">
        <v>-1424.0873332444633</v>
      </c>
      <c r="U146" s="176">
        <v>544307.09374678228</v>
      </c>
      <c r="V146" s="176">
        <v>144542.20585171768</v>
      </c>
      <c r="W146" s="74">
        <f t="shared" si="8"/>
        <v>688849.2995984999</v>
      </c>
      <c r="X146" s="177"/>
    </row>
    <row r="147" spans="1:24" s="178" customFormat="1">
      <c r="A147" s="104">
        <v>436</v>
      </c>
      <c r="B147" s="99" t="s">
        <v>145</v>
      </c>
      <c r="C147" s="100">
        <v>2018</v>
      </c>
      <c r="D147" s="100">
        <v>4895263.28</v>
      </c>
      <c r="E147" s="100">
        <v>353526.30772497901</v>
      </c>
      <c r="F147" s="100">
        <v>5248789.587724979</v>
      </c>
      <c r="G147" s="169">
        <v>1357.49</v>
      </c>
      <c r="H147" s="170">
        <v>2739414.82</v>
      </c>
      <c r="I147" s="170">
        <v>2509374.7677249792</v>
      </c>
      <c r="J147" s="171">
        <f t="shared" si="7"/>
        <v>0.47808637130234738</v>
      </c>
      <c r="K147" s="172">
        <v>7688.2033066666654</v>
      </c>
      <c r="L147" s="172">
        <v>0</v>
      </c>
      <c r="M147" s="172">
        <v>15537.366098017616</v>
      </c>
      <c r="N147" s="172">
        <v>17362.475293628362</v>
      </c>
      <c r="O147" s="172">
        <v>0</v>
      </c>
      <c r="P147" s="173">
        <v>-108833.68000000001</v>
      </c>
      <c r="Q147" s="173">
        <v>244748.79053621643</v>
      </c>
      <c r="R147" s="174">
        <v>6453.6596851415507</v>
      </c>
      <c r="S147" s="100">
        <v>2692331.5826446498</v>
      </c>
      <c r="T147" s="175">
        <v>1483141.0345555365</v>
      </c>
      <c r="U147" s="176">
        <v>4175472.6172001865</v>
      </c>
      <c r="V147" s="176">
        <v>312035.66045288963</v>
      </c>
      <c r="W147" s="74">
        <f t="shared" si="8"/>
        <v>4487508.2776530758</v>
      </c>
      <c r="X147" s="177"/>
    </row>
    <row r="148" spans="1:24" s="178" customFormat="1">
      <c r="A148" s="104">
        <v>440</v>
      </c>
      <c r="B148" s="99" t="s">
        <v>146</v>
      </c>
      <c r="C148" s="100">
        <v>5622</v>
      </c>
      <c r="D148" s="100">
        <v>14945146.35</v>
      </c>
      <c r="E148" s="100">
        <v>2635422.4514475805</v>
      </c>
      <c r="F148" s="100">
        <v>17580568.801447581</v>
      </c>
      <c r="G148" s="169">
        <v>1357.49</v>
      </c>
      <c r="H148" s="170">
        <v>7631808.7800000003</v>
      </c>
      <c r="I148" s="170">
        <v>9948760.0214475803</v>
      </c>
      <c r="J148" s="171">
        <f t="shared" si="7"/>
        <v>0.56589522977370343</v>
      </c>
      <c r="K148" s="172">
        <v>0</v>
      </c>
      <c r="L148" s="172">
        <v>0</v>
      </c>
      <c r="M148" s="172">
        <v>34868.757350425207</v>
      </c>
      <c r="N148" s="172">
        <v>101066.53732320423</v>
      </c>
      <c r="O148" s="172">
        <v>97297.789711752994</v>
      </c>
      <c r="P148" s="173">
        <v>-203600.92499999999</v>
      </c>
      <c r="Q148" s="173">
        <v>-1442256.3873326301</v>
      </c>
      <c r="R148" s="174">
        <v>-1459792.5278839981</v>
      </c>
      <c r="S148" s="100">
        <v>7076343.265616334</v>
      </c>
      <c r="T148" s="175">
        <v>3249538.2325005126</v>
      </c>
      <c r="U148" s="176">
        <v>10325881.498116847</v>
      </c>
      <c r="V148" s="176">
        <v>728698.81707718933</v>
      </c>
      <c r="W148" s="74">
        <f t="shared" si="8"/>
        <v>11054580.315194037</v>
      </c>
      <c r="X148" s="177"/>
    </row>
    <row r="149" spans="1:24" s="178" customFormat="1">
      <c r="A149" s="104">
        <v>441</v>
      </c>
      <c r="B149" s="99" t="s">
        <v>147</v>
      </c>
      <c r="C149" s="100">
        <v>4473</v>
      </c>
      <c r="D149" s="100">
        <v>5086058.0600000005</v>
      </c>
      <c r="E149" s="100">
        <v>1260690.9286261096</v>
      </c>
      <c r="F149" s="100">
        <v>6346748.9886261104</v>
      </c>
      <c r="G149" s="169">
        <v>1357.49</v>
      </c>
      <c r="H149" s="170">
        <v>6072052.7700000005</v>
      </c>
      <c r="I149" s="170">
        <v>274696.21862610988</v>
      </c>
      <c r="J149" s="171">
        <f t="shared" si="7"/>
        <v>4.3281405821844823E-2</v>
      </c>
      <c r="K149" s="172">
        <v>177666.892032</v>
      </c>
      <c r="L149" s="172">
        <v>0</v>
      </c>
      <c r="M149" s="172">
        <v>43102.519240491507</v>
      </c>
      <c r="N149" s="172">
        <v>82700.283040189563</v>
      </c>
      <c r="O149" s="172">
        <v>0</v>
      </c>
      <c r="P149" s="173">
        <v>-294247.05500000005</v>
      </c>
      <c r="Q149" s="173">
        <v>-697332.71486114571</v>
      </c>
      <c r="R149" s="174">
        <v>-206117.57267791688</v>
      </c>
      <c r="S149" s="100">
        <v>-619531.42960027151</v>
      </c>
      <c r="T149" s="175">
        <v>839625.83627819491</v>
      </c>
      <c r="U149" s="176">
        <v>220094.4066779234</v>
      </c>
      <c r="V149" s="176">
        <v>876397.08936838969</v>
      </c>
      <c r="W149" s="74">
        <f t="shared" si="8"/>
        <v>1096491.4960463131</v>
      </c>
      <c r="X149" s="177"/>
    </row>
    <row r="150" spans="1:24" s="178" customFormat="1">
      <c r="A150" s="104">
        <v>444</v>
      </c>
      <c r="B150" s="99" t="s">
        <v>148</v>
      </c>
      <c r="C150" s="100">
        <v>45988</v>
      </c>
      <c r="D150" s="100">
        <v>68809766.5</v>
      </c>
      <c r="E150" s="100">
        <v>10352729.789307272</v>
      </c>
      <c r="F150" s="100">
        <v>79162496.289307266</v>
      </c>
      <c r="G150" s="169">
        <v>1357.49</v>
      </c>
      <c r="H150" s="170">
        <v>62428250.119999997</v>
      </c>
      <c r="I150" s="170">
        <v>16734246.169307269</v>
      </c>
      <c r="J150" s="171">
        <f t="shared" si="7"/>
        <v>0.21139108736730952</v>
      </c>
      <c r="K150" s="172">
        <v>0</v>
      </c>
      <c r="L150" s="172">
        <v>0</v>
      </c>
      <c r="M150" s="172">
        <v>475889.61173422146</v>
      </c>
      <c r="N150" s="172">
        <v>823842.80564905854</v>
      </c>
      <c r="O150" s="172">
        <v>0</v>
      </c>
      <c r="P150" s="173">
        <v>-4031966.5450499998</v>
      </c>
      <c r="Q150" s="173">
        <v>1171327.8780792272</v>
      </c>
      <c r="R150" s="174">
        <v>3578678.4287187983</v>
      </c>
      <c r="S150" s="100">
        <v>18752018.348438576</v>
      </c>
      <c r="T150" s="175">
        <v>6928968.2335626539</v>
      </c>
      <c r="U150" s="176">
        <v>25680986.582001232</v>
      </c>
      <c r="V150" s="176">
        <v>7131517.1886309199</v>
      </c>
      <c r="W150" s="74">
        <f t="shared" si="8"/>
        <v>32812503.770632152</v>
      </c>
      <c r="X150" s="177"/>
    </row>
    <row r="151" spans="1:24" s="178" customFormat="1">
      <c r="A151" s="104">
        <v>445</v>
      </c>
      <c r="B151" s="99" t="s">
        <v>149</v>
      </c>
      <c r="C151" s="100">
        <v>15086</v>
      </c>
      <c r="D151" s="100">
        <v>21269419.859999999</v>
      </c>
      <c r="E151" s="100">
        <v>10983744.423714885</v>
      </c>
      <c r="F151" s="100">
        <v>32253164.283714883</v>
      </c>
      <c r="G151" s="169">
        <v>1357.49</v>
      </c>
      <c r="H151" s="170">
        <v>20479094.140000001</v>
      </c>
      <c r="I151" s="170">
        <v>11774070.143714882</v>
      </c>
      <c r="J151" s="171">
        <f t="shared" si="7"/>
        <v>0.36505162842765759</v>
      </c>
      <c r="K151" s="172">
        <v>0</v>
      </c>
      <c r="L151" s="172">
        <v>0</v>
      </c>
      <c r="M151" s="172">
        <v>156792.85142051743</v>
      </c>
      <c r="N151" s="172">
        <v>292763.52496822656</v>
      </c>
      <c r="O151" s="172">
        <v>0</v>
      </c>
      <c r="P151" s="173">
        <v>-800644.70500000007</v>
      </c>
      <c r="Q151" s="173">
        <v>-3595387.0761203538</v>
      </c>
      <c r="R151" s="174">
        <v>-352873.74417103775</v>
      </c>
      <c r="S151" s="100">
        <v>7474720.9948122343</v>
      </c>
      <c r="T151" s="175">
        <v>395398.35647763009</v>
      </c>
      <c r="U151" s="176">
        <v>7870119.3512898646</v>
      </c>
      <c r="V151" s="176">
        <v>2107823.6257348242</v>
      </c>
      <c r="W151" s="74">
        <f t="shared" si="8"/>
        <v>9977942.9770246893</v>
      </c>
      <c r="X151" s="177"/>
    </row>
    <row r="152" spans="1:24" s="178" customFormat="1">
      <c r="A152" s="104">
        <v>475</v>
      </c>
      <c r="B152" s="99" t="s">
        <v>150</v>
      </c>
      <c r="C152" s="100">
        <v>5487</v>
      </c>
      <c r="D152" s="100">
        <v>7829728.2599999998</v>
      </c>
      <c r="E152" s="100">
        <v>4650191.6386135714</v>
      </c>
      <c r="F152" s="100">
        <v>12479919.898613572</v>
      </c>
      <c r="G152" s="169">
        <v>1357.49</v>
      </c>
      <c r="H152" s="170">
        <v>7448547.6299999999</v>
      </c>
      <c r="I152" s="170">
        <v>5031372.2686135722</v>
      </c>
      <c r="J152" s="171">
        <f t="shared" si="7"/>
        <v>0.40315741683346229</v>
      </c>
      <c r="K152" s="172">
        <v>27008.096767999999</v>
      </c>
      <c r="L152" s="172">
        <v>0</v>
      </c>
      <c r="M152" s="172">
        <v>55017.646111052018</v>
      </c>
      <c r="N152" s="172">
        <v>75804.425707781105</v>
      </c>
      <c r="O152" s="172">
        <v>3393.8333888729903</v>
      </c>
      <c r="P152" s="173">
        <v>-220591.77499999999</v>
      </c>
      <c r="Q152" s="173">
        <v>-1075341.3521216339</v>
      </c>
      <c r="R152" s="174">
        <v>-845857.59370972891</v>
      </c>
      <c r="S152" s="100">
        <v>3050805.5497579151</v>
      </c>
      <c r="T152" s="175">
        <v>1816759.3229356376</v>
      </c>
      <c r="U152" s="176">
        <v>4867564.8726935526</v>
      </c>
      <c r="V152" s="176">
        <v>1082535.5205624655</v>
      </c>
      <c r="W152" s="74">
        <f t="shared" si="8"/>
        <v>5950100.3932560179</v>
      </c>
      <c r="X152" s="177"/>
    </row>
    <row r="153" spans="1:24" s="178" customFormat="1">
      <c r="A153" s="104">
        <v>480</v>
      </c>
      <c r="B153" s="99" t="s">
        <v>151</v>
      </c>
      <c r="C153" s="100">
        <v>1990</v>
      </c>
      <c r="D153" s="100">
        <v>2865230.3600000003</v>
      </c>
      <c r="E153" s="100">
        <v>393982.21313203993</v>
      </c>
      <c r="F153" s="100">
        <v>3259212.5731320404</v>
      </c>
      <c r="G153" s="169">
        <v>1357.49</v>
      </c>
      <c r="H153" s="170">
        <v>2701405.1</v>
      </c>
      <c r="I153" s="170">
        <v>557807.47313204035</v>
      </c>
      <c r="J153" s="171">
        <f t="shared" si="7"/>
        <v>0.17114792625999173</v>
      </c>
      <c r="K153" s="172">
        <v>0</v>
      </c>
      <c r="L153" s="172">
        <v>0</v>
      </c>
      <c r="M153" s="172">
        <v>15009.371950874225</v>
      </c>
      <c r="N153" s="172">
        <v>21549.928046077282</v>
      </c>
      <c r="O153" s="172">
        <v>0</v>
      </c>
      <c r="P153" s="173">
        <v>-102316.28499999999</v>
      </c>
      <c r="Q153" s="173">
        <v>257660.50735958465</v>
      </c>
      <c r="R153" s="174">
        <v>72308.580864122079</v>
      </c>
      <c r="S153" s="100">
        <v>822019.5763526985</v>
      </c>
      <c r="T153" s="175">
        <v>938290.08427580772</v>
      </c>
      <c r="U153" s="176">
        <v>1760309.6606285062</v>
      </c>
      <c r="V153" s="176">
        <v>396481.8521124018</v>
      </c>
      <c r="W153" s="74">
        <f t="shared" si="8"/>
        <v>2156791.5127409082</v>
      </c>
      <c r="X153" s="177"/>
    </row>
    <row r="154" spans="1:24" s="178" customFormat="1">
      <c r="A154" s="104">
        <v>481</v>
      </c>
      <c r="B154" s="99" t="s">
        <v>152</v>
      </c>
      <c r="C154" s="100">
        <v>9612</v>
      </c>
      <c r="D154" s="100">
        <v>17761484.23</v>
      </c>
      <c r="E154" s="100">
        <v>1026678.021510213</v>
      </c>
      <c r="F154" s="100">
        <v>18788162.251510214</v>
      </c>
      <c r="G154" s="169">
        <v>1357.49</v>
      </c>
      <c r="H154" s="170">
        <v>13048193.880000001</v>
      </c>
      <c r="I154" s="170">
        <v>5739968.3715102132</v>
      </c>
      <c r="J154" s="171">
        <f t="shared" si="7"/>
        <v>0.30550983617617139</v>
      </c>
      <c r="K154" s="172">
        <v>0</v>
      </c>
      <c r="L154" s="172">
        <v>0</v>
      </c>
      <c r="M154" s="172">
        <v>66564.709905431213</v>
      </c>
      <c r="N154" s="172">
        <v>186399.70960625442</v>
      </c>
      <c r="O154" s="172">
        <v>19483.705272527222</v>
      </c>
      <c r="P154" s="173">
        <v>-384047.24</v>
      </c>
      <c r="Q154" s="173">
        <v>407115.68446518679</v>
      </c>
      <c r="R154" s="174">
        <v>182330.87402769257</v>
      </c>
      <c r="S154" s="100">
        <v>6217815.814787305</v>
      </c>
      <c r="T154" s="175">
        <v>1174868.8873743813</v>
      </c>
      <c r="U154" s="176">
        <v>7392684.7021616865</v>
      </c>
      <c r="V154" s="176">
        <v>1217545.8734330856</v>
      </c>
      <c r="W154" s="74">
        <f t="shared" si="8"/>
        <v>8610230.5755947717</v>
      </c>
      <c r="X154" s="177"/>
    </row>
    <row r="155" spans="1:24" s="178" customFormat="1">
      <c r="A155" s="104">
        <v>483</v>
      </c>
      <c r="B155" s="99" t="s">
        <v>153</v>
      </c>
      <c r="C155" s="100">
        <v>1076</v>
      </c>
      <c r="D155" s="100">
        <v>2423293.8800000004</v>
      </c>
      <c r="E155" s="100">
        <v>275573.77156648057</v>
      </c>
      <c r="F155" s="100">
        <v>2698867.6515664808</v>
      </c>
      <c r="G155" s="169">
        <v>1357.49</v>
      </c>
      <c r="H155" s="170">
        <v>1460659.24</v>
      </c>
      <c r="I155" s="170">
        <v>1238208.4115664808</v>
      </c>
      <c r="J155" s="171">
        <f t="shared" si="7"/>
        <v>0.45878811836060135</v>
      </c>
      <c r="K155" s="172">
        <v>29301.649216000002</v>
      </c>
      <c r="L155" s="172">
        <v>0</v>
      </c>
      <c r="M155" s="172">
        <v>9504.8107311398453</v>
      </c>
      <c r="N155" s="172">
        <v>14884.471559855801</v>
      </c>
      <c r="O155" s="172">
        <v>0</v>
      </c>
      <c r="P155" s="173">
        <v>-60013.284999999996</v>
      </c>
      <c r="Q155" s="173">
        <v>-35920.452803307897</v>
      </c>
      <c r="R155" s="174">
        <v>-169596.44241376835</v>
      </c>
      <c r="S155" s="100">
        <v>1026369.1628564001</v>
      </c>
      <c r="T155" s="175">
        <v>930658.65465876157</v>
      </c>
      <c r="U155" s="176">
        <v>1957027.8175151618</v>
      </c>
      <c r="V155" s="176">
        <v>223749.68582499426</v>
      </c>
      <c r="W155" s="74">
        <f t="shared" si="8"/>
        <v>2180777.5033401563</v>
      </c>
      <c r="X155" s="177"/>
    </row>
    <row r="156" spans="1:24" s="178" customFormat="1">
      <c r="A156" s="104">
        <v>484</v>
      </c>
      <c r="B156" s="99" t="s">
        <v>154</v>
      </c>
      <c r="C156" s="100">
        <v>3055</v>
      </c>
      <c r="D156" s="100">
        <v>4128698.13</v>
      </c>
      <c r="E156" s="100">
        <v>741741.9388041239</v>
      </c>
      <c r="F156" s="100">
        <v>4870440.0688041234</v>
      </c>
      <c r="G156" s="169">
        <v>1357.49</v>
      </c>
      <c r="H156" s="170">
        <v>4147131.95</v>
      </c>
      <c r="I156" s="170">
        <v>723308.11880412325</v>
      </c>
      <c r="J156" s="171">
        <f t="shared" si="7"/>
        <v>0.14850980785843498</v>
      </c>
      <c r="K156" s="172">
        <v>156899.04845333332</v>
      </c>
      <c r="L156" s="172">
        <v>0</v>
      </c>
      <c r="M156" s="172">
        <v>34199.396968915178</v>
      </c>
      <c r="N156" s="172">
        <v>44468.931893323766</v>
      </c>
      <c r="O156" s="172">
        <v>0</v>
      </c>
      <c r="P156" s="173">
        <v>-137605.16500000001</v>
      </c>
      <c r="Q156" s="173">
        <v>-218105.52122042701</v>
      </c>
      <c r="R156" s="174">
        <v>227664.40924612511</v>
      </c>
      <c r="S156" s="100">
        <v>830829.21914539358</v>
      </c>
      <c r="T156" s="175">
        <v>-20123.93533553692</v>
      </c>
      <c r="U156" s="176">
        <v>810705.28380985663</v>
      </c>
      <c r="V156" s="176">
        <v>571704.25053603225</v>
      </c>
      <c r="W156" s="74">
        <f t="shared" si="8"/>
        <v>1382409.534345889</v>
      </c>
      <c r="X156" s="177"/>
    </row>
    <row r="157" spans="1:24" s="178" customFormat="1">
      <c r="A157" s="104">
        <v>489</v>
      </c>
      <c r="B157" s="99" t="s">
        <v>155</v>
      </c>
      <c r="C157" s="100">
        <v>1835</v>
      </c>
      <c r="D157" s="100">
        <v>1765506.76</v>
      </c>
      <c r="E157" s="100">
        <v>673975.79798545747</v>
      </c>
      <c r="F157" s="100">
        <v>2439482.5579854576</v>
      </c>
      <c r="G157" s="169">
        <v>1357.49</v>
      </c>
      <c r="H157" s="170">
        <v>2490994.15</v>
      </c>
      <c r="I157" s="170">
        <v>-51511.592014542315</v>
      </c>
      <c r="J157" s="171">
        <f t="shared" si="7"/>
        <v>-2.1115786151420964E-2</v>
      </c>
      <c r="K157" s="172">
        <v>194718.25047999999</v>
      </c>
      <c r="L157" s="172">
        <v>0</v>
      </c>
      <c r="M157" s="172">
        <v>15685.145269979283</v>
      </c>
      <c r="N157" s="172">
        <v>31208.175741547097</v>
      </c>
      <c r="O157" s="172">
        <v>0</v>
      </c>
      <c r="P157" s="173">
        <v>-88036.794999999998</v>
      </c>
      <c r="Q157" s="173">
        <v>687365.11781107401</v>
      </c>
      <c r="R157" s="174">
        <v>400664.69899798319</v>
      </c>
      <c r="S157" s="100">
        <v>1190093.0012860412</v>
      </c>
      <c r="T157" s="175">
        <v>714866.29562050092</v>
      </c>
      <c r="U157" s="176">
        <v>1904959.296906542</v>
      </c>
      <c r="V157" s="176">
        <v>408006.50882975984</v>
      </c>
      <c r="W157" s="74">
        <f t="shared" si="8"/>
        <v>2312965.8057363019</v>
      </c>
      <c r="X157" s="177"/>
    </row>
    <row r="158" spans="1:24" s="178" customFormat="1">
      <c r="A158" s="104">
        <v>491</v>
      </c>
      <c r="B158" s="99" t="s">
        <v>156</v>
      </c>
      <c r="C158" s="100">
        <v>52122</v>
      </c>
      <c r="D158" s="100">
        <v>68293603.370000005</v>
      </c>
      <c r="E158" s="100">
        <v>10203340.650334539</v>
      </c>
      <c r="F158" s="100">
        <v>78496944.020334542</v>
      </c>
      <c r="G158" s="169">
        <v>1357.49</v>
      </c>
      <c r="H158" s="170">
        <v>70755093.780000001</v>
      </c>
      <c r="I158" s="170">
        <v>7741850.2403345406</v>
      </c>
      <c r="J158" s="171">
        <f t="shared" si="7"/>
        <v>9.8626135538843696E-2</v>
      </c>
      <c r="K158" s="172">
        <v>0</v>
      </c>
      <c r="L158" s="172">
        <v>0</v>
      </c>
      <c r="M158" s="172">
        <v>691896.82329844567</v>
      </c>
      <c r="N158" s="172">
        <v>955167.94169881393</v>
      </c>
      <c r="O158" s="172">
        <v>0</v>
      </c>
      <c r="P158" s="173">
        <v>-4473187.2450000001</v>
      </c>
      <c r="Q158" s="173">
        <v>-8898038.5160374753</v>
      </c>
      <c r="R158" s="174">
        <v>-3441371.5069824778</v>
      </c>
      <c r="S158" s="100">
        <v>-7423682.2626881525</v>
      </c>
      <c r="T158" s="175">
        <v>9986091.0768745653</v>
      </c>
      <c r="U158" s="176">
        <v>2562408.8141864128</v>
      </c>
      <c r="V158" s="176">
        <v>8633524.7084196936</v>
      </c>
      <c r="W158" s="74">
        <f t="shared" si="8"/>
        <v>11195933.522606106</v>
      </c>
      <c r="X158" s="177"/>
    </row>
    <row r="159" spans="1:24" s="178" customFormat="1">
      <c r="A159" s="104">
        <v>494</v>
      </c>
      <c r="B159" s="99" t="s">
        <v>157</v>
      </c>
      <c r="C159" s="100">
        <v>8909</v>
      </c>
      <c r="D159" s="100">
        <v>19052500.969999999</v>
      </c>
      <c r="E159" s="100">
        <v>1537109.4512482299</v>
      </c>
      <c r="F159" s="100">
        <v>20589610.421248227</v>
      </c>
      <c r="G159" s="169">
        <v>1357.49</v>
      </c>
      <c r="H159" s="170">
        <v>12093878.41</v>
      </c>
      <c r="I159" s="170">
        <v>8495732.0112482272</v>
      </c>
      <c r="J159" s="171">
        <f t="shared" si="7"/>
        <v>0.41262228072468699</v>
      </c>
      <c r="K159" s="172">
        <v>103639.94122666666</v>
      </c>
      <c r="L159" s="172">
        <v>0</v>
      </c>
      <c r="M159" s="172">
        <v>85107.354183128627</v>
      </c>
      <c r="N159" s="172">
        <v>132540.9787931641</v>
      </c>
      <c r="O159" s="172">
        <v>0</v>
      </c>
      <c r="P159" s="173">
        <v>-541527.09</v>
      </c>
      <c r="Q159" s="173">
        <v>-1034998.5650999871</v>
      </c>
      <c r="R159" s="174">
        <v>-1604283.4289201191</v>
      </c>
      <c r="S159" s="100">
        <v>5636211.2014310807</v>
      </c>
      <c r="T159" s="175">
        <v>5031543.4091221374</v>
      </c>
      <c r="U159" s="176">
        <v>10667754.610553218</v>
      </c>
      <c r="V159" s="176">
        <v>1310065.877398263</v>
      </c>
      <c r="W159" s="74">
        <f t="shared" si="8"/>
        <v>11977820.487951482</v>
      </c>
      <c r="X159" s="177"/>
    </row>
    <row r="160" spans="1:24" s="178" customFormat="1">
      <c r="A160" s="104">
        <v>495</v>
      </c>
      <c r="B160" s="99" t="s">
        <v>158</v>
      </c>
      <c r="C160" s="100">
        <v>1488</v>
      </c>
      <c r="D160" s="100">
        <v>1822479.3199999998</v>
      </c>
      <c r="E160" s="100">
        <v>732963.45513081446</v>
      </c>
      <c r="F160" s="100">
        <v>2555442.7751308144</v>
      </c>
      <c r="G160" s="169">
        <v>1357.49</v>
      </c>
      <c r="H160" s="170">
        <v>2019945.12</v>
      </c>
      <c r="I160" s="170">
        <v>535497.6551308143</v>
      </c>
      <c r="J160" s="171">
        <f t="shared" si="7"/>
        <v>0.20955180853282926</v>
      </c>
      <c r="K160" s="172">
        <v>77542.552831999987</v>
      </c>
      <c r="L160" s="172">
        <v>0</v>
      </c>
      <c r="M160" s="172">
        <v>20014.54218392017</v>
      </c>
      <c r="N160" s="172">
        <v>19442.002353876898</v>
      </c>
      <c r="O160" s="172">
        <v>0</v>
      </c>
      <c r="P160" s="173">
        <v>-104138.80499999999</v>
      </c>
      <c r="Q160" s="173">
        <v>283408.27406115044</v>
      </c>
      <c r="R160" s="174">
        <v>224918.62696863536</v>
      </c>
      <c r="S160" s="100">
        <v>1056684.8485303973</v>
      </c>
      <c r="T160" s="175">
        <v>-96.051377020832717</v>
      </c>
      <c r="U160" s="176">
        <v>1056588.7971533765</v>
      </c>
      <c r="V160" s="176">
        <v>322370.42866985087</v>
      </c>
      <c r="W160" s="74">
        <f t="shared" si="8"/>
        <v>1378959.2258232273</v>
      </c>
      <c r="X160" s="177"/>
    </row>
    <row r="161" spans="1:24" s="178" customFormat="1">
      <c r="A161" s="104">
        <v>498</v>
      </c>
      <c r="B161" s="99" t="s">
        <v>159</v>
      </c>
      <c r="C161" s="100">
        <v>2321</v>
      </c>
      <c r="D161" s="100">
        <v>3278640.9699999997</v>
      </c>
      <c r="E161" s="100">
        <v>1842225.022444316</v>
      </c>
      <c r="F161" s="100">
        <v>5120865.9924443159</v>
      </c>
      <c r="G161" s="169">
        <v>1357.49</v>
      </c>
      <c r="H161" s="170">
        <v>3150734.29</v>
      </c>
      <c r="I161" s="170">
        <v>1970131.7024443159</v>
      </c>
      <c r="J161" s="171">
        <f t="shared" si="7"/>
        <v>0.38472627585865088</v>
      </c>
      <c r="K161" s="172">
        <v>780312.47571200004</v>
      </c>
      <c r="L161" s="172">
        <v>0</v>
      </c>
      <c r="M161" s="172">
        <v>30921.858346717388</v>
      </c>
      <c r="N161" s="172">
        <v>49933.073835033909</v>
      </c>
      <c r="O161" s="172">
        <v>7424.9759532227372</v>
      </c>
      <c r="P161" s="173">
        <v>-86278.805000000008</v>
      </c>
      <c r="Q161" s="173">
        <v>-306629.42781047744</v>
      </c>
      <c r="R161" s="174">
        <v>371675.13995040877</v>
      </c>
      <c r="S161" s="100">
        <v>2817490.9934312212</v>
      </c>
      <c r="T161" s="175">
        <v>41230.855357740606</v>
      </c>
      <c r="U161" s="176">
        <v>2858721.8487889618</v>
      </c>
      <c r="V161" s="176">
        <v>440942.63316474727</v>
      </c>
      <c r="W161" s="74">
        <f t="shared" si="8"/>
        <v>3299664.4819537089</v>
      </c>
      <c r="X161" s="177"/>
    </row>
    <row r="162" spans="1:24" s="178" customFormat="1">
      <c r="A162" s="104">
        <v>499</v>
      </c>
      <c r="B162" s="99" t="s">
        <v>160</v>
      </c>
      <c r="C162" s="100">
        <v>19536</v>
      </c>
      <c r="D162" s="100">
        <v>35100425.680000007</v>
      </c>
      <c r="E162" s="100">
        <v>6984101.3875486478</v>
      </c>
      <c r="F162" s="100">
        <v>42084527.067548655</v>
      </c>
      <c r="G162" s="169">
        <v>1357.49</v>
      </c>
      <c r="H162" s="170">
        <v>26519924.640000001</v>
      </c>
      <c r="I162" s="170">
        <v>15564602.427548654</v>
      </c>
      <c r="J162" s="171">
        <f t="shared" si="7"/>
        <v>0.36984144796414992</v>
      </c>
      <c r="K162" s="172">
        <v>0</v>
      </c>
      <c r="L162" s="172">
        <v>0</v>
      </c>
      <c r="M162" s="172">
        <v>146268.88094326353</v>
      </c>
      <c r="N162" s="172">
        <v>371509.36653419555</v>
      </c>
      <c r="O162" s="172">
        <v>30798.56206339223</v>
      </c>
      <c r="P162" s="173">
        <v>-795276.05</v>
      </c>
      <c r="Q162" s="173">
        <v>2760043.699478507</v>
      </c>
      <c r="R162" s="174">
        <v>1103093.5689282147</v>
      </c>
      <c r="S162" s="100">
        <v>19181040.455496229</v>
      </c>
      <c r="T162" s="175">
        <v>4518204.4610865274</v>
      </c>
      <c r="U162" s="176">
        <v>23699244.916582756</v>
      </c>
      <c r="V162" s="176">
        <v>2748744.1274889177</v>
      </c>
      <c r="W162" s="74">
        <f t="shared" si="8"/>
        <v>26447989.044071674</v>
      </c>
      <c r="X162" s="177"/>
    </row>
    <row r="163" spans="1:24" s="178" customFormat="1">
      <c r="A163" s="104">
        <v>500</v>
      </c>
      <c r="B163" s="99" t="s">
        <v>161</v>
      </c>
      <c r="C163" s="100">
        <v>10426</v>
      </c>
      <c r="D163" s="100">
        <v>20645692.239999998</v>
      </c>
      <c r="E163" s="100">
        <v>1089681.786253158</v>
      </c>
      <c r="F163" s="100">
        <v>21735374.026253156</v>
      </c>
      <c r="G163" s="169">
        <v>1357.49</v>
      </c>
      <c r="H163" s="170">
        <v>14153190.74</v>
      </c>
      <c r="I163" s="170">
        <v>7582183.2862531561</v>
      </c>
      <c r="J163" s="171">
        <f t="shared" si="7"/>
        <v>0.34884070902552616</v>
      </c>
      <c r="K163" s="172">
        <v>0</v>
      </c>
      <c r="L163" s="172">
        <v>0</v>
      </c>
      <c r="M163" s="172">
        <v>82639.21033559127</v>
      </c>
      <c r="N163" s="172">
        <v>212786.76588553269</v>
      </c>
      <c r="O163" s="172">
        <v>86988.79324470344</v>
      </c>
      <c r="P163" s="173">
        <v>-555793.22500000009</v>
      </c>
      <c r="Q163" s="173">
        <v>2302703.4720751704</v>
      </c>
      <c r="R163" s="174">
        <v>1216849.8994772814</v>
      </c>
      <c r="S163" s="100">
        <v>10928358.202271435</v>
      </c>
      <c r="T163" s="175">
        <v>1665518.9595851456</v>
      </c>
      <c r="U163" s="176">
        <v>12593877.161856581</v>
      </c>
      <c r="V163" s="176">
        <v>1010185.163288135</v>
      </c>
      <c r="W163" s="74">
        <f t="shared" si="8"/>
        <v>13604062.325144716</v>
      </c>
      <c r="X163" s="177"/>
    </row>
    <row r="164" spans="1:24" s="178" customFormat="1">
      <c r="A164" s="104">
        <v>503</v>
      </c>
      <c r="B164" s="99" t="s">
        <v>162</v>
      </c>
      <c r="C164" s="100">
        <v>7594</v>
      </c>
      <c r="D164" s="100">
        <v>10742447.550000001</v>
      </c>
      <c r="E164" s="100">
        <v>1289808.3754493331</v>
      </c>
      <c r="F164" s="100">
        <v>12032255.925449334</v>
      </c>
      <c r="G164" s="169">
        <v>1357.49</v>
      </c>
      <c r="H164" s="170">
        <v>10308779.060000001</v>
      </c>
      <c r="I164" s="170">
        <v>1723476.8654493336</v>
      </c>
      <c r="J164" s="171">
        <f t="shared" si="7"/>
        <v>0.14323804913457838</v>
      </c>
      <c r="K164" s="172">
        <v>0</v>
      </c>
      <c r="L164" s="172">
        <v>0</v>
      </c>
      <c r="M164" s="172">
        <v>57070.955929605901</v>
      </c>
      <c r="N164" s="172">
        <v>140388.27808140568</v>
      </c>
      <c r="O164" s="172">
        <v>0</v>
      </c>
      <c r="P164" s="173">
        <v>-394312.375</v>
      </c>
      <c r="Q164" s="173">
        <v>-709676.63181609509</v>
      </c>
      <c r="R164" s="174">
        <v>-894876.0892662257</v>
      </c>
      <c r="S164" s="100">
        <v>-77928.996621975675</v>
      </c>
      <c r="T164" s="175">
        <v>3245220.1526193013</v>
      </c>
      <c r="U164" s="176">
        <v>3167291.1559973257</v>
      </c>
      <c r="V164" s="176">
        <v>1388942.0316850538</v>
      </c>
      <c r="W164" s="74">
        <f t="shared" si="8"/>
        <v>4556233.187682379</v>
      </c>
      <c r="X164" s="177"/>
    </row>
    <row r="165" spans="1:24" s="178" customFormat="1">
      <c r="A165" s="104">
        <v>504</v>
      </c>
      <c r="B165" s="99" t="s">
        <v>163</v>
      </c>
      <c r="C165" s="100">
        <v>1816</v>
      </c>
      <c r="D165" s="100">
        <v>2452393.06</v>
      </c>
      <c r="E165" s="100">
        <v>544730.33676936908</v>
      </c>
      <c r="F165" s="100">
        <v>2997123.396769369</v>
      </c>
      <c r="G165" s="169">
        <v>1357.49</v>
      </c>
      <c r="H165" s="170">
        <v>2465201.84</v>
      </c>
      <c r="I165" s="170">
        <v>531921.55676936917</v>
      </c>
      <c r="J165" s="171">
        <f t="shared" si="7"/>
        <v>0.17747736290829166</v>
      </c>
      <c r="K165" s="172">
        <v>0</v>
      </c>
      <c r="L165" s="172">
        <v>0</v>
      </c>
      <c r="M165" s="172">
        <v>15777.267651585198</v>
      </c>
      <c r="N165" s="172">
        <v>32793.325056504262</v>
      </c>
      <c r="O165" s="172">
        <v>0</v>
      </c>
      <c r="P165" s="173">
        <v>-111448.08500000001</v>
      </c>
      <c r="Q165" s="173">
        <v>-141250.1993991879</v>
      </c>
      <c r="R165" s="174">
        <v>32976.786553983286</v>
      </c>
      <c r="S165" s="100">
        <v>360770.65163225407</v>
      </c>
      <c r="T165" s="175">
        <v>772552.16162175557</v>
      </c>
      <c r="U165" s="176">
        <v>1133322.8132540097</v>
      </c>
      <c r="V165" s="176">
        <v>390463.23002583609</v>
      </c>
      <c r="W165" s="74">
        <f t="shared" si="8"/>
        <v>1523786.0432798457</v>
      </c>
      <c r="X165" s="177"/>
    </row>
    <row r="166" spans="1:24" s="178" customFormat="1">
      <c r="A166" s="104">
        <v>505</v>
      </c>
      <c r="B166" s="99" t="s">
        <v>164</v>
      </c>
      <c r="C166" s="100">
        <v>20837</v>
      </c>
      <c r="D166" s="100">
        <v>37393557.480000004</v>
      </c>
      <c r="E166" s="100">
        <v>3436357.7762386813</v>
      </c>
      <c r="F166" s="100">
        <v>40829915.256238684</v>
      </c>
      <c r="G166" s="169">
        <v>1357.49</v>
      </c>
      <c r="H166" s="170">
        <v>28286019.129999999</v>
      </c>
      <c r="I166" s="170">
        <v>12543896.126238685</v>
      </c>
      <c r="J166" s="171">
        <f t="shared" si="7"/>
        <v>0.30722317319338588</v>
      </c>
      <c r="K166" s="172">
        <v>0</v>
      </c>
      <c r="L166" s="172">
        <v>0</v>
      </c>
      <c r="M166" s="172">
        <v>176375.72643475296</v>
      </c>
      <c r="N166" s="172">
        <v>355471.38527268678</v>
      </c>
      <c r="O166" s="172">
        <v>50580.960426703241</v>
      </c>
      <c r="P166" s="173">
        <v>-1373989.6375</v>
      </c>
      <c r="Q166" s="173">
        <v>-2355276.1845408077</v>
      </c>
      <c r="R166" s="174">
        <v>-1345832.9120401235</v>
      </c>
      <c r="S166" s="100">
        <v>8051225.4642918967</v>
      </c>
      <c r="T166" s="175">
        <v>3845237.0377258053</v>
      </c>
      <c r="U166" s="176">
        <v>11896462.502017703</v>
      </c>
      <c r="V166" s="176">
        <v>3163745.3618094106</v>
      </c>
      <c r="W166" s="74">
        <f t="shared" si="8"/>
        <v>15060207.863827113</v>
      </c>
      <c r="X166" s="177"/>
    </row>
    <row r="167" spans="1:24" s="178" customFormat="1">
      <c r="A167" s="104">
        <v>507</v>
      </c>
      <c r="B167" s="99" t="s">
        <v>165</v>
      </c>
      <c r="C167" s="100">
        <v>5635</v>
      </c>
      <c r="D167" s="100">
        <v>5934579.3599999994</v>
      </c>
      <c r="E167" s="100">
        <v>1518313.4695317233</v>
      </c>
      <c r="F167" s="100">
        <v>7452892.8295317227</v>
      </c>
      <c r="G167" s="169">
        <v>1357.49</v>
      </c>
      <c r="H167" s="170">
        <v>7649456.1500000004</v>
      </c>
      <c r="I167" s="170">
        <v>-196563.32046827767</v>
      </c>
      <c r="J167" s="171">
        <f t="shared" si="7"/>
        <v>-2.6374097275276138E-2</v>
      </c>
      <c r="K167" s="172">
        <v>236042.21591999999</v>
      </c>
      <c r="L167" s="172">
        <v>0</v>
      </c>
      <c r="M167" s="172">
        <v>69093.658663105394</v>
      </c>
      <c r="N167" s="172">
        <v>94546.988436397893</v>
      </c>
      <c r="O167" s="172">
        <v>0</v>
      </c>
      <c r="P167" s="173">
        <v>-360945.67</v>
      </c>
      <c r="Q167" s="173">
        <v>158252.58510120588</v>
      </c>
      <c r="R167" s="174">
        <v>488550.39193206059</v>
      </c>
      <c r="S167" s="100">
        <v>488976.8495844921</v>
      </c>
      <c r="T167" s="175">
        <v>418505.03024748596</v>
      </c>
      <c r="U167" s="176">
        <v>907481.87983197812</v>
      </c>
      <c r="V167" s="176">
        <v>1089484.9414817279</v>
      </c>
      <c r="W167" s="74">
        <f t="shared" si="8"/>
        <v>1996966.821313706</v>
      </c>
      <c r="X167" s="177"/>
    </row>
    <row r="168" spans="1:24" s="178" customFormat="1">
      <c r="A168" s="104">
        <v>508</v>
      </c>
      <c r="B168" s="99" t="s">
        <v>166</v>
      </c>
      <c r="C168" s="100">
        <v>9563</v>
      </c>
      <c r="D168" s="100">
        <v>10808084.91</v>
      </c>
      <c r="E168" s="100">
        <v>1658027.1166874603</v>
      </c>
      <c r="F168" s="100">
        <v>12466112.02668746</v>
      </c>
      <c r="G168" s="169">
        <v>1357.49</v>
      </c>
      <c r="H168" s="170">
        <v>12981676.869999999</v>
      </c>
      <c r="I168" s="170">
        <v>-515564.84331253916</v>
      </c>
      <c r="J168" s="171">
        <f t="shared" si="7"/>
        <v>-4.1357308694869553E-2</v>
      </c>
      <c r="K168" s="172">
        <v>331279.5078986666</v>
      </c>
      <c r="L168" s="172">
        <v>0</v>
      </c>
      <c r="M168" s="172">
        <v>131700.65893555558</v>
      </c>
      <c r="N168" s="172">
        <v>167291.34514944904</v>
      </c>
      <c r="O168" s="172">
        <v>0</v>
      </c>
      <c r="P168" s="173">
        <v>-777221.25884999998</v>
      </c>
      <c r="Q168" s="173">
        <v>-380014.52889886691</v>
      </c>
      <c r="R168" s="174">
        <v>-287271.51896962296</v>
      </c>
      <c r="S168" s="100">
        <v>-1329800.6380473578</v>
      </c>
      <c r="T168" s="175">
        <v>922054.91962680209</v>
      </c>
      <c r="U168" s="176">
        <v>-407745.7184205557</v>
      </c>
      <c r="V168" s="176">
        <v>1638733.8601622223</v>
      </c>
      <c r="W168" s="74">
        <f t="shared" si="8"/>
        <v>1230988.1417416665</v>
      </c>
      <c r="X168" s="177"/>
    </row>
    <row r="169" spans="1:24" s="178" customFormat="1">
      <c r="A169" s="104">
        <v>529</v>
      </c>
      <c r="B169" s="99" t="s">
        <v>167</v>
      </c>
      <c r="C169" s="100">
        <v>19579</v>
      </c>
      <c r="D169" s="100">
        <v>27681328.390000004</v>
      </c>
      <c r="E169" s="100">
        <v>3848938.9611772173</v>
      </c>
      <c r="F169" s="100">
        <v>31530267.351177223</v>
      </c>
      <c r="G169" s="169">
        <v>1357.49</v>
      </c>
      <c r="H169" s="170">
        <v>26578296.710000001</v>
      </c>
      <c r="I169" s="170">
        <v>4951970.6411772221</v>
      </c>
      <c r="J169" s="171">
        <f t="shared" si="7"/>
        <v>0.15705450848301589</v>
      </c>
      <c r="K169" s="172">
        <v>0</v>
      </c>
      <c r="L169" s="172">
        <v>0</v>
      </c>
      <c r="M169" s="172">
        <v>171059.29814942277</v>
      </c>
      <c r="N169" s="172">
        <v>370726.77611370233</v>
      </c>
      <c r="O169" s="172">
        <v>112645.73608250708</v>
      </c>
      <c r="P169" s="173">
        <v>-1178022.2449999999</v>
      </c>
      <c r="Q169" s="173">
        <v>3343010.2268073051</v>
      </c>
      <c r="R169" s="174">
        <v>674989.07294340711</v>
      </c>
      <c r="S169" s="100">
        <v>8446379.5062735658</v>
      </c>
      <c r="T169" s="175">
        <v>-735802.09365563362</v>
      </c>
      <c r="U169" s="176">
        <v>7710577.4126179321</v>
      </c>
      <c r="V169" s="176">
        <v>2220996.660097939</v>
      </c>
      <c r="W169" s="74">
        <f t="shared" si="8"/>
        <v>9931574.072715871</v>
      </c>
      <c r="X169" s="177"/>
    </row>
    <row r="170" spans="1:24" s="178" customFormat="1">
      <c r="A170" s="104">
        <v>531</v>
      </c>
      <c r="B170" s="99" t="s">
        <v>168</v>
      </c>
      <c r="C170" s="100">
        <v>5169</v>
      </c>
      <c r="D170" s="100">
        <v>7301839.96</v>
      </c>
      <c r="E170" s="100">
        <v>671436.93303399824</v>
      </c>
      <c r="F170" s="100">
        <v>7973276.8930339981</v>
      </c>
      <c r="G170" s="169">
        <v>1357.49</v>
      </c>
      <c r="H170" s="170">
        <v>7016865.8099999996</v>
      </c>
      <c r="I170" s="170">
        <v>956411.0830339985</v>
      </c>
      <c r="J170" s="171">
        <f t="shared" si="7"/>
        <v>0.11995207188522261</v>
      </c>
      <c r="K170" s="172">
        <v>0</v>
      </c>
      <c r="L170" s="172">
        <v>0</v>
      </c>
      <c r="M170" s="172">
        <v>49419.918723038762</v>
      </c>
      <c r="N170" s="172">
        <v>83428.711802307444</v>
      </c>
      <c r="O170" s="172">
        <v>0</v>
      </c>
      <c r="P170" s="173">
        <v>-286920.49999999994</v>
      </c>
      <c r="Q170" s="173">
        <v>-787538.65673347574</v>
      </c>
      <c r="R170" s="174">
        <v>-830255.32399992773</v>
      </c>
      <c r="S170" s="100">
        <v>-815454.76717405883</v>
      </c>
      <c r="T170" s="175">
        <v>2356862.4660971467</v>
      </c>
      <c r="U170" s="176">
        <v>1541407.6989230879</v>
      </c>
      <c r="V170" s="176">
        <v>859689.937348451</v>
      </c>
      <c r="W170" s="74">
        <f t="shared" si="8"/>
        <v>2401097.6362715391</v>
      </c>
      <c r="X170" s="177"/>
    </row>
    <row r="171" spans="1:24" s="178" customFormat="1">
      <c r="A171" s="104">
        <v>535</v>
      </c>
      <c r="B171" s="99" t="s">
        <v>169</v>
      </c>
      <c r="C171" s="100">
        <v>10396</v>
      </c>
      <c r="D171" s="100">
        <v>21235751.200000003</v>
      </c>
      <c r="E171" s="100">
        <v>1299317.5760765849</v>
      </c>
      <c r="F171" s="100">
        <v>22535068.776076589</v>
      </c>
      <c r="G171" s="169">
        <v>1357.49</v>
      </c>
      <c r="H171" s="170">
        <v>14112466.040000001</v>
      </c>
      <c r="I171" s="170">
        <v>8422602.7360765878</v>
      </c>
      <c r="J171" s="171">
        <f t="shared" si="7"/>
        <v>0.37375535969156176</v>
      </c>
      <c r="K171" s="172">
        <v>55809.609173333331</v>
      </c>
      <c r="L171" s="172">
        <v>0</v>
      </c>
      <c r="M171" s="172">
        <v>125289.47998612032</v>
      </c>
      <c r="N171" s="172">
        <v>179136.31002224307</v>
      </c>
      <c r="O171" s="172">
        <v>0</v>
      </c>
      <c r="P171" s="173">
        <v>-554210.17500000005</v>
      </c>
      <c r="Q171" s="173">
        <v>574701.71898707887</v>
      </c>
      <c r="R171" s="174">
        <v>-377368.61599576473</v>
      </c>
      <c r="S171" s="100">
        <v>8425961.0632495992</v>
      </c>
      <c r="T171" s="175">
        <v>6775138.5325663593</v>
      </c>
      <c r="U171" s="176">
        <v>15201099.595815958</v>
      </c>
      <c r="V171" s="176">
        <v>1886412.4435101901</v>
      </c>
      <c r="W171" s="74">
        <f t="shared" si="8"/>
        <v>17087512.03932615</v>
      </c>
      <c r="X171" s="177"/>
    </row>
    <row r="172" spans="1:24" s="178" customFormat="1">
      <c r="A172" s="104">
        <v>536</v>
      </c>
      <c r="B172" s="99" t="s">
        <v>170</v>
      </c>
      <c r="C172" s="100">
        <v>34884</v>
      </c>
      <c r="D172" s="100">
        <v>59153275.730000004</v>
      </c>
      <c r="E172" s="100">
        <v>4479137.9363537151</v>
      </c>
      <c r="F172" s="100">
        <v>63632413.666353717</v>
      </c>
      <c r="G172" s="169">
        <v>1357.49</v>
      </c>
      <c r="H172" s="170">
        <v>47354681.160000004</v>
      </c>
      <c r="I172" s="170">
        <v>16277732.506353714</v>
      </c>
      <c r="J172" s="171">
        <f t="shared" si="7"/>
        <v>0.25580881768375746</v>
      </c>
      <c r="K172" s="172">
        <v>0</v>
      </c>
      <c r="L172" s="172">
        <v>0</v>
      </c>
      <c r="M172" s="172">
        <v>331927.15075284173</v>
      </c>
      <c r="N172" s="172">
        <v>643787.8025213147</v>
      </c>
      <c r="O172" s="172">
        <v>464498.56818786619</v>
      </c>
      <c r="P172" s="173">
        <v>-2699753.99</v>
      </c>
      <c r="Q172" s="173">
        <v>-1932683.3145860049</v>
      </c>
      <c r="R172" s="174">
        <v>-1560017.5818199383</v>
      </c>
      <c r="S172" s="100">
        <v>11525491.141409794</v>
      </c>
      <c r="T172" s="175">
        <v>5061850.2007729132</v>
      </c>
      <c r="U172" s="176">
        <v>16587341.342182707</v>
      </c>
      <c r="V172" s="176">
        <v>4184019.7750306963</v>
      </c>
      <c r="W172" s="74">
        <f t="shared" si="8"/>
        <v>20771361.117213402</v>
      </c>
      <c r="X172" s="177"/>
    </row>
    <row r="173" spans="1:24" s="178" customFormat="1">
      <c r="A173" s="104">
        <v>538</v>
      </c>
      <c r="B173" s="99" t="s">
        <v>171</v>
      </c>
      <c r="C173" s="100">
        <v>4689</v>
      </c>
      <c r="D173" s="100">
        <v>8450261.209999999</v>
      </c>
      <c r="E173" s="100">
        <v>564432.46074183122</v>
      </c>
      <c r="F173" s="100">
        <v>9014693.67074183</v>
      </c>
      <c r="G173" s="169">
        <v>1357.49</v>
      </c>
      <c r="H173" s="170">
        <v>6365270.6100000003</v>
      </c>
      <c r="I173" s="170">
        <v>2649423.0607418297</v>
      </c>
      <c r="J173" s="171">
        <f t="shared" si="7"/>
        <v>0.29390050926975153</v>
      </c>
      <c r="K173" s="172">
        <v>0</v>
      </c>
      <c r="L173" s="172">
        <v>0</v>
      </c>
      <c r="M173" s="172">
        <v>27524.136588579375</v>
      </c>
      <c r="N173" s="172">
        <v>90583.821243770493</v>
      </c>
      <c r="O173" s="172">
        <v>0</v>
      </c>
      <c r="P173" s="173">
        <v>-181583.56999999998</v>
      </c>
      <c r="Q173" s="173">
        <v>-16138.004788234994</v>
      </c>
      <c r="R173" s="174">
        <v>-270075.92281577736</v>
      </c>
      <c r="S173" s="100">
        <v>2299733.5209701671</v>
      </c>
      <c r="T173" s="175">
        <v>2064822.5786855312</v>
      </c>
      <c r="U173" s="176">
        <v>4364556.0996556981</v>
      </c>
      <c r="V173" s="176">
        <v>759674.84649659833</v>
      </c>
      <c r="W173" s="74">
        <f t="shared" si="8"/>
        <v>5124230.9461522959</v>
      </c>
      <c r="X173" s="177"/>
    </row>
    <row r="174" spans="1:24" s="178" customFormat="1">
      <c r="A174" s="104">
        <v>541</v>
      </c>
      <c r="B174" s="99" t="s">
        <v>172</v>
      </c>
      <c r="C174" s="100">
        <v>9423</v>
      </c>
      <c r="D174" s="100">
        <v>10536586.790000001</v>
      </c>
      <c r="E174" s="100">
        <v>3163967.6765019828</v>
      </c>
      <c r="F174" s="100">
        <v>13700554.466501985</v>
      </c>
      <c r="G174" s="169">
        <v>1357.49</v>
      </c>
      <c r="H174" s="170">
        <v>12791628.27</v>
      </c>
      <c r="I174" s="170">
        <v>908926.19650198519</v>
      </c>
      <c r="J174" s="171">
        <f t="shared" si="7"/>
        <v>6.6342292841090514E-2</v>
      </c>
      <c r="K174" s="172">
        <v>1020266.6558399999</v>
      </c>
      <c r="L174" s="172">
        <v>0</v>
      </c>
      <c r="M174" s="172">
        <v>119900.36370923824</v>
      </c>
      <c r="N174" s="172">
        <v>155865.23664989852</v>
      </c>
      <c r="O174" s="172">
        <v>0</v>
      </c>
      <c r="P174" s="173">
        <v>-590032.65500000003</v>
      </c>
      <c r="Q174" s="173">
        <v>4276856.7454230506</v>
      </c>
      <c r="R174" s="174">
        <v>3060051.0401437129</v>
      </c>
      <c r="S174" s="100">
        <v>8951833.5832678862</v>
      </c>
      <c r="T174" s="175">
        <v>4119390.4606838035</v>
      </c>
      <c r="U174" s="176">
        <v>13071224.04395169</v>
      </c>
      <c r="V174" s="176">
        <v>1931635.679839853</v>
      </c>
      <c r="W174" s="74">
        <f t="shared" si="8"/>
        <v>15002859.723791543</v>
      </c>
      <c r="X174" s="177"/>
    </row>
    <row r="175" spans="1:24" s="178" customFormat="1">
      <c r="A175" s="104">
        <v>543</v>
      </c>
      <c r="B175" s="99" t="s">
        <v>173</v>
      </c>
      <c r="C175" s="100">
        <v>44127</v>
      </c>
      <c r="D175" s="100">
        <v>80898045.319999993</v>
      </c>
      <c r="E175" s="100">
        <v>8779039.3122850358</v>
      </c>
      <c r="F175" s="100">
        <v>89677084.632285029</v>
      </c>
      <c r="G175" s="169">
        <v>1357.49</v>
      </c>
      <c r="H175" s="170">
        <v>59901961.229999997</v>
      </c>
      <c r="I175" s="170">
        <v>29775123.402285032</v>
      </c>
      <c r="J175" s="171">
        <f t="shared" si="7"/>
        <v>0.33202599665651444</v>
      </c>
      <c r="K175" s="172">
        <v>0</v>
      </c>
      <c r="L175" s="172">
        <v>0</v>
      </c>
      <c r="M175" s="172">
        <v>333284.55399588129</v>
      </c>
      <c r="N175" s="172">
        <v>906100.09812882077</v>
      </c>
      <c r="O175" s="172">
        <v>498614.2000089779</v>
      </c>
      <c r="P175" s="173">
        <v>-3193598.1306499997</v>
      </c>
      <c r="Q175" s="173">
        <v>2109894.9603322246</v>
      </c>
      <c r="R175" s="174">
        <v>1757903.6391449464</v>
      </c>
      <c r="S175" s="100">
        <v>32187322.723245881</v>
      </c>
      <c r="T175" s="175">
        <v>215449.7667022559</v>
      </c>
      <c r="U175" s="176">
        <v>32402772.489948139</v>
      </c>
      <c r="V175" s="176">
        <v>5177422.1183694396</v>
      </c>
      <c r="W175" s="74">
        <f t="shared" si="8"/>
        <v>37580194.608317576</v>
      </c>
      <c r="X175" s="177"/>
    </row>
    <row r="176" spans="1:24" s="178" customFormat="1">
      <c r="A176" s="104">
        <v>545</v>
      </c>
      <c r="B176" s="99" t="s">
        <v>174</v>
      </c>
      <c r="C176" s="100">
        <v>9562</v>
      </c>
      <c r="D176" s="100">
        <v>14190157.6</v>
      </c>
      <c r="E176" s="100">
        <v>6473660.1482069474</v>
      </c>
      <c r="F176" s="100">
        <v>20663817.748206947</v>
      </c>
      <c r="G176" s="169">
        <v>1357.49</v>
      </c>
      <c r="H176" s="170">
        <v>12980319.380000001</v>
      </c>
      <c r="I176" s="170">
        <v>7683498.3682069462</v>
      </c>
      <c r="J176" s="171">
        <f t="shared" si="7"/>
        <v>0.37183343667815999</v>
      </c>
      <c r="K176" s="172">
        <v>441312.41063466668</v>
      </c>
      <c r="L176" s="172">
        <v>0</v>
      </c>
      <c r="M176" s="172">
        <v>130221.80428032417</v>
      </c>
      <c r="N176" s="172">
        <v>144666.27971202927</v>
      </c>
      <c r="O176" s="172">
        <v>30590.093282854392</v>
      </c>
      <c r="P176" s="173">
        <v>-349480.51500000001</v>
      </c>
      <c r="Q176" s="173">
        <v>550891.42780669406</v>
      </c>
      <c r="R176" s="174">
        <v>746691.99874247506</v>
      </c>
      <c r="S176" s="100">
        <v>9378391.8676659912</v>
      </c>
      <c r="T176" s="175">
        <v>3058091.7814063048</v>
      </c>
      <c r="U176" s="176">
        <v>12436483.649072297</v>
      </c>
      <c r="V176" s="176">
        <v>2067313.5897524972</v>
      </c>
      <c r="W176" s="74">
        <f t="shared" si="8"/>
        <v>14503797.238824794</v>
      </c>
      <c r="X176" s="177"/>
    </row>
    <row r="177" spans="1:24" s="178" customFormat="1">
      <c r="A177" s="104">
        <v>560</v>
      </c>
      <c r="B177" s="99" t="s">
        <v>175</v>
      </c>
      <c r="C177" s="100">
        <v>15808</v>
      </c>
      <c r="D177" s="100">
        <v>24465951.159999996</v>
      </c>
      <c r="E177" s="100">
        <v>3024449.3328489428</v>
      </c>
      <c r="F177" s="100">
        <v>27490400.49284894</v>
      </c>
      <c r="G177" s="169">
        <v>1357.49</v>
      </c>
      <c r="H177" s="170">
        <v>21459201.920000002</v>
      </c>
      <c r="I177" s="170">
        <v>6031198.5728489384</v>
      </c>
      <c r="J177" s="171">
        <f t="shared" si="7"/>
        <v>0.21939289587351885</v>
      </c>
      <c r="K177" s="172">
        <v>0</v>
      </c>
      <c r="L177" s="172">
        <v>0</v>
      </c>
      <c r="M177" s="172">
        <v>143685.20875354111</v>
      </c>
      <c r="N177" s="172">
        <v>269072.21316159406</v>
      </c>
      <c r="O177" s="172">
        <v>0</v>
      </c>
      <c r="P177" s="173">
        <v>-1205536.7755</v>
      </c>
      <c r="Q177" s="173">
        <v>428274.31573304441</v>
      </c>
      <c r="R177" s="174">
        <v>234720.7804247103</v>
      </c>
      <c r="S177" s="100">
        <v>5901414.315421829</v>
      </c>
      <c r="T177" s="175">
        <v>6344777.0850062221</v>
      </c>
      <c r="U177" s="176">
        <v>12246191.400428051</v>
      </c>
      <c r="V177" s="176">
        <v>2742939.2380605824</v>
      </c>
      <c r="W177" s="74">
        <f t="shared" si="8"/>
        <v>14989130.638488634</v>
      </c>
      <c r="X177" s="177"/>
    </row>
    <row r="178" spans="1:24" s="178" customFormat="1">
      <c r="A178" s="104">
        <v>561</v>
      </c>
      <c r="B178" s="99" t="s">
        <v>176</v>
      </c>
      <c r="C178" s="100">
        <v>1337</v>
      </c>
      <c r="D178" s="100">
        <v>2067381.6500000001</v>
      </c>
      <c r="E178" s="100">
        <v>373971.66505414358</v>
      </c>
      <c r="F178" s="100">
        <v>2441353.3150541438</v>
      </c>
      <c r="G178" s="169">
        <v>1357.49</v>
      </c>
      <c r="H178" s="170">
        <v>1814964.1300000001</v>
      </c>
      <c r="I178" s="170">
        <v>626389.18505414366</v>
      </c>
      <c r="J178" s="171">
        <f t="shared" si="7"/>
        <v>0.25657457328754224</v>
      </c>
      <c r="K178" s="172">
        <v>0</v>
      </c>
      <c r="L178" s="172">
        <v>0</v>
      </c>
      <c r="M178" s="172">
        <v>14444.625227903653</v>
      </c>
      <c r="N178" s="172">
        <v>15632.495339281548</v>
      </c>
      <c r="O178" s="172">
        <v>0</v>
      </c>
      <c r="P178" s="173">
        <v>-51202.990000000005</v>
      </c>
      <c r="Q178" s="173">
        <v>364167.75483977265</v>
      </c>
      <c r="R178" s="174">
        <v>318837.16988358827</v>
      </c>
      <c r="S178" s="100">
        <v>1288268.2403446897</v>
      </c>
      <c r="T178" s="175">
        <v>458030.36892004526</v>
      </c>
      <c r="U178" s="176">
        <v>1746298.6092647349</v>
      </c>
      <c r="V178" s="176">
        <v>274204.53360666416</v>
      </c>
      <c r="W178" s="74">
        <f t="shared" si="8"/>
        <v>2020503.1428713989</v>
      </c>
      <c r="X178" s="177"/>
    </row>
    <row r="179" spans="1:24" s="178" customFormat="1">
      <c r="A179" s="104">
        <v>562</v>
      </c>
      <c r="B179" s="99" t="s">
        <v>177</v>
      </c>
      <c r="C179" s="100">
        <v>8978</v>
      </c>
      <c r="D179" s="100">
        <v>12244615.999999998</v>
      </c>
      <c r="E179" s="100">
        <v>1594594.1153513889</v>
      </c>
      <c r="F179" s="100">
        <v>13839210.115351386</v>
      </c>
      <c r="G179" s="169">
        <v>1357.49</v>
      </c>
      <c r="H179" s="170">
        <v>12187545.220000001</v>
      </c>
      <c r="I179" s="170">
        <v>1651664.8953513857</v>
      </c>
      <c r="J179" s="171">
        <f t="shared" si="7"/>
        <v>0.11934676051483946</v>
      </c>
      <c r="K179" s="172">
        <v>158804.01318400001</v>
      </c>
      <c r="L179" s="172">
        <v>0</v>
      </c>
      <c r="M179" s="172">
        <v>82909.216495487271</v>
      </c>
      <c r="N179" s="172">
        <v>169056.16097354933</v>
      </c>
      <c r="O179" s="172">
        <v>0</v>
      </c>
      <c r="P179" s="173">
        <v>-592556.29500000004</v>
      </c>
      <c r="Q179" s="173">
        <v>-396180.76684205449</v>
      </c>
      <c r="R179" s="174">
        <v>-355069.96669169812</v>
      </c>
      <c r="S179" s="100">
        <v>718627.25747066969</v>
      </c>
      <c r="T179" s="175">
        <v>3279393.8475776869</v>
      </c>
      <c r="U179" s="176">
        <v>3998021.1050483566</v>
      </c>
      <c r="V179" s="176">
        <v>1671898.5363512221</v>
      </c>
      <c r="W179" s="74">
        <f t="shared" si="8"/>
        <v>5669919.6413995791</v>
      </c>
      <c r="X179" s="177"/>
    </row>
    <row r="180" spans="1:24" s="178" customFormat="1">
      <c r="A180" s="104">
        <v>563</v>
      </c>
      <c r="B180" s="99" t="s">
        <v>178</v>
      </c>
      <c r="C180" s="100">
        <v>7102</v>
      </c>
      <c r="D180" s="100">
        <v>11616183.889999999</v>
      </c>
      <c r="E180" s="100">
        <v>1175196.2741437797</v>
      </c>
      <c r="F180" s="100">
        <v>12791380.164143778</v>
      </c>
      <c r="G180" s="169">
        <v>1357.49</v>
      </c>
      <c r="H180" s="170">
        <v>9640893.9800000004</v>
      </c>
      <c r="I180" s="170">
        <v>3150486.1841437779</v>
      </c>
      <c r="J180" s="171">
        <f t="shared" si="7"/>
        <v>0.24629759601509454</v>
      </c>
      <c r="K180" s="172">
        <v>208355.63519999999</v>
      </c>
      <c r="L180" s="172">
        <v>0</v>
      </c>
      <c r="M180" s="172">
        <v>98966.23805228222</v>
      </c>
      <c r="N180" s="172">
        <v>127713.2702381729</v>
      </c>
      <c r="O180" s="172">
        <v>0</v>
      </c>
      <c r="P180" s="173">
        <v>-399196.6</v>
      </c>
      <c r="Q180" s="173">
        <v>334342.85284304817</v>
      </c>
      <c r="R180" s="174">
        <v>-410221.65134159976</v>
      </c>
      <c r="S180" s="100">
        <v>3110445.9291356816</v>
      </c>
      <c r="T180" s="175">
        <v>3434394.0025391467</v>
      </c>
      <c r="U180" s="176">
        <v>6544839.9316748288</v>
      </c>
      <c r="V180" s="176">
        <v>1273492.3358949686</v>
      </c>
      <c r="W180" s="74">
        <f t="shared" si="8"/>
        <v>7818332.2675697971</v>
      </c>
      <c r="X180" s="177"/>
    </row>
    <row r="181" spans="1:24" s="178" customFormat="1">
      <c r="A181" s="104">
        <v>564</v>
      </c>
      <c r="B181" s="99" t="s">
        <v>179</v>
      </c>
      <c r="C181" s="100">
        <v>209551</v>
      </c>
      <c r="D181" s="100">
        <v>336975856.11000001</v>
      </c>
      <c r="E181" s="100">
        <v>38752435.095322497</v>
      </c>
      <c r="F181" s="100">
        <v>375728291.2053225</v>
      </c>
      <c r="G181" s="169">
        <v>1357.49</v>
      </c>
      <c r="H181" s="170">
        <v>284463386.99000001</v>
      </c>
      <c r="I181" s="170">
        <v>91264904.215322495</v>
      </c>
      <c r="J181" s="171">
        <f t="shared" si="7"/>
        <v>0.24290133682121207</v>
      </c>
      <c r="K181" s="172">
        <v>0</v>
      </c>
      <c r="L181" s="172">
        <v>0</v>
      </c>
      <c r="M181" s="172">
        <v>2808772.0153273679</v>
      </c>
      <c r="N181" s="172">
        <v>4067253.5753984484</v>
      </c>
      <c r="O181" s="172">
        <v>2033562.7005734455</v>
      </c>
      <c r="P181" s="173">
        <v>-17141130.286700003</v>
      </c>
      <c r="Q181" s="173">
        <v>-21811721.516549539</v>
      </c>
      <c r="R181" s="174">
        <v>-12134518.520710235</v>
      </c>
      <c r="S181" s="100">
        <v>49087122.182661988</v>
      </c>
      <c r="T181" s="175">
        <v>40823227.774411984</v>
      </c>
      <c r="U181" s="176">
        <v>89910349.957073972</v>
      </c>
      <c r="V181" s="176">
        <v>28317594.568880744</v>
      </c>
      <c r="W181" s="74">
        <f t="shared" si="8"/>
        <v>118227944.52595472</v>
      </c>
      <c r="X181" s="177"/>
    </row>
    <row r="182" spans="1:24" s="178" customFormat="1">
      <c r="A182" s="104">
        <v>576</v>
      </c>
      <c r="B182" s="99" t="s">
        <v>180</v>
      </c>
      <c r="C182" s="100">
        <v>2813</v>
      </c>
      <c r="D182" s="100">
        <v>2746733.2600000002</v>
      </c>
      <c r="E182" s="100">
        <v>768417.07549331326</v>
      </c>
      <c r="F182" s="100">
        <v>3515150.3354933136</v>
      </c>
      <c r="G182" s="169">
        <v>1357.49</v>
      </c>
      <c r="H182" s="170">
        <v>3818619.37</v>
      </c>
      <c r="I182" s="170">
        <v>-303469.0345066865</v>
      </c>
      <c r="J182" s="171">
        <f t="shared" si="7"/>
        <v>-8.6331737064695949E-2</v>
      </c>
      <c r="K182" s="172">
        <v>286144.03100800002</v>
      </c>
      <c r="L182" s="172">
        <v>0</v>
      </c>
      <c r="M182" s="172">
        <v>27596.744275345132</v>
      </c>
      <c r="N182" s="172">
        <v>36232.307930877032</v>
      </c>
      <c r="O182" s="172">
        <v>0</v>
      </c>
      <c r="P182" s="173">
        <v>-157569.75999999998</v>
      </c>
      <c r="Q182" s="173">
        <v>843287.56158048229</v>
      </c>
      <c r="R182" s="174">
        <v>740806.26782373502</v>
      </c>
      <c r="S182" s="100">
        <v>1473028.1181117529</v>
      </c>
      <c r="T182" s="175">
        <v>540029.57521486899</v>
      </c>
      <c r="U182" s="176">
        <v>2013057.6933266218</v>
      </c>
      <c r="V182" s="176">
        <v>614910.16499671678</v>
      </c>
      <c r="W182" s="74">
        <f t="shared" si="8"/>
        <v>2627967.8583233384</v>
      </c>
      <c r="X182" s="177"/>
    </row>
    <row r="183" spans="1:24" s="178" customFormat="1">
      <c r="A183" s="104">
        <v>577</v>
      </c>
      <c r="B183" s="99" t="s">
        <v>181</v>
      </c>
      <c r="C183" s="100">
        <v>11041</v>
      </c>
      <c r="D183" s="100">
        <v>19113041.560000002</v>
      </c>
      <c r="E183" s="100">
        <v>1381050.4232258224</v>
      </c>
      <c r="F183" s="100">
        <v>20494091.983225826</v>
      </c>
      <c r="G183" s="169">
        <v>1357.49</v>
      </c>
      <c r="H183" s="170">
        <v>14988047.09</v>
      </c>
      <c r="I183" s="170">
        <v>5506044.8932258263</v>
      </c>
      <c r="J183" s="171">
        <f t="shared" si="7"/>
        <v>0.26866498392475546</v>
      </c>
      <c r="K183" s="172">
        <v>0</v>
      </c>
      <c r="L183" s="172">
        <v>0</v>
      </c>
      <c r="M183" s="172">
        <v>95030.47812046732</v>
      </c>
      <c r="N183" s="172">
        <v>201670.16491619038</v>
      </c>
      <c r="O183" s="172">
        <v>70637.109042820055</v>
      </c>
      <c r="P183" s="173">
        <v>-731457.85499999998</v>
      </c>
      <c r="Q183" s="173">
        <v>-448966.36443179456</v>
      </c>
      <c r="R183" s="174">
        <v>-708298.4577028089</v>
      </c>
      <c r="S183" s="100">
        <v>3984659.9681707006</v>
      </c>
      <c r="T183" s="175">
        <v>3493877.7632857645</v>
      </c>
      <c r="U183" s="176">
        <v>7478537.7314564651</v>
      </c>
      <c r="V183" s="176">
        <v>1563680.9786321553</v>
      </c>
      <c r="W183" s="74">
        <f t="shared" si="8"/>
        <v>9042218.71008862</v>
      </c>
      <c r="X183" s="177"/>
    </row>
    <row r="184" spans="1:24" s="178" customFormat="1">
      <c r="A184" s="104">
        <v>578</v>
      </c>
      <c r="B184" s="99" t="s">
        <v>182</v>
      </c>
      <c r="C184" s="100">
        <v>3183</v>
      </c>
      <c r="D184" s="100">
        <v>3765810.98</v>
      </c>
      <c r="E184" s="100">
        <v>1065891.3194428689</v>
      </c>
      <c r="F184" s="100">
        <v>4831702.2994428687</v>
      </c>
      <c r="G184" s="169">
        <v>1357.49</v>
      </c>
      <c r="H184" s="170">
        <v>4320890.67</v>
      </c>
      <c r="I184" s="170">
        <v>510811.62944286875</v>
      </c>
      <c r="J184" s="171">
        <f t="shared" si="7"/>
        <v>0.10572084076905341</v>
      </c>
      <c r="K184" s="172">
        <v>188238.46088</v>
      </c>
      <c r="L184" s="172">
        <v>0</v>
      </c>
      <c r="M184" s="172">
        <v>35328.022134116545</v>
      </c>
      <c r="N184" s="172">
        <v>58369.093484625984</v>
      </c>
      <c r="O184" s="172">
        <v>0</v>
      </c>
      <c r="P184" s="173">
        <v>-214995.43</v>
      </c>
      <c r="Q184" s="173">
        <v>-382168.76131516322</v>
      </c>
      <c r="R184" s="174">
        <v>-314350.6664897523</v>
      </c>
      <c r="S184" s="100">
        <v>-118767.6518633042</v>
      </c>
      <c r="T184" s="175">
        <v>1562626.6733867587</v>
      </c>
      <c r="U184" s="176">
        <v>1443859.0215234545</v>
      </c>
      <c r="V184" s="176">
        <v>664962.64058750798</v>
      </c>
      <c r="W184" s="74">
        <f t="shared" si="8"/>
        <v>2108821.6621109624</v>
      </c>
      <c r="X184" s="177"/>
    </row>
    <row r="185" spans="1:24" s="178" customFormat="1">
      <c r="A185" s="104">
        <v>580</v>
      </c>
      <c r="B185" s="99" t="s">
        <v>183</v>
      </c>
      <c r="C185" s="100">
        <v>4567</v>
      </c>
      <c r="D185" s="100">
        <v>4451165.18</v>
      </c>
      <c r="E185" s="100">
        <v>1093818.0322070257</v>
      </c>
      <c r="F185" s="100">
        <v>5544983.2122070249</v>
      </c>
      <c r="G185" s="169">
        <v>1357.49</v>
      </c>
      <c r="H185" s="170">
        <v>6199656.8300000001</v>
      </c>
      <c r="I185" s="170">
        <v>-654673.61779297516</v>
      </c>
      <c r="J185" s="171">
        <f t="shared" si="7"/>
        <v>-0.11806593324786653</v>
      </c>
      <c r="K185" s="172">
        <v>566218.45026399998</v>
      </c>
      <c r="L185" s="172">
        <v>0</v>
      </c>
      <c r="M185" s="172">
        <v>49140.763047001761</v>
      </c>
      <c r="N185" s="172">
        <v>66088.331968859158</v>
      </c>
      <c r="O185" s="172">
        <v>0</v>
      </c>
      <c r="P185" s="173">
        <v>-260323.6</v>
      </c>
      <c r="Q185" s="173">
        <v>-403420.47707424039</v>
      </c>
      <c r="R185" s="174">
        <v>-25458.949048369486</v>
      </c>
      <c r="S185" s="100">
        <v>-662429.09863572405</v>
      </c>
      <c r="T185" s="175">
        <v>1758733.8702968992</v>
      </c>
      <c r="U185" s="176">
        <v>1096304.7716611752</v>
      </c>
      <c r="V185" s="176">
        <v>978245.15316968225</v>
      </c>
      <c r="W185" s="74">
        <f t="shared" si="8"/>
        <v>2074549.9248308574</v>
      </c>
      <c r="X185" s="177"/>
    </row>
    <row r="186" spans="1:24" s="178" customFormat="1">
      <c r="A186" s="104">
        <v>581</v>
      </c>
      <c r="B186" s="99" t="s">
        <v>184</v>
      </c>
      <c r="C186" s="100">
        <v>6286</v>
      </c>
      <c r="D186" s="100">
        <v>8219107.4900000002</v>
      </c>
      <c r="E186" s="100">
        <v>1452677.8177906685</v>
      </c>
      <c r="F186" s="100">
        <v>9671785.3077906687</v>
      </c>
      <c r="G186" s="169">
        <v>1357.49</v>
      </c>
      <c r="H186" s="170">
        <v>8533182.1400000006</v>
      </c>
      <c r="I186" s="170">
        <v>1138603.1677906681</v>
      </c>
      <c r="J186" s="171">
        <f t="shared" si="7"/>
        <v>0.11772419791757763</v>
      </c>
      <c r="K186" s="172">
        <v>313168.08417066664</v>
      </c>
      <c r="L186" s="172">
        <v>0</v>
      </c>
      <c r="M186" s="172">
        <v>86073.449162177625</v>
      </c>
      <c r="N186" s="172">
        <v>117458.9355586462</v>
      </c>
      <c r="O186" s="172">
        <v>0</v>
      </c>
      <c r="P186" s="173">
        <v>-392902.61499999999</v>
      </c>
      <c r="Q186" s="173">
        <v>941744.12842739152</v>
      </c>
      <c r="R186" s="174">
        <v>547065.93433072336</v>
      </c>
      <c r="S186" s="100">
        <v>2751211.0844402732</v>
      </c>
      <c r="T186" s="175">
        <v>2028731.1831413382</v>
      </c>
      <c r="U186" s="176">
        <v>4779942.2675816119</v>
      </c>
      <c r="V186" s="176">
        <v>1207047.354659111</v>
      </c>
      <c r="W186" s="74">
        <f t="shared" si="8"/>
        <v>5986989.6222407231</v>
      </c>
      <c r="X186" s="177"/>
    </row>
    <row r="187" spans="1:24" s="178" customFormat="1">
      <c r="A187" s="104">
        <v>583</v>
      </c>
      <c r="B187" s="99" t="s">
        <v>185</v>
      </c>
      <c r="C187" s="100">
        <v>924</v>
      </c>
      <c r="D187" s="100">
        <v>875835.55</v>
      </c>
      <c r="E187" s="100">
        <v>873031.47797428712</v>
      </c>
      <c r="F187" s="100">
        <v>1748867.027974287</v>
      </c>
      <c r="G187" s="169">
        <v>1357.49</v>
      </c>
      <c r="H187" s="170">
        <v>1254320.76</v>
      </c>
      <c r="I187" s="170">
        <v>494546.26797428704</v>
      </c>
      <c r="J187" s="171">
        <f t="shared" si="7"/>
        <v>0.28278094335572218</v>
      </c>
      <c r="K187" s="172">
        <v>316140.730752</v>
      </c>
      <c r="L187" s="172">
        <v>0</v>
      </c>
      <c r="M187" s="172">
        <v>13783.860474624998</v>
      </c>
      <c r="N187" s="172">
        <v>8332.5992470817364</v>
      </c>
      <c r="O187" s="172">
        <v>0</v>
      </c>
      <c r="P187" s="173">
        <v>-42569.305</v>
      </c>
      <c r="Q187" s="173">
        <v>-830585.9021620343</v>
      </c>
      <c r="R187" s="174">
        <v>133280.38066358719</v>
      </c>
      <c r="S187" s="100">
        <v>92928.63194954663</v>
      </c>
      <c r="T187" s="175">
        <v>-20278.938694079025</v>
      </c>
      <c r="U187" s="176">
        <v>72649.693255467602</v>
      </c>
      <c r="V187" s="176">
        <v>189980.87286109172</v>
      </c>
      <c r="W187" s="74">
        <f t="shared" si="8"/>
        <v>262630.56611655932</v>
      </c>
      <c r="X187" s="177"/>
    </row>
    <row r="188" spans="1:24" s="178" customFormat="1">
      <c r="A188" s="104">
        <v>584</v>
      </c>
      <c r="B188" s="99" t="s">
        <v>186</v>
      </c>
      <c r="C188" s="100">
        <v>2676</v>
      </c>
      <c r="D188" s="100">
        <v>6318504.4000000004</v>
      </c>
      <c r="E188" s="100">
        <v>826031.55254032684</v>
      </c>
      <c r="F188" s="100">
        <v>7144535.9525403269</v>
      </c>
      <c r="G188" s="169">
        <v>1357.49</v>
      </c>
      <c r="H188" s="170">
        <v>3632643.24</v>
      </c>
      <c r="I188" s="170">
        <v>3511892.7125403266</v>
      </c>
      <c r="J188" s="171">
        <f t="shared" si="7"/>
        <v>0.49154944923912525</v>
      </c>
      <c r="K188" s="172">
        <v>336355.21727999998</v>
      </c>
      <c r="L188" s="172">
        <v>0</v>
      </c>
      <c r="M188" s="172">
        <v>33615.391846536098</v>
      </c>
      <c r="N188" s="172">
        <v>51434.408044551106</v>
      </c>
      <c r="O188" s="172">
        <v>0</v>
      </c>
      <c r="P188" s="173">
        <v>-108292.66500000001</v>
      </c>
      <c r="Q188" s="173">
        <v>-358138.30411396106</v>
      </c>
      <c r="R188" s="174">
        <v>-400787.21454349521</v>
      </c>
      <c r="S188" s="100">
        <v>3066079.5460539577</v>
      </c>
      <c r="T188" s="175">
        <v>1755770.833922212</v>
      </c>
      <c r="U188" s="176">
        <v>4821850.3799761701</v>
      </c>
      <c r="V188" s="176">
        <v>513045.21002821974</v>
      </c>
      <c r="W188" s="74">
        <f t="shared" si="8"/>
        <v>5334895.5900043901</v>
      </c>
      <c r="X188" s="177"/>
    </row>
    <row r="189" spans="1:24" s="178" customFormat="1">
      <c r="A189" s="104">
        <v>588</v>
      </c>
      <c r="B189" s="99" t="s">
        <v>187</v>
      </c>
      <c r="C189" s="100">
        <v>1644</v>
      </c>
      <c r="D189" s="100">
        <v>1712145.62</v>
      </c>
      <c r="E189" s="100">
        <v>495811.30613527796</v>
      </c>
      <c r="F189" s="100">
        <v>2207956.9261352783</v>
      </c>
      <c r="G189" s="169">
        <v>1357.49</v>
      </c>
      <c r="H189" s="170">
        <v>2231713.56</v>
      </c>
      <c r="I189" s="170">
        <v>-23756.633864721749</v>
      </c>
      <c r="J189" s="171">
        <f t="shared" si="7"/>
        <v>-1.0759554945804325E-2</v>
      </c>
      <c r="K189" s="172">
        <v>182679.99110399999</v>
      </c>
      <c r="L189" s="172">
        <v>0</v>
      </c>
      <c r="M189" s="172">
        <v>20091.25910246911</v>
      </c>
      <c r="N189" s="172">
        <v>24999.629405682783</v>
      </c>
      <c r="O189" s="172">
        <v>0</v>
      </c>
      <c r="P189" s="173">
        <v>-107310.36</v>
      </c>
      <c r="Q189" s="173">
        <v>-440037.15890558279</v>
      </c>
      <c r="R189" s="174">
        <v>-238098.87565480359</v>
      </c>
      <c r="S189" s="100">
        <v>-581432.14881295618</v>
      </c>
      <c r="T189" s="175">
        <v>209062.72854999293</v>
      </c>
      <c r="U189" s="176">
        <v>-372369.42026296328</v>
      </c>
      <c r="V189" s="176">
        <v>372717.79391239991</v>
      </c>
      <c r="W189" s="74">
        <f t="shared" si="8"/>
        <v>348.37364943663124</v>
      </c>
      <c r="X189" s="177"/>
    </row>
    <row r="190" spans="1:24" s="178" customFormat="1">
      <c r="A190" s="104">
        <v>592</v>
      </c>
      <c r="B190" s="99" t="s">
        <v>188</v>
      </c>
      <c r="C190" s="100">
        <v>3678</v>
      </c>
      <c r="D190" s="100">
        <v>6334342.7400000002</v>
      </c>
      <c r="E190" s="100">
        <v>765026.49209384201</v>
      </c>
      <c r="F190" s="100">
        <v>7099369.2320938427</v>
      </c>
      <c r="G190" s="169">
        <v>1357.49</v>
      </c>
      <c r="H190" s="170">
        <v>4992848.22</v>
      </c>
      <c r="I190" s="170">
        <v>2106521.012093843</v>
      </c>
      <c r="J190" s="171">
        <f t="shared" si="7"/>
        <v>0.29671946101506813</v>
      </c>
      <c r="K190" s="172">
        <v>110346.512512</v>
      </c>
      <c r="L190" s="172">
        <v>0</v>
      </c>
      <c r="M190" s="172">
        <v>27272.966737060062</v>
      </c>
      <c r="N190" s="172">
        <v>47307.206800680004</v>
      </c>
      <c r="O190" s="172">
        <v>0</v>
      </c>
      <c r="P190" s="173">
        <v>-234199.66</v>
      </c>
      <c r="Q190" s="173">
        <v>700227.67995579506</v>
      </c>
      <c r="R190" s="174">
        <v>404739.96026244573</v>
      </c>
      <c r="S190" s="100">
        <v>3162215.6783618233</v>
      </c>
      <c r="T190" s="175">
        <v>1272895.3493896592</v>
      </c>
      <c r="U190" s="176">
        <v>4435111.027751483</v>
      </c>
      <c r="V190" s="176">
        <v>683545.67038096022</v>
      </c>
      <c r="W190" s="74">
        <f t="shared" si="8"/>
        <v>5118656.6981324432</v>
      </c>
      <c r="X190" s="177"/>
    </row>
    <row r="191" spans="1:24" s="178" customFormat="1">
      <c r="A191" s="104">
        <v>593</v>
      </c>
      <c r="B191" s="99" t="s">
        <v>189</v>
      </c>
      <c r="C191" s="100">
        <v>17253</v>
      </c>
      <c r="D191" s="100">
        <v>19424188.979999997</v>
      </c>
      <c r="E191" s="100">
        <v>3405305.5888766246</v>
      </c>
      <c r="F191" s="100">
        <v>22829494.56887662</v>
      </c>
      <c r="G191" s="169">
        <v>1357.49</v>
      </c>
      <c r="H191" s="170">
        <v>23420774.969999999</v>
      </c>
      <c r="I191" s="170">
        <v>-591280.40112337843</v>
      </c>
      <c r="J191" s="171">
        <f t="shared" si="7"/>
        <v>-2.5899846329908206E-2</v>
      </c>
      <c r="K191" s="172">
        <v>0</v>
      </c>
      <c r="L191" s="172">
        <v>0</v>
      </c>
      <c r="M191" s="172">
        <v>225064.99677108185</v>
      </c>
      <c r="N191" s="172">
        <v>355404.9559918872</v>
      </c>
      <c r="O191" s="172">
        <v>0</v>
      </c>
      <c r="P191" s="173">
        <v>-1363534.6416000002</v>
      </c>
      <c r="Q191" s="173">
        <v>-1045970.4923668059</v>
      </c>
      <c r="R191" s="174">
        <v>-1306405.8758758213</v>
      </c>
      <c r="S191" s="100">
        <v>-3726721.4582030363</v>
      </c>
      <c r="T191" s="175">
        <v>5653085.6478352472</v>
      </c>
      <c r="U191" s="176">
        <v>1926364.1896322109</v>
      </c>
      <c r="V191" s="176">
        <v>3239709.5385059109</v>
      </c>
      <c r="W191" s="74">
        <f t="shared" si="8"/>
        <v>5166073.7281381218</v>
      </c>
      <c r="X191" s="177"/>
    </row>
    <row r="192" spans="1:24" s="178" customFormat="1">
      <c r="A192" s="104">
        <v>595</v>
      </c>
      <c r="B192" s="99" t="s">
        <v>190</v>
      </c>
      <c r="C192" s="100">
        <v>4269</v>
      </c>
      <c r="D192" s="100">
        <v>5414492.9699999997</v>
      </c>
      <c r="E192" s="100">
        <v>1351340.1879955907</v>
      </c>
      <c r="F192" s="100">
        <v>6765833.1579955909</v>
      </c>
      <c r="G192" s="169">
        <v>1357.49</v>
      </c>
      <c r="H192" s="170">
        <v>5795124.8099999996</v>
      </c>
      <c r="I192" s="170">
        <v>970708.34799559135</v>
      </c>
      <c r="J192" s="171">
        <f t="shared" si="7"/>
        <v>0.14347210836088192</v>
      </c>
      <c r="K192" s="172">
        <v>512201.51870399999</v>
      </c>
      <c r="L192" s="172">
        <v>0</v>
      </c>
      <c r="M192" s="172">
        <v>46494.257191595272</v>
      </c>
      <c r="N192" s="172">
        <v>79390.117641836172</v>
      </c>
      <c r="O192" s="172">
        <v>0</v>
      </c>
      <c r="P192" s="173">
        <v>-275640.51500000001</v>
      </c>
      <c r="Q192" s="173">
        <v>550834.59223135433</v>
      </c>
      <c r="R192" s="174">
        <v>87729.402139128491</v>
      </c>
      <c r="S192" s="100">
        <v>1971717.7209035056</v>
      </c>
      <c r="T192" s="175">
        <v>1866335.69824971</v>
      </c>
      <c r="U192" s="176">
        <v>3838053.4191532154</v>
      </c>
      <c r="V192" s="176">
        <v>920675.08541005896</v>
      </c>
      <c r="W192" s="74">
        <f t="shared" si="8"/>
        <v>4758728.5045632739</v>
      </c>
      <c r="X192" s="177"/>
    </row>
    <row r="193" spans="1:24" s="178" customFormat="1">
      <c r="A193" s="104">
        <v>598</v>
      </c>
      <c r="B193" s="99" t="s">
        <v>191</v>
      </c>
      <c r="C193" s="100">
        <v>19097</v>
      </c>
      <c r="D193" s="100">
        <v>27862768.270000003</v>
      </c>
      <c r="E193" s="100">
        <v>8252688.4834571751</v>
      </c>
      <c r="F193" s="100">
        <v>36115456.753457181</v>
      </c>
      <c r="G193" s="169">
        <v>1357.49</v>
      </c>
      <c r="H193" s="170">
        <v>25923986.530000001</v>
      </c>
      <c r="I193" s="170">
        <v>10191470.22345718</v>
      </c>
      <c r="J193" s="171">
        <f t="shared" si="7"/>
        <v>0.28219137011140233</v>
      </c>
      <c r="K193" s="172">
        <v>0</v>
      </c>
      <c r="L193" s="172">
        <v>0</v>
      </c>
      <c r="M193" s="172">
        <v>332446.92277240707</v>
      </c>
      <c r="N193" s="172">
        <v>307876.06486330647</v>
      </c>
      <c r="O193" s="172">
        <v>0</v>
      </c>
      <c r="P193" s="173">
        <v>-1486029.02</v>
      </c>
      <c r="Q193" s="173">
        <v>-3544871.6600922244</v>
      </c>
      <c r="R193" s="174">
        <v>-1489738.2939557391</v>
      </c>
      <c r="S193" s="100">
        <v>4311154.2370449305</v>
      </c>
      <c r="T193" s="175">
        <v>808797.65655805869</v>
      </c>
      <c r="U193" s="176">
        <v>5119951.8936029896</v>
      </c>
      <c r="V193" s="176">
        <v>2943456.3429157478</v>
      </c>
      <c r="W193" s="74">
        <f t="shared" si="8"/>
        <v>8063408.2365187369</v>
      </c>
      <c r="X193" s="177"/>
    </row>
    <row r="194" spans="1:24" s="178" customFormat="1">
      <c r="A194" s="104">
        <v>599</v>
      </c>
      <c r="B194" s="99" t="s">
        <v>192</v>
      </c>
      <c r="C194" s="100">
        <v>11172</v>
      </c>
      <c r="D194" s="100">
        <v>24152329.57</v>
      </c>
      <c r="E194" s="100">
        <v>4434693.1937636491</v>
      </c>
      <c r="F194" s="100">
        <v>28587022.763763651</v>
      </c>
      <c r="G194" s="169">
        <v>1357.49</v>
      </c>
      <c r="H194" s="170">
        <v>15165878.279999999</v>
      </c>
      <c r="I194" s="170">
        <v>13421144.483763652</v>
      </c>
      <c r="J194" s="171">
        <f t="shared" si="7"/>
        <v>0.46948381420033819</v>
      </c>
      <c r="K194" s="172">
        <v>0</v>
      </c>
      <c r="L194" s="172">
        <v>0</v>
      </c>
      <c r="M194" s="172">
        <v>120026.75735943917</v>
      </c>
      <c r="N194" s="172">
        <v>128938.90197910175</v>
      </c>
      <c r="O194" s="172">
        <v>52561.525670460149</v>
      </c>
      <c r="P194" s="173">
        <v>-426479.88</v>
      </c>
      <c r="Q194" s="173">
        <v>-2554467.4506620141</v>
      </c>
      <c r="R194" s="174">
        <v>-2285252.8109904737</v>
      </c>
      <c r="S194" s="100">
        <v>8456471.5271201655</v>
      </c>
      <c r="T194" s="175">
        <v>5130962.0440997109</v>
      </c>
      <c r="U194" s="176">
        <v>13587433.571219876</v>
      </c>
      <c r="V194" s="176">
        <v>1891900.62940578</v>
      </c>
      <c r="W194" s="74">
        <f t="shared" si="8"/>
        <v>15479334.200625656</v>
      </c>
      <c r="X194" s="177"/>
    </row>
    <row r="195" spans="1:24" s="178" customFormat="1">
      <c r="A195" s="104">
        <v>601</v>
      </c>
      <c r="B195" s="99" t="s">
        <v>193</v>
      </c>
      <c r="C195" s="100">
        <v>3873</v>
      </c>
      <c r="D195" s="100">
        <v>5263208.46</v>
      </c>
      <c r="E195" s="100">
        <v>1230625.6414768177</v>
      </c>
      <c r="F195" s="100">
        <v>6493834.1014768174</v>
      </c>
      <c r="G195" s="169">
        <v>1357.49</v>
      </c>
      <c r="H195" s="170">
        <v>5257558.7700000005</v>
      </c>
      <c r="I195" s="170">
        <v>1236275.3314768169</v>
      </c>
      <c r="J195" s="171">
        <f t="shared" si="7"/>
        <v>0.1903767962282352</v>
      </c>
      <c r="K195" s="172">
        <v>526324.185528</v>
      </c>
      <c r="L195" s="172">
        <v>0</v>
      </c>
      <c r="M195" s="172">
        <v>47715.110925875022</v>
      </c>
      <c r="N195" s="172">
        <v>55946.556363751253</v>
      </c>
      <c r="O195" s="172">
        <v>0</v>
      </c>
      <c r="P195" s="173">
        <v>-209510.55000000002</v>
      </c>
      <c r="Q195" s="173">
        <v>1241476.9640137814</v>
      </c>
      <c r="R195" s="174">
        <v>769734.45538456447</v>
      </c>
      <c r="S195" s="100">
        <v>3667962.0536927888</v>
      </c>
      <c r="T195" s="175">
        <v>1378844.3445968695</v>
      </c>
      <c r="U195" s="176">
        <v>5046806.3982896581</v>
      </c>
      <c r="V195" s="176">
        <v>827680.3005709633</v>
      </c>
      <c r="W195" s="74">
        <f t="shared" si="8"/>
        <v>5874486.6988606211</v>
      </c>
      <c r="X195" s="177"/>
    </row>
    <row r="196" spans="1:24" s="178" customFormat="1">
      <c r="A196" s="104">
        <v>604</v>
      </c>
      <c r="B196" s="99" t="s">
        <v>194</v>
      </c>
      <c r="C196" s="100">
        <v>20206</v>
      </c>
      <c r="D196" s="100">
        <v>36845978.869999997</v>
      </c>
      <c r="E196" s="100">
        <v>2589030.2753174962</v>
      </c>
      <c r="F196" s="100">
        <v>39435009.145317495</v>
      </c>
      <c r="G196" s="169">
        <v>1357.49</v>
      </c>
      <c r="H196" s="170">
        <v>27429442.940000001</v>
      </c>
      <c r="I196" s="170">
        <v>12005566.205317494</v>
      </c>
      <c r="J196" s="171">
        <f t="shared" si="7"/>
        <v>0.30443929050649232</v>
      </c>
      <c r="K196" s="172">
        <v>0</v>
      </c>
      <c r="L196" s="172">
        <v>0</v>
      </c>
      <c r="M196" s="172">
        <v>256278.49415719908</v>
      </c>
      <c r="N196" s="172">
        <v>430614.73701693962</v>
      </c>
      <c r="O196" s="172">
        <v>287527.3952473742</v>
      </c>
      <c r="P196" s="173">
        <v>-1281459.05</v>
      </c>
      <c r="Q196" s="173">
        <v>4126406.0276300306</v>
      </c>
      <c r="R196" s="174">
        <v>2326307.6639125608</v>
      </c>
      <c r="S196" s="100">
        <v>18151241.4732816</v>
      </c>
      <c r="T196" s="175">
        <v>-213481.11431484594</v>
      </c>
      <c r="U196" s="176">
        <v>17937760.358966753</v>
      </c>
      <c r="V196" s="176">
        <v>2032242.460903574</v>
      </c>
      <c r="W196" s="74">
        <f t="shared" si="8"/>
        <v>19970002.819870327</v>
      </c>
      <c r="X196" s="177"/>
    </row>
    <row r="197" spans="1:24" s="178" customFormat="1">
      <c r="A197" s="104">
        <v>607</v>
      </c>
      <c r="B197" s="99" t="s">
        <v>195</v>
      </c>
      <c r="C197" s="100">
        <v>4161</v>
      </c>
      <c r="D197" s="100">
        <v>5108433.6800000006</v>
      </c>
      <c r="E197" s="100">
        <v>1170419.6583042149</v>
      </c>
      <c r="F197" s="100">
        <v>6278853.338304216</v>
      </c>
      <c r="G197" s="169">
        <v>1357.49</v>
      </c>
      <c r="H197" s="170">
        <v>5648515.8899999997</v>
      </c>
      <c r="I197" s="170">
        <v>630337.44830421638</v>
      </c>
      <c r="J197" s="171">
        <f t="shared" si="7"/>
        <v>0.10039053539582389</v>
      </c>
      <c r="K197" s="172">
        <v>157136.04838399999</v>
      </c>
      <c r="L197" s="172">
        <v>0</v>
      </c>
      <c r="M197" s="172">
        <v>42967.828553309395</v>
      </c>
      <c r="N197" s="172">
        <v>70408.158500922829</v>
      </c>
      <c r="O197" s="172">
        <v>0</v>
      </c>
      <c r="P197" s="173">
        <v>-266252.13500000001</v>
      </c>
      <c r="Q197" s="173">
        <v>225680.48616045047</v>
      </c>
      <c r="R197" s="174">
        <v>347163.63301868807</v>
      </c>
      <c r="S197" s="100">
        <v>1207441.4679215872</v>
      </c>
      <c r="T197" s="175">
        <v>2484232.2701884126</v>
      </c>
      <c r="U197" s="176">
        <v>3691673.7381099998</v>
      </c>
      <c r="V197" s="176">
        <v>906939.72853191267</v>
      </c>
      <c r="W197" s="74">
        <f t="shared" si="8"/>
        <v>4598613.4666419122</v>
      </c>
      <c r="X197" s="177"/>
    </row>
    <row r="198" spans="1:24" s="178" customFormat="1">
      <c r="A198" s="104">
        <v>608</v>
      </c>
      <c r="B198" s="99" t="s">
        <v>196</v>
      </c>
      <c r="C198" s="100">
        <v>2013</v>
      </c>
      <c r="D198" s="100">
        <v>2706896.7</v>
      </c>
      <c r="E198" s="100">
        <v>443515.58036140318</v>
      </c>
      <c r="F198" s="100">
        <v>3150412.2803614032</v>
      </c>
      <c r="G198" s="169">
        <v>1357.49</v>
      </c>
      <c r="H198" s="170">
        <v>2732627.37</v>
      </c>
      <c r="I198" s="170">
        <v>417784.91036140313</v>
      </c>
      <c r="J198" s="171">
        <f t="shared" si="7"/>
        <v>0.13261277356164838</v>
      </c>
      <c r="K198" s="172">
        <v>13312.339392</v>
      </c>
      <c r="L198" s="172">
        <v>0</v>
      </c>
      <c r="M198" s="172">
        <v>18445.295716830777</v>
      </c>
      <c r="N198" s="172">
        <v>25913.815707705475</v>
      </c>
      <c r="O198" s="172">
        <v>0</v>
      </c>
      <c r="P198" s="173">
        <v>-102942.45999999999</v>
      </c>
      <c r="Q198" s="173">
        <v>212942.6898763139</v>
      </c>
      <c r="R198" s="174">
        <v>113798.98466249046</v>
      </c>
      <c r="S198" s="100">
        <v>699255.57571674371</v>
      </c>
      <c r="T198" s="175">
        <v>914575.95042373368</v>
      </c>
      <c r="U198" s="176">
        <v>1613831.5261404775</v>
      </c>
      <c r="V198" s="176">
        <v>409863.23166161013</v>
      </c>
      <c r="W198" s="74">
        <f t="shared" si="8"/>
        <v>2023694.7578020876</v>
      </c>
      <c r="X198" s="177"/>
    </row>
    <row r="199" spans="1:24" s="178" customFormat="1">
      <c r="A199" s="104">
        <v>609</v>
      </c>
      <c r="B199" s="99" t="s">
        <v>197</v>
      </c>
      <c r="C199" s="100">
        <v>83482</v>
      </c>
      <c r="D199" s="100">
        <v>110110867.33999999</v>
      </c>
      <c r="E199" s="100">
        <v>15076214.619568804</v>
      </c>
      <c r="F199" s="100">
        <v>125187081.9595688</v>
      </c>
      <c r="G199" s="169">
        <v>1357.49</v>
      </c>
      <c r="H199" s="170">
        <v>113325980.18000001</v>
      </c>
      <c r="I199" s="170">
        <v>11861101.779568791</v>
      </c>
      <c r="J199" s="171">
        <f t="shared" si="7"/>
        <v>9.4747010585321631E-2</v>
      </c>
      <c r="K199" s="172">
        <v>0</v>
      </c>
      <c r="L199" s="172">
        <v>0</v>
      </c>
      <c r="M199" s="172">
        <v>1103422.4253957721</v>
      </c>
      <c r="N199" s="172">
        <v>1486486.9032624858</v>
      </c>
      <c r="O199" s="172">
        <v>0</v>
      </c>
      <c r="P199" s="173">
        <v>-6992075.0405000001</v>
      </c>
      <c r="Q199" s="173">
        <v>-10473797.254036156</v>
      </c>
      <c r="R199" s="174">
        <v>-1578497.5974366355</v>
      </c>
      <c r="S199" s="100">
        <v>-4593358.7837457433</v>
      </c>
      <c r="T199" s="175">
        <v>25043326.249188289</v>
      </c>
      <c r="U199" s="176">
        <v>20449967.465442546</v>
      </c>
      <c r="V199" s="176">
        <v>13133679.006465396</v>
      </c>
      <c r="W199" s="74">
        <f t="shared" si="8"/>
        <v>33583646.471907943</v>
      </c>
      <c r="X199" s="177"/>
    </row>
    <row r="200" spans="1:24" s="178" customFormat="1">
      <c r="A200" s="104">
        <v>611</v>
      </c>
      <c r="B200" s="99" t="s">
        <v>198</v>
      </c>
      <c r="C200" s="100">
        <v>5066</v>
      </c>
      <c r="D200" s="100">
        <v>9283427.7699999996</v>
      </c>
      <c r="E200" s="100">
        <v>792203.83864310326</v>
      </c>
      <c r="F200" s="100">
        <v>10075631.608643103</v>
      </c>
      <c r="G200" s="169">
        <v>1357.49</v>
      </c>
      <c r="H200" s="170">
        <v>6877044.3399999999</v>
      </c>
      <c r="I200" s="170">
        <v>3198587.2686431035</v>
      </c>
      <c r="J200" s="171">
        <f t="shared" si="7"/>
        <v>0.31745774288723333</v>
      </c>
      <c r="K200" s="172">
        <v>0</v>
      </c>
      <c r="L200" s="172">
        <v>0</v>
      </c>
      <c r="M200" s="172">
        <v>27613.98323286332</v>
      </c>
      <c r="N200" s="172">
        <v>77421.964118143354</v>
      </c>
      <c r="O200" s="172">
        <v>0</v>
      </c>
      <c r="P200" s="173">
        <v>-269901.31</v>
      </c>
      <c r="Q200" s="173">
        <v>202651.87123917049</v>
      </c>
      <c r="R200" s="173">
        <v>37990.649593068498</v>
      </c>
      <c r="S200" s="100">
        <v>3274364.4268263495</v>
      </c>
      <c r="T200" s="175">
        <v>1396095.2808983086</v>
      </c>
      <c r="U200" s="176">
        <v>4670459.7077246578</v>
      </c>
      <c r="V200" s="176">
        <v>754690.1209551997</v>
      </c>
      <c r="W200" s="74">
        <f t="shared" si="8"/>
        <v>5425149.8286798578</v>
      </c>
      <c r="X200" s="177"/>
    </row>
    <row r="201" spans="1:24" s="178" customFormat="1">
      <c r="A201" s="104">
        <v>614</v>
      </c>
      <c r="B201" s="99" t="s">
        <v>199</v>
      </c>
      <c r="C201" s="100">
        <v>3066</v>
      </c>
      <c r="D201" s="100">
        <v>2426475</v>
      </c>
      <c r="E201" s="100">
        <v>2717846.9116842262</v>
      </c>
      <c r="F201" s="100">
        <v>5144321.9116842262</v>
      </c>
      <c r="G201" s="169">
        <v>1357.49</v>
      </c>
      <c r="H201" s="170">
        <v>4162064.34</v>
      </c>
      <c r="I201" s="170">
        <v>982257.57168422639</v>
      </c>
      <c r="J201" s="171">
        <f t="shared" si="7"/>
        <v>0.19094014498844611</v>
      </c>
      <c r="K201" s="172">
        <v>1013735.519328</v>
      </c>
      <c r="L201" s="172">
        <v>0</v>
      </c>
      <c r="M201" s="172">
        <v>35952.010000902832</v>
      </c>
      <c r="N201" s="172">
        <v>42776.667694296993</v>
      </c>
      <c r="O201" s="172">
        <v>0</v>
      </c>
      <c r="P201" s="173">
        <v>-131995.505</v>
      </c>
      <c r="Q201" s="173">
        <v>-495896.88494806981</v>
      </c>
      <c r="R201" s="174">
        <v>-318676.4685570306</v>
      </c>
      <c r="S201" s="100">
        <v>1128152.9102023258</v>
      </c>
      <c r="T201" s="175">
        <v>1632673.4429554346</v>
      </c>
      <c r="U201" s="176">
        <v>2760826.3531577606</v>
      </c>
      <c r="V201" s="176">
        <v>733814.21810733457</v>
      </c>
      <c r="W201" s="74">
        <f t="shared" si="8"/>
        <v>3494640.5712650949</v>
      </c>
      <c r="X201" s="177"/>
    </row>
    <row r="202" spans="1:24" s="178" customFormat="1">
      <c r="A202" s="104">
        <v>615</v>
      </c>
      <c r="B202" s="99" t="s">
        <v>200</v>
      </c>
      <c r="C202" s="100">
        <v>7702</v>
      </c>
      <c r="D202" s="100">
        <v>11166589.630000001</v>
      </c>
      <c r="E202" s="100">
        <v>5341253.290433838</v>
      </c>
      <c r="F202" s="100">
        <v>16507842.920433838</v>
      </c>
      <c r="G202" s="169">
        <v>1357.49</v>
      </c>
      <c r="H202" s="170">
        <v>10455387.98</v>
      </c>
      <c r="I202" s="170">
        <v>6052454.9404338375</v>
      </c>
      <c r="J202" s="171">
        <f t="shared" si="7"/>
        <v>0.36664117593110551</v>
      </c>
      <c r="K202" s="172">
        <v>2158912.868576</v>
      </c>
      <c r="L202" s="172">
        <v>0</v>
      </c>
      <c r="M202" s="172">
        <v>97144.577594336457</v>
      </c>
      <c r="N202" s="172">
        <v>102537.58038655942</v>
      </c>
      <c r="O202" s="172">
        <v>0</v>
      </c>
      <c r="P202" s="173">
        <v>-475680.3297</v>
      </c>
      <c r="Q202" s="173">
        <v>2081542.1113408031</v>
      </c>
      <c r="R202" s="174">
        <v>519200.06404641783</v>
      </c>
      <c r="S202" s="100">
        <v>10536111.812677953</v>
      </c>
      <c r="T202" s="175">
        <v>3203761.2942289421</v>
      </c>
      <c r="U202" s="176">
        <v>13739873.106906895</v>
      </c>
      <c r="V202" s="176">
        <v>1537268.2292214101</v>
      </c>
      <c r="W202" s="74">
        <f t="shared" si="8"/>
        <v>15277141.336128306</v>
      </c>
      <c r="X202" s="177"/>
    </row>
    <row r="203" spans="1:24" s="178" customFormat="1">
      <c r="A203" s="104">
        <v>616</v>
      </c>
      <c r="B203" s="99" t="s">
        <v>201</v>
      </c>
      <c r="C203" s="100">
        <v>1848</v>
      </c>
      <c r="D203" s="100">
        <v>2688566.5199999996</v>
      </c>
      <c r="E203" s="100">
        <v>375342.8512583003</v>
      </c>
      <c r="F203" s="100">
        <v>3063909.3712582998</v>
      </c>
      <c r="G203" s="169">
        <v>1357.49</v>
      </c>
      <c r="H203" s="170">
        <v>2508641.52</v>
      </c>
      <c r="I203" s="170">
        <v>555267.85125829978</v>
      </c>
      <c r="J203" s="171">
        <f t="shared" si="7"/>
        <v>0.18122854953449877</v>
      </c>
      <c r="K203" s="172">
        <v>0</v>
      </c>
      <c r="L203" s="172">
        <v>0</v>
      </c>
      <c r="M203" s="172">
        <v>14744.645980241672</v>
      </c>
      <c r="N203" s="172">
        <v>27380.564668291576</v>
      </c>
      <c r="O203" s="172">
        <v>0</v>
      </c>
      <c r="P203" s="173">
        <v>-95302.48</v>
      </c>
      <c r="Q203" s="173">
        <v>-38503.108451899709</v>
      </c>
      <c r="R203" s="174">
        <v>-53997.762741168663</v>
      </c>
      <c r="S203" s="100">
        <v>409589.71071376459</v>
      </c>
      <c r="T203" s="175">
        <v>782996.93279477826</v>
      </c>
      <c r="U203" s="176">
        <v>1192586.6435085428</v>
      </c>
      <c r="V203" s="176">
        <v>378607.00299649104</v>
      </c>
      <c r="W203" s="74">
        <f t="shared" si="8"/>
        <v>1571193.6465050338</v>
      </c>
      <c r="X203" s="177"/>
    </row>
    <row r="204" spans="1:24" s="178" customFormat="1">
      <c r="A204" s="104">
        <v>619</v>
      </c>
      <c r="B204" s="99" t="s">
        <v>202</v>
      </c>
      <c r="C204" s="100">
        <v>2721</v>
      </c>
      <c r="D204" s="100">
        <v>3308776.9799999995</v>
      </c>
      <c r="E204" s="100">
        <v>610123.23607053491</v>
      </c>
      <c r="F204" s="100">
        <v>3918900.2160705347</v>
      </c>
      <c r="G204" s="169">
        <v>1357.49</v>
      </c>
      <c r="H204" s="170">
        <v>3693730.29</v>
      </c>
      <c r="I204" s="170">
        <v>225169.92607053462</v>
      </c>
      <c r="J204" s="171">
        <f t="shared" ref="J204:J267" si="9">I204/F204</f>
        <v>5.7457427761789658E-2</v>
      </c>
      <c r="K204" s="172">
        <v>79738.912255999996</v>
      </c>
      <c r="L204" s="172">
        <v>0</v>
      </c>
      <c r="M204" s="172">
        <v>29082.968968436624</v>
      </c>
      <c r="N204" s="172">
        <v>52790.005833427749</v>
      </c>
      <c r="O204" s="172">
        <v>0</v>
      </c>
      <c r="P204" s="173">
        <v>-171073.125</v>
      </c>
      <c r="Q204" s="173">
        <v>892726.6301944725</v>
      </c>
      <c r="R204" s="174">
        <v>516770.27323203173</v>
      </c>
      <c r="S204" s="100">
        <v>1625205.5915549032</v>
      </c>
      <c r="T204" s="175">
        <v>1708005.3365643404</v>
      </c>
      <c r="U204" s="176">
        <v>3333210.9281192436</v>
      </c>
      <c r="V204" s="176">
        <v>632756.91856675525</v>
      </c>
      <c r="W204" s="74">
        <f t="shared" ref="W204:W267" si="10">U204+V204</f>
        <v>3965967.8466859991</v>
      </c>
      <c r="X204" s="177"/>
    </row>
    <row r="205" spans="1:24" s="178" customFormat="1">
      <c r="A205" s="104">
        <v>620</v>
      </c>
      <c r="B205" s="99" t="s">
        <v>203</v>
      </c>
      <c r="C205" s="100">
        <v>2446</v>
      </c>
      <c r="D205" s="100">
        <v>2210358.4899999998</v>
      </c>
      <c r="E205" s="100">
        <v>2226330.5494223139</v>
      </c>
      <c r="F205" s="100">
        <v>4436689.0394223137</v>
      </c>
      <c r="G205" s="169">
        <v>1357.49</v>
      </c>
      <c r="H205" s="170">
        <v>3320420.54</v>
      </c>
      <c r="I205" s="170">
        <v>1116268.4994223136</v>
      </c>
      <c r="J205" s="171">
        <f t="shared" si="9"/>
        <v>0.25159944487965719</v>
      </c>
      <c r="K205" s="172">
        <v>806826.48451200011</v>
      </c>
      <c r="L205" s="172">
        <v>0</v>
      </c>
      <c r="M205" s="172">
        <v>27907.786405801864</v>
      </c>
      <c r="N205" s="172">
        <v>38110.834459005979</v>
      </c>
      <c r="O205" s="172">
        <v>0</v>
      </c>
      <c r="P205" s="173">
        <v>-134394.565</v>
      </c>
      <c r="Q205" s="173">
        <v>499529.01254174334</v>
      </c>
      <c r="R205" s="174">
        <v>527306.17092637927</v>
      </c>
      <c r="S205" s="100">
        <v>2881554.2232672442</v>
      </c>
      <c r="T205" s="175">
        <v>567652.84415189689</v>
      </c>
      <c r="U205" s="176">
        <v>3449207.0674191411</v>
      </c>
      <c r="V205" s="176">
        <v>550869.61068146094</v>
      </c>
      <c r="W205" s="74">
        <f t="shared" si="10"/>
        <v>4000076.6781006018</v>
      </c>
      <c r="X205" s="177"/>
    </row>
    <row r="206" spans="1:24" s="178" customFormat="1">
      <c r="A206" s="104">
        <v>623</v>
      </c>
      <c r="B206" s="99" t="s">
        <v>204</v>
      </c>
      <c r="C206" s="100">
        <v>2117</v>
      </c>
      <c r="D206" s="100">
        <v>1419899.63</v>
      </c>
      <c r="E206" s="100">
        <v>1665568.730717133</v>
      </c>
      <c r="F206" s="100">
        <v>3085468.3607171327</v>
      </c>
      <c r="G206" s="169">
        <v>1357.49</v>
      </c>
      <c r="H206" s="170">
        <v>2873806.33</v>
      </c>
      <c r="I206" s="170">
        <v>211662.03071713261</v>
      </c>
      <c r="J206" s="171">
        <f t="shared" si="9"/>
        <v>6.8599643869930199E-2</v>
      </c>
      <c r="K206" s="172">
        <v>676572.80905600009</v>
      </c>
      <c r="L206" s="172">
        <v>0</v>
      </c>
      <c r="M206" s="172">
        <v>21737.779019850903</v>
      </c>
      <c r="N206" s="172">
        <v>39240.051232583472</v>
      </c>
      <c r="O206" s="172">
        <v>0</v>
      </c>
      <c r="P206" s="173">
        <v>-110668.935</v>
      </c>
      <c r="Q206" s="173">
        <v>400572.55295975233</v>
      </c>
      <c r="R206" s="174">
        <v>71766.752767928032</v>
      </c>
      <c r="S206" s="100">
        <v>1310883.0407532474</v>
      </c>
      <c r="T206" s="175">
        <v>-113222.82242830079</v>
      </c>
      <c r="U206" s="176">
        <v>1197660.2183249467</v>
      </c>
      <c r="V206" s="176">
        <v>458320.59384433867</v>
      </c>
      <c r="W206" s="74">
        <f t="shared" si="10"/>
        <v>1655980.8121692855</v>
      </c>
      <c r="X206" s="177"/>
    </row>
    <row r="207" spans="1:24" s="178" customFormat="1">
      <c r="A207" s="104">
        <v>624</v>
      </c>
      <c r="B207" s="99" t="s">
        <v>205</v>
      </c>
      <c r="C207" s="100">
        <v>5119</v>
      </c>
      <c r="D207" s="100">
        <v>7656780.7800000003</v>
      </c>
      <c r="E207" s="100">
        <v>1308251.9568764288</v>
      </c>
      <c r="F207" s="100">
        <v>8965032.7368764281</v>
      </c>
      <c r="G207" s="169">
        <v>1357.49</v>
      </c>
      <c r="H207" s="170">
        <v>6948991.3099999996</v>
      </c>
      <c r="I207" s="170">
        <v>2016041.4268764285</v>
      </c>
      <c r="J207" s="171">
        <f t="shared" si="9"/>
        <v>0.22487831177500553</v>
      </c>
      <c r="K207" s="172">
        <v>0</v>
      </c>
      <c r="L207" s="172">
        <v>0</v>
      </c>
      <c r="M207" s="172">
        <v>34072.674768680954</v>
      </c>
      <c r="N207" s="172">
        <v>89383.330509303079</v>
      </c>
      <c r="O207" s="172">
        <v>0</v>
      </c>
      <c r="P207" s="173">
        <v>-277778.79749999999</v>
      </c>
      <c r="Q207" s="173">
        <v>1320733.7573591806</v>
      </c>
      <c r="R207" s="174">
        <v>1302198.4133014437</v>
      </c>
      <c r="S207" s="100">
        <v>4484650.8053150363</v>
      </c>
      <c r="T207" s="175">
        <v>1166085.9696134075</v>
      </c>
      <c r="U207" s="176">
        <v>5650736.7749284441</v>
      </c>
      <c r="V207" s="176">
        <v>710985.61722981662</v>
      </c>
      <c r="W207" s="74">
        <f t="shared" si="10"/>
        <v>6361722.3921582606</v>
      </c>
      <c r="X207" s="177"/>
    </row>
    <row r="208" spans="1:24" s="178" customFormat="1">
      <c r="A208" s="104">
        <v>625</v>
      </c>
      <c r="B208" s="99" t="s">
        <v>206</v>
      </c>
      <c r="C208" s="100">
        <v>3048</v>
      </c>
      <c r="D208" s="100">
        <v>4902130.6900000004</v>
      </c>
      <c r="E208" s="100">
        <v>891418.97125139518</v>
      </c>
      <c r="F208" s="100">
        <v>5793549.6612513959</v>
      </c>
      <c r="G208" s="169">
        <v>1357.49</v>
      </c>
      <c r="H208" s="170">
        <v>4137629.52</v>
      </c>
      <c r="I208" s="170">
        <v>1655920.1412513959</v>
      </c>
      <c r="J208" s="171">
        <f t="shared" si="9"/>
        <v>0.28582134236745632</v>
      </c>
      <c r="K208" s="172">
        <v>162410.89996799998</v>
      </c>
      <c r="L208" s="172">
        <v>0</v>
      </c>
      <c r="M208" s="172">
        <v>34366.052723294852</v>
      </c>
      <c r="N208" s="172">
        <v>40703.361095763961</v>
      </c>
      <c r="O208" s="172">
        <v>0</v>
      </c>
      <c r="P208" s="173">
        <v>-138841.47500000001</v>
      </c>
      <c r="Q208" s="173">
        <v>803389.54815674876</v>
      </c>
      <c r="R208" s="174">
        <v>542441.99206323118</v>
      </c>
      <c r="S208" s="100">
        <v>3100390.5202584346</v>
      </c>
      <c r="T208" s="175">
        <v>503840.47888829262</v>
      </c>
      <c r="U208" s="176">
        <v>3604230.9991467274</v>
      </c>
      <c r="V208" s="176">
        <v>534789.87884295883</v>
      </c>
      <c r="W208" s="74">
        <f t="shared" si="10"/>
        <v>4139020.8779896861</v>
      </c>
      <c r="X208" s="177"/>
    </row>
    <row r="209" spans="1:24" s="178" customFormat="1">
      <c r="A209" s="104">
        <v>626</v>
      </c>
      <c r="B209" s="99" t="s">
        <v>207</v>
      </c>
      <c r="C209" s="100">
        <v>4964</v>
      </c>
      <c r="D209" s="100">
        <v>6677896.1499999994</v>
      </c>
      <c r="E209" s="100">
        <v>1598939.8966901463</v>
      </c>
      <c r="F209" s="100">
        <v>8276836.0466901455</v>
      </c>
      <c r="G209" s="169">
        <v>1357.49</v>
      </c>
      <c r="H209" s="170">
        <v>6738580.3600000003</v>
      </c>
      <c r="I209" s="170">
        <v>1538255.6866901452</v>
      </c>
      <c r="J209" s="171">
        <f t="shared" si="9"/>
        <v>0.18585068956455697</v>
      </c>
      <c r="K209" s="172">
        <v>574532.80403200001</v>
      </c>
      <c r="L209" s="172">
        <v>0</v>
      </c>
      <c r="M209" s="172">
        <v>57926.01668345603</v>
      </c>
      <c r="N209" s="172">
        <v>98495.934790882689</v>
      </c>
      <c r="O209" s="172">
        <v>0</v>
      </c>
      <c r="P209" s="173">
        <v>-315902.13500000001</v>
      </c>
      <c r="Q209" s="173">
        <v>-129950.92760049464</v>
      </c>
      <c r="R209" s="174">
        <v>-232392.41520157669</v>
      </c>
      <c r="S209" s="100">
        <v>1590964.9643944125</v>
      </c>
      <c r="T209" s="175">
        <v>-37431.813459974699</v>
      </c>
      <c r="U209" s="176">
        <v>1553533.1509344378</v>
      </c>
      <c r="V209" s="176">
        <v>929455.71584923344</v>
      </c>
      <c r="W209" s="74">
        <f t="shared" si="10"/>
        <v>2482988.8667836711</v>
      </c>
      <c r="X209" s="177"/>
    </row>
    <row r="210" spans="1:24" s="178" customFormat="1">
      <c r="A210" s="104">
        <v>630</v>
      </c>
      <c r="B210" s="99" t="s">
        <v>208</v>
      </c>
      <c r="C210" s="100">
        <v>1631</v>
      </c>
      <c r="D210" s="100">
        <v>3269563.6300000004</v>
      </c>
      <c r="E210" s="100">
        <v>854705.82317574392</v>
      </c>
      <c r="F210" s="100">
        <v>4124269.453175744</v>
      </c>
      <c r="G210" s="169">
        <v>1357.49</v>
      </c>
      <c r="H210" s="170">
        <v>2214066.19</v>
      </c>
      <c r="I210" s="170">
        <v>1910203.2631757441</v>
      </c>
      <c r="J210" s="171">
        <f t="shared" si="9"/>
        <v>0.4631616059190462</v>
      </c>
      <c r="K210" s="172">
        <v>488729.09780799999</v>
      </c>
      <c r="L210" s="172">
        <v>0</v>
      </c>
      <c r="M210" s="172">
        <v>25997.832246745726</v>
      </c>
      <c r="N210" s="172">
        <v>25418.219876618139</v>
      </c>
      <c r="O210" s="172">
        <v>25469.447095638894</v>
      </c>
      <c r="P210" s="173">
        <v>-66993.88</v>
      </c>
      <c r="Q210" s="173">
        <v>-319839.7151869231</v>
      </c>
      <c r="R210" s="174">
        <v>-445625.82495327824</v>
      </c>
      <c r="S210" s="100">
        <v>1643358.4400625457</v>
      </c>
      <c r="T210" s="175">
        <v>482700.19705387921</v>
      </c>
      <c r="U210" s="176">
        <v>2126058.6371164247</v>
      </c>
      <c r="V210" s="176">
        <v>279874.2270486512</v>
      </c>
      <c r="W210" s="74">
        <f t="shared" si="10"/>
        <v>2405932.8641650761</v>
      </c>
      <c r="X210" s="177"/>
    </row>
    <row r="211" spans="1:24" s="178" customFormat="1">
      <c r="A211" s="104">
        <v>631</v>
      </c>
      <c r="B211" s="99" t="s">
        <v>209</v>
      </c>
      <c r="C211" s="100">
        <v>1985</v>
      </c>
      <c r="D211" s="100">
        <v>2806963.2100000004</v>
      </c>
      <c r="E211" s="100">
        <v>348776.61627143854</v>
      </c>
      <c r="F211" s="100">
        <v>3155739.826271439</v>
      </c>
      <c r="G211" s="169">
        <v>1357.49</v>
      </c>
      <c r="H211" s="170">
        <v>2694617.65</v>
      </c>
      <c r="I211" s="170">
        <v>461122.17627143906</v>
      </c>
      <c r="J211" s="171">
        <f t="shared" si="9"/>
        <v>0.14612173425470973</v>
      </c>
      <c r="K211" s="172">
        <v>0</v>
      </c>
      <c r="L211" s="172">
        <v>0</v>
      </c>
      <c r="M211" s="172">
        <v>14527.867835623685</v>
      </c>
      <c r="N211" s="172">
        <v>14507.347275638955</v>
      </c>
      <c r="O211" s="172">
        <v>0</v>
      </c>
      <c r="P211" s="173">
        <v>-78867.205000000002</v>
      </c>
      <c r="Q211" s="173">
        <v>653785.11475840921</v>
      </c>
      <c r="R211" s="174">
        <v>614060.86519247526</v>
      </c>
      <c r="S211" s="100">
        <v>1679136.166333586</v>
      </c>
      <c r="T211" s="175">
        <v>594947.70009668847</v>
      </c>
      <c r="U211" s="176">
        <v>2274083.8664302742</v>
      </c>
      <c r="V211" s="176">
        <v>335090.78077581117</v>
      </c>
      <c r="W211" s="74">
        <f t="shared" si="10"/>
        <v>2609174.6472060853</v>
      </c>
      <c r="X211" s="177"/>
    </row>
    <row r="212" spans="1:24" s="178" customFormat="1">
      <c r="A212" s="104">
        <v>635</v>
      </c>
      <c r="B212" s="99" t="s">
        <v>210</v>
      </c>
      <c r="C212" s="100">
        <v>6439</v>
      </c>
      <c r="D212" s="100">
        <v>8945149.1700000018</v>
      </c>
      <c r="E212" s="100">
        <v>1215800.320354433</v>
      </c>
      <c r="F212" s="100">
        <v>10160949.490354436</v>
      </c>
      <c r="G212" s="169">
        <v>1357.49</v>
      </c>
      <c r="H212" s="170">
        <v>8740878.1099999994</v>
      </c>
      <c r="I212" s="170">
        <v>1420071.3803544361</v>
      </c>
      <c r="J212" s="171">
        <f t="shared" si="9"/>
        <v>0.1397577442642027</v>
      </c>
      <c r="K212" s="172">
        <v>154193.54822399997</v>
      </c>
      <c r="L212" s="172">
        <v>0</v>
      </c>
      <c r="M212" s="172">
        <v>58852.983581632885</v>
      </c>
      <c r="N212" s="172">
        <v>109680.03943606083</v>
      </c>
      <c r="O212" s="172">
        <v>0</v>
      </c>
      <c r="P212" s="173">
        <v>-364543.23</v>
      </c>
      <c r="Q212" s="173">
        <v>-66417.489924504407</v>
      </c>
      <c r="R212" s="174">
        <v>-106243.53919095029</v>
      </c>
      <c r="S212" s="100">
        <v>1205593.6924806749</v>
      </c>
      <c r="T212" s="175">
        <v>2246537.5346833984</v>
      </c>
      <c r="U212" s="176">
        <v>3452131.2271640734</v>
      </c>
      <c r="V212" s="176">
        <v>1228202.3573483694</v>
      </c>
      <c r="W212" s="74">
        <f t="shared" si="10"/>
        <v>4680333.5845124424</v>
      </c>
      <c r="X212" s="177"/>
    </row>
    <row r="213" spans="1:24" s="178" customFormat="1">
      <c r="A213" s="104">
        <v>636</v>
      </c>
      <c r="B213" s="99" t="s">
        <v>211</v>
      </c>
      <c r="C213" s="100">
        <v>8222</v>
      </c>
      <c r="D213" s="100">
        <v>13219236.32</v>
      </c>
      <c r="E213" s="100">
        <v>1871688.4904165252</v>
      </c>
      <c r="F213" s="100">
        <v>15090924.810416525</v>
      </c>
      <c r="G213" s="169">
        <v>1357.49</v>
      </c>
      <c r="H213" s="170">
        <v>11161282.779999999</v>
      </c>
      <c r="I213" s="170">
        <v>3929642.0304165259</v>
      </c>
      <c r="J213" s="171">
        <f t="shared" si="9"/>
        <v>0.26039769462664653</v>
      </c>
      <c r="K213" s="172">
        <v>0</v>
      </c>
      <c r="L213" s="172">
        <v>0</v>
      </c>
      <c r="M213" s="172">
        <v>77465.994578536411</v>
      </c>
      <c r="N213" s="172">
        <v>123574.79733249894</v>
      </c>
      <c r="O213" s="172">
        <v>0</v>
      </c>
      <c r="P213" s="173">
        <v>-476935.93</v>
      </c>
      <c r="Q213" s="173">
        <v>-18540.028925501207</v>
      </c>
      <c r="R213" s="174">
        <v>-149647.34882601048</v>
      </c>
      <c r="S213" s="100">
        <v>3485559.5145760495</v>
      </c>
      <c r="T213" s="175">
        <v>2710055.0330944383</v>
      </c>
      <c r="U213" s="176">
        <v>6195614.5476704873</v>
      </c>
      <c r="V213" s="176">
        <v>1578804.4719162632</v>
      </c>
      <c r="W213" s="74">
        <f t="shared" si="10"/>
        <v>7774419.0195867503</v>
      </c>
      <c r="X213" s="177"/>
    </row>
    <row r="214" spans="1:24" s="178" customFormat="1">
      <c r="A214" s="104">
        <v>638</v>
      </c>
      <c r="B214" s="99" t="s">
        <v>212</v>
      </c>
      <c r="C214" s="100">
        <v>51149</v>
      </c>
      <c r="D214" s="100">
        <v>80292773.439999998</v>
      </c>
      <c r="E214" s="100">
        <v>17246650.544033337</v>
      </c>
      <c r="F214" s="100">
        <v>97539423.984033331</v>
      </c>
      <c r="G214" s="169">
        <v>1357.49</v>
      </c>
      <c r="H214" s="170">
        <v>69434256.010000005</v>
      </c>
      <c r="I214" s="170">
        <v>28105167.974033326</v>
      </c>
      <c r="J214" s="171">
        <f t="shared" si="9"/>
        <v>0.28814162341817795</v>
      </c>
      <c r="K214" s="172">
        <v>0</v>
      </c>
      <c r="L214" s="172">
        <v>0</v>
      </c>
      <c r="M214" s="172">
        <v>610051.50344992068</v>
      </c>
      <c r="N214" s="172">
        <v>855931.68204217579</v>
      </c>
      <c r="O214" s="172">
        <v>299426.60077771818</v>
      </c>
      <c r="P214" s="173">
        <v>-3982713.9288999997</v>
      </c>
      <c r="Q214" s="173">
        <v>14297040.322339902</v>
      </c>
      <c r="R214" s="174">
        <v>6230351.0312569141</v>
      </c>
      <c r="S214" s="100">
        <v>46415255.184999958</v>
      </c>
      <c r="T214" s="175">
        <v>-4448611.6323406249</v>
      </c>
      <c r="U214" s="176">
        <v>41966643.552659333</v>
      </c>
      <c r="V214" s="176">
        <v>7239042.1710675042</v>
      </c>
      <c r="W214" s="74">
        <f t="shared" si="10"/>
        <v>49205685.723726839</v>
      </c>
      <c r="X214" s="177"/>
    </row>
    <row r="215" spans="1:24" s="178" customFormat="1">
      <c r="A215" s="104">
        <v>678</v>
      </c>
      <c r="B215" s="99" t="s">
        <v>213</v>
      </c>
      <c r="C215" s="100">
        <v>24260</v>
      </c>
      <c r="D215" s="100">
        <v>40388577.880000003</v>
      </c>
      <c r="E215" s="100">
        <v>4370614.8035129793</v>
      </c>
      <c r="F215" s="100">
        <v>44759192.683512986</v>
      </c>
      <c r="G215" s="169">
        <v>1357.49</v>
      </c>
      <c r="H215" s="170">
        <v>32932707.399999999</v>
      </c>
      <c r="I215" s="170">
        <v>11826485.283512987</v>
      </c>
      <c r="J215" s="171">
        <f t="shared" si="9"/>
        <v>0.26422472288847298</v>
      </c>
      <c r="K215" s="172">
        <v>619748.93589333328</v>
      </c>
      <c r="L215" s="172">
        <v>0</v>
      </c>
      <c r="M215" s="172">
        <v>352271.85727383231</v>
      </c>
      <c r="N215" s="172">
        <v>324714.44837320718</v>
      </c>
      <c r="O215" s="172">
        <v>0</v>
      </c>
      <c r="P215" s="173">
        <v>-1677417.7100000002</v>
      </c>
      <c r="Q215" s="173">
        <v>1208155.904785329</v>
      </c>
      <c r="R215" s="174">
        <v>800083.71615171281</v>
      </c>
      <c r="S215" s="100">
        <v>13454042.435990401</v>
      </c>
      <c r="T215" s="175">
        <v>6976628.9139894303</v>
      </c>
      <c r="U215" s="176">
        <v>20430671.349979833</v>
      </c>
      <c r="V215" s="176">
        <v>3364115.7522105235</v>
      </c>
      <c r="W215" s="74">
        <f t="shared" si="10"/>
        <v>23794787.102190357</v>
      </c>
      <c r="X215" s="177"/>
    </row>
    <row r="216" spans="1:24" s="178" customFormat="1">
      <c r="A216" s="104">
        <v>680</v>
      </c>
      <c r="B216" s="99" t="s">
        <v>214</v>
      </c>
      <c r="C216" s="100">
        <v>24810</v>
      </c>
      <c r="D216" s="100">
        <v>36453022.210000001</v>
      </c>
      <c r="E216" s="100">
        <v>6076124.0171378981</v>
      </c>
      <c r="F216" s="100">
        <v>42529146.227137901</v>
      </c>
      <c r="G216" s="169">
        <v>1357.49</v>
      </c>
      <c r="H216" s="170">
        <v>33679326.899999999</v>
      </c>
      <c r="I216" s="170">
        <v>8849819.3271379024</v>
      </c>
      <c r="J216" s="171">
        <f t="shared" si="9"/>
        <v>0.20808833734571472</v>
      </c>
      <c r="K216" s="172">
        <v>0</v>
      </c>
      <c r="L216" s="172">
        <v>0</v>
      </c>
      <c r="M216" s="172">
        <v>322452.51573499903</v>
      </c>
      <c r="N216" s="172">
        <v>451861.4296212297</v>
      </c>
      <c r="O216" s="172">
        <v>215488.92080230371</v>
      </c>
      <c r="P216" s="173">
        <v>-2150840.6114999996</v>
      </c>
      <c r="Q216" s="173">
        <v>-133595.95753684593</v>
      </c>
      <c r="R216" s="174">
        <v>577349.12044288695</v>
      </c>
      <c r="S216" s="100">
        <v>8132534.7447024751</v>
      </c>
      <c r="T216" s="175">
        <v>2441695.0202904125</v>
      </c>
      <c r="U216" s="176">
        <v>10574229.764992887</v>
      </c>
      <c r="V216" s="176">
        <v>3304849.3858235055</v>
      </c>
      <c r="W216" s="74">
        <f t="shared" si="10"/>
        <v>13879079.150816392</v>
      </c>
      <c r="X216" s="177"/>
    </row>
    <row r="217" spans="1:24" s="178" customFormat="1">
      <c r="A217" s="104">
        <v>681</v>
      </c>
      <c r="B217" s="99" t="s">
        <v>215</v>
      </c>
      <c r="C217" s="100">
        <v>3330</v>
      </c>
      <c r="D217" s="100">
        <v>3646813.8699999996</v>
      </c>
      <c r="E217" s="100">
        <v>919679.38534535468</v>
      </c>
      <c r="F217" s="100">
        <v>4566493.2553453539</v>
      </c>
      <c r="G217" s="169">
        <v>1357.49</v>
      </c>
      <c r="H217" s="170">
        <v>4520441.7</v>
      </c>
      <c r="I217" s="170">
        <v>46051.55534535367</v>
      </c>
      <c r="J217" s="171">
        <f t="shared" si="9"/>
        <v>1.0084665140246855E-2</v>
      </c>
      <c r="K217" s="172">
        <v>189828.66576</v>
      </c>
      <c r="L217" s="172">
        <v>0</v>
      </c>
      <c r="M217" s="172">
        <v>34421.092980139227</v>
      </c>
      <c r="N217" s="172">
        <v>57140.169712230017</v>
      </c>
      <c r="O217" s="172">
        <v>0</v>
      </c>
      <c r="P217" s="173">
        <v>-214178.89499999999</v>
      </c>
      <c r="Q217" s="173">
        <v>468405.33619894285</v>
      </c>
      <c r="R217" s="174">
        <v>438658.12639755395</v>
      </c>
      <c r="S217" s="100">
        <v>1020326.0513942197</v>
      </c>
      <c r="T217" s="175">
        <v>1060277.4911514837</v>
      </c>
      <c r="U217" s="176">
        <v>2080603.5425457035</v>
      </c>
      <c r="V217" s="176">
        <v>755109.39203559002</v>
      </c>
      <c r="W217" s="74">
        <f t="shared" si="10"/>
        <v>2835712.9345812937</v>
      </c>
      <c r="X217" s="177"/>
    </row>
    <row r="218" spans="1:24" s="178" customFormat="1">
      <c r="A218" s="104">
        <v>683</v>
      </c>
      <c r="B218" s="99" t="s">
        <v>216</v>
      </c>
      <c r="C218" s="100">
        <v>3670</v>
      </c>
      <c r="D218" s="100">
        <v>6156120.0499999998</v>
      </c>
      <c r="E218" s="100">
        <v>3017768.3352890732</v>
      </c>
      <c r="F218" s="100">
        <v>9173888.385289073</v>
      </c>
      <c r="G218" s="169">
        <v>1357.49</v>
      </c>
      <c r="H218" s="170">
        <v>4981988.3</v>
      </c>
      <c r="I218" s="170">
        <v>4191900.0852890732</v>
      </c>
      <c r="J218" s="171">
        <f t="shared" si="9"/>
        <v>0.45693820430724419</v>
      </c>
      <c r="K218" s="172">
        <v>1189080.64592</v>
      </c>
      <c r="L218" s="172">
        <v>0</v>
      </c>
      <c r="M218" s="172">
        <v>45661.083768199809</v>
      </c>
      <c r="N218" s="172">
        <v>56341.264644495488</v>
      </c>
      <c r="O218" s="172">
        <v>0</v>
      </c>
      <c r="P218" s="173">
        <v>-227661.23</v>
      </c>
      <c r="Q218" s="173">
        <v>-792339.39152986871</v>
      </c>
      <c r="R218" s="174">
        <v>-229452.72984282419</v>
      </c>
      <c r="S218" s="100">
        <v>4233529.7282490758</v>
      </c>
      <c r="T218" s="175">
        <v>2465603.1425386155</v>
      </c>
      <c r="U218" s="176">
        <v>6699132.8707876913</v>
      </c>
      <c r="V218" s="176">
        <v>731851.17921430862</v>
      </c>
      <c r="W218" s="74">
        <f t="shared" si="10"/>
        <v>7430984.0500020003</v>
      </c>
      <c r="X218" s="177"/>
    </row>
    <row r="219" spans="1:24" s="178" customFormat="1">
      <c r="A219" s="104">
        <v>684</v>
      </c>
      <c r="B219" s="99" t="s">
        <v>217</v>
      </c>
      <c r="C219" s="100">
        <v>38959</v>
      </c>
      <c r="D219" s="100">
        <v>52512917.329999998</v>
      </c>
      <c r="E219" s="100">
        <v>8879506.6248675305</v>
      </c>
      <c r="F219" s="100">
        <v>61392423.954867527</v>
      </c>
      <c r="G219" s="169">
        <v>1357.49</v>
      </c>
      <c r="H219" s="170">
        <v>52886452.910000004</v>
      </c>
      <c r="I219" s="170">
        <v>8505971.044867523</v>
      </c>
      <c r="J219" s="171">
        <f t="shared" si="9"/>
        <v>0.13855082593123647</v>
      </c>
      <c r="K219" s="172">
        <v>0</v>
      </c>
      <c r="L219" s="172">
        <v>0</v>
      </c>
      <c r="M219" s="172">
        <v>513723.77742585621</v>
      </c>
      <c r="N219" s="172">
        <v>697908.10462666315</v>
      </c>
      <c r="O219" s="172">
        <v>0</v>
      </c>
      <c r="P219" s="173">
        <v>-2584244.1462500002</v>
      </c>
      <c r="Q219" s="173">
        <v>5095554.0548638199</v>
      </c>
      <c r="R219" s="174">
        <v>5165541.5313064419</v>
      </c>
      <c r="S219" s="100">
        <v>17394454.366840303</v>
      </c>
      <c r="T219" s="175">
        <v>-478361.99205281655</v>
      </c>
      <c r="U219" s="176">
        <v>16916092.374787487</v>
      </c>
      <c r="V219" s="176">
        <v>6872018.074986821</v>
      </c>
      <c r="W219" s="74">
        <f t="shared" si="10"/>
        <v>23788110.44977431</v>
      </c>
      <c r="X219" s="177"/>
    </row>
    <row r="220" spans="1:24" s="178" customFormat="1">
      <c r="A220" s="104">
        <v>686</v>
      </c>
      <c r="B220" s="99" t="s">
        <v>218</v>
      </c>
      <c r="C220" s="100">
        <v>3033</v>
      </c>
      <c r="D220" s="100">
        <v>3583132.52</v>
      </c>
      <c r="E220" s="100">
        <v>764299.10096627206</v>
      </c>
      <c r="F220" s="100">
        <v>4347431.6209662724</v>
      </c>
      <c r="G220" s="169">
        <v>1357.49</v>
      </c>
      <c r="H220" s="170">
        <v>4117267.17</v>
      </c>
      <c r="I220" s="170">
        <v>230164.4509662725</v>
      </c>
      <c r="J220" s="171">
        <f t="shared" si="9"/>
        <v>5.2942627057378649E-2</v>
      </c>
      <c r="K220" s="172">
        <v>340505.034552</v>
      </c>
      <c r="L220" s="172">
        <v>0</v>
      </c>
      <c r="M220" s="172">
        <v>32695.99038861442</v>
      </c>
      <c r="N220" s="172">
        <v>53853.923313187821</v>
      </c>
      <c r="O220" s="172">
        <v>0</v>
      </c>
      <c r="P220" s="173">
        <v>-218167.745</v>
      </c>
      <c r="Q220" s="173">
        <v>-996286.42114891601</v>
      </c>
      <c r="R220" s="174">
        <v>-799286.02030608081</v>
      </c>
      <c r="S220" s="100">
        <v>-1356520.7872349222</v>
      </c>
      <c r="T220" s="175">
        <v>1325132.3797620195</v>
      </c>
      <c r="U220" s="176">
        <v>-31388.407472902676</v>
      </c>
      <c r="V220" s="176">
        <v>637731.8996341785</v>
      </c>
      <c r="W220" s="74">
        <f t="shared" si="10"/>
        <v>606343.49216127582</v>
      </c>
      <c r="X220" s="177"/>
    </row>
    <row r="221" spans="1:24" s="178" customFormat="1">
      <c r="A221" s="104">
        <v>687</v>
      </c>
      <c r="B221" s="99" t="s">
        <v>219</v>
      </c>
      <c r="C221" s="100">
        <v>1513</v>
      </c>
      <c r="D221" s="100">
        <v>1497839.8099999998</v>
      </c>
      <c r="E221" s="100">
        <v>1062796.2584021315</v>
      </c>
      <c r="F221" s="100">
        <v>2560636.0684021311</v>
      </c>
      <c r="G221" s="169">
        <v>1357.49</v>
      </c>
      <c r="H221" s="170">
        <v>2053882.37</v>
      </c>
      <c r="I221" s="170">
        <v>506753.69840213098</v>
      </c>
      <c r="J221" s="171">
        <f t="shared" si="9"/>
        <v>0.1979014919985688</v>
      </c>
      <c r="K221" s="172">
        <v>490475.81878399994</v>
      </c>
      <c r="L221" s="172">
        <v>0</v>
      </c>
      <c r="M221" s="172">
        <v>18595.352619811096</v>
      </c>
      <c r="N221" s="172">
        <v>27746.24797448266</v>
      </c>
      <c r="O221" s="172">
        <v>0</v>
      </c>
      <c r="P221" s="173">
        <v>-105855.70999999999</v>
      </c>
      <c r="Q221" s="173">
        <v>-292896.36728557182</v>
      </c>
      <c r="R221" s="174">
        <v>-352603.88427035289</v>
      </c>
      <c r="S221" s="100">
        <v>292215.15622449992</v>
      </c>
      <c r="T221" s="175">
        <v>-30378.830089214665</v>
      </c>
      <c r="U221" s="176">
        <v>261836.32613528526</v>
      </c>
      <c r="V221" s="176">
        <v>371342.83385391219</v>
      </c>
      <c r="W221" s="74">
        <f t="shared" si="10"/>
        <v>633179.15998919751</v>
      </c>
      <c r="X221" s="177"/>
    </row>
    <row r="222" spans="1:24" s="178" customFormat="1">
      <c r="A222" s="104">
        <v>689</v>
      </c>
      <c r="B222" s="99" t="s">
        <v>220</v>
      </c>
      <c r="C222" s="100">
        <v>3092</v>
      </c>
      <c r="D222" s="100">
        <v>2755280.11</v>
      </c>
      <c r="E222" s="100">
        <v>770635.89262933494</v>
      </c>
      <c r="F222" s="100">
        <v>3525916.002629335</v>
      </c>
      <c r="G222" s="169">
        <v>1357.49</v>
      </c>
      <c r="H222" s="170">
        <v>4197359.08</v>
      </c>
      <c r="I222" s="170">
        <v>-671443.07737066504</v>
      </c>
      <c r="J222" s="171">
        <f t="shared" si="9"/>
        <v>-0.1904308204931594</v>
      </c>
      <c r="K222" s="172">
        <v>307910.06707200001</v>
      </c>
      <c r="L222" s="172">
        <v>0</v>
      </c>
      <c r="M222" s="172">
        <v>36668.89687529076</v>
      </c>
      <c r="N222" s="172">
        <v>47911.918438273613</v>
      </c>
      <c r="O222" s="172">
        <v>0</v>
      </c>
      <c r="P222" s="173">
        <v>-195178.06</v>
      </c>
      <c r="Q222" s="173">
        <v>1129509.06268098</v>
      </c>
      <c r="R222" s="174">
        <v>789964.38609171181</v>
      </c>
      <c r="S222" s="100">
        <v>1445343.1937875911</v>
      </c>
      <c r="T222" s="175">
        <v>441328.33045572776</v>
      </c>
      <c r="U222" s="176">
        <v>1886671.5242433189</v>
      </c>
      <c r="V222" s="176">
        <v>581522.43160350958</v>
      </c>
      <c r="W222" s="74">
        <f t="shared" si="10"/>
        <v>2468193.9558468284</v>
      </c>
      <c r="X222" s="177"/>
    </row>
    <row r="223" spans="1:24" s="178" customFormat="1">
      <c r="A223" s="104">
        <v>691</v>
      </c>
      <c r="B223" s="99" t="s">
        <v>221</v>
      </c>
      <c r="C223" s="100">
        <v>2690</v>
      </c>
      <c r="D223" s="100">
        <v>4679631.0199999996</v>
      </c>
      <c r="E223" s="100">
        <v>581977.24171023211</v>
      </c>
      <c r="F223" s="100">
        <v>5261608.2617102321</v>
      </c>
      <c r="G223" s="169">
        <v>1357.49</v>
      </c>
      <c r="H223" s="170">
        <v>3651648.1</v>
      </c>
      <c r="I223" s="170">
        <v>1609960.161710232</v>
      </c>
      <c r="J223" s="171">
        <f t="shared" si="9"/>
        <v>0.30598252124283593</v>
      </c>
      <c r="K223" s="172">
        <v>307287.52319999994</v>
      </c>
      <c r="L223" s="172">
        <v>0</v>
      </c>
      <c r="M223" s="172">
        <v>32079.419123267955</v>
      </c>
      <c r="N223" s="172">
        <v>29134.255189814685</v>
      </c>
      <c r="O223" s="172">
        <v>0</v>
      </c>
      <c r="P223" s="173">
        <v>-130939.55500000001</v>
      </c>
      <c r="Q223" s="173">
        <v>542600.85748709925</v>
      </c>
      <c r="R223" s="174">
        <v>58297.798095752107</v>
      </c>
      <c r="S223" s="100">
        <v>2448420.4598061661</v>
      </c>
      <c r="T223" s="175">
        <v>1795830.9985822155</v>
      </c>
      <c r="U223" s="176">
        <v>4244251.4583883816</v>
      </c>
      <c r="V223" s="176">
        <v>548464.31678276905</v>
      </c>
      <c r="W223" s="74">
        <f t="shared" si="10"/>
        <v>4792715.7751711505</v>
      </c>
      <c r="X223" s="177"/>
    </row>
    <row r="224" spans="1:24" s="178" customFormat="1">
      <c r="A224" s="104">
        <v>694</v>
      </c>
      <c r="B224" s="99" t="s">
        <v>222</v>
      </c>
      <c r="C224" s="100">
        <v>28521</v>
      </c>
      <c r="D224" s="100">
        <v>41182961.140000001</v>
      </c>
      <c r="E224" s="100">
        <v>5289860.1462587062</v>
      </c>
      <c r="F224" s="100">
        <v>46472821.286258705</v>
      </c>
      <c r="G224" s="169">
        <v>1357.49</v>
      </c>
      <c r="H224" s="170">
        <v>38716972.289999999</v>
      </c>
      <c r="I224" s="170">
        <v>7755848.9962587059</v>
      </c>
      <c r="J224" s="171">
        <f t="shared" si="9"/>
        <v>0.16688999681093153</v>
      </c>
      <c r="K224" s="172">
        <v>0</v>
      </c>
      <c r="L224" s="172">
        <v>0</v>
      </c>
      <c r="M224" s="172">
        <v>343518.29042751051</v>
      </c>
      <c r="N224" s="172">
        <v>519827.05476056249</v>
      </c>
      <c r="O224" s="172">
        <v>0</v>
      </c>
      <c r="P224" s="173">
        <v>-2996191.41</v>
      </c>
      <c r="Q224" s="173">
        <v>-397138.85914855823</v>
      </c>
      <c r="R224" s="174">
        <v>1318536.44774536</v>
      </c>
      <c r="S224" s="100">
        <v>6544400.5200435817</v>
      </c>
      <c r="T224" s="175">
        <v>2160723.0712918653</v>
      </c>
      <c r="U224" s="176">
        <v>8705123.5913354475</v>
      </c>
      <c r="V224" s="176">
        <v>4248239.9624042613</v>
      </c>
      <c r="W224" s="74">
        <f t="shared" si="10"/>
        <v>12953363.553739708</v>
      </c>
      <c r="X224" s="177"/>
    </row>
    <row r="225" spans="1:24" s="178" customFormat="1">
      <c r="A225" s="104">
        <v>697</v>
      </c>
      <c r="B225" s="99" t="s">
        <v>223</v>
      </c>
      <c r="C225" s="100">
        <v>1210</v>
      </c>
      <c r="D225" s="100">
        <v>1140167.72</v>
      </c>
      <c r="E225" s="100">
        <v>749721.55340841354</v>
      </c>
      <c r="F225" s="100">
        <v>1889889.2734084134</v>
      </c>
      <c r="G225" s="169">
        <v>1357.49</v>
      </c>
      <c r="H225" s="170">
        <v>1642562.9</v>
      </c>
      <c r="I225" s="170">
        <v>247326.37340841349</v>
      </c>
      <c r="J225" s="171">
        <f t="shared" si="9"/>
        <v>0.13086818200854733</v>
      </c>
      <c r="K225" s="172">
        <v>119162.16488</v>
      </c>
      <c r="L225" s="172">
        <v>0</v>
      </c>
      <c r="M225" s="172">
        <v>10283.077441912215</v>
      </c>
      <c r="N225" s="172">
        <v>21009.927715590158</v>
      </c>
      <c r="O225" s="172">
        <v>0</v>
      </c>
      <c r="P225" s="173">
        <v>-57357.695</v>
      </c>
      <c r="Q225" s="173">
        <v>-69085.151303993844</v>
      </c>
      <c r="R225" s="174">
        <v>-34279.641955663748</v>
      </c>
      <c r="S225" s="100">
        <v>237059.05518625825</v>
      </c>
      <c r="T225" s="175">
        <v>271122.65988095582</v>
      </c>
      <c r="U225" s="176">
        <v>508181.7150672141</v>
      </c>
      <c r="V225" s="176">
        <v>284756.41413765552</v>
      </c>
      <c r="W225" s="74">
        <f t="shared" si="10"/>
        <v>792938.12920486962</v>
      </c>
      <c r="X225" s="177"/>
    </row>
    <row r="226" spans="1:24" s="178" customFormat="1">
      <c r="A226" s="104">
        <v>698</v>
      </c>
      <c r="B226" s="99" t="s">
        <v>224</v>
      </c>
      <c r="C226" s="100">
        <v>64180</v>
      </c>
      <c r="D226" s="100">
        <v>97036973.079999983</v>
      </c>
      <c r="E226" s="100">
        <v>15484793.107863175</v>
      </c>
      <c r="F226" s="100">
        <v>112521766.18786316</v>
      </c>
      <c r="G226" s="169">
        <v>1357.49</v>
      </c>
      <c r="H226" s="170">
        <v>87123708.200000003</v>
      </c>
      <c r="I226" s="170">
        <v>25398057.987863153</v>
      </c>
      <c r="J226" s="171">
        <f t="shared" si="9"/>
        <v>0.22571684437888465</v>
      </c>
      <c r="K226" s="172">
        <v>0</v>
      </c>
      <c r="L226" s="172">
        <v>0</v>
      </c>
      <c r="M226" s="172">
        <v>801729.12045553257</v>
      </c>
      <c r="N226" s="172">
        <v>1263724.8176591138</v>
      </c>
      <c r="O226" s="172">
        <v>425287.92329682084</v>
      </c>
      <c r="P226" s="173">
        <v>-4823924.2764000008</v>
      </c>
      <c r="Q226" s="173">
        <v>-21866938.844747391</v>
      </c>
      <c r="R226" s="174">
        <v>-14239564.998743877</v>
      </c>
      <c r="S226" s="100">
        <v>-13041628.270616651</v>
      </c>
      <c r="T226" s="175">
        <v>18022389.345515128</v>
      </c>
      <c r="U226" s="176">
        <v>4980761.0748984776</v>
      </c>
      <c r="V226" s="176">
        <v>9389606.375973694</v>
      </c>
      <c r="W226" s="74">
        <f t="shared" si="10"/>
        <v>14370367.450872172</v>
      </c>
      <c r="X226" s="177"/>
    </row>
    <row r="227" spans="1:24" s="178" customFormat="1">
      <c r="A227" s="104">
        <v>700</v>
      </c>
      <c r="B227" s="99" t="s">
        <v>225</v>
      </c>
      <c r="C227" s="100">
        <v>4913</v>
      </c>
      <c r="D227" s="100">
        <v>5717735.0800000001</v>
      </c>
      <c r="E227" s="100">
        <v>1521758.7922940517</v>
      </c>
      <c r="F227" s="100">
        <v>7239493.8722940516</v>
      </c>
      <c r="G227" s="169">
        <v>1357.49</v>
      </c>
      <c r="H227" s="170">
        <v>6669348.3700000001</v>
      </c>
      <c r="I227" s="170">
        <v>570145.50229405146</v>
      </c>
      <c r="J227" s="171">
        <f t="shared" si="9"/>
        <v>7.8754884298753297E-2</v>
      </c>
      <c r="K227" s="172">
        <v>23767.364623999998</v>
      </c>
      <c r="L227" s="172">
        <v>0</v>
      </c>
      <c r="M227" s="172">
        <v>36079.680940592858</v>
      </c>
      <c r="N227" s="172">
        <v>66541.840378124209</v>
      </c>
      <c r="O227" s="172">
        <v>0</v>
      </c>
      <c r="P227" s="173">
        <v>-266196.06000000006</v>
      </c>
      <c r="Q227" s="173">
        <v>24491.904781800073</v>
      </c>
      <c r="R227" s="174">
        <v>363257.22067607666</v>
      </c>
      <c r="S227" s="100">
        <v>818087.45369464532</v>
      </c>
      <c r="T227" s="175">
        <v>-5358.333016502349</v>
      </c>
      <c r="U227" s="176">
        <v>812729.12067814299</v>
      </c>
      <c r="V227" s="176">
        <v>792613.35555459536</v>
      </c>
      <c r="W227" s="74">
        <f t="shared" si="10"/>
        <v>1605342.4762327382</v>
      </c>
      <c r="X227" s="177"/>
    </row>
    <row r="228" spans="1:24" s="178" customFormat="1">
      <c r="A228" s="104">
        <v>702</v>
      </c>
      <c r="B228" s="99" t="s">
        <v>226</v>
      </c>
      <c r="C228" s="100">
        <v>4155</v>
      </c>
      <c r="D228" s="100">
        <v>4414807.46</v>
      </c>
      <c r="E228" s="100">
        <v>1008920.041269122</v>
      </c>
      <c r="F228" s="100">
        <v>5423727.5012691217</v>
      </c>
      <c r="G228" s="169">
        <v>1357.49</v>
      </c>
      <c r="H228" s="170">
        <v>5640370.9500000002</v>
      </c>
      <c r="I228" s="170">
        <v>-216643.44873087853</v>
      </c>
      <c r="J228" s="171">
        <f t="shared" si="9"/>
        <v>-3.9943645524260794E-2</v>
      </c>
      <c r="K228" s="172">
        <v>414579.25199999998</v>
      </c>
      <c r="L228" s="172">
        <v>0</v>
      </c>
      <c r="M228" s="172">
        <v>49916.950213293283</v>
      </c>
      <c r="N228" s="172">
        <v>63839.258429275687</v>
      </c>
      <c r="O228" s="172">
        <v>0</v>
      </c>
      <c r="P228" s="173">
        <v>-210617.68</v>
      </c>
      <c r="Q228" s="173">
        <v>131508.66390615053</v>
      </c>
      <c r="R228" s="174">
        <v>-89933.549841044558</v>
      </c>
      <c r="S228" s="100">
        <v>142649.44597679644</v>
      </c>
      <c r="T228" s="175">
        <v>884882.63882893382</v>
      </c>
      <c r="U228" s="176">
        <v>1027532.0848057303</v>
      </c>
      <c r="V228" s="176">
        <v>868232.8701393127</v>
      </c>
      <c r="W228" s="74">
        <f t="shared" si="10"/>
        <v>1895764.954945043</v>
      </c>
      <c r="X228" s="177"/>
    </row>
    <row r="229" spans="1:24" s="178" customFormat="1">
      <c r="A229" s="104">
        <v>704</v>
      </c>
      <c r="B229" s="99" t="s">
        <v>227</v>
      </c>
      <c r="C229" s="100">
        <v>6379</v>
      </c>
      <c r="D229" s="100">
        <v>11757819.459999999</v>
      </c>
      <c r="E229" s="100">
        <v>708245.52423540223</v>
      </c>
      <c r="F229" s="100">
        <v>12466064.984235402</v>
      </c>
      <c r="G229" s="169">
        <v>1357.49</v>
      </c>
      <c r="H229" s="170">
        <v>8659428.7100000009</v>
      </c>
      <c r="I229" s="170">
        <v>3806636.2742354013</v>
      </c>
      <c r="J229" s="171">
        <f t="shared" si="9"/>
        <v>0.30535989336244251</v>
      </c>
      <c r="K229" s="172">
        <v>0</v>
      </c>
      <c r="L229" s="172">
        <v>0</v>
      </c>
      <c r="M229" s="172">
        <v>53292.942171776791</v>
      </c>
      <c r="N229" s="172">
        <v>131187.53508478843</v>
      </c>
      <c r="O229" s="172">
        <v>43292.166785146474</v>
      </c>
      <c r="P229" s="173">
        <v>-243178.55</v>
      </c>
      <c r="Q229" s="173">
        <v>368904.36564034637</v>
      </c>
      <c r="R229" s="174">
        <v>-62926.853982607601</v>
      </c>
      <c r="S229" s="100">
        <v>4097207.8799348515</v>
      </c>
      <c r="T229" s="175">
        <v>1156189.3177692341</v>
      </c>
      <c r="U229" s="176">
        <v>5253397.1977040861</v>
      </c>
      <c r="V229" s="176">
        <v>810201.86141757562</v>
      </c>
      <c r="W229" s="74">
        <f t="shared" si="10"/>
        <v>6063599.0591216618</v>
      </c>
      <c r="X229" s="177"/>
    </row>
    <row r="230" spans="1:24" s="178" customFormat="1">
      <c r="A230" s="104">
        <v>707</v>
      </c>
      <c r="B230" s="99" t="s">
        <v>228</v>
      </c>
      <c r="C230" s="100">
        <v>2032</v>
      </c>
      <c r="D230" s="100">
        <v>1646206.7499999998</v>
      </c>
      <c r="E230" s="100">
        <v>806771.15971508727</v>
      </c>
      <c r="F230" s="100">
        <v>2452977.9097150872</v>
      </c>
      <c r="G230" s="169">
        <v>1357.49</v>
      </c>
      <c r="H230" s="170">
        <v>2758419.68</v>
      </c>
      <c r="I230" s="170">
        <v>-305441.77028491301</v>
      </c>
      <c r="J230" s="171">
        <f t="shared" si="9"/>
        <v>-0.12451876108431405</v>
      </c>
      <c r="K230" s="172">
        <v>268120.18918400002</v>
      </c>
      <c r="L230" s="172">
        <v>0</v>
      </c>
      <c r="M230" s="172">
        <v>20245.693806115978</v>
      </c>
      <c r="N230" s="172">
        <v>38742.8203672647</v>
      </c>
      <c r="O230" s="172">
        <v>0</v>
      </c>
      <c r="P230" s="173">
        <v>-121662.12</v>
      </c>
      <c r="Q230" s="173">
        <v>164674.92679496965</v>
      </c>
      <c r="R230" s="174">
        <v>279537.68185277825</v>
      </c>
      <c r="S230" s="100">
        <v>344217.42172021559</v>
      </c>
      <c r="T230" s="175">
        <v>1237980.7842486401</v>
      </c>
      <c r="U230" s="176">
        <v>1582198.2059688556</v>
      </c>
      <c r="V230" s="176">
        <v>500103.99347212969</v>
      </c>
      <c r="W230" s="74">
        <f t="shared" si="10"/>
        <v>2082302.1994409855</v>
      </c>
      <c r="X230" s="177"/>
    </row>
    <row r="231" spans="1:24" s="178" customFormat="1">
      <c r="A231" s="104">
        <v>710</v>
      </c>
      <c r="B231" s="99" t="s">
        <v>229</v>
      </c>
      <c r="C231" s="100">
        <v>27484</v>
      </c>
      <c r="D231" s="100">
        <v>37455694.620000005</v>
      </c>
      <c r="E231" s="100">
        <v>11734190.768644765</v>
      </c>
      <c r="F231" s="100">
        <v>49189885.38864477</v>
      </c>
      <c r="G231" s="169">
        <v>1357.49</v>
      </c>
      <c r="H231" s="170">
        <v>37309255.160000004</v>
      </c>
      <c r="I231" s="170">
        <v>11880630.228644766</v>
      </c>
      <c r="J231" s="171">
        <f t="shared" si="9"/>
        <v>0.24152587741924986</v>
      </c>
      <c r="K231" s="172">
        <v>0</v>
      </c>
      <c r="L231" s="172">
        <v>0</v>
      </c>
      <c r="M231" s="172">
        <v>306326.99412669754</v>
      </c>
      <c r="N231" s="172">
        <v>427871.47136983351</v>
      </c>
      <c r="O231" s="172">
        <v>0</v>
      </c>
      <c r="P231" s="173">
        <v>-2016980.0187500003</v>
      </c>
      <c r="Q231" s="173">
        <v>-4328872.1656706752</v>
      </c>
      <c r="R231" s="174">
        <v>-1221505.3455643367</v>
      </c>
      <c r="S231" s="100">
        <v>5047471.1641562851</v>
      </c>
      <c r="T231" s="175">
        <v>8152194.7922171969</v>
      </c>
      <c r="U231" s="176">
        <v>13199665.956373483</v>
      </c>
      <c r="V231" s="176">
        <v>4725955.3362288969</v>
      </c>
      <c r="W231" s="74">
        <f t="shared" si="10"/>
        <v>17925621.292602379</v>
      </c>
      <c r="X231" s="177"/>
    </row>
    <row r="232" spans="1:24" s="178" customFormat="1">
      <c r="A232" s="104">
        <v>729</v>
      </c>
      <c r="B232" s="99" t="s">
        <v>230</v>
      </c>
      <c r="C232" s="100">
        <v>9117</v>
      </c>
      <c r="D232" s="100">
        <v>11881607.439999999</v>
      </c>
      <c r="E232" s="100">
        <v>2264038.1137504508</v>
      </c>
      <c r="F232" s="100">
        <v>14145645.55375045</v>
      </c>
      <c r="G232" s="169">
        <v>1357.49</v>
      </c>
      <c r="H232" s="170">
        <v>12376236.33</v>
      </c>
      <c r="I232" s="170">
        <v>1769409.2237504497</v>
      </c>
      <c r="J232" s="171">
        <f t="shared" si="9"/>
        <v>0.12508508127303702</v>
      </c>
      <c r="K232" s="172">
        <v>435151.00631999999</v>
      </c>
      <c r="L232" s="172">
        <v>0</v>
      </c>
      <c r="M232" s="172">
        <v>108218.13675974928</v>
      </c>
      <c r="N232" s="172">
        <v>124352.80711870754</v>
      </c>
      <c r="O232" s="172">
        <v>0</v>
      </c>
      <c r="P232" s="173">
        <v>-623085.39500000002</v>
      </c>
      <c r="Q232" s="173">
        <v>123482.79004351576</v>
      </c>
      <c r="R232" s="174">
        <v>283378.3403821871</v>
      </c>
      <c r="S232" s="100">
        <v>2220906.9093746091</v>
      </c>
      <c r="T232" s="175">
        <v>4404518.7204346694</v>
      </c>
      <c r="U232" s="176">
        <v>6625425.629809279</v>
      </c>
      <c r="V232" s="176">
        <v>1839635.0398180236</v>
      </c>
      <c r="W232" s="74">
        <f t="shared" si="10"/>
        <v>8465060.6696273033</v>
      </c>
      <c r="X232" s="177"/>
    </row>
    <row r="233" spans="1:24" s="178" customFormat="1">
      <c r="A233" s="104">
        <v>732</v>
      </c>
      <c r="B233" s="99" t="s">
        <v>231</v>
      </c>
      <c r="C233" s="100">
        <v>3416</v>
      </c>
      <c r="D233" s="100">
        <v>2933393.92</v>
      </c>
      <c r="E233" s="100">
        <v>3350732.8150055613</v>
      </c>
      <c r="F233" s="100">
        <v>6284126.7350055613</v>
      </c>
      <c r="G233" s="169">
        <v>1357.49</v>
      </c>
      <c r="H233" s="170">
        <v>4637185.84</v>
      </c>
      <c r="I233" s="170">
        <v>1646940.8950055614</v>
      </c>
      <c r="J233" s="171">
        <f t="shared" si="9"/>
        <v>0.262079516288448</v>
      </c>
      <c r="K233" s="172">
        <v>1123884.1680639999</v>
      </c>
      <c r="L233" s="172">
        <v>0</v>
      </c>
      <c r="M233" s="172">
        <v>40570.746449244056</v>
      </c>
      <c r="N233" s="172">
        <v>50925.343358016573</v>
      </c>
      <c r="O233" s="172">
        <v>0</v>
      </c>
      <c r="P233" s="173">
        <v>-170557.69</v>
      </c>
      <c r="Q233" s="173">
        <v>-545544.63024855475</v>
      </c>
      <c r="R233" s="174">
        <v>618966.55828274123</v>
      </c>
      <c r="S233" s="100">
        <v>2765185.3909110082</v>
      </c>
      <c r="T233" s="175">
        <v>1181174.3010536649</v>
      </c>
      <c r="U233" s="176">
        <v>3946359.6919646729</v>
      </c>
      <c r="V233" s="176">
        <v>732962.67482933204</v>
      </c>
      <c r="W233" s="74">
        <f t="shared" si="10"/>
        <v>4679322.366794005</v>
      </c>
      <c r="X233" s="177"/>
    </row>
    <row r="234" spans="1:24" s="178" customFormat="1">
      <c r="A234" s="104">
        <v>734</v>
      </c>
      <c r="B234" s="99" t="s">
        <v>232</v>
      </c>
      <c r="C234" s="100">
        <v>51400</v>
      </c>
      <c r="D234" s="100">
        <v>67922971.359999999</v>
      </c>
      <c r="E234" s="100">
        <v>12408228.103388894</v>
      </c>
      <c r="F234" s="100">
        <v>80331199.46338889</v>
      </c>
      <c r="G234" s="169">
        <v>1357.49</v>
      </c>
      <c r="H234" s="170">
        <v>69774986</v>
      </c>
      <c r="I234" s="170">
        <v>10556213.46338889</v>
      </c>
      <c r="J234" s="171">
        <f t="shared" si="9"/>
        <v>0.13140863741490511</v>
      </c>
      <c r="K234" s="172">
        <v>0</v>
      </c>
      <c r="L234" s="172">
        <v>0</v>
      </c>
      <c r="M234" s="172">
        <v>573999.27762117377</v>
      </c>
      <c r="N234" s="172">
        <v>941444.16926785791</v>
      </c>
      <c r="O234" s="172">
        <v>0</v>
      </c>
      <c r="P234" s="173">
        <v>-3666271.8461500001</v>
      </c>
      <c r="Q234" s="173">
        <v>-2487116.5794258942</v>
      </c>
      <c r="R234" s="174">
        <v>309393.39313882607</v>
      </c>
      <c r="S234" s="100">
        <v>6227661.8778408533</v>
      </c>
      <c r="T234" s="175">
        <v>16421397.545525655</v>
      </c>
      <c r="U234" s="176">
        <v>22649059.423366509</v>
      </c>
      <c r="V234" s="176">
        <v>8910266.8266251925</v>
      </c>
      <c r="W234" s="74">
        <f t="shared" si="10"/>
        <v>31559326.2499917</v>
      </c>
      <c r="X234" s="177"/>
    </row>
    <row r="235" spans="1:24" s="178" customFormat="1">
      <c r="A235" s="104">
        <v>738</v>
      </c>
      <c r="B235" s="99" t="s">
        <v>233</v>
      </c>
      <c r="C235" s="100">
        <v>2959</v>
      </c>
      <c r="D235" s="100">
        <v>4176337.44</v>
      </c>
      <c r="E235" s="100">
        <v>540100.86898817844</v>
      </c>
      <c r="F235" s="100">
        <v>4716438.3089881781</v>
      </c>
      <c r="G235" s="169">
        <v>1357.49</v>
      </c>
      <c r="H235" s="170">
        <v>4016812.91</v>
      </c>
      <c r="I235" s="170">
        <v>699625.398988178</v>
      </c>
      <c r="J235" s="171">
        <f t="shared" si="9"/>
        <v>0.14833765505951657</v>
      </c>
      <c r="K235" s="172">
        <v>0</v>
      </c>
      <c r="L235" s="172">
        <v>0</v>
      </c>
      <c r="M235" s="172">
        <v>22062.091146877763</v>
      </c>
      <c r="N235" s="172">
        <v>35949.543957614645</v>
      </c>
      <c r="O235" s="172">
        <v>0</v>
      </c>
      <c r="P235" s="173">
        <v>-141845.62</v>
      </c>
      <c r="Q235" s="173">
        <v>49480.871822607842</v>
      </c>
      <c r="R235" s="174">
        <v>-5136.5945934219262</v>
      </c>
      <c r="S235" s="100">
        <v>660135.69132185634</v>
      </c>
      <c r="T235" s="175">
        <v>943120.16683625244</v>
      </c>
      <c r="U235" s="176">
        <v>1603255.8581581088</v>
      </c>
      <c r="V235" s="176">
        <v>553572.81979509536</v>
      </c>
      <c r="W235" s="74">
        <f t="shared" si="10"/>
        <v>2156828.6779532041</v>
      </c>
      <c r="X235" s="177"/>
    </row>
    <row r="236" spans="1:24" s="178" customFormat="1">
      <c r="A236" s="104">
        <v>739</v>
      </c>
      <c r="B236" s="99" t="s">
        <v>234</v>
      </c>
      <c r="C236" s="100">
        <v>3261</v>
      </c>
      <c r="D236" s="100">
        <v>3573119.0399999996</v>
      </c>
      <c r="E236" s="100">
        <v>765572.97950776271</v>
      </c>
      <c r="F236" s="100">
        <v>4338692.019507762</v>
      </c>
      <c r="G236" s="169">
        <v>1357.49</v>
      </c>
      <c r="H236" s="170">
        <v>4426774.8899999997</v>
      </c>
      <c r="I236" s="170">
        <v>-88082.87049223762</v>
      </c>
      <c r="J236" s="171">
        <f t="shared" si="9"/>
        <v>-2.0301710768175451E-2</v>
      </c>
      <c r="K236" s="172">
        <v>119640.54195199999</v>
      </c>
      <c r="L236" s="172">
        <v>0</v>
      </c>
      <c r="M236" s="172">
        <v>34792.087717503375</v>
      </c>
      <c r="N236" s="172">
        <v>61326.551453517241</v>
      </c>
      <c r="O236" s="172">
        <v>0</v>
      </c>
      <c r="P236" s="173">
        <v>-176094.11500000002</v>
      </c>
      <c r="Q236" s="173">
        <v>1438017.4488031343</v>
      </c>
      <c r="R236" s="174">
        <v>1204309.2226618777</v>
      </c>
      <c r="S236" s="100">
        <v>2593908.867095795</v>
      </c>
      <c r="T236" s="175">
        <v>841877.56156669196</v>
      </c>
      <c r="U236" s="176">
        <v>3435786.4286624868</v>
      </c>
      <c r="V236" s="176">
        <v>696239.15414495976</v>
      </c>
      <c r="W236" s="74">
        <f t="shared" si="10"/>
        <v>4132025.5828074468</v>
      </c>
      <c r="X236" s="177"/>
    </row>
    <row r="237" spans="1:24" s="178" customFormat="1">
      <c r="A237" s="104">
        <v>740</v>
      </c>
      <c r="B237" s="99" t="s">
        <v>235</v>
      </c>
      <c r="C237" s="100">
        <v>32547</v>
      </c>
      <c r="D237" s="100">
        <v>36204027.270000003</v>
      </c>
      <c r="E237" s="100">
        <v>8548724.5558221955</v>
      </c>
      <c r="F237" s="100">
        <v>44752751.825822197</v>
      </c>
      <c r="G237" s="169">
        <v>1357.49</v>
      </c>
      <c r="H237" s="170">
        <v>44182227.030000001</v>
      </c>
      <c r="I237" s="170">
        <v>570524.79582219571</v>
      </c>
      <c r="J237" s="171">
        <f t="shared" si="9"/>
        <v>1.2748373508799624E-2</v>
      </c>
      <c r="K237" s="172">
        <v>731853.40425600007</v>
      </c>
      <c r="L237" s="172">
        <v>0</v>
      </c>
      <c r="M237" s="172">
        <v>424551.87930449663</v>
      </c>
      <c r="N237" s="172">
        <v>588886.02537086327</v>
      </c>
      <c r="O237" s="172">
        <v>0</v>
      </c>
      <c r="P237" s="173">
        <v>-2688977.09</v>
      </c>
      <c r="Q237" s="173">
        <v>-2170470.1955421437</v>
      </c>
      <c r="R237" s="174">
        <v>129236.48823625229</v>
      </c>
      <c r="S237" s="100">
        <v>-2414394.6925523356</v>
      </c>
      <c r="T237" s="175">
        <v>8120444.280558615</v>
      </c>
      <c r="U237" s="176">
        <v>5706049.5880062794</v>
      </c>
      <c r="V237" s="176">
        <v>5978140.1473588469</v>
      </c>
      <c r="W237" s="74">
        <f t="shared" si="10"/>
        <v>11684189.735365126</v>
      </c>
      <c r="X237" s="177"/>
    </row>
    <row r="238" spans="1:24" s="178" customFormat="1">
      <c r="A238" s="104">
        <v>742</v>
      </c>
      <c r="B238" s="99" t="s">
        <v>236</v>
      </c>
      <c r="C238" s="100">
        <v>1009</v>
      </c>
      <c r="D238" s="100">
        <v>977198.4</v>
      </c>
      <c r="E238" s="100">
        <v>963575.22562847822</v>
      </c>
      <c r="F238" s="100">
        <v>1940773.6256284784</v>
      </c>
      <c r="G238" s="169">
        <v>1357.49</v>
      </c>
      <c r="H238" s="170">
        <v>1369707.41</v>
      </c>
      <c r="I238" s="170">
        <v>571066.21562847844</v>
      </c>
      <c r="J238" s="171">
        <f t="shared" si="9"/>
        <v>0.29424669012778387</v>
      </c>
      <c r="K238" s="172">
        <v>359545.81691199995</v>
      </c>
      <c r="L238" s="172">
        <v>0</v>
      </c>
      <c r="M238" s="172">
        <v>11539.736342586832</v>
      </c>
      <c r="N238" s="172">
        <v>12306.491239813093</v>
      </c>
      <c r="O238" s="172">
        <v>0</v>
      </c>
      <c r="P238" s="173">
        <v>-45572.61</v>
      </c>
      <c r="Q238" s="173">
        <v>-268220.85009494331</v>
      </c>
      <c r="R238" s="174">
        <v>52328.302802560662</v>
      </c>
      <c r="S238" s="100">
        <v>692993.10283049569</v>
      </c>
      <c r="T238" s="175">
        <v>-48820.716620461775</v>
      </c>
      <c r="U238" s="176">
        <v>644172.3862100339</v>
      </c>
      <c r="V238" s="176">
        <v>223913.9118883659</v>
      </c>
      <c r="W238" s="74">
        <f t="shared" si="10"/>
        <v>868086.29809839977</v>
      </c>
      <c r="X238" s="177"/>
    </row>
    <row r="239" spans="1:24" s="178" customFormat="1">
      <c r="A239" s="104">
        <v>743</v>
      </c>
      <c r="B239" s="99" t="s">
        <v>237</v>
      </c>
      <c r="C239" s="100">
        <v>64736</v>
      </c>
      <c r="D239" s="100">
        <v>101636125.21000001</v>
      </c>
      <c r="E239" s="100">
        <v>8616295.997418372</v>
      </c>
      <c r="F239" s="100">
        <v>110252421.20741838</v>
      </c>
      <c r="G239" s="169">
        <v>1357.49</v>
      </c>
      <c r="H239" s="170">
        <v>87878472.640000001</v>
      </c>
      <c r="I239" s="170">
        <v>22373948.567418382</v>
      </c>
      <c r="J239" s="171">
        <f t="shared" si="9"/>
        <v>0.20293385235800102</v>
      </c>
      <c r="K239" s="172">
        <v>0</v>
      </c>
      <c r="L239" s="172">
        <v>0</v>
      </c>
      <c r="M239" s="172">
        <v>931913.87916602066</v>
      </c>
      <c r="N239" s="172">
        <v>1284878.3661100245</v>
      </c>
      <c r="O239" s="172">
        <v>490077.21904511855</v>
      </c>
      <c r="P239" s="173">
        <v>-5335561.68035</v>
      </c>
      <c r="Q239" s="173">
        <v>-3788102.496411154</v>
      </c>
      <c r="R239" s="174">
        <v>-1551476.2534244265</v>
      </c>
      <c r="S239" s="100">
        <v>14405677.601553963</v>
      </c>
      <c r="T239" s="175">
        <v>12975190.706996385</v>
      </c>
      <c r="U239" s="176">
        <v>27380868.30855035</v>
      </c>
      <c r="V239" s="176">
        <v>9486270.8269428648</v>
      </c>
      <c r="W239" s="74">
        <f t="shared" si="10"/>
        <v>36867139.135493219</v>
      </c>
      <c r="X239" s="177"/>
    </row>
    <row r="240" spans="1:24" s="178" customFormat="1">
      <c r="A240" s="104">
        <v>746</v>
      </c>
      <c r="B240" s="99" t="s">
        <v>238</v>
      </c>
      <c r="C240" s="100">
        <v>4781</v>
      </c>
      <c r="D240" s="100">
        <v>11053809.350000001</v>
      </c>
      <c r="E240" s="100">
        <v>1100435.8987287192</v>
      </c>
      <c r="F240" s="100">
        <v>12154245.24872872</v>
      </c>
      <c r="G240" s="169">
        <v>1357.49</v>
      </c>
      <c r="H240" s="170">
        <v>6490159.6900000004</v>
      </c>
      <c r="I240" s="170">
        <v>5664085.5587287201</v>
      </c>
      <c r="J240" s="171">
        <f t="shared" si="9"/>
        <v>0.4660170535328928</v>
      </c>
      <c r="K240" s="172">
        <v>49778.777552</v>
      </c>
      <c r="L240" s="172">
        <v>0</v>
      </c>
      <c r="M240" s="172">
        <v>72959.410795915304</v>
      </c>
      <c r="N240" s="172">
        <v>89260.730803935876</v>
      </c>
      <c r="O240" s="172">
        <v>0</v>
      </c>
      <c r="P240" s="173">
        <v>-244466.81999999998</v>
      </c>
      <c r="Q240" s="173">
        <v>-154755.67490200824</v>
      </c>
      <c r="R240" s="174">
        <v>-640250.2986837558</v>
      </c>
      <c r="S240" s="100">
        <v>4836611.6842948068</v>
      </c>
      <c r="T240" s="175">
        <v>1384721.2775876019</v>
      </c>
      <c r="U240" s="176">
        <v>6221332.9618824087</v>
      </c>
      <c r="V240" s="176">
        <v>858368.18871401856</v>
      </c>
      <c r="W240" s="74">
        <f t="shared" si="10"/>
        <v>7079701.1505964268</v>
      </c>
      <c r="X240" s="177"/>
    </row>
    <row r="241" spans="1:24" s="178" customFormat="1">
      <c r="A241" s="104">
        <v>747</v>
      </c>
      <c r="B241" s="99" t="s">
        <v>239</v>
      </c>
      <c r="C241" s="100">
        <v>1352</v>
      </c>
      <c r="D241" s="100">
        <v>1451463.73</v>
      </c>
      <c r="E241" s="100">
        <v>508415.397221405</v>
      </c>
      <c r="F241" s="100">
        <v>1959879.127221405</v>
      </c>
      <c r="G241" s="169">
        <v>1357.49</v>
      </c>
      <c r="H241" s="170">
        <v>1835326.48</v>
      </c>
      <c r="I241" s="170">
        <v>124552.64722140506</v>
      </c>
      <c r="J241" s="171">
        <f t="shared" si="9"/>
        <v>6.3551188178624096E-2</v>
      </c>
      <c r="K241" s="172">
        <v>151606.97427200002</v>
      </c>
      <c r="L241" s="172">
        <v>0</v>
      </c>
      <c r="M241" s="172">
        <v>14231.814109297064</v>
      </c>
      <c r="N241" s="172">
        <v>18758.454066978575</v>
      </c>
      <c r="O241" s="172">
        <v>0</v>
      </c>
      <c r="P241" s="173">
        <v>-69100.835000000006</v>
      </c>
      <c r="Q241" s="173">
        <v>288613.01998115837</v>
      </c>
      <c r="R241" s="174">
        <v>259380.59317902187</v>
      </c>
      <c r="S241" s="100">
        <v>788042.66782986105</v>
      </c>
      <c r="T241" s="175">
        <v>438916.23258779617</v>
      </c>
      <c r="U241" s="176">
        <v>1226958.9004176571</v>
      </c>
      <c r="V241" s="176">
        <v>325597.9270131248</v>
      </c>
      <c r="W241" s="74">
        <f t="shared" si="10"/>
        <v>1552556.8274307819</v>
      </c>
      <c r="X241" s="177"/>
    </row>
    <row r="242" spans="1:24" s="178" customFormat="1">
      <c r="A242" s="104">
        <v>748</v>
      </c>
      <c r="B242" s="99" t="s">
        <v>240</v>
      </c>
      <c r="C242" s="100">
        <v>5028</v>
      </c>
      <c r="D242" s="100">
        <v>9910473.5899999999</v>
      </c>
      <c r="E242" s="100">
        <v>1353182.6465539499</v>
      </c>
      <c r="F242" s="100">
        <v>11263656.23655395</v>
      </c>
      <c r="G242" s="169">
        <v>1357.49</v>
      </c>
      <c r="H242" s="170">
        <v>6825459.7199999997</v>
      </c>
      <c r="I242" s="170">
        <v>4438196.5165539505</v>
      </c>
      <c r="J242" s="171">
        <f t="shared" si="9"/>
        <v>0.39402805122466972</v>
      </c>
      <c r="K242" s="172">
        <v>166030.08409599998</v>
      </c>
      <c r="L242" s="172">
        <v>0</v>
      </c>
      <c r="M242" s="172">
        <v>58083.213285129292</v>
      </c>
      <c r="N242" s="172">
        <v>87059.060391983556</v>
      </c>
      <c r="O242" s="172">
        <v>0</v>
      </c>
      <c r="P242" s="173">
        <v>-234496.76</v>
      </c>
      <c r="Q242" s="173">
        <v>522965.91531569761</v>
      </c>
      <c r="R242" s="174">
        <v>-42942.177892099084</v>
      </c>
      <c r="S242" s="100">
        <v>4994895.8517506626</v>
      </c>
      <c r="T242" s="175">
        <v>2686183.8153166603</v>
      </c>
      <c r="U242" s="176">
        <v>7681079.6670673229</v>
      </c>
      <c r="V242" s="176">
        <v>939977.40686789551</v>
      </c>
      <c r="W242" s="74">
        <f t="shared" si="10"/>
        <v>8621057.0739352182</v>
      </c>
      <c r="X242" s="177"/>
    </row>
    <row r="243" spans="1:24" s="178" customFormat="1">
      <c r="A243" s="104">
        <v>749</v>
      </c>
      <c r="B243" s="99" t="s">
        <v>241</v>
      </c>
      <c r="C243" s="100">
        <v>21293</v>
      </c>
      <c r="D243" s="100">
        <v>38248840.079999998</v>
      </c>
      <c r="E243" s="100">
        <v>2103577.1839138679</v>
      </c>
      <c r="F243" s="100">
        <v>40352417.26391387</v>
      </c>
      <c r="G243" s="169">
        <v>1357.49</v>
      </c>
      <c r="H243" s="170">
        <v>28905034.57</v>
      </c>
      <c r="I243" s="170">
        <v>11447382.69391387</v>
      </c>
      <c r="J243" s="171">
        <f t="shared" si="9"/>
        <v>0.28368517848746005</v>
      </c>
      <c r="K243" s="172">
        <v>0</v>
      </c>
      <c r="L243" s="172">
        <v>0</v>
      </c>
      <c r="M243" s="172">
        <v>211226.65832975414</v>
      </c>
      <c r="N243" s="172">
        <v>404879.01630316942</v>
      </c>
      <c r="O243" s="172">
        <v>0</v>
      </c>
      <c r="P243" s="173">
        <v>-1505620.72</v>
      </c>
      <c r="Q243" s="173">
        <v>-2520633.4862196804</v>
      </c>
      <c r="R243" s="174">
        <v>-2733837.662116033</v>
      </c>
      <c r="S243" s="100">
        <v>5303396.5002110796</v>
      </c>
      <c r="T243" s="175">
        <v>4668277.4107369948</v>
      </c>
      <c r="U243" s="176">
        <v>9971673.9109480754</v>
      </c>
      <c r="V243" s="176">
        <v>2964987.1988312309</v>
      </c>
      <c r="W243" s="74">
        <f t="shared" si="10"/>
        <v>12936661.109779306</v>
      </c>
      <c r="X243" s="177"/>
    </row>
    <row r="244" spans="1:24" s="178" customFormat="1">
      <c r="A244" s="104">
        <v>751</v>
      </c>
      <c r="B244" s="99" t="s">
        <v>242</v>
      </c>
      <c r="C244" s="100">
        <v>2904</v>
      </c>
      <c r="D244" s="100">
        <v>3817696.63</v>
      </c>
      <c r="E244" s="100">
        <v>1328745.3822798261</v>
      </c>
      <c r="F244" s="100">
        <v>5146442.0122798262</v>
      </c>
      <c r="G244" s="169">
        <v>1357.49</v>
      </c>
      <c r="H244" s="170">
        <v>3942150.96</v>
      </c>
      <c r="I244" s="170">
        <v>1204291.0522798263</v>
      </c>
      <c r="J244" s="171">
        <f t="shared" si="9"/>
        <v>0.23400458985184144</v>
      </c>
      <c r="K244" s="172">
        <v>140645.04115199999</v>
      </c>
      <c r="L244" s="172">
        <v>0</v>
      </c>
      <c r="M244" s="172">
        <v>21407.359565365608</v>
      </c>
      <c r="N244" s="172">
        <v>59196.659493931256</v>
      </c>
      <c r="O244" s="172">
        <v>0</v>
      </c>
      <c r="P244" s="173">
        <v>-122837.52799999999</v>
      </c>
      <c r="Q244" s="173">
        <v>-106188.18670083737</v>
      </c>
      <c r="R244" s="174">
        <v>-356370.87934155046</v>
      </c>
      <c r="S244" s="100">
        <v>840143.51844873524</v>
      </c>
      <c r="T244" s="175">
        <v>1160453.087695573</v>
      </c>
      <c r="U244" s="176">
        <v>2000596.6061443081</v>
      </c>
      <c r="V244" s="176">
        <v>516401.39163776243</v>
      </c>
      <c r="W244" s="74">
        <f t="shared" si="10"/>
        <v>2516997.9977820707</v>
      </c>
      <c r="X244" s="177"/>
    </row>
    <row r="245" spans="1:24" s="178" customFormat="1">
      <c r="A245" s="104">
        <v>753</v>
      </c>
      <c r="B245" s="99" t="s">
        <v>243</v>
      </c>
      <c r="C245" s="100">
        <v>22190</v>
      </c>
      <c r="D245" s="100">
        <v>37443186.940000005</v>
      </c>
      <c r="E245" s="100">
        <v>6504838.772908275</v>
      </c>
      <c r="F245" s="100">
        <v>43948025.712908283</v>
      </c>
      <c r="G245" s="169">
        <v>1357.49</v>
      </c>
      <c r="H245" s="170">
        <v>30122703.100000001</v>
      </c>
      <c r="I245" s="170">
        <v>13825322.612908281</v>
      </c>
      <c r="J245" s="171">
        <f t="shared" si="9"/>
        <v>0.31458347419796717</v>
      </c>
      <c r="K245" s="172">
        <v>0</v>
      </c>
      <c r="L245" s="172">
        <v>0</v>
      </c>
      <c r="M245" s="172">
        <v>189965.07415366551</v>
      </c>
      <c r="N245" s="172">
        <v>362338.58548239095</v>
      </c>
      <c r="O245" s="172">
        <v>532581.10080488026</v>
      </c>
      <c r="P245" s="173">
        <v>-1390162.57</v>
      </c>
      <c r="Q245" s="173">
        <v>4564096.1508423472</v>
      </c>
      <c r="R245" s="174">
        <v>2661905.797450779</v>
      </c>
      <c r="S245" s="100">
        <v>20746046.751642343</v>
      </c>
      <c r="T245" s="175">
        <v>-634271.53249975701</v>
      </c>
      <c r="U245" s="176">
        <v>20111775.219142586</v>
      </c>
      <c r="V245" s="176">
        <v>2434339.6515867189</v>
      </c>
      <c r="W245" s="74">
        <f t="shared" si="10"/>
        <v>22546114.870729305</v>
      </c>
      <c r="X245" s="177"/>
    </row>
    <row r="246" spans="1:24" s="178" customFormat="1">
      <c r="A246" s="104">
        <v>755</v>
      </c>
      <c r="B246" s="99" t="s">
        <v>244</v>
      </c>
      <c r="C246" s="100">
        <v>6198</v>
      </c>
      <c r="D246" s="100">
        <v>10144171.279999999</v>
      </c>
      <c r="E246" s="100">
        <v>1969416.9363448552</v>
      </c>
      <c r="F246" s="100">
        <v>12113588.216344854</v>
      </c>
      <c r="G246" s="169">
        <v>1357.49</v>
      </c>
      <c r="H246" s="170">
        <v>8413723.0199999996</v>
      </c>
      <c r="I246" s="170">
        <v>3699865.1963448543</v>
      </c>
      <c r="J246" s="171">
        <f t="shared" si="9"/>
        <v>0.30543098628304283</v>
      </c>
      <c r="K246" s="172">
        <v>0</v>
      </c>
      <c r="L246" s="172">
        <v>0</v>
      </c>
      <c r="M246" s="172">
        <v>37335.275522380689</v>
      </c>
      <c r="N246" s="172">
        <v>96383.723760082197</v>
      </c>
      <c r="O246" s="172">
        <v>21513.246573989185</v>
      </c>
      <c r="P246" s="173">
        <v>-382882.245</v>
      </c>
      <c r="Q246" s="173">
        <v>513673.27661455324</v>
      </c>
      <c r="R246" s="174">
        <v>869640.71732149285</v>
      </c>
      <c r="S246" s="100">
        <v>4855529.191137353</v>
      </c>
      <c r="T246" s="175">
        <v>155601.31097232579</v>
      </c>
      <c r="U246" s="176">
        <v>5011130.5021096785</v>
      </c>
      <c r="V246" s="176">
        <v>891868.50040019571</v>
      </c>
      <c r="W246" s="74">
        <f t="shared" si="10"/>
        <v>5902999.0025098743</v>
      </c>
      <c r="X246" s="177"/>
    </row>
    <row r="247" spans="1:24" s="178" customFormat="1">
      <c r="A247" s="104">
        <v>758</v>
      </c>
      <c r="B247" s="99" t="s">
        <v>245</v>
      </c>
      <c r="C247" s="100">
        <v>8187</v>
      </c>
      <c r="D247" s="100">
        <v>10162883.310000001</v>
      </c>
      <c r="E247" s="100">
        <v>7505706.3965558372</v>
      </c>
      <c r="F247" s="100">
        <v>17668589.706555836</v>
      </c>
      <c r="G247" s="169">
        <v>1357.49</v>
      </c>
      <c r="H247" s="170">
        <v>11113770.630000001</v>
      </c>
      <c r="I247" s="170">
        <v>6554819.0765558351</v>
      </c>
      <c r="J247" s="171">
        <f t="shared" si="9"/>
        <v>0.37098711246453953</v>
      </c>
      <c r="K247" s="172">
        <v>1091862.2678159999</v>
      </c>
      <c r="L247" s="172">
        <v>115288.59000000001</v>
      </c>
      <c r="M247" s="172">
        <v>110028.03121703498</v>
      </c>
      <c r="N247" s="172">
        <v>150864.847075773</v>
      </c>
      <c r="O247" s="172">
        <v>0</v>
      </c>
      <c r="P247" s="173">
        <v>-437870.74999999994</v>
      </c>
      <c r="Q247" s="173">
        <v>-4307915.1460966785</v>
      </c>
      <c r="R247" s="174">
        <v>-2288051.4440695071</v>
      </c>
      <c r="S247" s="100">
        <v>989025.47249845788</v>
      </c>
      <c r="T247" s="175">
        <v>-171820.94679533321</v>
      </c>
      <c r="U247" s="176">
        <v>817204.5257031247</v>
      </c>
      <c r="V247" s="176">
        <v>1502007.3389785171</v>
      </c>
      <c r="W247" s="74">
        <f t="shared" si="10"/>
        <v>2319211.8646816416</v>
      </c>
      <c r="X247" s="177"/>
    </row>
    <row r="248" spans="1:24" s="178" customFormat="1">
      <c r="A248" s="104">
        <v>759</v>
      </c>
      <c r="B248" s="99" t="s">
        <v>246</v>
      </c>
      <c r="C248" s="100">
        <v>1997</v>
      </c>
      <c r="D248" s="100">
        <v>2861729.44</v>
      </c>
      <c r="E248" s="100">
        <v>597747.4035432064</v>
      </c>
      <c r="F248" s="100">
        <v>3459476.8435432063</v>
      </c>
      <c r="G248" s="169">
        <v>1357.49</v>
      </c>
      <c r="H248" s="170">
        <v>2710907.53</v>
      </c>
      <c r="I248" s="170">
        <v>748569.31354320655</v>
      </c>
      <c r="J248" s="171">
        <f t="shared" si="9"/>
        <v>0.21638222985661604</v>
      </c>
      <c r="K248" s="172">
        <v>217688.01743999997</v>
      </c>
      <c r="L248" s="172">
        <v>0</v>
      </c>
      <c r="M248" s="172">
        <v>25294.539337896756</v>
      </c>
      <c r="N248" s="172">
        <v>25203.694695241524</v>
      </c>
      <c r="O248" s="172">
        <v>0</v>
      </c>
      <c r="P248" s="173">
        <v>-97966.815000000017</v>
      </c>
      <c r="Q248" s="173">
        <v>327847.10422797321</v>
      </c>
      <c r="R248" s="174">
        <v>11432.504784708492</v>
      </c>
      <c r="S248" s="100">
        <v>1258068.3590290265</v>
      </c>
      <c r="T248" s="175">
        <v>936170.71043685102</v>
      </c>
      <c r="U248" s="176">
        <v>2194239.0694658775</v>
      </c>
      <c r="V248" s="176">
        <v>451661.68976716424</v>
      </c>
      <c r="W248" s="74">
        <f t="shared" si="10"/>
        <v>2645900.7592330417</v>
      </c>
      <c r="X248" s="177"/>
    </row>
    <row r="249" spans="1:24" s="178" customFormat="1">
      <c r="A249" s="104">
        <v>761</v>
      </c>
      <c r="B249" s="99" t="s">
        <v>247</v>
      </c>
      <c r="C249" s="100">
        <v>8563</v>
      </c>
      <c r="D249" s="100">
        <v>10818008.380000001</v>
      </c>
      <c r="E249" s="100">
        <v>1742491.4514546189</v>
      </c>
      <c r="F249" s="100">
        <v>12560499.83145462</v>
      </c>
      <c r="G249" s="169">
        <v>1357.49</v>
      </c>
      <c r="H249" s="170">
        <v>11624186.869999999</v>
      </c>
      <c r="I249" s="170">
        <v>936312.96145462058</v>
      </c>
      <c r="J249" s="171">
        <f t="shared" si="9"/>
        <v>7.4544243781593772E-2</v>
      </c>
      <c r="K249" s="172">
        <v>0</v>
      </c>
      <c r="L249" s="172">
        <v>0</v>
      </c>
      <c r="M249" s="172">
        <v>91841.970090673654</v>
      </c>
      <c r="N249" s="172">
        <v>136597.93078389351</v>
      </c>
      <c r="O249" s="172">
        <v>0</v>
      </c>
      <c r="P249" s="173">
        <v>-496178.07500000001</v>
      </c>
      <c r="Q249" s="173">
        <v>2486994.9629147374</v>
      </c>
      <c r="R249" s="174">
        <v>1717946.3211660339</v>
      </c>
      <c r="S249" s="100">
        <v>4873516.0714099593</v>
      </c>
      <c r="T249" s="175">
        <v>4217077.6899391618</v>
      </c>
      <c r="U249" s="176">
        <v>9090593.7613491211</v>
      </c>
      <c r="V249" s="176">
        <v>1732376.5917372527</v>
      </c>
      <c r="W249" s="74">
        <f t="shared" si="10"/>
        <v>10822970.353086375</v>
      </c>
      <c r="X249" s="177"/>
    </row>
    <row r="250" spans="1:24" s="178" customFormat="1">
      <c r="A250" s="104">
        <v>762</v>
      </c>
      <c r="B250" s="99" t="s">
        <v>248</v>
      </c>
      <c r="C250" s="100">
        <v>3777</v>
      </c>
      <c r="D250" s="100">
        <v>4381157.1499999994</v>
      </c>
      <c r="E250" s="100">
        <v>1528239.3037782796</v>
      </c>
      <c r="F250" s="100">
        <v>5909396.453778279</v>
      </c>
      <c r="G250" s="169">
        <v>1357.49</v>
      </c>
      <c r="H250" s="170">
        <v>5127239.7300000004</v>
      </c>
      <c r="I250" s="170">
        <v>782156.72377827857</v>
      </c>
      <c r="J250" s="171">
        <f t="shared" si="9"/>
        <v>0.1323581401072173</v>
      </c>
      <c r="K250" s="172">
        <v>370693.54413599998</v>
      </c>
      <c r="L250" s="172">
        <v>0</v>
      </c>
      <c r="M250" s="172">
        <v>42881.401667224687</v>
      </c>
      <c r="N250" s="172">
        <v>71258.888828858791</v>
      </c>
      <c r="O250" s="172">
        <v>0</v>
      </c>
      <c r="P250" s="173">
        <v>-202191.06</v>
      </c>
      <c r="Q250" s="173">
        <v>1282522.1789039294</v>
      </c>
      <c r="R250" s="174">
        <v>765273.78337257635</v>
      </c>
      <c r="S250" s="100">
        <v>3112595.4606868681</v>
      </c>
      <c r="T250" s="175">
        <v>389298.17836242117</v>
      </c>
      <c r="U250" s="176">
        <v>3501893.6390492893</v>
      </c>
      <c r="V250" s="176">
        <v>823645.45412580844</v>
      </c>
      <c r="W250" s="74">
        <f t="shared" si="10"/>
        <v>4325539.0931750974</v>
      </c>
      <c r="X250" s="177"/>
    </row>
    <row r="251" spans="1:24" s="178" customFormat="1">
      <c r="A251" s="104">
        <v>765</v>
      </c>
      <c r="B251" s="99" t="s">
        <v>249</v>
      </c>
      <c r="C251" s="100">
        <v>10348</v>
      </c>
      <c r="D251" s="100">
        <v>14538470.899999999</v>
      </c>
      <c r="E251" s="100">
        <v>3291930.4783083443</v>
      </c>
      <c r="F251" s="100">
        <v>17830401.378308341</v>
      </c>
      <c r="G251" s="169">
        <v>1357.49</v>
      </c>
      <c r="H251" s="170">
        <v>14047306.52</v>
      </c>
      <c r="I251" s="170">
        <v>3783094.8583083414</v>
      </c>
      <c r="J251" s="171">
        <f t="shared" si="9"/>
        <v>0.21217104304284945</v>
      </c>
      <c r="K251" s="172">
        <v>376720.07138133334</v>
      </c>
      <c r="L251" s="172">
        <v>0</v>
      </c>
      <c r="M251" s="172">
        <v>139851.30247822581</v>
      </c>
      <c r="N251" s="172">
        <v>168511.25311581956</v>
      </c>
      <c r="O251" s="172">
        <v>0</v>
      </c>
      <c r="P251" s="173">
        <v>-534693.52</v>
      </c>
      <c r="Q251" s="173">
        <v>-2513047.9136817916</v>
      </c>
      <c r="R251" s="174">
        <v>-984452.81385013321</v>
      </c>
      <c r="S251" s="100">
        <v>435983.23775179544</v>
      </c>
      <c r="T251" s="175">
        <v>1445548.2438668883</v>
      </c>
      <c r="U251" s="176">
        <v>1881531.4816186838</v>
      </c>
      <c r="V251" s="176">
        <v>1830643.5576642533</v>
      </c>
      <c r="W251" s="74">
        <f t="shared" si="10"/>
        <v>3712175.0392829371</v>
      </c>
      <c r="X251" s="177"/>
    </row>
    <row r="252" spans="1:24" s="178" customFormat="1">
      <c r="A252" s="104">
        <v>768</v>
      </c>
      <c r="B252" s="99" t="s">
        <v>250</v>
      </c>
      <c r="C252" s="100">
        <v>2430</v>
      </c>
      <c r="D252" s="100">
        <v>2028439.37</v>
      </c>
      <c r="E252" s="100">
        <v>1771276.030710591</v>
      </c>
      <c r="F252" s="100">
        <v>3799715.4007105911</v>
      </c>
      <c r="G252" s="169">
        <v>1357.49</v>
      </c>
      <c r="H252" s="170">
        <v>3298700.7</v>
      </c>
      <c r="I252" s="170">
        <v>501014.70071059093</v>
      </c>
      <c r="J252" s="171">
        <f t="shared" si="9"/>
        <v>0.131855849155675</v>
      </c>
      <c r="K252" s="172">
        <v>274137.45623999997</v>
      </c>
      <c r="L252" s="172">
        <v>0</v>
      </c>
      <c r="M252" s="172">
        <v>28410.276875640517</v>
      </c>
      <c r="N252" s="172">
        <v>29253.504277080789</v>
      </c>
      <c r="O252" s="172">
        <v>0</v>
      </c>
      <c r="P252" s="173">
        <v>-194252.875</v>
      </c>
      <c r="Q252" s="173">
        <v>162972.09716201093</v>
      </c>
      <c r="R252" s="174">
        <v>498210.80131743796</v>
      </c>
      <c r="S252" s="100">
        <v>1299745.961582761</v>
      </c>
      <c r="T252" s="175">
        <v>365008.04224991472</v>
      </c>
      <c r="U252" s="176">
        <v>1664754.0038326757</v>
      </c>
      <c r="V252" s="176">
        <v>549596.73837664665</v>
      </c>
      <c r="W252" s="74">
        <f t="shared" si="10"/>
        <v>2214350.7422093223</v>
      </c>
      <c r="X252" s="177"/>
    </row>
    <row r="253" spans="1:24" s="178" customFormat="1">
      <c r="A253" s="104">
        <v>777</v>
      </c>
      <c r="B253" s="99" t="s">
        <v>251</v>
      </c>
      <c r="C253" s="100">
        <v>7508</v>
      </c>
      <c r="D253" s="100">
        <v>7327909.6699999999</v>
      </c>
      <c r="E253" s="100">
        <v>5076248.9255857356</v>
      </c>
      <c r="F253" s="100">
        <v>12404158.595585736</v>
      </c>
      <c r="G253" s="169">
        <v>1357.49</v>
      </c>
      <c r="H253" s="170">
        <v>10192034.92</v>
      </c>
      <c r="I253" s="170">
        <v>2212123.6755857356</v>
      </c>
      <c r="J253" s="171">
        <f t="shared" si="9"/>
        <v>0.17833726153525345</v>
      </c>
      <c r="K253" s="172">
        <v>1019731.5746879999</v>
      </c>
      <c r="L253" s="172">
        <v>0</v>
      </c>
      <c r="M253" s="172">
        <v>86430.449602282781</v>
      </c>
      <c r="N253" s="172">
        <v>111890.24837359219</v>
      </c>
      <c r="O253" s="172">
        <v>0</v>
      </c>
      <c r="P253" s="173">
        <v>-390559.69</v>
      </c>
      <c r="Q253" s="173">
        <v>-703599.08243160334</v>
      </c>
      <c r="R253" s="174">
        <v>35274.828092681608</v>
      </c>
      <c r="S253" s="100">
        <v>2371292.0039106887</v>
      </c>
      <c r="T253" s="175">
        <v>2339514.9947062256</v>
      </c>
      <c r="U253" s="176">
        <v>4710806.9986169143</v>
      </c>
      <c r="V253" s="176">
        <v>1513946.9798106982</v>
      </c>
      <c r="W253" s="74">
        <f t="shared" si="10"/>
        <v>6224753.9784276122</v>
      </c>
      <c r="X253" s="177"/>
    </row>
    <row r="254" spans="1:24" s="178" customFormat="1">
      <c r="A254" s="104">
        <v>778</v>
      </c>
      <c r="B254" s="99" t="s">
        <v>252</v>
      </c>
      <c r="C254" s="100">
        <v>6891</v>
      </c>
      <c r="D254" s="100">
        <v>8536722.3499999996</v>
      </c>
      <c r="E254" s="100">
        <v>1321725.2533857576</v>
      </c>
      <c r="F254" s="100">
        <v>9858447.6033857577</v>
      </c>
      <c r="G254" s="169">
        <v>1357.49</v>
      </c>
      <c r="H254" s="170">
        <v>9354463.5899999999</v>
      </c>
      <c r="I254" s="170">
        <v>503984.0133857578</v>
      </c>
      <c r="J254" s="171">
        <f t="shared" si="9"/>
        <v>5.1122046153866146E-2</v>
      </c>
      <c r="K254" s="172">
        <v>165214.05875199998</v>
      </c>
      <c r="L254" s="172">
        <v>0</v>
      </c>
      <c r="M254" s="172">
        <v>82956.41277151696</v>
      </c>
      <c r="N254" s="172">
        <v>102854.35222252992</v>
      </c>
      <c r="O254" s="172">
        <v>0</v>
      </c>
      <c r="P254" s="173">
        <v>-542706.03500000003</v>
      </c>
      <c r="Q254" s="173">
        <v>-344016.12169223517</v>
      </c>
      <c r="R254" s="174">
        <v>-365307.188666542</v>
      </c>
      <c r="S254" s="100">
        <v>-397020.50822697242</v>
      </c>
      <c r="T254" s="175">
        <v>3062816.203584725</v>
      </c>
      <c r="U254" s="176">
        <v>2665795.6953577525</v>
      </c>
      <c r="V254" s="176">
        <v>1311712.4057498253</v>
      </c>
      <c r="W254" s="74">
        <f t="shared" si="10"/>
        <v>3977508.1011075778</v>
      </c>
      <c r="X254" s="177"/>
    </row>
    <row r="255" spans="1:24" s="178" customFormat="1">
      <c r="A255" s="104">
        <v>781</v>
      </c>
      <c r="B255" s="99" t="s">
        <v>253</v>
      </c>
      <c r="C255" s="100">
        <v>3584</v>
      </c>
      <c r="D255" s="100">
        <v>3019905.78</v>
      </c>
      <c r="E255" s="100">
        <v>996512.87054302613</v>
      </c>
      <c r="F255" s="100">
        <v>4016418.6505430257</v>
      </c>
      <c r="G255" s="169">
        <v>1357.49</v>
      </c>
      <c r="H255" s="170">
        <v>4865244.16</v>
      </c>
      <c r="I255" s="170">
        <v>-848825.50945697445</v>
      </c>
      <c r="J255" s="171">
        <f t="shared" si="9"/>
        <v>-0.21133890246780226</v>
      </c>
      <c r="K255" s="172">
        <v>356275.03206399997</v>
      </c>
      <c r="L255" s="172">
        <v>0</v>
      </c>
      <c r="M255" s="172">
        <v>37252.865209541669</v>
      </c>
      <c r="N255" s="172">
        <v>58101.690104858382</v>
      </c>
      <c r="O255" s="172">
        <v>0</v>
      </c>
      <c r="P255" s="173">
        <v>-214305.09000000003</v>
      </c>
      <c r="Q255" s="173">
        <v>1248489.7691305799</v>
      </c>
      <c r="R255" s="174">
        <v>1306112.8193550841</v>
      </c>
      <c r="S255" s="100">
        <v>1943101.5764070894</v>
      </c>
      <c r="T255" s="175">
        <v>555800.38442719635</v>
      </c>
      <c r="U255" s="176">
        <v>2498901.9608342857</v>
      </c>
      <c r="V255" s="176">
        <v>762515.52653531311</v>
      </c>
      <c r="W255" s="74">
        <f t="shared" si="10"/>
        <v>3261417.4873695988</v>
      </c>
      <c r="X255" s="177"/>
    </row>
    <row r="256" spans="1:24" s="178" customFormat="1">
      <c r="A256" s="104">
        <v>783</v>
      </c>
      <c r="B256" s="99" t="s">
        <v>254</v>
      </c>
      <c r="C256" s="100">
        <v>6588</v>
      </c>
      <c r="D256" s="100">
        <v>8211001.6499999994</v>
      </c>
      <c r="E256" s="100">
        <v>1117784.8537190536</v>
      </c>
      <c r="F256" s="100">
        <v>9328786.5037190523</v>
      </c>
      <c r="G256" s="169">
        <v>1357.49</v>
      </c>
      <c r="H256" s="170">
        <v>8943144.1199999992</v>
      </c>
      <c r="I256" s="170">
        <v>385642.38371905312</v>
      </c>
      <c r="J256" s="171">
        <f t="shared" si="9"/>
        <v>4.1338965530544766E-2</v>
      </c>
      <c r="K256" s="172">
        <v>0</v>
      </c>
      <c r="L256" s="172">
        <v>0</v>
      </c>
      <c r="M256" s="172">
        <v>101470.09432315729</v>
      </c>
      <c r="N256" s="172">
        <v>106724.7515497998</v>
      </c>
      <c r="O256" s="172">
        <v>0</v>
      </c>
      <c r="P256" s="173">
        <v>-361487.73000000004</v>
      </c>
      <c r="Q256" s="173">
        <v>321640.53871847037</v>
      </c>
      <c r="R256" s="174">
        <v>197928.02868102744</v>
      </c>
      <c r="S256" s="100">
        <v>751918.06699150801</v>
      </c>
      <c r="T256" s="175">
        <v>1735930.5551118834</v>
      </c>
      <c r="U256" s="176">
        <v>2487848.6221033912</v>
      </c>
      <c r="V256" s="176">
        <v>1191405.4093865491</v>
      </c>
      <c r="W256" s="74">
        <f t="shared" si="10"/>
        <v>3679254.0314899404</v>
      </c>
      <c r="X256" s="177"/>
    </row>
    <row r="257" spans="1:24" s="178" customFormat="1">
      <c r="A257" s="104">
        <v>785</v>
      </c>
      <c r="B257" s="99" t="s">
        <v>255</v>
      </c>
      <c r="C257" s="100">
        <v>2673</v>
      </c>
      <c r="D257" s="100">
        <v>2867519.48</v>
      </c>
      <c r="E257" s="100">
        <v>1333859.8056770565</v>
      </c>
      <c r="F257" s="100">
        <v>4201379.2856770568</v>
      </c>
      <c r="G257" s="169">
        <v>1357.49</v>
      </c>
      <c r="H257" s="170">
        <v>3628570.77</v>
      </c>
      <c r="I257" s="170">
        <v>572808.51567705674</v>
      </c>
      <c r="J257" s="171">
        <f t="shared" si="9"/>
        <v>0.13633820627188342</v>
      </c>
      <c r="K257" s="172">
        <v>837200.66443200014</v>
      </c>
      <c r="L257" s="172">
        <v>0</v>
      </c>
      <c r="M257" s="172">
        <v>33469.866979898186</v>
      </c>
      <c r="N257" s="172">
        <v>49916.175161407002</v>
      </c>
      <c r="O257" s="172">
        <v>0</v>
      </c>
      <c r="P257" s="173">
        <v>-170345.43000000002</v>
      </c>
      <c r="Q257" s="173">
        <v>600980.02634213038</v>
      </c>
      <c r="R257" s="173">
        <v>523216.70295990806</v>
      </c>
      <c r="S257" s="100">
        <v>2447246.5215524007</v>
      </c>
      <c r="T257" s="175">
        <v>890306.62881239434</v>
      </c>
      <c r="U257" s="176">
        <v>3337553.1503647948</v>
      </c>
      <c r="V257" s="176">
        <v>573303.01273730304</v>
      </c>
      <c r="W257" s="74">
        <f t="shared" si="10"/>
        <v>3910856.1631020978</v>
      </c>
      <c r="X257" s="177"/>
    </row>
    <row r="258" spans="1:24" s="178" customFormat="1">
      <c r="A258" s="104">
        <v>790</v>
      </c>
      <c r="B258" s="99" t="s">
        <v>256</v>
      </c>
      <c r="C258" s="100">
        <v>23998</v>
      </c>
      <c r="D258" s="100">
        <v>32506887.079999998</v>
      </c>
      <c r="E258" s="100">
        <v>3969693.470613563</v>
      </c>
      <c r="F258" s="100">
        <v>36476580.55061356</v>
      </c>
      <c r="G258" s="169">
        <v>1357.49</v>
      </c>
      <c r="H258" s="170">
        <v>32577045.02</v>
      </c>
      <c r="I258" s="170">
        <v>3899535.5306135602</v>
      </c>
      <c r="J258" s="171">
        <f t="shared" si="9"/>
        <v>0.10690518331899856</v>
      </c>
      <c r="K258" s="172">
        <v>0</v>
      </c>
      <c r="L258" s="172">
        <v>0</v>
      </c>
      <c r="M258" s="172">
        <v>270695.01237474335</v>
      </c>
      <c r="N258" s="172">
        <v>494541.53906038735</v>
      </c>
      <c r="O258" s="172">
        <v>0</v>
      </c>
      <c r="P258" s="173">
        <v>-1766453.1674999997</v>
      </c>
      <c r="Q258" s="173">
        <v>3278098.8190262555</v>
      </c>
      <c r="R258" s="174">
        <v>1922700.5173990726</v>
      </c>
      <c r="S258" s="100">
        <v>8099118.25097402</v>
      </c>
      <c r="T258" s="175">
        <v>9957578.2568865996</v>
      </c>
      <c r="U258" s="176">
        <v>18056696.50786062</v>
      </c>
      <c r="V258" s="176">
        <v>4286647.1690116301</v>
      </c>
      <c r="W258" s="74">
        <f t="shared" si="10"/>
        <v>22343343.67687225</v>
      </c>
      <c r="X258" s="177"/>
    </row>
    <row r="259" spans="1:24" s="178" customFormat="1">
      <c r="A259" s="104">
        <v>791</v>
      </c>
      <c r="B259" s="99" t="s">
        <v>257</v>
      </c>
      <c r="C259" s="100">
        <v>5131</v>
      </c>
      <c r="D259" s="100">
        <v>7293642.7199999988</v>
      </c>
      <c r="E259" s="100">
        <v>2148362.4664981337</v>
      </c>
      <c r="F259" s="100">
        <v>9442005.1864981316</v>
      </c>
      <c r="G259" s="169">
        <v>1357.49</v>
      </c>
      <c r="H259" s="170">
        <v>6965281.1900000004</v>
      </c>
      <c r="I259" s="170">
        <v>2476723.9964981312</v>
      </c>
      <c r="J259" s="171">
        <f t="shared" si="9"/>
        <v>0.26230911205596397</v>
      </c>
      <c r="K259" s="172">
        <v>684289.86303999997</v>
      </c>
      <c r="L259" s="172">
        <v>0</v>
      </c>
      <c r="M259" s="172">
        <v>59618.427701569948</v>
      </c>
      <c r="N259" s="172">
        <v>70278.533780294063</v>
      </c>
      <c r="O259" s="172">
        <v>0</v>
      </c>
      <c r="P259" s="173">
        <v>-238312.745</v>
      </c>
      <c r="Q259" s="173">
        <v>1147261.1355685191</v>
      </c>
      <c r="R259" s="174">
        <v>316944.30279168376</v>
      </c>
      <c r="S259" s="100">
        <v>4516803.514380198</v>
      </c>
      <c r="T259" s="175">
        <v>2788174.2729970529</v>
      </c>
      <c r="U259" s="176">
        <v>7304977.7873772513</v>
      </c>
      <c r="V259" s="176">
        <v>1181217.589555837</v>
      </c>
      <c r="W259" s="74">
        <f t="shared" si="10"/>
        <v>8486195.3769330885</v>
      </c>
      <c r="X259" s="177"/>
    </row>
    <row r="260" spans="1:24" s="178" customFormat="1">
      <c r="A260" s="104">
        <v>831</v>
      </c>
      <c r="B260" s="99" t="s">
        <v>258</v>
      </c>
      <c r="C260" s="100">
        <v>4595</v>
      </c>
      <c r="D260" s="100">
        <v>6549968.0999999996</v>
      </c>
      <c r="E260" s="100">
        <v>1575805.6440658602</v>
      </c>
      <c r="F260" s="100">
        <v>8125773.7440658603</v>
      </c>
      <c r="G260" s="169">
        <v>1357.49</v>
      </c>
      <c r="H260" s="170">
        <v>6237666.5499999998</v>
      </c>
      <c r="I260" s="170">
        <v>1888107.1940658605</v>
      </c>
      <c r="J260" s="171">
        <f t="shared" si="9"/>
        <v>0.23236029620498835</v>
      </c>
      <c r="K260" s="172">
        <v>0</v>
      </c>
      <c r="L260" s="172">
        <v>0</v>
      </c>
      <c r="M260" s="172">
        <v>24488.804401893114</v>
      </c>
      <c r="N260" s="172">
        <v>82061.440104214038</v>
      </c>
      <c r="O260" s="172">
        <v>0</v>
      </c>
      <c r="P260" s="173">
        <v>-239595.99500000002</v>
      </c>
      <c r="Q260" s="173">
        <v>299823.68040519831</v>
      </c>
      <c r="R260" s="174">
        <v>410581.82918630476</v>
      </c>
      <c r="S260" s="100">
        <v>2465466.9531634706</v>
      </c>
      <c r="T260" s="175">
        <v>839628.33279283519</v>
      </c>
      <c r="U260" s="176">
        <v>3305095.2859563059</v>
      </c>
      <c r="V260" s="176">
        <v>662990.20918327174</v>
      </c>
      <c r="W260" s="74">
        <f t="shared" si="10"/>
        <v>3968085.4951395774</v>
      </c>
      <c r="X260" s="177"/>
    </row>
    <row r="261" spans="1:24" s="178" customFormat="1">
      <c r="A261" s="104">
        <v>832</v>
      </c>
      <c r="B261" s="99" t="s">
        <v>259</v>
      </c>
      <c r="C261" s="100">
        <v>3913</v>
      </c>
      <c r="D261" s="100">
        <v>5481112.5899999999</v>
      </c>
      <c r="E261" s="100">
        <v>2368412.4690227704</v>
      </c>
      <c r="F261" s="100">
        <v>7849525.0590227703</v>
      </c>
      <c r="G261" s="169">
        <v>1357.49</v>
      </c>
      <c r="H261" s="170">
        <v>5311858.37</v>
      </c>
      <c r="I261" s="170">
        <v>2537666.6890227702</v>
      </c>
      <c r="J261" s="171">
        <f t="shared" si="9"/>
        <v>0.32328920156841923</v>
      </c>
      <c r="K261" s="172">
        <v>1237199.8810079996</v>
      </c>
      <c r="L261" s="172">
        <v>0</v>
      </c>
      <c r="M261" s="172">
        <v>46455.749886680198</v>
      </c>
      <c r="N261" s="172">
        <v>59833.552691622295</v>
      </c>
      <c r="O261" s="172">
        <v>0</v>
      </c>
      <c r="P261" s="173">
        <v>-225608.9</v>
      </c>
      <c r="Q261" s="173">
        <v>1686247.4493301946</v>
      </c>
      <c r="R261" s="174">
        <v>1114186.5040817787</v>
      </c>
      <c r="S261" s="100">
        <v>6455980.9260210451</v>
      </c>
      <c r="T261" s="175">
        <v>1431731.3106253529</v>
      </c>
      <c r="U261" s="176">
        <v>7887712.236646398</v>
      </c>
      <c r="V261" s="176">
        <v>756435.50344342866</v>
      </c>
      <c r="W261" s="74">
        <f t="shared" si="10"/>
        <v>8644147.7400898263</v>
      </c>
      <c r="X261" s="177"/>
    </row>
    <row r="262" spans="1:24" s="178" customFormat="1">
      <c r="A262" s="104">
        <v>833</v>
      </c>
      <c r="B262" s="99" t="s">
        <v>260</v>
      </c>
      <c r="C262" s="100">
        <v>1677</v>
      </c>
      <c r="D262" s="100">
        <v>2085848.36</v>
      </c>
      <c r="E262" s="100">
        <v>455564.42078385915</v>
      </c>
      <c r="F262" s="100">
        <v>2541412.7807838591</v>
      </c>
      <c r="G262" s="169">
        <v>1357.49</v>
      </c>
      <c r="H262" s="170">
        <v>2276510.73</v>
      </c>
      <c r="I262" s="170">
        <v>264902.0507838591</v>
      </c>
      <c r="J262" s="171">
        <f t="shared" si="9"/>
        <v>0.10423416958741909</v>
      </c>
      <c r="K262" s="172">
        <v>50217.304383999995</v>
      </c>
      <c r="L262" s="172">
        <v>0</v>
      </c>
      <c r="M262" s="172">
        <v>15464.772759888143</v>
      </c>
      <c r="N262" s="172">
        <v>22005.875325849975</v>
      </c>
      <c r="O262" s="172">
        <v>5150.4715071752535</v>
      </c>
      <c r="P262" s="173">
        <v>-77251.12</v>
      </c>
      <c r="Q262" s="173">
        <v>511175.18887927657</v>
      </c>
      <c r="R262" s="174">
        <v>643403.33240608778</v>
      </c>
      <c r="S262" s="100">
        <v>1435067.8760461367</v>
      </c>
      <c r="T262" s="175">
        <v>401342.61739297368</v>
      </c>
      <c r="U262" s="176">
        <v>1836410.4934391105</v>
      </c>
      <c r="V262" s="176">
        <v>319177.43982400087</v>
      </c>
      <c r="W262" s="74">
        <f t="shared" si="10"/>
        <v>2155587.9332631114</v>
      </c>
      <c r="X262" s="177"/>
    </row>
    <row r="263" spans="1:24" s="178" customFormat="1">
      <c r="A263" s="104">
        <v>834</v>
      </c>
      <c r="B263" s="99" t="s">
        <v>261</v>
      </c>
      <c r="C263" s="100">
        <v>5967</v>
      </c>
      <c r="D263" s="100">
        <v>8262966.0499999989</v>
      </c>
      <c r="E263" s="100">
        <v>1110717.3491179983</v>
      </c>
      <c r="F263" s="100">
        <v>9373683.3991179969</v>
      </c>
      <c r="G263" s="169">
        <v>1357.49</v>
      </c>
      <c r="H263" s="170">
        <v>8100142.8300000001</v>
      </c>
      <c r="I263" s="170">
        <v>1273540.5691179968</v>
      </c>
      <c r="J263" s="171">
        <f t="shared" si="9"/>
        <v>0.13586340768004057</v>
      </c>
      <c r="K263" s="172">
        <v>0</v>
      </c>
      <c r="L263" s="172">
        <v>0</v>
      </c>
      <c r="M263" s="172">
        <v>48224.752250064063</v>
      </c>
      <c r="N263" s="172">
        <v>112656.6406588559</v>
      </c>
      <c r="O263" s="172">
        <v>0</v>
      </c>
      <c r="P263" s="173">
        <v>-322033.59500000003</v>
      </c>
      <c r="Q263" s="173">
        <v>1228827.6821820433</v>
      </c>
      <c r="R263" s="174">
        <v>786595.51759243896</v>
      </c>
      <c r="S263" s="100">
        <v>3127811.566801399</v>
      </c>
      <c r="T263" s="175">
        <v>1522103.5345020047</v>
      </c>
      <c r="U263" s="176">
        <v>4649915.1013034042</v>
      </c>
      <c r="V263" s="176">
        <v>1065683.7881266284</v>
      </c>
      <c r="W263" s="74">
        <f t="shared" si="10"/>
        <v>5715598.889430033</v>
      </c>
      <c r="X263" s="177"/>
    </row>
    <row r="264" spans="1:24" s="178" customFormat="1">
      <c r="A264" s="104">
        <v>837</v>
      </c>
      <c r="B264" s="99" t="s">
        <v>262</v>
      </c>
      <c r="C264" s="100">
        <v>244223</v>
      </c>
      <c r="D264" s="100">
        <v>299846239.18999994</v>
      </c>
      <c r="E264" s="100">
        <v>59281916.051402606</v>
      </c>
      <c r="F264" s="100">
        <v>359128155.24140257</v>
      </c>
      <c r="G264" s="169">
        <v>1357.49</v>
      </c>
      <c r="H264" s="170">
        <v>331530280.26999998</v>
      </c>
      <c r="I264" s="170">
        <v>27597874.971402586</v>
      </c>
      <c r="J264" s="171">
        <f t="shared" si="9"/>
        <v>7.6846870869401909E-2</v>
      </c>
      <c r="K264" s="172">
        <v>0</v>
      </c>
      <c r="L264" s="172">
        <v>0</v>
      </c>
      <c r="M264" s="172">
        <v>3742870.7500101919</v>
      </c>
      <c r="N264" s="172">
        <v>4943657.8650431829</v>
      </c>
      <c r="O264" s="172">
        <v>3070312.5714212377</v>
      </c>
      <c r="P264" s="173">
        <v>-31387590.619350001</v>
      </c>
      <c r="Q264" s="173">
        <v>-52080224.427214928</v>
      </c>
      <c r="R264" s="174">
        <v>-16714506.631136214</v>
      </c>
      <c r="S264" s="100">
        <v>-60827605.519823946</v>
      </c>
      <c r="T264" s="175">
        <v>3944188.9165353635</v>
      </c>
      <c r="U264" s="176">
        <v>-56883416.603288583</v>
      </c>
      <c r="V264" s="176">
        <v>34980819.591582865</v>
      </c>
      <c r="W264" s="74">
        <f t="shared" si="10"/>
        <v>-21902597.011705719</v>
      </c>
      <c r="X264" s="177"/>
    </row>
    <row r="265" spans="1:24" s="178" customFormat="1">
      <c r="A265" s="104">
        <v>844</v>
      </c>
      <c r="B265" s="99" t="s">
        <v>263</v>
      </c>
      <c r="C265" s="100">
        <v>1479</v>
      </c>
      <c r="D265" s="100">
        <v>1286822</v>
      </c>
      <c r="E265" s="100">
        <v>480042.89322991966</v>
      </c>
      <c r="F265" s="100">
        <v>1766864.8932299197</v>
      </c>
      <c r="G265" s="169">
        <v>1357.49</v>
      </c>
      <c r="H265" s="170">
        <v>2007727.71</v>
      </c>
      <c r="I265" s="170">
        <v>-240862.81677008024</v>
      </c>
      <c r="J265" s="171">
        <f t="shared" si="9"/>
        <v>-0.13632214760335787</v>
      </c>
      <c r="K265" s="172">
        <v>200540.07105599996</v>
      </c>
      <c r="L265" s="172">
        <v>0</v>
      </c>
      <c r="M265" s="172">
        <v>14056.452752305346</v>
      </c>
      <c r="N265" s="172">
        <v>25916.400824713786</v>
      </c>
      <c r="O265" s="172">
        <v>0</v>
      </c>
      <c r="P265" s="173">
        <v>-72814.375</v>
      </c>
      <c r="Q265" s="173">
        <v>32456.154893632938</v>
      </c>
      <c r="R265" s="174">
        <v>-119917.78270891006</v>
      </c>
      <c r="S265" s="100">
        <v>-160625.89495233831</v>
      </c>
      <c r="T265" s="175">
        <v>660880.56790014298</v>
      </c>
      <c r="U265" s="176">
        <v>500254.67294780468</v>
      </c>
      <c r="V265" s="176">
        <v>350327.57536007016</v>
      </c>
      <c r="W265" s="74">
        <f t="shared" si="10"/>
        <v>850582.24830787489</v>
      </c>
      <c r="X265" s="177"/>
    </row>
    <row r="266" spans="1:24" s="178" customFormat="1">
      <c r="A266" s="104">
        <v>845</v>
      </c>
      <c r="B266" s="99" t="s">
        <v>264</v>
      </c>
      <c r="C266" s="100">
        <v>2882</v>
      </c>
      <c r="D266" s="100">
        <v>4183166.12</v>
      </c>
      <c r="E266" s="100">
        <v>1530344.1734867035</v>
      </c>
      <c r="F266" s="100">
        <v>5713510.2934867032</v>
      </c>
      <c r="G266" s="169">
        <v>1357.49</v>
      </c>
      <c r="H266" s="170">
        <v>3912286.18</v>
      </c>
      <c r="I266" s="170">
        <v>1801224.113486703</v>
      </c>
      <c r="J266" s="171">
        <f t="shared" si="9"/>
        <v>0.31525699980624267</v>
      </c>
      <c r="K266" s="172">
        <v>364088.77788800001</v>
      </c>
      <c r="L266" s="172">
        <v>0</v>
      </c>
      <c r="M266" s="172">
        <v>32827.879225741381</v>
      </c>
      <c r="N266" s="172">
        <v>40070.301053138428</v>
      </c>
      <c r="O266" s="172">
        <v>0</v>
      </c>
      <c r="P266" s="173">
        <v>-144438.68350000001</v>
      </c>
      <c r="Q266" s="173">
        <v>264983.62117338402</v>
      </c>
      <c r="R266" s="174">
        <v>98475.382616933959</v>
      </c>
      <c r="S266" s="100">
        <v>2457231.3919439008</v>
      </c>
      <c r="T266" s="175">
        <v>1005762.2059302767</v>
      </c>
      <c r="U266" s="176">
        <v>3462993.5978741776</v>
      </c>
      <c r="V266" s="176">
        <v>560966.30026797939</v>
      </c>
      <c r="W266" s="74">
        <f t="shared" si="10"/>
        <v>4023959.8981421571</v>
      </c>
      <c r="X266" s="177"/>
    </row>
    <row r="267" spans="1:24" s="178" customFormat="1">
      <c r="A267" s="104">
        <v>846</v>
      </c>
      <c r="B267" s="99" t="s">
        <v>265</v>
      </c>
      <c r="C267" s="100">
        <v>4952</v>
      </c>
      <c r="D267" s="100">
        <v>6652687.21</v>
      </c>
      <c r="E267" s="100">
        <v>902183.27509652497</v>
      </c>
      <c r="F267" s="100">
        <v>7554870.4850965254</v>
      </c>
      <c r="G267" s="169">
        <v>1357.49</v>
      </c>
      <c r="H267" s="170">
        <v>6722290.4800000004</v>
      </c>
      <c r="I267" s="170">
        <v>832580.00509652495</v>
      </c>
      <c r="J267" s="171">
        <f t="shared" si="9"/>
        <v>0.11020440479276958</v>
      </c>
      <c r="K267" s="172">
        <v>53607.235541333328</v>
      </c>
      <c r="L267" s="172">
        <v>0</v>
      </c>
      <c r="M267" s="172">
        <v>55667.828459399054</v>
      </c>
      <c r="N267" s="172">
        <v>74939.985284824084</v>
      </c>
      <c r="O267" s="172">
        <v>0</v>
      </c>
      <c r="P267" s="173">
        <v>-254228.63250000001</v>
      </c>
      <c r="Q267" s="173">
        <v>1862295.3953796236</v>
      </c>
      <c r="R267" s="174">
        <v>798628.76218654879</v>
      </c>
      <c r="S267" s="100">
        <v>3423490.5794482538</v>
      </c>
      <c r="T267" s="175">
        <v>2954256.1766410749</v>
      </c>
      <c r="U267" s="176">
        <v>6377746.7560893288</v>
      </c>
      <c r="V267" s="176">
        <v>1090060.7945677161</v>
      </c>
      <c r="W267" s="74">
        <f t="shared" si="10"/>
        <v>7467807.5506570451</v>
      </c>
      <c r="X267" s="177"/>
    </row>
    <row r="268" spans="1:24" s="178" customFormat="1">
      <c r="A268" s="104">
        <v>848</v>
      </c>
      <c r="B268" s="99" t="s">
        <v>266</v>
      </c>
      <c r="C268" s="100">
        <v>4241</v>
      </c>
      <c r="D268" s="100">
        <v>5271980.6399999997</v>
      </c>
      <c r="E268" s="100">
        <v>1525164.0047876879</v>
      </c>
      <c r="F268" s="100">
        <v>6797144.6447876878</v>
      </c>
      <c r="G268" s="169">
        <v>1357.49</v>
      </c>
      <c r="H268" s="170">
        <v>5757115.0899999999</v>
      </c>
      <c r="I268" s="170">
        <v>1040029.554787688</v>
      </c>
      <c r="J268" s="171">
        <f t="shared" ref="J268:J303" si="11">I268/F268</f>
        <v>0.1530097723586363</v>
      </c>
      <c r="K268" s="172">
        <v>240343.7579893333</v>
      </c>
      <c r="L268" s="172">
        <v>0</v>
      </c>
      <c r="M268" s="172">
        <v>47579.864440091631</v>
      </c>
      <c r="N268" s="172">
        <v>79672.896146887157</v>
      </c>
      <c r="O268" s="172">
        <v>0</v>
      </c>
      <c r="P268" s="173">
        <v>-231631.26499999998</v>
      </c>
      <c r="Q268" s="173">
        <v>568124.55437067663</v>
      </c>
      <c r="R268" s="174">
        <v>576729.73097316187</v>
      </c>
      <c r="S268" s="100">
        <v>2320849.0937078386</v>
      </c>
      <c r="T268" s="175">
        <v>2431904.4090813613</v>
      </c>
      <c r="U268" s="176">
        <v>4752753.5027891994</v>
      </c>
      <c r="V268" s="176">
        <v>928094.26553796174</v>
      </c>
      <c r="W268" s="74">
        <f t="shared" ref="W268:W303" si="12">U268+V268</f>
        <v>5680847.7683271607</v>
      </c>
      <c r="X268" s="177"/>
    </row>
    <row r="269" spans="1:24" s="178" customFormat="1">
      <c r="A269" s="104">
        <v>849</v>
      </c>
      <c r="B269" s="99" t="s">
        <v>267</v>
      </c>
      <c r="C269" s="100">
        <v>2938</v>
      </c>
      <c r="D269" s="100">
        <v>4978339.67</v>
      </c>
      <c r="E269" s="100">
        <v>755270.73019429063</v>
      </c>
      <c r="F269" s="100">
        <v>5733610.400194291</v>
      </c>
      <c r="G269" s="169">
        <v>1357.49</v>
      </c>
      <c r="H269" s="170">
        <v>3988305.62</v>
      </c>
      <c r="I269" s="170">
        <v>1745304.7801942909</v>
      </c>
      <c r="J269" s="171">
        <f t="shared" si="11"/>
        <v>0.3043989141876729</v>
      </c>
      <c r="K269" s="172">
        <v>155394.37693866668</v>
      </c>
      <c r="L269" s="172">
        <v>0</v>
      </c>
      <c r="M269" s="172">
        <v>37196.265605891036</v>
      </c>
      <c r="N269" s="172">
        <v>43732.769808650635</v>
      </c>
      <c r="O269" s="172">
        <v>0</v>
      </c>
      <c r="P269" s="173">
        <v>-161036.10500000001</v>
      </c>
      <c r="Q269" s="173">
        <v>571440.34936125285</v>
      </c>
      <c r="R269" s="174">
        <v>101848.67149310854</v>
      </c>
      <c r="S269" s="100">
        <v>2493881.1084018606</v>
      </c>
      <c r="T269" s="175">
        <v>1542832.0677826763</v>
      </c>
      <c r="U269" s="176">
        <v>4036713.1761845369</v>
      </c>
      <c r="V269" s="176">
        <v>624802.38183468417</v>
      </c>
      <c r="W269" s="74">
        <f t="shared" si="12"/>
        <v>4661515.5580192208</v>
      </c>
      <c r="X269" s="177"/>
    </row>
    <row r="270" spans="1:24" s="178" customFormat="1">
      <c r="A270" s="104">
        <v>850</v>
      </c>
      <c r="B270" s="99" t="s">
        <v>268</v>
      </c>
      <c r="C270" s="100">
        <v>2387</v>
      </c>
      <c r="D270" s="100">
        <v>4046904.79</v>
      </c>
      <c r="E270" s="100">
        <v>505450.21920176368</v>
      </c>
      <c r="F270" s="100">
        <v>4552355.0092017641</v>
      </c>
      <c r="G270" s="169">
        <v>1357.49</v>
      </c>
      <c r="H270" s="170">
        <v>3240328.63</v>
      </c>
      <c r="I270" s="170">
        <v>1312026.3792017642</v>
      </c>
      <c r="J270" s="171">
        <f t="shared" si="11"/>
        <v>0.28820827386039527</v>
      </c>
      <c r="K270" s="172">
        <v>30919.683050666663</v>
      </c>
      <c r="L270" s="172">
        <v>0</v>
      </c>
      <c r="M270" s="172">
        <v>18320.750301829936</v>
      </c>
      <c r="N270" s="172">
        <v>41895.893497630139</v>
      </c>
      <c r="O270" s="172">
        <v>0</v>
      </c>
      <c r="P270" s="173">
        <v>-126762.62000000001</v>
      </c>
      <c r="Q270" s="173">
        <v>452798.20734385669</v>
      </c>
      <c r="R270" s="174">
        <v>406017.78741767467</v>
      </c>
      <c r="S270" s="100">
        <v>2135216.0808134223</v>
      </c>
      <c r="T270" s="175">
        <v>844296.0164284627</v>
      </c>
      <c r="U270" s="176">
        <v>2979512.097241885</v>
      </c>
      <c r="V270" s="176">
        <v>414579.7562173722</v>
      </c>
      <c r="W270" s="74">
        <f t="shared" si="12"/>
        <v>3394091.8534592572</v>
      </c>
      <c r="X270" s="177"/>
    </row>
    <row r="271" spans="1:24" s="178" customFormat="1">
      <c r="A271" s="104">
        <v>851</v>
      </c>
      <c r="B271" s="99" t="s">
        <v>269</v>
      </c>
      <c r="C271" s="100">
        <v>21333</v>
      </c>
      <c r="D271" s="100">
        <v>33447319.09</v>
      </c>
      <c r="E271" s="100">
        <v>3684521.5118757533</v>
      </c>
      <c r="F271" s="100">
        <v>37131840.601875752</v>
      </c>
      <c r="G271" s="169">
        <v>1357.49</v>
      </c>
      <c r="H271" s="170">
        <v>28959334.170000002</v>
      </c>
      <c r="I271" s="170">
        <v>8172506.4318757504</v>
      </c>
      <c r="J271" s="171">
        <f t="shared" si="11"/>
        <v>0.22009429910842901</v>
      </c>
      <c r="K271" s="172">
        <v>187822.89988800001</v>
      </c>
      <c r="L271" s="172">
        <v>0</v>
      </c>
      <c r="M271" s="172">
        <v>275948.17590176559</v>
      </c>
      <c r="N271" s="172">
        <v>393017.39976434922</v>
      </c>
      <c r="O271" s="172">
        <v>0</v>
      </c>
      <c r="P271" s="173">
        <v>-1521914.4745499999</v>
      </c>
      <c r="Q271" s="173">
        <v>-3093335.6213536244</v>
      </c>
      <c r="R271" s="174">
        <v>-2353377.4286165251</v>
      </c>
      <c r="S271" s="100">
        <v>2060667.3829097142</v>
      </c>
      <c r="T271" s="175">
        <v>6623683.4318045564</v>
      </c>
      <c r="U271" s="176">
        <v>8684350.8147142716</v>
      </c>
      <c r="V271" s="176">
        <v>3168869.9046917036</v>
      </c>
      <c r="W271" s="74">
        <f t="shared" si="12"/>
        <v>11853220.719405975</v>
      </c>
      <c r="X271" s="177"/>
    </row>
    <row r="272" spans="1:24" s="178" customFormat="1">
      <c r="A272" s="104">
        <v>853</v>
      </c>
      <c r="B272" s="99" t="s">
        <v>270</v>
      </c>
      <c r="C272" s="100">
        <v>195137</v>
      </c>
      <c r="D272" s="100">
        <v>229491271.88</v>
      </c>
      <c r="E272" s="100">
        <v>71102919.72689791</v>
      </c>
      <c r="F272" s="100">
        <v>300594191.60689789</v>
      </c>
      <c r="G272" s="169">
        <v>1357.49</v>
      </c>
      <c r="H272" s="170">
        <v>264896526.13</v>
      </c>
      <c r="I272" s="170">
        <v>35697665.476897895</v>
      </c>
      <c r="J272" s="171">
        <f t="shared" si="11"/>
        <v>0.11875700354044606</v>
      </c>
      <c r="K272" s="172">
        <v>0</v>
      </c>
      <c r="L272" s="172">
        <v>0</v>
      </c>
      <c r="M272" s="172">
        <v>3057755.706997944</v>
      </c>
      <c r="N272" s="172">
        <v>3369676.5717320642</v>
      </c>
      <c r="O272" s="172">
        <v>1285804.7603342002</v>
      </c>
      <c r="P272" s="173">
        <v>-20359884.467250001</v>
      </c>
      <c r="Q272" s="173">
        <v>-14897571.48047613</v>
      </c>
      <c r="R272" s="174">
        <v>3279958.0116260764</v>
      </c>
      <c r="S272" s="100">
        <v>11433404.579862051</v>
      </c>
      <c r="T272" s="175">
        <v>-2685954.7905126396</v>
      </c>
      <c r="U272" s="176">
        <v>8747449.7893494107</v>
      </c>
      <c r="V272" s="176">
        <v>30313200.656417221</v>
      </c>
      <c r="W272" s="74">
        <f t="shared" si="12"/>
        <v>39060650.445766628</v>
      </c>
      <c r="X272" s="177"/>
    </row>
    <row r="273" spans="1:24" s="178" customFormat="1">
      <c r="A273" s="104">
        <v>854</v>
      </c>
      <c r="B273" s="99" t="s">
        <v>271</v>
      </c>
      <c r="C273" s="100">
        <v>3296</v>
      </c>
      <c r="D273" s="100">
        <v>2932630.2500000005</v>
      </c>
      <c r="E273" s="100">
        <v>1704144.9486598056</v>
      </c>
      <c r="F273" s="100">
        <v>4636775.1986598056</v>
      </c>
      <c r="G273" s="169">
        <v>1357.49</v>
      </c>
      <c r="H273" s="170">
        <v>4474287.04</v>
      </c>
      <c r="I273" s="170">
        <v>162488.15865980554</v>
      </c>
      <c r="J273" s="171">
        <f t="shared" si="11"/>
        <v>3.5043354852909506E-2</v>
      </c>
      <c r="K273" s="172">
        <v>1064207.9447039999</v>
      </c>
      <c r="L273" s="172">
        <v>0</v>
      </c>
      <c r="M273" s="172">
        <v>41397.414920524723</v>
      </c>
      <c r="N273" s="172">
        <v>38307.517073735711</v>
      </c>
      <c r="O273" s="172">
        <v>0</v>
      </c>
      <c r="P273" s="173">
        <v>-147113.80499999999</v>
      </c>
      <c r="Q273" s="173">
        <v>711492.36806556024</v>
      </c>
      <c r="R273" s="174">
        <v>324962.2577487462</v>
      </c>
      <c r="S273" s="100">
        <v>2195741.8561723721</v>
      </c>
      <c r="T273" s="175">
        <v>1306155.668749063</v>
      </c>
      <c r="U273" s="176">
        <v>3501897.5249214349</v>
      </c>
      <c r="V273" s="176">
        <v>658671.04469269828</v>
      </c>
      <c r="W273" s="74">
        <f t="shared" si="12"/>
        <v>4160568.5696141333</v>
      </c>
      <c r="X273" s="177"/>
    </row>
    <row r="274" spans="1:24" s="178" customFormat="1">
      <c r="A274" s="104">
        <v>857</v>
      </c>
      <c r="B274" s="99" t="s">
        <v>272</v>
      </c>
      <c r="C274" s="100">
        <v>2420</v>
      </c>
      <c r="D274" s="100">
        <v>2350270.89</v>
      </c>
      <c r="E274" s="100">
        <v>774008.08682946558</v>
      </c>
      <c r="F274" s="100">
        <v>3124278.9768294655</v>
      </c>
      <c r="G274" s="169">
        <v>1357.49</v>
      </c>
      <c r="H274" s="170">
        <v>3285125.8</v>
      </c>
      <c r="I274" s="170">
        <v>-160846.82317053434</v>
      </c>
      <c r="J274" s="171">
        <f t="shared" si="11"/>
        <v>-5.1482861922197011E-2</v>
      </c>
      <c r="K274" s="172">
        <v>262873.75839999993</v>
      </c>
      <c r="L274" s="172">
        <v>0</v>
      </c>
      <c r="M274" s="172">
        <v>25331.95864728</v>
      </c>
      <c r="N274" s="172">
        <v>27936.545866015218</v>
      </c>
      <c r="O274" s="172">
        <v>0</v>
      </c>
      <c r="P274" s="173">
        <v>-161995.5</v>
      </c>
      <c r="Q274" s="173">
        <v>-1167025.4108434487</v>
      </c>
      <c r="R274" s="174">
        <v>-788546.30127169937</v>
      </c>
      <c r="S274" s="100">
        <v>-1962271.7723723873</v>
      </c>
      <c r="T274" s="175">
        <v>981437.77164200554</v>
      </c>
      <c r="U274" s="176">
        <v>-980834.00073038181</v>
      </c>
      <c r="V274" s="176">
        <v>527361.04443364893</v>
      </c>
      <c r="W274" s="74">
        <f t="shared" si="12"/>
        <v>-453472.95629673288</v>
      </c>
      <c r="X274" s="177"/>
    </row>
    <row r="275" spans="1:24" s="178" customFormat="1">
      <c r="A275" s="104">
        <v>858</v>
      </c>
      <c r="B275" s="99" t="s">
        <v>273</v>
      </c>
      <c r="C275" s="100">
        <v>39718</v>
      </c>
      <c r="D275" s="100">
        <v>67377186.120000005</v>
      </c>
      <c r="E275" s="100">
        <v>8059955.2724082787</v>
      </c>
      <c r="F275" s="100">
        <v>75437141.392408282</v>
      </c>
      <c r="G275" s="169">
        <v>1357.49</v>
      </c>
      <c r="H275" s="170">
        <v>53916787.82</v>
      </c>
      <c r="I275" s="170">
        <v>21520353.572408281</v>
      </c>
      <c r="J275" s="171">
        <f t="shared" si="11"/>
        <v>0.2852753057073556</v>
      </c>
      <c r="K275" s="172">
        <v>0</v>
      </c>
      <c r="L275" s="172">
        <v>0</v>
      </c>
      <c r="M275" s="172">
        <v>404243.05602687836</v>
      </c>
      <c r="N275" s="172">
        <v>781119.72420620418</v>
      </c>
      <c r="O275" s="172">
        <v>360034.5824941771</v>
      </c>
      <c r="P275" s="173">
        <v>-2544066.0631500003</v>
      </c>
      <c r="Q275" s="173">
        <v>2487034.7863207255</v>
      </c>
      <c r="R275" s="174">
        <v>827785.34779093298</v>
      </c>
      <c r="S275" s="100">
        <v>23836505.006097198</v>
      </c>
      <c r="T275" s="175">
        <v>-686944.33077511692</v>
      </c>
      <c r="U275" s="176">
        <v>23149560.675322082</v>
      </c>
      <c r="V275" s="176">
        <v>4462632.614209543</v>
      </c>
      <c r="W275" s="74">
        <f t="shared" si="12"/>
        <v>27612193.289531626</v>
      </c>
      <c r="X275" s="177"/>
    </row>
    <row r="276" spans="1:24" s="178" customFormat="1">
      <c r="A276" s="104">
        <v>859</v>
      </c>
      <c r="B276" s="99" t="s">
        <v>274</v>
      </c>
      <c r="C276" s="100">
        <v>6593</v>
      </c>
      <c r="D276" s="100">
        <v>18387684</v>
      </c>
      <c r="E276" s="100">
        <v>877565.06901993346</v>
      </c>
      <c r="F276" s="100">
        <v>19265249.069019932</v>
      </c>
      <c r="G276" s="169">
        <v>1357.49</v>
      </c>
      <c r="H276" s="170">
        <v>8949931.5700000003</v>
      </c>
      <c r="I276" s="170">
        <v>10315317.499019932</v>
      </c>
      <c r="J276" s="171">
        <f t="shared" si="11"/>
        <v>0.5354364982287092</v>
      </c>
      <c r="K276" s="172">
        <v>0</v>
      </c>
      <c r="L276" s="172">
        <v>0</v>
      </c>
      <c r="M276" s="172">
        <v>45926.895687132892</v>
      </c>
      <c r="N276" s="172">
        <v>107548.93526677745</v>
      </c>
      <c r="O276" s="172">
        <v>0</v>
      </c>
      <c r="P276" s="173">
        <v>-285407.15000000002</v>
      </c>
      <c r="Q276" s="173">
        <v>-1591538.826485574</v>
      </c>
      <c r="R276" s="174">
        <v>-1816796.2250790051</v>
      </c>
      <c r="S276" s="100">
        <v>6775051.1284092646</v>
      </c>
      <c r="T276" s="175">
        <v>4830090.4899344286</v>
      </c>
      <c r="U276" s="176">
        <v>11605141.618343692</v>
      </c>
      <c r="V276" s="176">
        <v>953070.92095545004</v>
      </c>
      <c r="W276" s="74">
        <f t="shared" si="12"/>
        <v>12558212.539299142</v>
      </c>
      <c r="X276" s="177"/>
    </row>
    <row r="277" spans="1:24" s="178" customFormat="1">
      <c r="A277" s="104">
        <v>886</v>
      </c>
      <c r="B277" s="99" t="s">
        <v>275</v>
      </c>
      <c r="C277" s="100">
        <v>12669</v>
      </c>
      <c r="D277" s="100">
        <v>19547910.740000002</v>
      </c>
      <c r="E277" s="100">
        <v>1613177.8082949598</v>
      </c>
      <c r="F277" s="100">
        <v>21161088.548294961</v>
      </c>
      <c r="G277" s="169">
        <v>1357.49</v>
      </c>
      <c r="H277" s="170">
        <v>17198040.809999999</v>
      </c>
      <c r="I277" s="170">
        <v>3963047.7382949628</v>
      </c>
      <c r="J277" s="171">
        <f t="shared" si="11"/>
        <v>0.1872799562862886</v>
      </c>
      <c r="K277" s="172">
        <v>0</v>
      </c>
      <c r="L277" s="172">
        <v>0</v>
      </c>
      <c r="M277" s="172">
        <v>119332.02645182691</v>
      </c>
      <c r="N277" s="172">
        <v>183051.20325767543</v>
      </c>
      <c r="O277" s="172">
        <v>0</v>
      </c>
      <c r="P277" s="173">
        <v>-762047.11</v>
      </c>
      <c r="Q277" s="173">
        <v>-534326.5675859456</v>
      </c>
      <c r="R277" s="174">
        <v>-826780.32890435145</v>
      </c>
      <c r="S277" s="100">
        <v>2142276.961514168</v>
      </c>
      <c r="T277" s="175">
        <v>4301424.0999228768</v>
      </c>
      <c r="U277" s="176">
        <v>6443701.0614370443</v>
      </c>
      <c r="V277" s="176">
        <v>1865539.3628148586</v>
      </c>
      <c r="W277" s="74">
        <f t="shared" si="12"/>
        <v>8309240.4242519028</v>
      </c>
      <c r="X277" s="177"/>
    </row>
    <row r="278" spans="1:24" s="178" customFormat="1">
      <c r="A278" s="104">
        <v>887</v>
      </c>
      <c r="B278" s="99" t="s">
        <v>276</v>
      </c>
      <c r="C278" s="100">
        <v>4669</v>
      </c>
      <c r="D278" s="100">
        <v>5826922.3199999994</v>
      </c>
      <c r="E278" s="100">
        <v>1037517.518267112</v>
      </c>
      <c r="F278" s="100">
        <v>6864439.8382671112</v>
      </c>
      <c r="G278" s="169">
        <v>1357.49</v>
      </c>
      <c r="H278" s="170">
        <v>6338120.8099999996</v>
      </c>
      <c r="I278" s="170">
        <v>526319.02826711163</v>
      </c>
      <c r="J278" s="171">
        <f t="shared" si="11"/>
        <v>7.6673266962447126E-2</v>
      </c>
      <c r="K278" s="172">
        <v>0</v>
      </c>
      <c r="L278" s="172">
        <v>0</v>
      </c>
      <c r="M278" s="172">
        <v>47716.079182129484</v>
      </c>
      <c r="N278" s="172">
        <v>73585.714494004453</v>
      </c>
      <c r="O278" s="172">
        <v>0</v>
      </c>
      <c r="P278" s="173">
        <v>-374032.87499999994</v>
      </c>
      <c r="Q278" s="173">
        <v>-207635.47978009735</v>
      </c>
      <c r="R278" s="174">
        <v>-57867.185681172916</v>
      </c>
      <c r="S278" s="100">
        <v>8085.2814819753403</v>
      </c>
      <c r="T278" s="175">
        <v>2405880.6837205752</v>
      </c>
      <c r="U278" s="176">
        <v>2413965.9652025504</v>
      </c>
      <c r="V278" s="176">
        <v>999678.36703362246</v>
      </c>
      <c r="W278" s="74">
        <f t="shared" si="12"/>
        <v>3413644.3322361726</v>
      </c>
      <c r="X278" s="177"/>
    </row>
    <row r="279" spans="1:24" s="178" customFormat="1">
      <c r="A279" s="104">
        <v>889</v>
      </c>
      <c r="B279" s="99" t="s">
        <v>277</v>
      </c>
      <c r="C279" s="100">
        <v>2568</v>
      </c>
      <c r="D279" s="100">
        <v>3633447.0099999993</v>
      </c>
      <c r="E279" s="100">
        <v>1582350.8721091545</v>
      </c>
      <c r="F279" s="100">
        <v>5215797.882109154</v>
      </c>
      <c r="G279" s="169">
        <v>1357.49</v>
      </c>
      <c r="H279" s="170">
        <v>3486034.32</v>
      </c>
      <c r="I279" s="170">
        <v>1729763.5621091542</v>
      </c>
      <c r="J279" s="171">
        <f t="shared" si="11"/>
        <v>0.33163930067966435</v>
      </c>
      <c r="K279" s="172">
        <v>320575.10899199999</v>
      </c>
      <c r="L279" s="172">
        <v>0</v>
      </c>
      <c r="M279" s="172">
        <v>29116.993948103871</v>
      </c>
      <c r="N279" s="172">
        <v>43948.505071937572</v>
      </c>
      <c r="O279" s="172">
        <v>0</v>
      </c>
      <c r="P279" s="173">
        <v>-106697.375</v>
      </c>
      <c r="Q279" s="173">
        <v>977582.7936448477</v>
      </c>
      <c r="R279" s="174">
        <v>354238.36625619186</v>
      </c>
      <c r="S279" s="100">
        <v>3348527.9550222354</v>
      </c>
      <c r="T279" s="175">
        <v>691022.97430247092</v>
      </c>
      <c r="U279" s="176">
        <v>4039550.9293247061</v>
      </c>
      <c r="V279" s="176">
        <v>532330.61020485696</v>
      </c>
      <c r="W279" s="74">
        <f t="shared" si="12"/>
        <v>4571881.5395295629</v>
      </c>
      <c r="X279" s="177"/>
    </row>
    <row r="280" spans="1:24" s="178" customFormat="1">
      <c r="A280" s="104">
        <v>890</v>
      </c>
      <c r="B280" s="99" t="s">
        <v>278</v>
      </c>
      <c r="C280" s="100">
        <v>1176</v>
      </c>
      <c r="D280" s="100">
        <v>1444678.9800000002</v>
      </c>
      <c r="E280" s="100">
        <v>1167749.0925970175</v>
      </c>
      <c r="F280" s="100">
        <v>2612428.0725970175</v>
      </c>
      <c r="G280" s="169">
        <v>1357.49</v>
      </c>
      <c r="H280" s="170">
        <v>1596408.24</v>
      </c>
      <c r="I280" s="170">
        <v>1016019.8325970175</v>
      </c>
      <c r="J280" s="171">
        <f t="shared" si="11"/>
        <v>0.38891782064912167</v>
      </c>
      <c r="K280" s="172">
        <v>421271.80031999998</v>
      </c>
      <c r="L280" s="172">
        <v>450429.84</v>
      </c>
      <c r="M280" s="172">
        <v>14052.917335654161</v>
      </c>
      <c r="N280" s="172">
        <v>16626.928667336477</v>
      </c>
      <c r="O280" s="172">
        <v>0</v>
      </c>
      <c r="P280" s="173">
        <v>-57001.454999999994</v>
      </c>
      <c r="Q280" s="173">
        <v>119504.00518397168</v>
      </c>
      <c r="R280" s="174">
        <v>577443.83337277023</v>
      </c>
      <c r="S280" s="100">
        <v>2558347.7024767501</v>
      </c>
      <c r="T280" s="175">
        <v>532509.90531625517</v>
      </c>
      <c r="U280" s="176">
        <v>3090857.6077930052</v>
      </c>
      <c r="V280" s="176">
        <v>231412.57604430921</v>
      </c>
      <c r="W280" s="74">
        <f t="shared" si="12"/>
        <v>3322270.1838373146</v>
      </c>
      <c r="X280" s="177"/>
    </row>
    <row r="281" spans="1:24" s="178" customFormat="1">
      <c r="A281" s="104">
        <v>892</v>
      </c>
      <c r="B281" s="99" t="s">
        <v>279</v>
      </c>
      <c r="C281" s="100">
        <v>3634</v>
      </c>
      <c r="D281" s="100">
        <v>8280264.0499999998</v>
      </c>
      <c r="E281" s="100">
        <v>621000.61433506047</v>
      </c>
      <c r="F281" s="100">
        <v>8901264.6643350609</v>
      </c>
      <c r="G281" s="169">
        <v>1357.49</v>
      </c>
      <c r="H281" s="170">
        <v>4933118.66</v>
      </c>
      <c r="I281" s="170">
        <v>3968146.0043350607</v>
      </c>
      <c r="J281" s="171">
        <f t="shared" si="11"/>
        <v>0.44579575531939175</v>
      </c>
      <c r="K281" s="172">
        <v>0</v>
      </c>
      <c r="L281" s="172">
        <v>0</v>
      </c>
      <c r="M281" s="172">
        <v>27677.781836860129</v>
      </c>
      <c r="N281" s="172">
        <v>70783.690284110897</v>
      </c>
      <c r="O281" s="172">
        <v>0</v>
      </c>
      <c r="P281" s="173">
        <v>-191417.67499999999</v>
      </c>
      <c r="Q281" s="173">
        <v>288722.43027402594</v>
      </c>
      <c r="R281" s="174">
        <v>71417.300230313907</v>
      </c>
      <c r="S281" s="100">
        <v>4235329.5319603719</v>
      </c>
      <c r="T281" s="175">
        <v>2047348.8561023241</v>
      </c>
      <c r="U281" s="176">
        <v>6282678.388062696</v>
      </c>
      <c r="V281" s="176">
        <v>581837.33491472271</v>
      </c>
      <c r="W281" s="74">
        <f t="shared" si="12"/>
        <v>6864515.7229774185</v>
      </c>
      <c r="X281" s="177"/>
    </row>
    <row r="282" spans="1:24" s="178" customFormat="1">
      <c r="A282" s="104">
        <v>893</v>
      </c>
      <c r="B282" s="99" t="s">
        <v>280</v>
      </c>
      <c r="C282" s="100">
        <v>7497</v>
      </c>
      <c r="D282" s="100">
        <v>12907160.709999999</v>
      </c>
      <c r="E282" s="100">
        <v>3835552.8488401906</v>
      </c>
      <c r="F282" s="100">
        <v>16742713.558840189</v>
      </c>
      <c r="G282" s="169">
        <v>1357.49</v>
      </c>
      <c r="H282" s="170">
        <v>10177102.529999999</v>
      </c>
      <c r="I282" s="170">
        <v>6565611.0288401898</v>
      </c>
      <c r="J282" s="171">
        <f t="shared" si="11"/>
        <v>0.39214736642099052</v>
      </c>
      <c r="K282" s="172">
        <v>5399.3194079999994</v>
      </c>
      <c r="L282" s="172">
        <v>0</v>
      </c>
      <c r="M282" s="172">
        <v>95931.947457917515</v>
      </c>
      <c r="N282" s="172">
        <v>116862.41506487812</v>
      </c>
      <c r="O282" s="172">
        <v>14053.447950988317</v>
      </c>
      <c r="P282" s="173">
        <v>-319504.98500000004</v>
      </c>
      <c r="Q282" s="173">
        <v>-627522.68122144893</v>
      </c>
      <c r="R282" s="174">
        <v>-191486.01911852192</v>
      </c>
      <c r="S282" s="100">
        <v>5659344.4733820036</v>
      </c>
      <c r="T282" s="175">
        <v>2202743.0143504692</v>
      </c>
      <c r="U282" s="176">
        <v>7862087.4877324728</v>
      </c>
      <c r="V282" s="176">
        <v>1430350.0308720749</v>
      </c>
      <c r="W282" s="74">
        <f t="shared" si="12"/>
        <v>9292437.5186045468</v>
      </c>
      <c r="X282" s="177"/>
    </row>
    <row r="283" spans="1:24" s="178" customFormat="1">
      <c r="A283" s="104">
        <v>895</v>
      </c>
      <c r="B283" s="99" t="s">
        <v>281</v>
      </c>
      <c r="C283" s="100">
        <v>15463</v>
      </c>
      <c r="D283" s="100">
        <v>19459047.630000003</v>
      </c>
      <c r="E283" s="100">
        <v>3834493.0682144281</v>
      </c>
      <c r="F283" s="100">
        <v>23293540.69821443</v>
      </c>
      <c r="G283" s="169">
        <v>1357.49</v>
      </c>
      <c r="H283" s="170">
        <v>20990867.870000001</v>
      </c>
      <c r="I283" s="170">
        <v>2302672.8282144293</v>
      </c>
      <c r="J283" s="171">
        <f t="shared" si="11"/>
        <v>9.8854564793189256E-2</v>
      </c>
      <c r="K283" s="172">
        <v>0</v>
      </c>
      <c r="L283" s="172">
        <v>0</v>
      </c>
      <c r="M283" s="172">
        <v>250708.35697287531</v>
      </c>
      <c r="N283" s="172">
        <v>274389.03191377345</v>
      </c>
      <c r="O283" s="172">
        <v>0</v>
      </c>
      <c r="P283" s="173">
        <v>-928951.52390000003</v>
      </c>
      <c r="Q283" s="173">
        <v>824573.90924913436</v>
      </c>
      <c r="R283" s="174">
        <v>1531202.1685080451</v>
      </c>
      <c r="S283" s="100">
        <v>4254594.7709582578</v>
      </c>
      <c r="T283" s="175">
        <v>1487712.2159168257</v>
      </c>
      <c r="U283" s="176">
        <v>5742306.9868750833</v>
      </c>
      <c r="V283" s="176">
        <v>2483747.172520977</v>
      </c>
      <c r="W283" s="74">
        <f t="shared" si="12"/>
        <v>8226054.1593960598</v>
      </c>
      <c r="X283" s="177"/>
    </row>
    <row r="284" spans="1:24" s="178" customFormat="1">
      <c r="A284" s="104">
        <v>905</v>
      </c>
      <c r="B284" s="99" t="s">
        <v>282</v>
      </c>
      <c r="C284" s="100">
        <v>67615</v>
      </c>
      <c r="D284" s="100">
        <v>94230860.549999997</v>
      </c>
      <c r="E284" s="100">
        <v>22156459.699612528</v>
      </c>
      <c r="F284" s="100">
        <v>116387320.24961253</v>
      </c>
      <c r="G284" s="169">
        <v>1357.49</v>
      </c>
      <c r="H284" s="170">
        <v>91786686.349999994</v>
      </c>
      <c r="I284" s="170">
        <v>24600633.899612531</v>
      </c>
      <c r="J284" s="171">
        <f t="shared" si="11"/>
        <v>0.21136867699034792</v>
      </c>
      <c r="K284" s="172">
        <v>0</v>
      </c>
      <c r="L284" s="172">
        <v>0</v>
      </c>
      <c r="M284" s="172">
        <v>1076069.326403308</v>
      </c>
      <c r="N284" s="172">
        <v>1414861.8809944734</v>
      </c>
      <c r="O284" s="172">
        <v>21055.122196081702</v>
      </c>
      <c r="P284" s="173">
        <v>-5774165.9530000007</v>
      </c>
      <c r="Q284" s="173">
        <v>-8472429.407875143</v>
      </c>
      <c r="R284" s="174">
        <v>-3166228.8408458158</v>
      </c>
      <c r="S284" s="100">
        <v>9699796.027485434</v>
      </c>
      <c r="T284" s="175">
        <v>2645361.7152829873</v>
      </c>
      <c r="U284" s="176">
        <v>12345157.742768422</v>
      </c>
      <c r="V284" s="176">
        <v>10091513.142283324</v>
      </c>
      <c r="W284" s="74">
        <f t="shared" si="12"/>
        <v>22436670.885051746</v>
      </c>
      <c r="X284" s="177"/>
    </row>
    <row r="285" spans="1:24" s="178" customFormat="1">
      <c r="A285" s="104">
        <v>908</v>
      </c>
      <c r="B285" s="99" t="s">
        <v>283</v>
      </c>
      <c r="C285" s="100">
        <v>20695</v>
      </c>
      <c r="D285" s="100">
        <v>30051478.989999998</v>
      </c>
      <c r="E285" s="100">
        <v>3148723.8019111948</v>
      </c>
      <c r="F285" s="100">
        <v>33200202.791911192</v>
      </c>
      <c r="G285" s="169">
        <v>1357.49</v>
      </c>
      <c r="H285" s="170">
        <v>28093255.550000001</v>
      </c>
      <c r="I285" s="170">
        <v>5106947.2419111915</v>
      </c>
      <c r="J285" s="171">
        <f t="shared" si="11"/>
        <v>0.15382277252702306</v>
      </c>
      <c r="K285" s="172">
        <v>0</v>
      </c>
      <c r="L285" s="172">
        <v>0</v>
      </c>
      <c r="M285" s="172">
        <v>219796.9450465015</v>
      </c>
      <c r="N285" s="172">
        <v>415644.70898933517</v>
      </c>
      <c r="O285" s="172">
        <v>0</v>
      </c>
      <c r="P285" s="173">
        <v>-1421298.2712000003</v>
      </c>
      <c r="Q285" s="173">
        <v>1285905.0545452489</v>
      </c>
      <c r="R285" s="174">
        <v>1249969.9709115387</v>
      </c>
      <c r="S285" s="100">
        <v>6856965.6502038157</v>
      </c>
      <c r="T285" s="175">
        <v>4419473.9656567341</v>
      </c>
      <c r="U285" s="176">
        <v>11276439.61586055</v>
      </c>
      <c r="V285" s="176">
        <v>2833883.4799727495</v>
      </c>
      <c r="W285" s="74">
        <f t="shared" si="12"/>
        <v>14110323.0958333</v>
      </c>
      <c r="X285" s="177"/>
    </row>
    <row r="286" spans="1:24" s="178" customFormat="1">
      <c r="A286" s="104">
        <v>915</v>
      </c>
      <c r="B286" s="99" t="s">
        <v>284</v>
      </c>
      <c r="C286" s="100">
        <v>19973</v>
      </c>
      <c r="D286" s="100">
        <v>22872318.23</v>
      </c>
      <c r="E286" s="100">
        <v>3540592.689168077</v>
      </c>
      <c r="F286" s="100">
        <v>26412910.919168077</v>
      </c>
      <c r="G286" s="169">
        <v>1357.49</v>
      </c>
      <c r="H286" s="170">
        <v>27113147.77</v>
      </c>
      <c r="I286" s="170">
        <v>-700236.85083192214</v>
      </c>
      <c r="J286" s="171">
        <f t="shared" si="11"/>
        <v>-2.6511157856658436E-2</v>
      </c>
      <c r="K286" s="172">
        <v>86571.503813333329</v>
      </c>
      <c r="L286" s="172">
        <v>0</v>
      </c>
      <c r="M286" s="172">
        <v>286399.59233926976</v>
      </c>
      <c r="N286" s="172">
        <v>391705.49083786202</v>
      </c>
      <c r="O286" s="172">
        <v>0</v>
      </c>
      <c r="P286" s="173">
        <v>-1883816.3549999997</v>
      </c>
      <c r="Q286" s="173">
        <v>519166.72017882176</v>
      </c>
      <c r="R286" s="174">
        <v>865412.26053147286</v>
      </c>
      <c r="S286" s="100">
        <v>-434797.63813116238</v>
      </c>
      <c r="T286" s="175">
        <v>6446857.8992642388</v>
      </c>
      <c r="U286" s="176">
        <v>6012060.2611330766</v>
      </c>
      <c r="V286" s="176">
        <v>3229910.3827743712</v>
      </c>
      <c r="W286" s="74">
        <f t="shared" si="12"/>
        <v>9241970.6439074483</v>
      </c>
      <c r="X286" s="177"/>
    </row>
    <row r="287" spans="1:24" s="178" customFormat="1">
      <c r="A287" s="104">
        <v>918</v>
      </c>
      <c r="B287" s="99" t="s">
        <v>285</v>
      </c>
      <c r="C287" s="100">
        <v>2271</v>
      </c>
      <c r="D287" s="100">
        <v>3121869.79</v>
      </c>
      <c r="E287" s="100">
        <v>431666.80504770461</v>
      </c>
      <c r="F287" s="100">
        <v>3553536.5950477049</v>
      </c>
      <c r="G287" s="169">
        <v>1357.49</v>
      </c>
      <c r="H287" s="170">
        <v>3082859.79</v>
      </c>
      <c r="I287" s="170">
        <v>470676.80504770484</v>
      </c>
      <c r="J287" s="171">
        <f t="shared" si="11"/>
        <v>0.13245306259225006</v>
      </c>
      <c r="K287" s="172">
        <v>0</v>
      </c>
      <c r="L287" s="172">
        <v>0</v>
      </c>
      <c r="M287" s="172">
        <v>20798.358002478122</v>
      </c>
      <c r="N287" s="172">
        <v>28416.918755666851</v>
      </c>
      <c r="O287" s="172">
        <v>0</v>
      </c>
      <c r="P287" s="173">
        <v>-117348.625</v>
      </c>
      <c r="Q287" s="173">
        <v>-50426.908010690902</v>
      </c>
      <c r="R287" s="174">
        <v>-13395.547478323122</v>
      </c>
      <c r="S287" s="100">
        <v>338721.00131683575</v>
      </c>
      <c r="T287" s="175">
        <v>752185.48168670957</v>
      </c>
      <c r="U287" s="176">
        <v>1090906.4830035453</v>
      </c>
      <c r="V287" s="176">
        <v>487365.82175122824</v>
      </c>
      <c r="W287" s="74">
        <f t="shared" si="12"/>
        <v>1578272.3047547736</v>
      </c>
      <c r="X287" s="177"/>
    </row>
    <row r="288" spans="1:24" s="178" customFormat="1">
      <c r="A288" s="104">
        <v>921</v>
      </c>
      <c r="B288" s="99" t="s">
        <v>286</v>
      </c>
      <c r="C288" s="100">
        <v>1941</v>
      </c>
      <c r="D288" s="100">
        <v>1773563.6800000002</v>
      </c>
      <c r="E288" s="100">
        <v>535605.37203091756</v>
      </c>
      <c r="F288" s="100">
        <v>2309169.0520309177</v>
      </c>
      <c r="G288" s="169">
        <v>1357.49</v>
      </c>
      <c r="H288" s="170">
        <v>2634888.09</v>
      </c>
      <c r="I288" s="170">
        <v>-325719.03796908213</v>
      </c>
      <c r="J288" s="171">
        <f t="shared" si="11"/>
        <v>-0.14105465240087631</v>
      </c>
      <c r="K288" s="172">
        <v>575303.33164799993</v>
      </c>
      <c r="L288" s="172">
        <v>0</v>
      </c>
      <c r="M288" s="172">
        <v>20723.094183050202</v>
      </c>
      <c r="N288" s="172">
        <v>29405.081879170059</v>
      </c>
      <c r="O288" s="172">
        <v>0</v>
      </c>
      <c r="P288" s="173">
        <v>-102207.61500000001</v>
      </c>
      <c r="Q288" s="173">
        <v>492864.53945027624</v>
      </c>
      <c r="R288" s="174">
        <v>-56439.522818091667</v>
      </c>
      <c r="S288" s="100">
        <v>633929.87137332256</v>
      </c>
      <c r="T288" s="175">
        <v>969792.27737002331</v>
      </c>
      <c r="U288" s="176">
        <v>1603722.1487433459</v>
      </c>
      <c r="V288" s="176">
        <v>466848.63368791179</v>
      </c>
      <c r="W288" s="74">
        <f t="shared" si="12"/>
        <v>2070570.7824312577</v>
      </c>
      <c r="X288" s="177"/>
    </row>
    <row r="289" spans="1:24" s="178" customFormat="1">
      <c r="A289" s="104">
        <v>922</v>
      </c>
      <c r="B289" s="99" t="s">
        <v>287</v>
      </c>
      <c r="C289" s="100">
        <v>4444</v>
      </c>
      <c r="D289" s="100">
        <v>8085883.1400000006</v>
      </c>
      <c r="E289" s="100">
        <v>608176.53734988184</v>
      </c>
      <c r="F289" s="100">
        <v>8694059.6773498822</v>
      </c>
      <c r="G289" s="169">
        <v>1357.49</v>
      </c>
      <c r="H289" s="170">
        <v>6032685.5599999996</v>
      </c>
      <c r="I289" s="170">
        <v>2661374.1173498826</v>
      </c>
      <c r="J289" s="171">
        <f t="shared" si="11"/>
        <v>0.30611408434237031</v>
      </c>
      <c r="K289" s="172">
        <v>0</v>
      </c>
      <c r="L289" s="172">
        <v>0</v>
      </c>
      <c r="M289" s="172">
        <v>24739.318906180437</v>
      </c>
      <c r="N289" s="172">
        <v>84080.936469918204</v>
      </c>
      <c r="O289" s="172">
        <v>17387.253865381084</v>
      </c>
      <c r="P289" s="173">
        <v>-219748.56000000003</v>
      </c>
      <c r="Q289" s="173">
        <v>-433863.17385756993</v>
      </c>
      <c r="R289" s="174">
        <v>-413867.62787282886</v>
      </c>
      <c r="S289" s="100">
        <v>1720102.2648609637</v>
      </c>
      <c r="T289" s="175">
        <v>1367846.5882879053</v>
      </c>
      <c r="U289" s="176">
        <v>3087948.8531488692</v>
      </c>
      <c r="V289" s="176">
        <v>708619.43738629937</v>
      </c>
      <c r="W289" s="74">
        <f t="shared" si="12"/>
        <v>3796568.2905351687</v>
      </c>
      <c r="X289" s="177"/>
    </row>
    <row r="290" spans="1:24" s="178" customFormat="1">
      <c r="A290" s="104">
        <v>924</v>
      </c>
      <c r="B290" s="99" t="s">
        <v>288</v>
      </c>
      <c r="C290" s="100">
        <v>3004</v>
      </c>
      <c r="D290" s="100">
        <v>4436411.8600000003</v>
      </c>
      <c r="E290" s="100">
        <v>674159.77890907275</v>
      </c>
      <c r="F290" s="100">
        <v>5110571.6389090735</v>
      </c>
      <c r="G290" s="169">
        <v>1357.49</v>
      </c>
      <c r="H290" s="170">
        <v>4077899.96</v>
      </c>
      <c r="I290" s="170">
        <v>1032671.6789090736</v>
      </c>
      <c r="J290" s="171">
        <f t="shared" si="11"/>
        <v>0.20206578674034839</v>
      </c>
      <c r="K290" s="172">
        <v>181814.33632</v>
      </c>
      <c r="L290" s="172">
        <v>0</v>
      </c>
      <c r="M290" s="172">
        <v>34139.525921283421</v>
      </c>
      <c r="N290" s="172">
        <v>44630.017062604085</v>
      </c>
      <c r="O290" s="172">
        <v>0</v>
      </c>
      <c r="P290" s="173">
        <v>-122669.995</v>
      </c>
      <c r="Q290" s="173">
        <v>-206122.41685213419</v>
      </c>
      <c r="R290" s="174">
        <v>-369151.36498249811</v>
      </c>
      <c r="S290" s="100">
        <v>595311.7813783288</v>
      </c>
      <c r="T290" s="175">
        <v>1633438.9188614564</v>
      </c>
      <c r="U290" s="176">
        <v>2228750.700239785</v>
      </c>
      <c r="V290" s="176">
        <v>675420.38305382396</v>
      </c>
      <c r="W290" s="74">
        <f t="shared" si="12"/>
        <v>2904171.0832936089</v>
      </c>
      <c r="X290" s="177"/>
    </row>
    <row r="291" spans="1:24" s="178" customFormat="1">
      <c r="A291" s="104">
        <v>925</v>
      </c>
      <c r="B291" s="99" t="s">
        <v>289</v>
      </c>
      <c r="C291" s="100">
        <v>3490</v>
      </c>
      <c r="D291" s="100">
        <v>4741364.8999999994</v>
      </c>
      <c r="E291" s="100">
        <v>1175971.5608807544</v>
      </c>
      <c r="F291" s="100">
        <v>5917336.4608807536</v>
      </c>
      <c r="G291" s="169">
        <v>1357.49</v>
      </c>
      <c r="H291" s="170">
        <v>4737640.0999999996</v>
      </c>
      <c r="I291" s="170">
        <v>1179696.360880754</v>
      </c>
      <c r="J291" s="171">
        <f t="shared" si="11"/>
        <v>0.19936273164111484</v>
      </c>
      <c r="K291" s="172">
        <v>177903.09434666665</v>
      </c>
      <c r="L291" s="172">
        <v>0</v>
      </c>
      <c r="M291" s="172">
        <v>56910.141739663777</v>
      </c>
      <c r="N291" s="172">
        <v>48356.417200965763</v>
      </c>
      <c r="O291" s="172">
        <v>0</v>
      </c>
      <c r="P291" s="173">
        <v>-168200.44750000001</v>
      </c>
      <c r="Q291" s="173">
        <v>964554.08980234561</v>
      </c>
      <c r="R291" s="174">
        <v>756434.14729145542</v>
      </c>
      <c r="S291" s="100">
        <v>3015653.803761851</v>
      </c>
      <c r="T291" s="175">
        <v>-133472.6458072789</v>
      </c>
      <c r="U291" s="176">
        <v>2882181.1579545722</v>
      </c>
      <c r="V291" s="176">
        <v>743727.80888266978</v>
      </c>
      <c r="W291" s="74">
        <f t="shared" si="12"/>
        <v>3625908.9668372422</v>
      </c>
      <c r="X291" s="177"/>
    </row>
    <row r="292" spans="1:24" s="178" customFormat="1">
      <c r="A292" s="104">
        <v>927</v>
      </c>
      <c r="B292" s="99" t="s">
        <v>290</v>
      </c>
      <c r="C292" s="100">
        <v>29239</v>
      </c>
      <c r="D292" s="100">
        <v>49982370.93</v>
      </c>
      <c r="E292" s="100">
        <v>5947694.5986728817</v>
      </c>
      <c r="F292" s="100">
        <v>55930065.528672881</v>
      </c>
      <c r="G292" s="169">
        <v>1357.49</v>
      </c>
      <c r="H292" s="170">
        <v>39691650.109999999</v>
      </c>
      <c r="I292" s="170">
        <v>16238415.418672882</v>
      </c>
      <c r="J292" s="171">
        <f t="shared" si="11"/>
        <v>0.29033428202132466</v>
      </c>
      <c r="K292" s="172">
        <v>0</v>
      </c>
      <c r="L292" s="172">
        <v>0</v>
      </c>
      <c r="M292" s="172">
        <v>225624.97647967708</v>
      </c>
      <c r="N292" s="172">
        <v>572707.88277887425</v>
      </c>
      <c r="O292" s="172">
        <v>9389.5930733171044</v>
      </c>
      <c r="P292" s="173">
        <v>-2456589.9700000002</v>
      </c>
      <c r="Q292" s="173">
        <v>-1183608.67459025</v>
      </c>
      <c r="R292" s="174">
        <v>103457.98705784844</v>
      </c>
      <c r="S292" s="100">
        <v>13509397.213472348</v>
      </c>
      <c r="T292" s="175">
        <v>3778478.5755080874</v>
      </c>
      <c r="U292" s="176">
        <v>17287875.788980436</v>
      </c>
      <c r="V292" s="176">
        <v>4169645.5682006492</v>
      </c>
      <c r="W292" s="74">
        <f t="shared" si="12"/>
        <v>21457521.357181083</v>
      </c>
      <c r="X292" s="177"/>
    </row>
    <row r="293" spans="1:24" s="178" customFormat="1">
      <c r="A293" s="104">
        <v>931</v>
      </c>
      <c r="B293" s="99" t="s">
        <v>291</v>
      </c>
      <c r="C293" s="100">
        <v>6070</v>
      </c>
      <c r="D293" s="100">
        <v>6774455.25</v>
      </c>
      <c r="E293" s="100">
        <v>1693786.8226961705</v>
      </c>
      <c r="F293" s="100">
        <v>8468242.0726961698</v>
      </c>
      <c r="G293" s="169">
        <v>1357.49</v>
      </c>
      <c r="H293" s="170">
        <v>8239964.2999999998</v>
      </c>
      <c r="I293" s="170">
        <v>228277.77269617002</v>
      </c>
      <c r="J293" s="171">
        <f t="shared" si="11"/>
        <v>2.6956925739309856E-2</v>
      </c>
      <c r="K293" s="172">
        <v>801579.14303999988</v>
      </c>
      <c r="L293" s="172">
        <v>0</v>
      </c>
      <c r="M293" s="172">
        <v>82500.62070790703</v>
      </c>
      <c r="N293" s="172">
        <v>111172.78881065261</v>
      </c>
      <c r="O293" s="172">
        <v>0</v>
      </c>
      <c r="P293" s="173">
        <v>-434817.07499999995</v>
      </c>
      <c r="Q293" s="173">
        <v>2436275.0793183893</v>
      </c>
      <c r="R293" s="174">
        <v>1716352.4846798589</v>
      </c>
      <c r="S293" s="100">
        <v>4941340.8142529782</v>
      </c>
      <c r="T293" s="175">
        <v>1865005.5602918142</v>
      </c>
      <c r="U293" s="176">
        <v>6806346.3745447919</v>
      </c>
      <c r="V293" s="176">
        <v>1273343.9948837822</v>
      </c>
      <c r="W293" s="74">
        <f t="shared" si="12"/>
        <v>8079690.3694285741</v>
      </c>
      <c r="X293" s="177"/>
    </row>
    <row r="294" spans="1:24" s="178" customFormat="1">
      <c r="A294" s="104">
        <v>934</v>
      </c>
      <c r="B294" s="99" t="s">
        <v>292</v>
      </c>
      <c r="C294" s="100">
        <v>2756</v>
      </c>
      <c r="D294" s="100">
        <v>3600845.3</v>
      </c>
      <c r="E294" s="100">
        <v>452391.23828222789</v>
      </c>
      <c r="F294" s="100">
        <v>4053236.5382822277</v>
      </c>
      <c r="G294" s="169">
        <v>1357.49</v>
      </c>
      <c r="H294" s="170">
        <v>3741242.44</v>
      </c>
      <c r="I294" s="170">
        <v>311994.09828222776</v>
      </c>
      <c r="J294" s="171">
        <f t="shared" si="11"/>
        <v>7.6974066362890253E-2</v>
      </c>
      <c r="K294" s="172">
        <v>104209.563328</v>
      </c>
      <c r="L294" s="172">
        <v>0</v>
      </c>
      <c r="M294" s="172">
        <v>31535.145399251844</v>
      </c>
      <c r="N294" s="172">
        <v>46154.749656638654</v>
      </c>
      <c r="O294" s="172">
        <v>0</v>
      </c>
      <c r="P294" s="173">
        <v>-130454.995</v>
      </c>
      <c r="Q294" s="173">
        <v>409813.59544919158</v>
      </c>
      <c r="R294" s="174">
        <v>91106.442690656535</v>
      </c>
      <c r="S294" s="100">
        <v>864358.59980596637</v>
      </c>
      <c r="T294" s="175">
        <v>1247068.8255766295</v>
      </c>
      <c r="U294" s="176">
        <v>2111427.425382596</v>
      </c>
      <c r="V294" s="176">
        <v>528824.58933594381</v>
      </c>
      <c r="W294" s="74">
        <f t="shared" si="12"/>
        <v>2640252.01471854</v>
      </c>
      <c r="X294" s="177"/>
    </row>
    <row r="295" spans="1:24" s="178" customFormat="1">
      <c r="A295" s="104">
        <v>935</v>
      </c>
      <c r="B295" s="99" t="s">
        <v>293</v>
      </c>
      <c r="C295" s="100">
        <v>3040</v>
      </c>
      <c r="D295" s="100">
        <v>3438534.33</v>
      </c>
      <c r="E295" s="100">
        <v>929818.2053429113</v>
      </c>
      <c r="F295" s="100">
        <v>4368352.5353429113</v>
      </c>
      <c r="G295" s="169">
        <v>1357.49</v>
      </c>
      <c r="H295" s="170">
        <v>4126769.6</v>
      </c>
      <c r="I295" s="170">
        <v>241582.93534291117</v>
      </c>
      <c r="J295" s="171">
        <f t="shared" si="11"/>
        <v>5.5302985138754868E-2</v>
      </c>
      <c r="K295" s="172">
        <v>120240.47957333333</v>
      </c>
      <c r="L295" s="172">
        <v>0</v>
      </c>
      <c r="M295" s="172">
        <v>41607.453964860644</v>
      </c>
      <c r="N295" s="172">
        <v>61114.606743632161</v>
      </c>
      <c r="O295" s="172">
        <v>0</v>
      </c>
      <c r="P295" s="173">
        <v>-181640.03500000003</v>
      </c>
      <c r="Q295" s="173">
        <v>-1384.6995544617216</v>
      </c>
      <c r="R295" s="174">
        <v>141505.90552974556</v>
      </c>
      <c r="S295" s="100">
        <v>423026.64660002117</v>
      </c>
      <c r="T295" s="175">
        <v>899836.86260089686</v>
      </c>
      <c r="U295" s="176">
        <v>1322863.509200918</v>
      </c>
      <c r="V295" s="176">
        <v>606477.15857137449</v>
      </c>
      <c r="W295" s="74">
        <f t="shared" si="12"/>
        <v>1929340.6677722926</v>
      </c>
      <c r="X295" s="177"/>
    </row>
    <row r="296" spans="1:24" s="178" customFormat="1">
      <c r="A296" s="104">
        <v>936</v>
      </c>
      <c r="B296" s="99" t="s">
        <v>294</v>
      </c>
      <c r="C296" s="100">
        <v>6465</v>
      </c>
      <c r="D296" s="100">
        <v>7430076.6599999992</v>
      </c>
      <c r="E296" s="100">
        <v>1630184.6198281781</v>
      </c>
      <c r="F296" s="100">
        <v>9060261.2798281778</v>
      </c>
      <c r="G296" s="169">
        <v>1357.49</v>
      </c>
      <c r="H296" s="170">
        <v>8776172.8499999996</v>
      </c>
      <c r="I296" s="170">
        <v>284088.42982817814</v>
      </c>
      <c r="J296" s="171">
        <f t="shared" si="11"/>
        <v>3.1355434578986631E-2</v>
      </c>
      <c r="K296" s="172">
        <v>638191.90607999999</v>
      </c>
      <c r="L296" s="172">
        <v>0</v>
      </c>
      <c r="M296" s="172">
        <v>82926.659848273935</v>
      </c>
      <c r="N296" s="172">
        <v>104304.55970925707</v>
      </c>
      <c r="O296" s="172">
        <v>0</v>
      </c>
      <c r="P296" s="173">
        <v>-417677.12</v>
      </c>
      <c r="Q296" s="173">
        <v>2496536.9565103459</v>
      </c>
      <c r="R296" s="174">
        <v>1345893.1229531642</v>
      </c>
      <c r="S296" s="100">
        <v>4534264.5149292191</v>
      </c>
      <c r="T296" s="175">
        <v>1649482.1592507879</v>
      </c>
      <c r="U296" s="176">
        <v>6183746.6741800066</v>
      </c>
      <c r="V296" s="176">
        <v>1346288.2478753014</v>
      </c>
      <c r="W296" s="74">
        <f t="shared" si="12"/>
        <v>7530034.9220553078</v>
      </c>
      <c r="X296" s="177"/>
    </row>
    <row r="297" spans="1:24" s="178" customFormat="1">
      <c r="A297" s="104">
        <v>946</v>
      </c>
      <c r="B297" s="99" t="s">
        <v>295</v>
      </c>
      <c r="C297" s="100">
        <v>6376</v>
      </c>
      <c r="D297" s="100">
        <v>10213340.829999998</v>
      </c>
      <c r="E297" s="100">
        <v>3268125.1241939641</v>
      </c>
      <c r="F297" s="100">
        <v>13481465.954193963</v>
      </c>
      <c r="G297" s="169">
        <v>1357.49</v>
      </c>
      <c r="H297" s="170">
        <v>8655356.2400000002</v>
      </c>
      <c r="I297" s="170">
        <v>4826109.7141939625</v>
      </c>
      <c r="J297" s="171">
        <f t="shared" si="11"/>
        <v>0.35798107791776185</v>
      </c>
      <c r="K297" s="172">
        <v>159257.85770666666</v>
      </c>
      <c r="L297" s="172">
        <v>0</v>
      </c>
      <c r="M297" s="172">
        <v>71987.727782131638</v>
      </c>
      <c r="N297" s="172">
        <v>87257.326609326745</v>
      </c>
      <c r="O297" s="172">
        <v>0</v>
      </c>
      <c r="P297" s="173">
        <v>-267926.26999999996</v>
      </c>
      <c r="Q297" s="173">
        <v>-69238.727095952665</v>
      </c>
      <c r="R297" s="174">
        <v>248680.01792598719</v>
      </c>
      <c r="S297" s="100">
        <v>5056127.6471221214</v>
      </c>
      <c r="T297" s="175">
        <v>2017280.6695064506</v>
      </c>
      <c r="U297" s="176">
        <v>7073408.3166285716</v>
      </c>
      <c r="V297" s="176">
        <v>1289810.6820018175</v>
      </c>
      <c r="W297" s="74">
        <f t="shared" si="12"/>
        <v>8363218.9986303896</v>
      </c>
      <c r="X297" s="177"/>
    </row>
    <row r="298" spans="1:24" s="178" customFormat="1">
      <c r="A298" s="104">
        <v>976</v>
      </c>
      <c r="B298" s="99" t="s">
        <v>296</v>
      </c>
      <c r="C298" s="100">
        <v>3830</v>
      </c>
      <c r="D298" s="100">
        <v>3705430.5100000002</v>
      </c>
      <c r="E298" s="100">
        <v>2109623.1948891003</v>
      </c>
      <c r="F298" s="100">
        <v>5815053.7048891</v>
      </c>
      <c r="G298" s="169">
        <v>1357.49</v>
      </c>
      <c r="H298" s="170">
        <v>5199186.7</v>
      </c>
      <c r="I298" s="170">
        <v>615867.00488909986</v>
      </c>
      <c r="J298" s="171">
        <f t="shared" si="11"/>
        <v>0.10590908289828858</v>
      </c>
      <c r="K298" s="172">
        <v>1213099.12512</v>
      </c>
      <c r="L298" s="172">
        <v>0</v>
      </c>
      <c r="M298" s="172">
        <v>44403.934179111864</v>
      </c>
      <c r="N298" s="172">
        <v>64677.427026729354</v>
      </c>
      <c r="O298" s="172">
        <v>0</v>
      </c>
      <c r="P298" s="173">
        <v>-202823.31690000001</v>
      </c>
      <c r="Q298" s="173">
        <v>609999.86583882815</v>
      </c>
      <c r="R298" s="174">
        <v>315883.86778970098</v>
      </c>
      <c r="S298" s="100">
        <v>2661107.9079434704</v>
      </c>
      <c r="T298" s="175">
        <v>1999713.760601236</v>
      </c>
      <c r="U298" s="176">
        <v>4660821.668544706</v>
      </c>
      <c r="V298" s="176">
        <v>795008.26747679105</v>
      </c>
      <c r="W298" s="74">
        <f t="shared" si="12"/>
        <v>5455829.9360214975</v>
      </c>
      <c r="X298" s="177"/>
    </row>
    <row r="299" spans="1:24" s="178" customFormat="1">
      <c r="A299" s="104">
        <v>977</v>
      </c>
      <c r="B299" s="99" t="s">
        <v>297</v>
      </c>
      <c r="C299" s="100">
        <v>15357</v>
      </c>
      <c r="D299" s="100">
        <v>29281034.260000002</v>
      </c>
      <c r="E299" s="100">
        <v>2000055.2100369104</v>
      </c>
      <c r="F299" s="100">
        <v>31281089.470036913</v>
      </c>
      <c r="G299" s="169">
        <v>1357.49</v>
      </c>
      <c r="H299" s="170">
        <v>20846973.93</v>
      </c>
      <c r="I299" s="170">
        <v>10434115.540036913</v>
      </c>
      <c r="J299" s="171">
        <f t="shared" si="11"/>
        <v>0.3335598509134855</v>
      </c>
      <c r="K299" s="172">
        <v>0</v>
      </c>
      <c r="L299" s="172">
        <v>0</v>
      </c>
      <c r="M299" s="172">
        <v>209147.90464577006</v>
      </c>
      <c r="N299" s="172">
        <v>262591.27195775259</v>
      </c>
      <c r="O299" s="172">
        <v>48640.350284720495</v>
      </c>
      <c r="P299" s="173">
        <v>-1014954.955</v>
      </c>
      <c r="Q299" s="173">
        <v>-60573.918385576966</v>
      </c>
      <c r="R299" s="174">
        <v>-408394.49690884101</v>
      </c>
      <c r="S299" s="100">
        <v>9470571.6966307387</v>
      </c>
      <c r="T299" s="175">
        <v>6495244.7475354979</v>
      </c>
      <c r="U299" s="176">
        <v>15965816.444166236</v>
      </c>
      <c r="V299" s="176">
        <v>2361323.4447593209</v>
      </c>
      <c r="W299" s="74">
        <f t="shared" si="12"/>
        <v>18327139.888925556</v>
      </c>
      <c r="X299" s="177"/>
    </row>
    <row r="300" spans="1:24" s="178" customFormat="1">
      <c r="A300" s="104">
        <v>980</v>
      </c>
      <c r="B300" s="99" t="s">
        <v>298</v>
      </c>
      <c r="C300" s="100">
        <v>33533</v>
      </c>
      <c r="D300" s="100">
        <v>63902336.719999991</v>
      </c>
      <c r="E300" s="100">
        <v>4486349.6782474853</v>
      </c>
      <c r="F300" s="100">
        <v>68388686.39824748</v>
      </c>
      <c r="G300" s="169">
        <v>1357.49</v>
      </c>
      <c r="H300" s="170">
        <v>45520712.170000002</v>
      </c>
      <c r="I300" s="170">
        <v>22867974.228247479</v>
      </c>
      <c r="J300" s="171">
        <f t="shared" si="11"/>
        <v>0.33438241663365958</v>
      </c>
      <c r="K300" s="172">
        <v>0</v>
      </c>
      <c r="L300" s="172">
        <v>0</v>
      </c>
      <c r="M300" s="172">
        <v>286579.87427070155</v>
      </c>
      <c r="N300" s="172">
        <v>616687.78185619018</v>
      </c>
      <c r="O300" s="172">
        <v>185441.16381100152</v>
      </c>
      <c r="P300" s="173">
        <v>-2176486.6323000002</v>
      </c>
      <c r="Q300" s="173">
        <v>-62703.91624709098</v>
      </c>
      <c r="R300" s="174">
        <v>-948007.07198615419</v>
      </c>
      <c r="S300" s="100">
        <v>20769485.427652124</v>
      </c>
      <c r="T300" s="175">
        <v>6668366.5054659639</v>
      </c>
      <c r="U300" s="176">
        <v>27437851.93311809</v>
      </c>
      <c r="V300" s="176">
        <v>4201442.6970381197</v>
      </c>
      <c r="W300" s="74">
        <f t="shared" si="12"/>
        <v>31639294.630156212</v>
      </c>
      <c r="X300" s="177"/>
    </row>
    <row r="301" spans="1:24" s="178" customFormat="1">
      <c r="A301" s="104">
        <v>981</v>
      </c>
      <c r="B301" s="99" t="s">
        <v>299</v>
      </c>
      <c r="C301" s="100">
        <v>2282</v>
      </c>
      <c r="D301" s="100">
        <v>2774435.4099999997</v>
      </c>
      <c r="E301" s="100">
        <v>380143.50349893031</v>
      </c>
      <c r="F301" s="100">
        <v>3154578.9134989302</v>
      </c>
      <c r="G301" s="169">
        <v>1357.49</v>
      </c>
      <c r="H301" s="170">
        <v>3097792.18</v>
      </c>
      <c r="I301" s="170">
        <v>56786.73349893</v>
      </c>
      <c r="J301" s="171">
        <f t="shared" si="11"/>
        <v>1.8001367236663759E-2</v>
      </c>
      <c r="K301" s="172">
        <v>0</v>
      </c>
      <c r="L301" s="172">
        <v>0</v>
      </c>
      <c r="M301" s="172">
        <v>18036.235818368354</v>
      </c>
      <c r="N301" s="172">
        <v>30034.637208028813</v>
      </c>
      <c r="O301" s="172">
        <v>0</v>
      </c>
      <c r="P301" s="173">
        <v>-115497.05</v>
      </c>
      <c r="Q301" s="173">
        <v>320344.08370615816</v>
      </c>
      <c r="R301" s="174">
        <v>141844.8768570988</v>
      </c>
      <c r="S301" s="100">
        <v>451549.51708858414</v>
      </c>
      <c r="T301" s="175">
        <v>1170611.8647299532</v>
      </c>
      <c r="U301" s="176">
        <v>1622161.3818185374</v>
      </c>
      <c r="V301" s="176">
        <v>474428.50380519067</v>
      </c>
      <c r="W301" s="74">
        <f t="shared" si="12"/>
        <v>2096589.8856237279</v>
      </c>
      <c r="X301" s="177"/>
    </row>
    <row r="302" spans="1:24" s="178" customFormat="1">
      <c r="A302" s="104">
        <v>989</v>
      </c>
      <c r="B302" s="99" t="s">
        <v>300</v>
      </c>
      <c r="C302" s="100">
        <v>5484</v>
      </c>
      <c r="D302" s="100">
        <v>7264608.6600000001</v>
      </c>
      <c r="E302" s="100">
        <v>1095897.1695568068</v>
      </c>
      <c r="F302" s="100">
        <v>8360505.8295568069</v>
      </c>
      <c r="G302" s="169">
        <v>1357.49</v>
      </c>
      <c r="H302" s="170">
        <v>7444475.1600000001</v>
      </c>
      <c r="I302" s="170">
        <v>916030.6695568068</v>
      </c>
      <c r="J302" s="171">
        <f t="shared" si="11"/>
        <v>0.10956641717997173</v>
      </c>
      <c r="K302" s="172">
        <v>306998.85344000004</v>
      </c>
      <c r="L302" s="172">
        <v>0</v>
      </c>
      <c r="M302" s="172">
        <v>70920.486632031767</v>
      </c>
      <c r="N302" s="172">
        <v>81503.762796338284</v>
      </c>
      <c r="O302" s="172">
        <v>0</v>
      </c>
      <c r="P302" s="173">
        <v>-316632.46499999997</v>
      </c>
      <c r="Q302" s="173">
        <v>-779524.71954086318</v>
      </c>
      <c r="R302" s="174">
        <v>-462239.63386356074</v>
      </c>
      <c r="S302" s="100">
        <v>-182943.04597924696</v>
      </c>
      <c r="T302" s="175">
        <v>1943418.8998957116</v>
      </c>
      <c r="U302" s="176">
        <v>1760475.8539164646</v>
      </c>
      <c r="V302" s="176">
        <v>1103254.4924340316</v>
      </c>
      <c r="W302" s="74">
        <f t="shared" si="12"/>
        <v>2863730.3463504962</v>
      </c>
      <c r="X302" s="177"/>
    </row>
    <row r="303" spans="1:24" s="178" customFormat="1">
      <c r="A303" s="104">
        <v>992</v>
      </c>
      <c r="B303" s="99" t="s">
        <v>301</v>
      </c>
      <c r="C303" s="100">
        <v>18318</v>
      </c>
      <c r="D303" s="100">
        <v>26481606.830000002</v>
      </c>
      <c r="E303" s="100">
        <v>3258312.1752935783</v>
      </c>
      <c r="F303" s="100">
        <v>29739919.005293582</v>
      </c>
      <c r="G303" s="169">
        <v>1357.49</v>
      </c>
      <c r="H303" s="170">
        <v>24866501.82</v>
      </c>
      <c r="I303" s="170">
        <v>4873417.1852935813</v>
      </c>
      <c r="J303" s="171">
        <f t="shared" si="11"/>
        <v>0.16386787013193052</v>
      </c>
      <c r="K303" s="172">
        <v>0</v>
      </c>
      <c r="L303" s="172">
        <v>0</v>
      </c>
      <c r="M303" s="172">
        <v>245030.57801915635</v>
      </c>
      <c r="N303" s="172">
        <v>305959.87843764952</v>
      </c>
      <c r="O303" s="172">
        <v>0</v>
      </c>
      <c r="P303" s="173">
        <v>-1446401.16</v>
      </c>
      <c r="Q303" s="173">
        <v>4499011.813399097</v>
      </c>
      <c r="R303" s="174">
        <v>4116799.4274443183</v>
      </c>
      <c r="S303" s="100">
        <v>12593817.722593803</v>
      </c>
      <c r="T303" s="175">
        <v>2555166.8299842207</v>
      </c>
      <c r="U303" s="176">
        <v>15148984.552578025</v>
      </c>
      <c r="V303" s="176">
        <v>2925889.9399765288</v>
      </c>
      <c r="W303" s="74">
        <f t="shared" si="12"/>
        <v>18074874.492554553</v>
      </c>
      <c r="X303" s="177"/>
    </row>
    <row r="304" spans="1:24">
      <c r="A304" s="179"/>
      <c r="B304" s="180"/>
      <c r="C304" s="181"/>
      <c r="D304" s="181"/>
      <c r="E304" s="181"/>
      <c r="U304" s="182"/>
      <c r="V304" s="182"/>
      <c r="W304" s="128"/>
    </row>
    <row r="305" spans="1:23">
      <c r="A305" s="179"/>
      <c r="B305" s="180"/>
      <c r="C305" s="181"/>
      <c r="D305" s="181"/>
      <c r="E305" s="181"/>
      <c r="U305" s="182"/>
      <c r="V305" s="182"/>
      <c r="W305" s="128"/>
    </row>
    <row r="306" spans="1:23">
      <c r="A306" s="183"/>
      <c r="U306" s="182"/>
      <c r="V306" s="182"/>
      <c r="W306" s="128"/>
    </row>
    <row r="307" spans="1:23">
      <c r="A307" s="183"/>
      <c r="W307" s="128"/>
    </row>
    <row r="308" spans="1:23">
      <c r="A308" s="183"/>
      <c r="W308" s="128"/>
    </row>
    <row r="309" spans="1:23">
      <c r="A309" s="183"/>
      <c r="W309" s="128"/>
    </row>
    <row r="310" spans="1:23">
      <c r="A310" s="183"/>
      <c r="W310" s="128"/>
    </row>
    <row r="311" spans="1:23">
      <c r="A311" s="183"/>
      <c r="W311" s="128"/>
    </row>
    <row r="312" spans="1:23">
      <c r="A312" s="183"/>
      <c r="W312" s="128"/>
    </row>
    <row r="313" spans="1:23">
      <c r="A313" s="183"/>
      <c r="W313" s="128"/>
    </row>
    <row r="314" spans="1:23">
      <c r="A314" s="183"/>
      <c r="W314" s="128"/>
    </row>
    <row r="315" spans="1:23">
      <c r="A315" s="183"/>
      <c r="W315" s="128"/>
    </row>
    <row r="316" spans="1:23">
      <c r="A316" s="140"/>
      <c r="W316" s="128"/>
    </row>
    <row r="317" spans="1:23">
      <c r="A317" s="140"/>
      <c r="W317" s="128"/>
    </row>
    <row r="318" spans="1:23">
      <c r="A318" s="140"/>
      <c r="B318" s="184"/>
    </row>
    <row r="319" spans="1:23">
      <c r="A319" s="140"/>
    </row>
    <row r="320" spans="1:23">
      <c r="A320" s="140"/>
    </row>
    <row r="321" spans="1:2">
      <c r="A321" s="140"/>
    </row>
    <row r="322" spans="1:2">
      <c r="A322" s="140"/>
    </row>
    <row r="323" spans="1:2">
      <c r="A323" s="140"/>
      <c r="B323" s="185"/>
    </row>
    <row r="324" spans="1:2">
      <c r="A324" s="186"/>
      <c r="B324" s="185"/>
    </row>
    <row r="325" spans="1:2">
      <c r="A325" s="140"/>
    </row>
    <row r="326" spans="1:2">
      <c r="A326" s="140"/>
    </row>
    <row r="327" spans="1:2">
      <c r="A327" s="140"/>
    </row>
    <row r="328" spans="1:2">
      <c r="A328" s="186"/>
    </row>
    <row r="329" spans="1:2">
      <c r="A329" s="140"/>
    </row>
    <row r="330" spans="1:2">
      <c r="A330" s="140"/>
    </row>
    <row r="331" spans="1:2">
      <c r="A331" s="140"/>
    </row>
    <row r="332" spans="1:2">
      <c r="A332" s="140"/>
      <c r="B332" s="184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ABD8-FC40-4A64-9E6A-168E36CA0F0F}">
  <dimension ref="A1:R307"/>
  <sheetViews>
    <sheetView workbookViewId="0">
      <pane ySplit="14" topLeftCell="A15" activePane="bottomLeft" state="frozen"/>
      <selection pane="bottomLeft"/>
    </sheetView>
  </sheetViews>
  <sheetFormatPr defaultRowHeight="13.8"/>
  <cols>
    <col min="1" max="1" width="5.5546875" customWidth="1"/>
    <col min="2" max="2" width="14.109375" bestFit="1" customWidth="1"/>
    <col min="3" max="3" width="12.33203125" bestFit="1" customWidth="1"/>
    <col min="4" max="4" width="16.33203125" bestFit="1" customWidth="1"/>
    <col min="5" max="5" width="16.33203125" style="254" bestFit="1" customWidth="1"/>
    <col min="6" max="6" width="16.33203125" bestFit="1" customWidth="1"/>
    <col min="7" max="7" width="7.6640625" bestFit="1" customWidth="1"/>
    <col min="8" max="8" width="12.33203125" customWidth="1"/>
    <col min="9" max="9" width="17.21875" style="260" bestFit="1" customWidth="1"/>
    <col min="10" max="10" width="5.21875" style="260" customWidth="1"/>
    <col min="11" max="12" width="13.5546875" style="261" bestFit="1" customWidth="1"/>
    <col min="13" max="13" width="10.77734375" style="262" bestFit="1" customWidth="1"/>
    <col min="14" max="15" width="16.77734375" style="261" bestFit="1" customWidth="1"/>
    <col min="16" max="16" width="10.5546875" style="262" bestFit="1" customWidth="1"/>
    <col min="17" max="17" width="6" customWidth="1"/>
    <col min="18" max="18" width="11.44140625" style="375" bestFit="1" customWidth="1"/>
  </cols>
  <sheetData>
    <row r="1" spans="1:18" ht="22.8">
      <c r="A1" s="253" t="s">
        <v>395</v>
      </c>
    </row>
    <row r="2" spans="1:18" s="303" customFormat="1">
      <c r="A2" s="303" t="s">
        <v>410</v>
      </c>
      <c r="C2" s="304"/>
      <c r="D2" s="304"/>
      <c r="E2" s="304"/>
      <c r="F2" s="304"/>
      <c r="R2" s="376"/>
    </row>
    <row r="3" spans="1:18" s="308" customFormat="1" ht="12">
      <c r="A3" s="285" t="s">
        <v>409</v>
      </c>
      <c r="C3" s="309"/>
      <c r="D3" s="309"/>
      <c r="E3" s="309"/>
      <c r="F3" s="309"/>
      <c r="R3" s="377"/>
    </row>
    <row r="4" spans="1:18" s="310" customFormat="1" ht="12.6" customHeight="1">
      <c r="A4" s="310" t="s">
        <v>405</v>
      </c>
      <c r="E4" s="311"/>
      <c r="I4" s="260"/>
      <c r="J4" s="260"/>
      <c r="K4" s="285"/>
      <c r="L4" s="285"/>
      <c r="M4" s="308"/>
      <c r="N4" s="285"/>
      <c r="O4" s="285"/>
      <c r="P4" s="308"/>
      <c r="R4" s="375"/>
    </row>
    <row r="5" spans="1:18" s="310" customFormat="1" ht="12.6" customHeight="1">
      <c r="A5" s="312" t="s">
        <v>407</v>
      </c>
      <c r="E5" s="311"/>
      <c r="I5" s="260"/>
      <c r="J5" s="260"/>
      <c r="K5" s="285"/>
      <c r="L5" s="285"/>
      <c r="M5" s="308"/>
      <c r="N5" s="285"/>
      <c r="O5" s="285"/>
      <c r="P5" s="308"/>
      <c r="R5" s="375"/>
    </row>
    <row r="6" spans="1:18" s="272" customFormat="1" ht="12.6" customHeight="1">
      <c r="A6" s="307"/>
      <c r="E6" s="305"/>
      <c r="I6" s="306"/>
      <c r="J6" s="306"/>
      <c r="K6" s="302"/>
      <c r="L6" s="302"/>
      <c r="M6" s="303"/>
      <c r="N6" s="302"/>
      <c r="O6" s="302"/>
      <c r="P6" s="303"/>
      <c r="R6" s="378"/>
    </row>
    <row r="7" spans="1:18" s="290" customFormat="1" ht="27.6">
      <c r="B7" s="291" t="s">
        <v>385</v>
      </c>
      <c r="C7" s="291" t="s">
        <v>398</v>
      </c>
      <c r="D7" s="291" t="s">
        <v>399</v>
      </c>
      <c r="E7" s="292" t="s">
        <v>400</v>
      </c>
      <c r="F7" s="291" t="s">
        <v>401</v>
      </c>
      <c r="G7" s="291" t="s">
        <v>403</v>
      </c>
      <c r="H7" s="285" t="s">
        <v>404</v>
      </c>
      <c r="R7" s="379"/>
    </row>
    <row r="8" spans="1:18" s="286" customFormat="1" ht="12.6" customHeight="1">
      <c r="B8" s="298" t="s">
        <v>396</v>
      </c>
      <c r="C8" s="293">
        <v>19876142775.280003</v>
      </c>
      <c r="D8" s="293">
        <v>20748304000</v>
      </c>
      <c r="E8" s="293">
        <f>(C8+D8)/2</f>
        <v>20312223387.639999</v>
      </c>
      <c r="F8" s="294">
        <v>20748303999.999989</v>
      </c>
      <c r="G8" s="300">
        <f>F8/E8-1</f>
        <v>2.1468876352814359E-2</v>
      </c>
      <c r="J8" s="335"/>
      <c r="K8" s="335"/>
      <c r="L8" s="335"/>
      <c r="M8" s="335"/>
      <c r="R8" s="380"/>
    </row>
    <row r="9" spans="1:18" s="286" customFormat="1" ht="14.4">
      <c r="A9" s="287"/>
      <c r="B9" s="298" t="s">
        <v>397</v>
      </c>
      <c r="C9" s="295">
        <v>455801584.37000012</v>
      </c>
      <c r="D9" s="295">
        <v>485277000</v>
      </c>
      <c r="E9" s="293">
        <f>(C9+D9)/2</f>
        <v>470539292.18500006</v>
      </c>
      <c r="F9" s="296">
        <v>485277000.00000006</v>
      </c>
      <c r="G9" s="300">
        <f t="shared" ref="G9:G10" si="0">F9/E9-1</f>
        <v>3.1320886607713261E-2</v>
      </c>
      <c r="J9" s="335"/>
      <c r="K9" s="335"/>
      <c r="L9" s="335"/>
      <c r="M9" s="335"/>
      <c r="R9" s="380"/>
    </row>
    <row r="10" spans="1:18" s="289" customFormat="1" ht="14.4">
      <c r="A10" s="288"/>
      <c r="B10" s="299" t="s">
        <v>402</v>
      </c>
      <c r="C10" s="297">
        <f>SUM(C8:C9)</f>
        <v>20331944359.650002</v>
      </c>
      <c r="D10" s="297">
        <f t="shared" ref="D10:F10" si="1">SUM(D8:D9)</f>
        <v>21233581000</v>
      </c>
      <c r="E10" s="297">
        <f t="shared" si="1"/>
        <v>20782762679.825001</v>
      </c>
      <c r="F10" s="297">
        <f t="shared" si="1"/>
        <v>21233580999.999989</v>
      </c>
      <c r="G10" s="301">
        <f t="shared" si="0"/>
        <v>2.1691934182197281E-2</v>
      </c>
      <c r="J10" s="336"/>
      <c r="K10" s="336"/>
      <c r="L10" s="336"/>
      <c r="M10" s="336"/>
      <c r="R10" s="381"/>
    </row>
    <row r="12" spans="1:18" ht="12">
      <c r="A12" s="255"/>
      <c r="B12" s="255"/>
      <c r="C12" s="255"/>
      <c r="D12" s="264" t="s">
        <v>378</v>
      </c>
      <c r="E12" s="268" t="s">
        <v>411</v>
      </c>
      <c r="F12" s="255"/>
      <c r="G12" s="255"/>
      <c r="H12" s="255"/>
      <c r="K12" s="267" t="s">
        <v>389</v>
      </c>
      <c r="L12" s="271" t="s">
        <v>412</v>
      </c>
      <c r="M12" s="263"/>
      <c r="N12" s="267" t="s">
        <v>389</v>
      </c>
      <c r="O12" s="271" t="s">
        <v>412</v>
      </c>
    </row>
    <row r="13" spans="1:18" ht="72">
      <c r="A13" s="256" t="s">
        <v>379</v>
      </c>
      <c r="B13" s="256" t="s">
        <v>380</v>
      </c>
      <c r="C13" s="320" t="s">
        <v>332</v>
      </c>
      <c r="D13" s="265" t="s">
        <v>381</v>
      </c>
      <c r="E13" s="269" t="s">
        <v>382</v>
      </c>
      <c r="F13" s="256" t="s">
        <v>383</v>
      </c>
      <c r="G13" s="256" t="s">
        <v>384</v>
      </c>
      <c r="H13" s="256" t="s">
        <v>392</v>
      </c>
      <c r="I13" s="256" t="s">
        <v>393</v>
      </c>
      <c r="J13" s="256"/>
      <c r="K13" s="282" t="s">
        <v>336</v>
      </c>
      <c r="L13" s="283" t="s">
        <v>336</v>
      </c>
      <c r="M13" s="284" t="s">
        <v>390</v>
      </c>
      <c r="N13" s="282" t="s">
        <v>406</v>
      </c>
      <c r="O13" s="283" t="s">
        <v>406</v>
      </c>
      <c r="P13" s="322" t="s">
        <v>391</v>
      </c>
      <c r="R13" s="310" t="s">
        <v>418</v>
      </c>
    </row>
    <row r="14" spans="1:18" s="334" customFormat="1" ht="29.4" customHeight="1">
      <c r="A14" s="324"/>
      <c r="B14" s="324" t="s">
        <v>385</v>
      </c>
      <c r="C14" s="321">
        <f>SUM(C15:C307)</f>
        <v>5517897</v>
      </c>
      <c r="D14" s="325">
        <f t="shared" ref="D14" si="2">SUM(D15:D307)</f>
        <v>21233580999.999996</v>
      </c>
      <c r="E14" s="326">
        <v>21233580999.999992</v>
      </c>
      <c r="F14" s="327">
        <f t="shared" ref="F14" si="3">E14-D14</f>
        <v>0</v>
      </c>
      <c r="G14" s="328">
        <f t="shared" ref="G14" si="4">F14/D14</f>
        <v>0</v>
      </c>
      <c r="H14" s="329">
        <f t="shared" ref="H14" si="5">F14/C14</f>
        <v>0</v>
      </c>
      <c r="I14" s="323">
        <f t="shared" ref="I14" si="6">M14+P14</f>
        <v>2.685999295099333E-12</v>
      </c>
      <c r="J14" s="323"/>
      <c r="K14" s="330">
        <v>-3590914.7967749638</v>
      </c>
      <c r="L14" s="331">
        <v>-3590914.7967605116</v>
      </c>
      <c r="M14" s="332">
        <f t="shared" ref="M14" si="7">(L14-K14)/C14</f>
        <v>2.6191615597179497E-12</v>
      </c>
      <c r="N14" s="330">
        <v>-3.6880373954772949E-7</v>
      </c>
      <c r="O14" s="331">
        <v>0</v>
      </c>
      <c r="P14" s="333">
        <f t="shared" ref="P14" si="8">(O14-N14)/C14</f>
        <v>6.6837735381383431E-14</v>
      </c>
      <c r="R14" s="382"/>
    </row>
    <row r="15" spans="1:18" ht="14.4">
      <c r="A15">
        <v>5</v>
      </c>
      <c r="B15" t="s">
        <v>9</v>
      </c>
      <c r="C15" s="319">
        <v>9311</v>
      </c>
      <c r="D15" s="266">
        <v>39646920.551023103</v>
      </c>
      <c r="E15" s="270">
        <v>39812005.324593812</v>
      </c>
      <c r="F15" s="257">
        <f t="shared" ref="F15:F78" si="9">E15-D15</f>
        <v>165084.77357070893</v>
      </c>
      <c r="G15" s="258">
        <f t="shared" ref="G15:G78" si="10">F15/D15</f>
        <v>4.1638737959044051E-3</v>
      </c>
      <c r="H15" s="259">
        <f t="shared" ref="H15:H78" si="11">F15/C15</f>
        <v>17.730079859382336</v>
      </c>
      <c r="I15" s="275">
        <f t="shared" ref="I15:I78" si="12">M15+P15</f>
        <v>-17.789296644606726</v>
      </c>
      <c r="J15" s="275"/>
      <c r="K15" s="276">
        <v>1879209.0567288417</v>
      </c>
      <c r="L15" s="277">
        <v>1780192.6468615355</v>
      </c>
      <c r="M15" s="278">
        <f t="shared" ref="M15:M78" si="13">(L15-K15)/C15</f>
        <v>-10.634347531662145</v>
      </c>
      <c r="N15" s="279">
        <v>504932.33530029096</v>
      </c>
      <c r="O15" s="280">
        <v>438312.60410966398</v>
      </c>
      <c r="P15" s="281">
        <f t="shared" ref="P15:P78" si="14">(O15-N15)/C15</f>
        <v>-7.1549491129445792</v>
      </c>
      <c r="R15" s="375">
        <v>14</v>
      </c>
    </row>
    <row r="16" spans="1:18" ht="14.4">
      <c r="A16">
        <v>9</v>
      </c>
      <c r="B16" t="s">
        <v>10</v>
      </c>
      <c r="C16" s="319">
        <v>2491</v>
      </c>
      <c r="D16" s="266">
        <v>11137035.021183517</v>
      </c>
      <c r="E16" s="270">
        <v>11102595.265764536</v>
      </c>
      <c r="F16" s="257">
        <f t="shared" si="9"/>
        <v>-34439.755418980494</v>
      </c>
      <c r="G16" s="258">
        <f t="shared" si="10"/>
        <v>-3.0923630349974987E-3</v>
      </c>
      <c r="H16" s="259">
        <f t="shared" si="11"/>
        <v>-13.825674596138295</v>
      </c>
      <c r="I16" s="275">
        <f t="shared" si="12"/>
        <v>13.771309254587116</v>
      </c>
      <c r="J16" s="275"/>
      <c r="K16" s="276">
        <v>443439.5488029861</v>
      </c>
      <c r="L16" s="277">
        <v>464111.86453743564</v>
      </c>
      <c r="M16" s="278">
        <f t="shared" si="13"/>
        <v>8.2988019809110956</v>
      </c>
      <c r="N16" s="279">
        <v>50352.41096800987</v>
      </c>
      <c r="O16" s="280">
        <v>63984.426586736838</v>
      </c>
      <c r="P16" s="281">
        <f t="shared" si="14"/>
        <v>5.4725072736760207</v>
      </c>
      <c r="R16" s="375">
        <v>17</v>
      </c>
    </row>
    <row r="17" spans="1:18" ht="14.4">
      <c r="A17">
        <v>10</v>
      </c>
      <c r="B17" t="s">
        <v>11</v>
      </c>
      <c r="C17" s="319">
        <v>11197</v>
      </c>
      <c r="D17" s="266">
        <v>51634765.290262803</v>
      </c>
      <c r="E17" s="270">
        <v>51725475.029523417</v>
      </c>
      <c r="F17" s="257">
        <f t="shared" si="9"/>
        <v>90709.739260613918</v>
      </c>
      <c r="G17" s="258">
        <f t="shared" si="10"/>
        <v>1.7567570754063214E-3</v>
      </c>
      <c r="H17" s="259">
        <f t="shared" si="11"/>
        <v>8.1012538412622952</v>
      </c>
      <c r="I17" s="275">
        <f t="shared" si="12"/>
        <v>-8.1623818589986925</v>
      </c>
      <c r="J17" s="275"/>
      <c r="K17" s="276">
        <v>476650.52694299136</v>
      </c>
      <c r="L17" s="277">
        <v>422267.45384994568</v>
      </c>
      <c r="M17" s="278">
        <f t="shared" si="13"/>
        <v>-4.8569324902246747</v>
      </c>
      <c r="N17" s="279">
        <v>-585219.92621367669</v>
      </c>
      <c r="O17" s="280">
        <v>-622231.04279583937</v>
      </c>
      <c r="P17" s="281">
        <f t="shared" si="14"/>
        <v>-3.3054493687740178</v>
      </c>
      <c r="R17" s="375">
        <v>14</v>
      </c>
    </row>
    <row r="18" spans="1:18" ht="14.4">
      <c r="A18">
        <v>16</v>
      </c>
      <c r="B18" t="s">
        <v>12</v>
      </c>
      <c r="C18" s="319">
        <v>8033</v>
      </c>
      <c r="D18" s="266">
        <v>30109033.453446791</v>
      </c>
      <c r="E18" s="270">
        <v>30528531.587904789</v>
      </c>
      <c r="F18" s="257">
        <f t="shared" si="9"/>
        <v>419498.13445799798</v>
      </c>
      <c r="G18" s="258">
        <f t="shared" si="10"/>
        <v>1.3932633709634247E-2</v>
      </c>
      <c r="H18" s="259">
        <f t="shared" si="11"/>
        <v>52.221851669114649</v>
      </c>
      <c r="I18" s="275">
        <f t="shared" si="12"/>
        <v>-52.246142429298203</v>
      </c>
      <c r="J18" s="275"/>
      <c r="K18" s="276">
        <v>3540836.0920584123</v>
      </c>
      <c r="L18" s="277">
        <v>3289149.4046717775</v>
      </c>
      <c r="M18" s="278">
        <f t="shared" si="13"/>
        <v>-31.331593101784485</v>
      </c>
      <c r="N18" s="279">
        <v>3051370.3678099574</v>
      </c>
      <c r="O18" s="280">
        <v>2883363.7930620397</v>
      </c>
      <c r="P18" s="281">
        <f t="shared" si="14"/>
        <v>-20.914549327513718</v>
      </c>
      <c r="R18" s="375">
        <v>7</v>
      </c>
    </row>
    <row r="19" spans="1:18" ht="14.4">
      <c r="A19">
        <v>18</v>
      </c>
      <c r="B19" t="s">
        <v>13</v>
      </c>
      <c r="C19" s="319">
        <v>4847</v>
      </c>
      <c r="D19" s="266">
        <v>17008779.166037172</v>
      </c>
      <c r="E19" s="270">
        <v>16691736.25155622</v>
      </c>
      <c r="F19" s="257">
        <f t="shared" si="9"/>
        <v>-317042.91448095255</v>
      </c>
      <c r="G19" s="258">
        <f t="shared" si="10"/>
        <v>-1.8639957129552142E-2</v>
      </c>
      <c r="H19" s="259">
        <f t="shared" si="11"/>
        <v>-65.410132964916968</v>
      </c>
      <c r="I19" s="275">
        <f t="shared" si="12"/>
        <v>65.372648429798616</v>
      </c>
      <c r="J19" s="275"/>
      <c r="K19" s="276">
        <v>-654209.03827579878</v>
      </c>
      <c r="L19" s="277">
        <v>-463971.9361565389</v>
      </c>
      <c r="M19" s="278">
        <f t="shared" si="13"/>
        <v>39.24842214137815</v>
      </c>
      <c r="N19" s="279">
        <v>-460779.97007387754</v>
      </c>
      <c r="O19" s="280">
        <v>-334155.84525390354</v>
      </c>
      <c r="P19" s="281">
        <f t="shared" si="14"/>
        <v>26.124226288420466</v>
      </c>
      <c r="R19" s="375">
        <v>1</v>
      </c>
    </row>
    <row r="20" spans="1:18" ht="14.4">
      <c r="A20">
        <v>19</v>
      </c>
      <c r="B20" t="s">
        <v>14</v>
      </c>
      <c r="C20" s="319">
        <v>3955</v>
      </c>
      <c r="D20" s="266">
        <v>13013716.569386637</v>
      </c>
      <c r="E20" s="270">
        <v>13144646.300257947</v>
      </c>
      <c r="F20" s="257">
        <f t="shared" si="9"/>
        <v>130929.73087131046</v>
      </c>
      <c r="G20" s="258">
        <f t="shared" si="10"/>
        <v>1.0060902292839888E-2</v>
      </c>
      <c r="H20" s="259">
        <f t="shared" si="11"/>
        <v>33.104862420053216</v>
      </c>
      <c r="I20" s="275">
        <f t="shared" si="12"/>
        <v>-33.119859363828262</v>
      </c>
      <c r="J20" s="275"/>
      <c r="K20" s="276">
        <v>33268.479509035387</v>
      </c>
      <c r="L20" s="277">
        <v>-45285.652622894806</v>
      </c>
      <c r="M20" s="278">
        <f t="shared" si="13"/>
        <v>-19.861980311486775</v>
      </c>
      <c r="N20" s="279">
        <v>-282630.19735595456</v>
      </c>
      <c r="O20" s="280">
        <v>-335065.10900796513</v>
      </c>
      <c r="P20" s="281">
        <f t="shared" si="14"/>
        <v>-13.257879052341485</v>
      </c>
      <c r="R20" s="375">
        <v>2</v>
      </c>
    </row>
    <row r="21" spans="1:18" ht="14.4">
      <c r="A21">
        <v>20</v>
      </c>
      <c r="B21" t="s">
        <v>15</v>
      </c>
      <c r="C21" s="319">
        <v>16467</v>
      </c>
      <c r="D21" s="266">
        <v>63080316.158327311</v>
      </c>
      <c r="E21" s="270">
        <v>62877563.137304842</v>
      </c>
      <c r="F21" s="257">
        <f t="shared" si="9"/>
        <v>-202753.02102246881</v>
      </c>
      <c r="G21" s="258">
        <f t="shared" si="10"/>
        <v>-3.2142042616522797E-3</v>
      </c>
      <c r="H21" s="259">
        <f t="shared" si="11"/>
        <v>-12.312687254658943</v>
      </c>
      <c r="I21" s="275">
        <f t="shared" si="12"/>
        <v>12.321190026045734</v>
      </c>
      <c r="J21" s="275"/>
      <c r="K21" s="276">
        <v>-1714207.2295931785</v>
      </c>
      <c r="L21" s="277">
        <v>-1592564.1663530697</v>
      </c>
      <c r="M21" s="278">
        <f t="shared" si="13"/>
        <v>7.3870810250870695</v>
      </c>
      <c r="N21" s="279">
        <v>-1810467.7290828938</v>
      </c>
      <c r="O21" s="280">
        <v>-1729217.7561641075</v>
      </c>
      <c r="P21" s="281">
        <f t="shared" si="14"/>
        <v>4.9341090009586654</v>
      </c>
      <c r="R21" s="375">
        <v>6</v>
      </c>
    </row>
    <row r="22" spans="1:18" ht="14.4">
      <c r="A22">
        <v>46</v>
      </c>
      <c r="B22" t="s">
        <v>16</v>
      </c>
      <c r="C22" s="319">
        <v>1362</v>
      </c>
      <c r="D22" s="266">
        <v>6771294.3231260153</v>
      </c>
      <c r="E22" s="270">
        <v>6551081.1593600512</v>
      </c>
      <c r="F22" s="257">
        <f t="shared" si="9"/>
        <v>-220213.1637659641</v>
      </c>
      <c r="G22" s="258">
        <f t="shared" si="10"/>
        <v>-3.2521576120811885E-2</v>
      </c>
      <c r="H22" s="259">
        <f t="shared" si="11"/>
        <v>-161.68367383697804</v>
      </c>
      <c r="I22" s="275">
        <f t="shared" si="12"/>
        <v>161.6514358390279</v>
      </c>
      <c r="J22" s="275"/>
      <c r="K22" s="276">
        <v>287606.2565008594</v>
      </c>
      <c r="L22" s="277">
        <v>419736.89852684824</v>
      </c>
      <c r="M22" s="278">
        <f t="shared" si="13"/>
        <v>97.012218814969785</v>
      </c>
      <c r="N22" s="279">
        <v>251018.86551231984</v>
      </c>
      <c r="O22" s="280">
        <v>339057.47909908701</v>
      </c>
      <c r="P22" s="281">
        <f t="shared" si="14"/>
        <v>64.639217024058127</v>
      </c>
      <c r="R22" s="375">
        <v>10</v>
      </c>
    </row>
    <row r="23" spans="1:18" ht="14.4">
      <c r="A23">
        <v>47</v>
      </c>
      <c r="B23" t="s">
        <v>17</v>
      </c>
      <c r="C23" s="319">
        <v>1789</v>
      </c>
      <c r="D23" s="266">
        <v>9525690.1012409758</v>
      </c>
      <c r="E23" s="270">
        <v>9676633.9858630728</v>
      </c>
      <c r="F23" s="257">
        <f t="shared" si="9"/>
        <v>150943.88462209702</v>
      </c>
      <c r="G23" s="258">
        <f t="shared" si="10"/>
        <v>1.5845978928333237E-2</v>
      </c>
      <c r="H23" s="259">
        <f t="shared" si="11"/>
        <v>84.373328464000565</v>
      </c>
      <c r="I23" s="275">
        <f t="shared" si="12"/>
        <v>-84.42845761452493</v>
      </c>
      <c r="J23" s="275"/>
      <c r="K23" s="276">
        <v>-51229.996352340473</v>
      </c>
      <c r="L23" s="277">
        <v>-141790.16410520035</v>
      </c>
      <c r="M23" s="278">
        <f t="shared" si="13"/>
        <v>-50.62055212569026</v>
      </c>
      <c r="N23" s="279">
        <v>661688.988545798</v>
      </c>
      <c r="O23" s="280">
        <v>601206.64562627277</v>
      </c>
      <c r="P23" s="281">
        <f t="shared" si="14"/>
        <v>-33.80790548883467</v>
      </c>
      <c r="R23" s="375">
        <v>19</v>
      </c>
    </row>
    <row r="24" spans="1:18" ht="14.4">
      <c r="A24">
        <v>49</v>
      </c>
      <c r="B24" t="s">
        <v>18</v>
      </c>
      <c r="C24" s="319">
        <v>297132</v>
      </c>
      <c r="D24" s="266">
        <v>873784054.51771605</v>
      </c>
      <c r="E24" s="270">
        <v>875476216.87866199</v>
      </c>
      <c r="F24" s="257">
        <f t="shared" si="9"/>
        <v>1692162.36094594</v>
      </c>
      <c r="G24" s="258">
        <f t="shared" si="10"/>
        <v>1.9365910286379931E-3</v>
      </c>
      <c r="H24" s="259">
        <f t="shared" si="11"/>
        <v>5.6949852622603423</v>
      </c>
      <c r="I24" s="275">
        <f t="shared" si="12"/>
        <v>-5.6448113763843537</v>
      </c>
      <c r="J24" s="275"/>
      <c r="K24" s="276">
        <v>86211520.689616755</v>
      </c>
      <c r="L24" s="277">
        <v>85195291.673805296</v>
      </c>
      <c r="M24" s="278">
        <f t="shared" si="13"/>
        <v>-3.4201264616785072</v>
      </c>
      <c r="N24" s="279">
        <v>31016317.082619712</v>
      </c>
      <c r="O24" s="280">
        <v>30355292.004543334</v>
      </c>
      <c r="P24" s="281">
        <f t="shared" si="14"/>
        <v>-2.2246849147058461</v>
      </c>
      <c r="R24" s="375">
        <v>1</v>
      </c>
    </row>
    <row r="25" spans="1:18" ht="14.4">
      <c r="A25">
        <v>50</v>
      </c>
      <c r="B25" t="s">
        <v>19</v>
      </c>
      <c r="C25" s="319">
        <v>11417</v>
      </c>
      <c r="D25" s="266">
        <v>46167067.092834122</v>
      </c>
      <c r="E25" s="270">
        <v>47101613.093892947</v>
      </c>
      <c r="F25" s="257">
        <f t="shared" si="9"/>
        <v>934546.00105882436</v>
      </c>
      <c r="G25" s="258">
        <f t="shared" si="10"/>
        <v>2.0242698094284639E-2</v>
      </c>
      <c r="H25" s="259">
        <f t="shared" si="11"/>
        <v>81.855653942263672</v>
      </c>
      <c r="I25" s="275">
        <f t="shared" si="12"/>
        <v>-81.890570540594155</v>
      </c>
      <c r="J25" s="275"/>
      <c r="K25" s="276">
        <v>628306.45732506737</v>
      </c>
      <c r="L25" s="277">
        <v>67603.767387514294</v>
      </c>
      <c r="M25" s="278">
        <f t="shared" si="13"/>
        <v>-49.111210470136911</v>
      </c>
      <c r="N25" s="279">
        <v>418013.66582588805</v>
      </c>
      <c r="O25" s="280">
        <v>43771.711901477684</v>
      </c>
      <c r="P25" s="281">
        <f t="shared" si="14"/>
        <v>-32.779360070457244</v>
      </c>
      <c r="R25" s="375">
        <v>4</v>
      </c>
    </row>
    <row r="26" spans="1:18" ht="14.4">
      <c r="A26">
        <v>51</v>
      </c>
      <c r="B26" t="s">
        <v>20</v>
      </c>
      <c r="C26" s="319">
        <v>9334</v>
      </c>
      <c r="D26" s="266">
        <v>40881673.986657552</v>
      </c>
      <c r="E26" s="270">
        <v>40671741.466566496</v>
      </c>
      <c r="F26" s="257">
        <f t="shared" si="9"/>
        <v>-209932.52009105682</v>
      </c>
      <c r="G26" s="258">
        <f t="shared" si="10"/>
        <v>-5.1351253414811723E-3</v>
      </c>
      <c r="H26" s="259">
        <f t="shared" si="11"/>
        <v>-22.491163498077654</v>
      </c>
      <c r="I26" s="275">
        <f t="shared" si="12"/>
        <v>22.427591595075494</v>
      </c>
      <c r="J26" s="275"/>
      <c r="K26" s="276">
        <v>-4112808.4434275771</v>
      </c>
      <c r="L26" s="277">
        <v>-3986811.8517787382</v>
      </c>
      <c r="M26" s="278">
        <f t="shared" si="13"/>
        <v>13.498670628759262</v>
      </c>
      <c r="N26" s="276">
        <v>-4570243.0447092988</v>
      </c>
      <c r="O26" s="277">
        <v>-4486900.496409703</v>
      </c>
      <c r="P26" s="281">
        <f t="shared" si="14"/>
        <v>8.9289209663162321</v>
      </c>
      <c r="R26" s="375">
        <v>4</v>
      </c>
    </row>
    <row r="27" spans="1:18" ht="14.4">
      <c r="A27">
        <v>52</v>
      </c>
      <c r="B27" t="s">
        <v>21</v>
      </c>
      <c r="C27" s="319">
        <v>2404</v>
      </c>
      <c r="D27" s="266">
        <v>10574353.917699166</v>
      </c>
      <c r="E27" s="270">
        <v>10771293.083987545</v>
      </c>
      <c r="F27" s="257">
        <f t="shared" si="9"/>
        <v>196939.16628837958</v>
      </c>
      <c r="G27" s="258">
        <f t="shared" si="10"/>
        <v>1.8624226862574204E-2</v>
      </c>
      <c r="H27" s="259">
        <f t="shared" si="11"/>
        <v>81.921450203152901</v>
      </c>
      <c r="I27" s="275">
        <f t="shared" si="12"/>
        <v>-81.939172369978408</v>
      </c>
      <c r="J27" s="275"/>
      <c r="K27" s="276">
        <v>699286.65500140435</v>
      </c>
      <c r="L27" s="277">
        <v>581125.81750542601</v>
      </c>
      <c r="M27" s="278">
        <f t="shared" si="13"/>
        <v>-49.151762685515116</v>
      </c>
      <c r="N27" s="279">
        <v>368478.99197772512</v>
      </c>
      <c r="O27" s="280">
        <v>289658.05909627536</v>
      </c>
      <c r="P27" s="281">
        <f t="shared" si="14"/>
        <v>-32.787409684463292</v>
      </c>
      <c r="R27" s="375">
        <v>14</v>
      </c>
    </row>
    <row r="28" spans="1:18" ht="14.4">
      <c r="A28">
        <v>61</v>
      </c>
      <c r="B28" t="s">
        <v>22</v>
      </c>
      <c r="C28" s="319">
        <v>16573</v>
      </c>
      <c r="D28" s="266">
        <v>73155528.391956121</v>
      </c>
      <c r="E28" s="270">
        <v>73187345.359798387</v>
      </c>
      <c r="F28" s="257">
        <f t="shared" si="9"/>
        <v>31816.967842265964</v>
      </c>
      <c r="G28" s="258">
        <f t="shared" si="10"/>
        <v>4.349222614017019E-4</v>
      </c>
      <c r="H28" s="259">
        <f t="shared" si="11"/>
        <v>1.9198073880568371</v>
      </c>
      <c r="I28" s="275">
        <f t="shared" si="12"/>
        <v>-1.9877855811692617</v>
      </c>
      <c r="J28" s="275"/>
      <c r="K28" s="276">
        <v>1546169.1417286361</v>
      </c>
      <c r="L28" s="277">
        <v>1527149.3610316855</v>
      </c>
      <c r="M28" s="278">
        <f t="shared" si="13"/>
        <v>-1.1476365592801918</v>
      </c>
      <c r="N28" s="279">
        <v>2133623.5484488965</v>
      </c>
      <c r="O28" s="280">
        <v>2119699.7587091289</v>
      </c>
      <c r="P28" s="281">
        <f t="shared" si="14"/>
        <v>-0.84014902188906992</v>
      </c>
      <c r="R28" s="375">
        <v>5</v>
      </c>
    </row>
    <row r="29" spans="1:18" ht="14.4">
      <c r="A29">
        <v>69</v>
      </c>
      <c r="B29" t="s">
        <v>23</v>
      </c>
      <c r="C29" s="319">
        <v>6802</v>
      </c>
      <c r="D29" s="266">
        <v>32941395.694000997</v>
      </c>
      <c r="E29" s="270">
        <v>32690304.2276957</v>
      </c>
      <c r="F29" s="257">
        <f t="shared" si="9"/>
        <v>-251091.46630529687</v>
      </c>
      <c r="G29" s="258">
        <f t="shared" si="10"/>
        <v>-7.6223687860020907E-3</v>
      </c>
      <c r="H29" s="259">
        <f t="shared" si="11"/>
        <v>-36.914358468876344</v>
      </c>
      <c r="I29" s="275">
        <f t="shared" si="12"/>
        <v>36.845868706744021</v>
      </c>
      <c r="J29" s="275"/>
      <c r="K29" s="276">
        <v>-1514006.079808255</v>
      </c>
      <c r="L29" s="277">
        <v>-1363322.0885474668</v>
      </c>
      <c r="M29" s="278">
        <f t="shared" si="13"/>
        <v>22.152894922197614</v>
      </c>
      <c r="N29" s="279">
        <v>-1730207.9637557166</v>
      </c>
      <c r="O29" s="280">
        <v>-1630266.3560732319</v>
      </c>
      <c r="P29" s="281">
        <f t="shared" si="14"/>
        <v>14.692973784546409</v>
      </c>
      <c r="R29" s="375">
        <v>17</v>
      </c>
    </row>
    <row r="30" spans="1:18" ht="14.4">
      <c r="A30">
        <v>71</v>
      </c>
      <c r="B30" t="s">
        <v>24</v>
      </c>
      <c r="C30" s="319">
        <v>6613</v>
      </c>
      <c r="D30" s="266">
        <v>29998502.654877216</v>
      </c>
      <c r="E30" s="270">
        <v>30963570.946833599</v>
      </c>
      <c r="F30" s="257">
        <f t="shared" si="9"/>
        <v>965068.29195638373</v>
      </c>
      <c r="G30" s="258">
        <f t="shared" si="10"/>
        <v>3.2170548745688178E-2</v>
      </c>
      <c r="H30" s="259">
        <f t="shared" si="11"/>
        <v>145.93502071017446</v>
      </c>
      <c r="I30" s="275">
        <f t="shared" si="12"/>
        <v>-145.97989773506964</v>
      </c>
      <c r="J30" s="275"/>
      <c r="K30" s="276">
        <v>16197.520077027812</v>
      </c>
      <c r="L30" s="277">
        <v>-562824.91019471909</v>
      </c>
      <c r="M30" s="278">
        <f t="shared" si="13"/>
        <v>-87.558208116096623</v>
      </c>
      <c r="N30" s="279">
        <v>-637115.25324471691</v>
      </c>
      <c r="O30" s="280">
        <v>-1023457.8866949854</v>
      </c>
      <c r="P30" s="281">
        <f t="shared" si="14"/>
        <v>-58.421689618973012</v>
      </c>
      <c r="R30" s="375">
        <v>17</v>
      </c>
    </row>
    <row r="31" spans="1:18" ht="14.4">
      <c r="A31">
        <v>72</v>
      </c>
      <c r="B31" t="s">
        <v>25</v>
      </c>
      <c r="C31" s="319">
        <v>950</v>
      </c>
      <c r="D31" s="266">
        <v>4634963.925847047</v>
      </c>
      <c r="E31" s="270">
        <v>4583312.976714001</v>
      </c>
      <c r="F31" s="257">
        <f t="shared" si="9"/>
        <v>-51650.949133045971</v>
      </c>
      <c r="G31" s="258">
        <f t="shared" si="10"/>
        <v>-1.11437650776552E-2</v>
      </c>
      <c r="H31" s="259">
        <f t="shared" si="11"/>
        <v>-54.369420140048391</v>
      </c>
      <c r="I31" s="275">
        <f t="shared" si="12"/>
        <v>54.363043507084619</v>
      </c>
      <c r="J31" s="275"/>
      <c r="K31" s="276">
        <v>-51925.98084717201</v>
      </c>
      <c r="L31" s="277">
        <v>-20935.032822800385</v>
      </c>
      <c r="M31" s="278">
        <f t="shared" si="13"/>
        <v>32.622050551970133</v>
      </c>
      <c r="N31" s="279">
        <v>-2094.3321891822666</v>
      </c>
      <c r="O31" s="280">
        <v>18559.611118176494</v>
      </c>
      <c r="P31" s="281">
        <f t="shared" si="14"/>
        <v>21.740992955114486</v>
      </c>
      <c r="R31" s="375">
        <v>17</v>
      </c>
    </row>
    <row r="32" spans="1:18" ht="14.4">
      <c r="A32">
        <v>74</v>
      </c>
      <c r="B32" t="s">
        <v>26</v>
      </c>
      <c r="C32" s="319">
        <v>1083</v>
      </c>
      <c r="D32" s="266">
        <v>5378418.4631964918</v>
      </c>
      <c r="E32" s="270">
        <v>5565264.0820690729</v>
      </c>
      <c r="F32" s="257">
        <f t="shared" si="9"/>
        <v>186845.61887258105</v>
      </c>
      <c r="G32" s="258">
        <f t="shared" si="10"/>
        <v>3.4739881277578259E-2</v>
      </c>
      <c r="H32" s="259">
        <f t="shared" si="11"/>
        <v>172.52596387126599</v>
      </c>
      <c r="I32" s="275">
        <f t="shared" si="12"/>
        <v>-172.61386492882122</v>
      </c>
      <c r="J32" s="275"/>
      <c r="K32" s="276">
        <v>234042.88213997387</v>
      </c>
      <c r="L32" s="277">
        <v>121941.45955002852</v>
      </c>
      <c r="M32" s="278">
        <f t="shared" si="13"/>
        <v>-103.51008549394768</v>
      </c>
      <c r="N32" s="279">
        <v>101037.00889135765</v>
      </c>
      <c r="O32" s="280">
        <v>26197.615763389625</v>
      </c>
      <c r="P32" s="281">
        <f t="shared" si="14"/>
        <v>-69.103779434873516</v>
      </c>
      <c r="R32" s="375">
        <v>16</v>
      </c>
    </row>
    <row r="33" spans="1:18" ht="14.4">
      <c r="A33">
        <v>75</v>
      </c>
      <c r="B33" t="s">
        <v>27</v>
      </c>
      <c r="C33" s="319">
        <v>19702</v>
      </c>
      <c r="D33" s="266">
        <v>91292700.15491268</v>
      </c>
      <c r="E33" s="270">
        <v>92267180.973293751</v>
      </c>
      <c r="F33" s="257">
        <f t="shared" si="9"/>
        <v>974480.81838107109</v>
      </c>
      <c r="G33" s="258">
        <f t="shared" si="10"/>
        <v>1.0674246864508278E-2</v>
      </c>
      <c r="H33" s="259">
        <f t="shared" si="11"/>
        <v>49.461009967570355</v>
      </c>
      <c r="I33" s="275">
        <f t="shared" si="12"/>
        <v>-49.508879917114371</v>
      </c>
      <c r="J33" s="275"/>
      <c r="K33" s="276">
        <v>-478063.67031347757</v>
      </c>
      <c r="L33" s="277">
        <v>-1062693.2260760528</v>
      </c>
      <c r="M33" s="278">
        <f t="shared" si="13"/>
        <v>-29.673614646359518</v>
      </c>
      <c r="N33" s="279">
        <v>1344675.0795458322</v>
      </c>
      <c r="O33" s="280">
        <v>953880.6831814202</v>
      </c>
      <c r="P33" s="281">
        <f t="shared" si="14"/>
        <v>-19.835265270754849</v>
      </c>
      <c r="R33" s="375">
        <v>8</v>
      </c>
    </row>
    <row r="34" spans="1:18" ht="14.4">
      <c r="A34">
        <v>77</v>
      </c>
      <c r="B34" t="s">
        <v>28</v>
      </c>
      <c r="C34" s="319">
        <v>4683</v>
      </c>
      <c r="D34" s="266">
        <v>23421915.529445425</v>
      </c>
      <c r="E34" s="270">
        <v>23388165.944837987</v>
      </c>
      <c r="F34" s="257">
        <f t="shared" si="9"/>
        <v>-33749.584607437253</v>
      </c>
      <c r="G34" s="258">
        <f t="shared" si="10"/>
        <v>-1.4409404117698295E-3</v>
      </c>
      <c r="H34" s="259">
        <f t="shared" si="11"/>
        <v>-7.2068299396620228</v>
      </c>
      <c r="I34" s="275">
        <f t="shared" si="12"/>
        <v>7.1077648211919264</v>
      </c>
      <c r="J34" s="275"/>
      <c r="K34" s="276">
        <v>30098.38071286754</v>
      </c>
      <c r="L34" s="277">
        <v>50377.121388521999</v>
      </c>
      <c r="M34" s="278">
        <f t="shared" si="13"/>
        <v>4.3302884210238011</v>
      </c>
      <c r="N34" s="279">
        <v>22914.591225701341</v>
      </c>
      <c r="O34" s="280">
        <v>35921.513207688673</v>
      </c>
      <c r="P34" s="281">
        <f t="shared" si="14"/>
        <v>2.7774764001681258</v>
      </c>
      <c r="R34" s="375">
        <v>13</v>
      </c>
    </row>
    <row r="35" spans="1:18" ht="14.4">
      <c r="A35">
        <v>78</v>
      </c>
      <c r="B35" t="s">
        <v>29</v>
      </c>
      <c r="C35" s="319">
        <v>7979</v>
      </c>
      <c r="D35" s="266">
        <v>38061668.409503132</v>
      </c>
      <c r="E35" s="270">
        <v>37565857.525574312</v>
      </c>
      <c r="F35" s="257">
        <f t="shared" si="9"/>
        <v>-495810.88392882049</v>
      </c>
      <c r="G35" s="258">
        <f t="shared" si="10"/>
        <v>-1.3026514723275446E-2</v>
      </c>
      <c r="H35" s="259">
        <f t="shared" si="11"/>
        <v>-62.139476617222769</v>
      </c>
      <c r="I35" s="275">
        <f t="shared" si="12"/>
        <v>62.09572727693434</v>
      </c>
      <c r="J35" s="275"/>
      <c r="K35" s="276">
        <v>-1860289.7639129411</v>
      </c>
      <c r="L35" s="277">
        <v>-1562781.4202272503</v>
      </c>
      <c r="M35" s="278">
        <f t="shared" si="13"/>
        <v>37.286419812719735</v>
      </c>
      <c r="N35" s="279">
        <v>-558577.61072941707</v>
      </c>
      <c r="O35" s="280">
        <v>-360624.14647244877</v>
      </c>
      <c r="P35" s="281">
        <f t="shared" si="14"/>
        <v>24.809307464214601</v>
      </c>
      <c r="R35" s="375">
        <v>1</v>
      </c>
    </row>
    <row r="36" spans="1:18" ht="14.4">
      <c r="A36">
        <v>79</v>
      </c>
      <c r="B36" t="s">
        <v>30</v>
      </c>
      <c r="C36" s="319">
        <v>6785</v>
      </c>
      <c r="D36" s="266">
        <v>33223411.151279893</v>
      </c>
      <c r="E36" s="270">
        <v>33109336.704340436</v>
      </c>
      <c r="F36" s="257">
        <f t="shared" si="9"/>
        <v>-114074.44693945721</v>
      </c>
      <c r="G36" s="258">
        <f t="shared" si="10"/>
        <v>-3.4335561276362986E-3</v>
      </c>
      <c r="H36" s="259">
        <f t="shared" si="11"/>
        <v>-16.81274089011897</v>
      </c>
      <c r="I36" s="275">
        <f t="shared" si="12"/>
        <v>16.750261988978561</v>
      </c>
      <c r="J36" s="275"/>
      <c r="K36" s="276">
        <v>-955835.02731453779</v>
      </c>
      <c r="L36" s="277">
        <v>-887363.86895321321</v>
      </c>
      <c r="M36" s="278">
        <f t="shared" si="13"/>
        <v>10.091548763644004</v>
      </c>
      <c r="N36" s="279">
        <v>-890222.46590594621</v>
      </c>
      <c r="O36" s="280">
        <v>-845043.09667205124</v>
      </c>
      <c r="P36" s="281">
        <f t="shared" si="14"/>
        <v>6.6587132253345578</v>
      </c>
      <c r="R36" s="375">
        <v>4</v>
      </c>
    </row>
    <row r="37" spans="1:18" ht="14.4">
      <c r="A37">
        <v>81</v>
      </c>
      <c r="B37" t="s">
        <v>31</v>
      </c>
      <c r="C37" s="319">
        <v>2621</v>
      </c>
      <c r="D37" s="266">
        <v>13748766.056122705</v>
      </c>
      <c r="E37" s="270">
        <v>13767688.363923891</v>
      </c>
      <c r="F37" s="257">
        <f t="shared" si="9"/>
        <v>18922.307801185176</v>
      </c>
      <c r="G37" s="258">
        <f t="shared" si="10"/>
        <v>1.3762913503614783E-3</v>
      </c>
      <c r="H37" s="259">
        <f t="shared" si="11"/>
        <v>7.2194993518447825</v>
      </c>
      <c r="I37" s="275">
        <f t="shared" si="12"/>
        <v>-7.2844503055921068</v>
      </c>
      <c r="J37" s="275"/>
      <c r="K37" s="276">
        <v>294256.02789829951</v>
      </c>
      <c r="L37" s="277">
        <v>282913.28108364216</v>
      </c>
      <c r="M37" s="278">
        <f t="shared" si="13"/>
        <v>-4.3276409060119621</v>
      </c>
      <c r="N37" s="279">
        <v>415602.10805156146</v>
      </c>
      <c r="O37" s="280">
        <v>407852.3106152619</v>
      </c>
      <c r="P37" s="281">
        <f t="shared" si="14"/>
        <v>-2.9568093995801448</v>
      </c>
      <c r="R37" s="375">
        <v>7</v>
      </c>
    </row>
    <row r="38" spans="1:18" ht="14.4">
      <c r="A38">
        <v>82</v>
      </c>
      <c r="B38" t="s">
        <v>32</v>
      </c>
      <c r="C38" s="319">
        <v>9405</v>
      </c>
      <c r="D38" s="266">
        <v>32556224.451767314</v>
      </c>
      <c r="E38" s="270">
        <v>31429831.150283571</v>
      </c>
      <c r="F38" s="257">
        <f t="shared" si="9"/>
        <v>-1126393.3014837429</v>
      </c>
      <c r="G38" s="258">
        <f t="shared" si="10"/>
        <v>-3.4598400780548641E-2</v>
      </c>
      <c r="H38" s="259">
        <f t="shared" si="11"/>
        <v>-119.76536964207793</v>
      </c>
      <c r="I38" s="275">
        <f t="shared" si="12"/>
        <v>119.76170184223494</v>
      </c>
      <c r="J38" s="275"/>
      <c r="K38" s="276">
        <v>-343848.49388263217</v>
      </c>
      <c r="L38" s="277">
        <v>331989.64259877818</v>
      </c>
      <c r="M38" s="278">
        <f t="shared" si="13"/>
        <v>71.859450981542835</v>
      </c>
      <c r="N38" s="279">
        <v>-363514.71816452115</v>
      </c>
      <c r="O38" s="280">
        <v>87005.951180288175</v>
      </c>
      <c r="P38" s="281">
        <f t="shared" si="14"/>
        <v>47.902250860692114</v>
      </c>
      <c r="R38" s="375">
        <v>5</v>
      </c>
    </row>
    <row r="39" spans="1:18" ht="14.4">
      <c r="A39">
        <v>86</v>
      </c>
      <c r="B39" t="s">
        <v>33</v>
      </c>
      <c r="C39" s="319">
        <v>8143</v>
      </c>
      <c r="D39" s="266">
        <v>29073717.432250563</v>
      </c>
      <c r="E39" s="270">
        <v>30019008.269818343</v>
      </c>
      <c r="F39" s="257">
        <f t="shared" si="9"/>
        <v>945290.83756778017</v>
      </c>
      <c r="G39" s="258">
        <f t="shared" si="10"/>
        <v>3.2513586876895165E-2</v>
      </c>
      <c r="H39" s="259">
        <f t="shared" si="11"/>
        <v>116.08631187127351</v>
      </c>
      <c r="I39" s="275">
        <f t="shared" si="12"/>
        <v>-116.1134973835205</v>
      </c>
      <c r="J39" s="275"/>
      <c r="K39" s="276">
        <v>424456.15068637562</v>
      </c>
      <c r="L39" s="277">
        <v>-142704.51861403964</v>
      </c>
      <c r="M39" s="278">
        <f t="shared" si="13"/>
        <v>-69.650088333589011</v>
      </c>
      <c r="N39" s="279">
        <v>73612.803466450918</v>
      </c>
      <c r="O39" s="280">
        <v>-304738.73642714124</v>
      </c>
      <c r="P39" s="281">
        <f t="shared" si="14"/>
        <v>-46.463409049931492</v>
      </c>
      <c r="R39" s="375">
        <v>5</v>
      </c>
    </row>
    <row r="40" spans="1:18" ht="14.4">
      <c r="A40">
        <v>90</v>
      </c>
      <c r="B40" t="s">
        <v>34</v>
      </c>
      <c r="C40" s="319">
        <v>3136</v>
      </c>
      <c r="D40" s="266">
        <v>18471379.153836984</v>
      </c>
      <c r="E40" s="270">
        <v>18540258.750296805</v>
      </c>
      <c r="F40" s="257">
        <f t="shared" si="9"/>
        <v>68879.596459820867</v>
      </c>
      <c r="G40" s="258">
        <f t="shared" si="10"/>
        <v>3.7289904498285821E-3</v>
      </c>
      <c r="H40" s="259">
        <f t="shared" si="11"/>
        <v>21.964157034381653</v>
      </c>
      <c r="I40" s="275">
        <f t="shared" si="12"/>
        <v>-22.054837262136701</v>
      </c>
      <c r="J40" s="275"/>
      <c r="K40" s="276">
        <v>125733.8554724703</v>
      </c>
      <c r="L40" s="277">
        <v>84423.867727200603</v>
      </c>
      <c r="M40" s="278">
        <f t="shared" si="13"/>
        <v>-13.172827724894674</v>
      </c>
      <c r="N40" s="279">
        <v>-653862.3517834699</v>
      </c>
      <c r="O40" s="280">
        <v>-681716.3336922609</v>
      </c>
      <c r="P40" s="281">
        <f t="shared" si="14"/>
        <v>-8.8820095372420287</v>
      </c>
      <c r="R40" s="375">
        <v>12</v>
      </c>
    </row>
    <row r="41" spans="1:18" ht="14.4">
      <c r="A41">
        <v>91</v>
      </c>
      <c r="B41" t="s">
        <v>35</v>
      </c>
      <c r="C41" s="319">
        <v>658457</v>
      </c>
      <c r="D41" s="266">
        <v>2473030439.3196907</v>
      </c>
      <c r="E41" s="270">
        <v>2460597214.6330357</v>
      </c>
      <c r="F41" s="257">
        <f t="shared" si="9"/>
        <v>-12433224.686655045</v>
      </c>
      <c r="G41" s="258">
        <f t="shared" si="10"/>
        <v>-5.0275259410374733E-3</v>
      </c>
      <c r="H41" s="259">
        <f t="shared" si="11"/>
        <v>-18.882363900231972</v>
      </c>
      <c r="I41" s="275">
        <f t="shared" si="12"/>
        <v>18.881339910323447</v>
      </c>
      <c r="J41" s="275"/>
      <c r="K41" s="276">
        <v>-18377841.017744798</v>
      </c>
      <c r="L41" s="277">
        <v>-10917864.07249089</v>
      </c>
      <c r="M41" s="278">
        <f t="shared" si="13"/>
        <v>11.329482328009131</v>
      </c>
      <c r="N41" s="279">
        <v>-84284775.365142062</v>
      </c>
      <c r="O41" s="280">
        <v>-79312201.877064124</v>
      </c>
      <c r="P41" s="281">
        <f t="shared" si="14"/>
        <v>7.5518575823143177</v>
      </c>
      <c r="R41" s="375">
        <v>1</v>
      </c>
    </row>
    <row r="42" spans="1:18" ht="14.4">
      <c r="A42">
        <v>92</v>
      </c>
      <c r="B42" t="s">
        <v>36</v>
      </c>
      <c r="C42" s="319">
        <v>239206</v>
      </c>
      <c r="D42" s="266">
        <v>763855474.78336561</v>
      </c>
      <c r="E42" s="270">
        <v>772623518.07798827</v>
      </c>
      <c r="F42" s="257">
        <f t="shared" si="9"/>
        <v>8768043.2946226597</v>
      </c>
      <c r="G42" s="258">
        <f t="shared" si="10"/>
        <v>1.1478667868564186E-2</v>
      </c>
      <c r="H42" s="259">
        <f t="shared" si="11"/>
        <v>36.65477995795532</v>
      </c>
      <c r="I42" s="275">
        <f t="shared" si="12"/>
        <v>-36.631069798192918</v>
      </c>
      <c r="J42" s="275"/>
      <c r="K42" s="276">
        <v>-22836374.691326935</v>
      </c>
      <c r="L42" s="277">
        <v>-28097555.080177408</v>
      </c>
      <c r="M42" s="278">
        <f t="shared" si="13"/>
        <v>-21.994349593448629</v>
      </c>
      <c r="N42" s="279">
        <v>138698.57291792423</v>
      </c>
      <c r="O42" s="280">
        <v>-3362492.7203781386</v>
      </c>
      <c r="P42" s="281">
        <f t="shared" si="14"/>
        <v>-14.636720204744291</v>
      </c>
      <c r="R42" s="375">
        <v>1</v>
      </c>
    </row>
    <row r="43" spans="1:18" ht="14.4">
      <c r="A43">
        <v>97</v>
      </c>
      <c r="B43" t="s">
        <v>37</v>
      </c>
      <c r="C43" s="319">
        <v>2131</v>
      </c>
      <c r="D43" s="266">
        <v>10110301.645743335</v>
      </c>
      <c r="E43" s="270">
        <v>10947373.413811971</v>
      </c>
      <c r="F43" s="257">
        <f t="shared" si="9"/>
        <v>837071.76806863584</v>
      </c>
      <c r="G43" s="258">
        <f t="shared" si="10"/>
        <v>8.2793945957197232E-2</v>
      </c>
      <c r="H43" s="259">
        <f t="shared" si="11"/>
        <v>392.80702396463437</v>
      </c>
      <c r="I43" s="275">
        <f t="shared" si="12"/>
        <v>-392.8667937070519</v>
      </c>
      <c r="J43" s="275"/>
      <c r="K43" s="276">
        <v>179302.23141044893</v>
      </c>
      <c r="L43" s="277">
        <v>-322932.87027874705</v>
      </c>
      <c r="M43" s="278">
        <f t="shared" si="13"/>
        <v>-235.68047944119942</v>
      </c>
      <c r="N43" s="279">
        <v>602458.74507713842</v>
      </c>
      <c r="O43" s="280">
        <v>267494.7093766068</v>
      </c>
      <c r="P43" s="281">
        <f t="shared" si="14"/>
        <v>-157.18631426585247</v>
      </c>
      <c r="R43" s="375">
        <v>10</v>
      </c>
    </row>
    <row r="44" spans="1:18" ht="14.4">
      <c r="A44">
        <v>98</v>
      </c>
      <c r="B44" t="s">
        <v>38</v>
      </c>
      <c r="C44" s="319">
        <v>23090</v>
      </c>
      <c r="D44" s="266">
        <v>84226501.96672143</v>
      </c>
      <c r="E44" s="270">
        <v>83044593.588703632</v>
      </c>
      <c r="F44" s="257">
        <f t="shared" si="9"/>
        <v>-1181908.3780177981</v>
      </c>
      <c r="G44" s="258">
        <f t="shared" si="10"/>
        <v>-1.4032499871415527E-2</v>
      </c>
      <c r="H44" s="259">
        <f t="shared" si="11"/>
        <v>-51.187023733988653</v>
      </c>
      <c r="I44" s="275">
        <f t="shared" si="12"/>
        <v>51.147129337118855</v>
      </c>
      <c r="J44" s="275"/>
      <c r="K44" s="276">
        <v>3582516.325393742</v>
      </c>
      <c r="L44" s="277">
        <v>4291718.914459642</v>
      </c>
      <c r="M44" s="278">
        <f t="shared" si="13"/>
        <v>30.714707192113472</v>
      </c>
      <c r="N44" s="276">
        <v>2528114.0829214337</v>
      </c>
      <c r="O44" s="277">
        <v>2999898.7102496079</v>
      </c>
      <c r="P44" s="281">
        <f t="shared" si="14"/>
        <v>20.432422145005379</v>
      </c>
      <c r="R44" s="375">
        <v>7</v>
      </c>
    </row>
    <row r="45" spans="1:18" ht="14.4">
      <c r="A45">
        <v>102</v>
      </c>
      <c r="B45" t="s">
        <v>39</v>
      </c>
      <c r="C45" s="319">
        <v>9870</v>
      </c>
      <c r="D45" s="266">
        <v>39996584.14203544</v>
      </c>
      <c r="E45" s="270">
        <v>39925562.880822428</v>
      </c>
      <c r="F45" s="257">
        <f t="shared" si="9"/>
        <v>-71021.26121301204</v>
      </c>
      <c r="G45" s="258">
        <f t="shared" si="10"/>
        <v>-1.7756831673625452E-3</v>
      </c>
      <c r="H45" s="259">
        <f t="shared" si="11"/>
        <v>-7.1956698290792342</v>
      </c>
      <c r="I45" s="275">
        <f t="shared" si="12"/>
        <v>7.1565458615923472</v>
      </c>
      <c r="J45" s="275"/>
      <c r="K45" s="276">
        <v>984515.62336790236</v>
      </c>
      <c r="L45" s="277">
        <v>1027152.5103559718</v>
      </c>
      <c r="M45" s="278">
        <f t="shared" si="13"/>
        <v>4.319846705984741</v>
      </c>
      <c r="N45" s="279">
        <v>618463.79893695342</v>
      </c>
      <c r="O45" s="280">
        <v>646462.01960280049</v>
      </c>
      <c r="P45" s="281">
        <f t="shared" si="14"/>
        <v>2.8366991556076058</v>
      </c>
      <c r="R45" s="375">
        <v>4</v>
      </c>
    </row>
    <row r="46" spans="1:18" ht="14.4">
      <c r="A46">
        <v>103</v>
      </c>
      <c r="B46" t="s">
        <v>40</v>
      </c>
      <c r="C46" s="319">
        <v>2166</v>
      </c>
      <c r="D46" s="266">
        <v>8529743.424864972</v>
      </c>
      <c r="E46" s="270">
        <v>8630537.8582974635</v>
      </c>
      <c r="F46" s="257">
        <f t="shared" si="9"/>
        <v>100794.4334324915</v>
      </c>
      <c r="G46" s="258">
        <f t="shared" si="10"/>
        <v>1.1816818913763176E-2</v>
      </c>
      <c r="H46" s="259">
        <f t="shared" si="11"/>
        <v>46.534826146117958</v>
      </c>
      <c r="I46" s="275">
        <f t="shared" si="12"/>
        <v>-46.561024706347808</v>
      </c>
      <c r="J46" s="275"/>
      <c r="K46" s="276">
        <v>247307.95941079801</v>
      </c>
      <c r="L46" s="277">
        <v>186834.84534403766</v>
      </c>
      <c r="M46" s="278">
        <f t="shared" si="13"/>
        <v>-27.919258571911516</v>
      </c>
      <c r="N46" s="279">
        <v>151797.31374396881</v>
      </c>
      <c r="O46" s="280">
        <v>111419.24829677981</v>
      </c>
      <c r="P46" s="281">
        <f t="shared" si="14"/>
        <v>-18.641766134436288</v>
      </c>
      <c r="R46" s="375">
        <v>5</v>
      </c>
    </row>
    <row r="47" spans="1:18" ht="14.4">
      <c r="A47">
        <v>105</v>
      </c>
      <c r="B47" t="s">
        <v>41</v>
      </c>
      <c r="C47" s="319">
        <v>2139</v>
      </c>
      <c r="D47" s="266">
        <v>13611609.532553049</v>
      </c>
      <c r="E47" s="270">
        <v>13670138.128666019</v>
      </c>
      <c r="F47" s="257">
        <f t="shared" si="9"/>
        <v>58528.596112970263</v>
      </c>
      <c r="G47" s="258">
        <f t="shared" si="10"/>
        <v>4.2999026656616417E-3</v>
      </c>
      <c r="H47" s="259">
        <f t="shared" si="11"/>
        <v>27.362597528270342</v>
      </c>
      <c r="I47" s="275">
        <f t="shared" si="12"/>
        <v>-27.490522996783049</v>
      </c>
      <c r="J47" s="275"/>
      <c r="K47" s="276">
        <v>366536.63991499488</v>
      </c>
      <c r="L47" s="277">
        <v>331436.58120990195</v>
      </c>
      <c r="M47" s="278">
        <f t="shared" si="13"/>
        <v>-16.409564612011657</v>
      </c>
      <c r="N47" s="279">
        <v>372358.27057843527</v>
      </c>
      <c r="O47" s="280">
        <v>348656.10059340927</v>
      </c>
      <c r="P47" s="281">
        <f t="shared" si="14"/>
        <v>-11.080958384771391</v>
      </c>
      <c r="R47" s="375">
        <v>18</v>
      </c>
    </row>
    <row r="48" spans="1:18" ht="14.4">
      <c r="A48">
        <v>106</v>
      </c>
      <c r="B48" t="s">
        <v>42</v>
      </c>
      <c r="C48" s="319">
        <v>46880</v>
      </c>
      <c r="D48" s="266">
        <v>182238669.20132461</v>
      </c>
      <c r="E48" s="270">
        <v>178700951.54525408</v>
      </c>
      <c r="F48" s="257">
        <f t="shared" si="9"/>
        <v>-3537717.6560705304</v>
      </c>
      <c r="G48" s="258">
        <f t="shared" si="10"/>
        <v>-1.941255207566461E-2</v>
      </c>
      <c r="H48" s="259">
        <f t="shared" si="11"/>
        <v>-75.463260581709264</v>
      </c>
      <c r="I48" s="275">
        <f t="shared" si="12"/>
        <v>75.479570672420351</v>
      </c>
      <c r="J48" s="275"/>
      <c r="K48" s="276">
        <v>-466606.46200008155</v>
      </c>
      <c r="L48" s="277">
        <v>1655976.351664569</v>
      </c>
      <c r="M48" s="278">
        <f t="shared" si="13"/>
        <v>45.27693715154971</v>
      </c>
      <c r="N48" s="279">
        <v>2202767.691561881</v>
      </c>
      <c r="O48" s="280">
        <v>3618667.1510202968</v>
      </c>
      <c r="P48" s="281">
        <f t="shared" si="14"/>
        <v>30.202633520870645</v>
      </c>
      <c r="R48" s="375">
        <v>1</v>
      </c>
    </row>
    <row r="49" spans="1:18" ht="14.4">
      <c r="A49">
        <v>108</v>
      </c>
      <c r="B49" t="s">
        <v>43</v>
      </c>
      <c r="C49" s="319">
        <v>10337</v>
      </c>
      <c r="D49" s="266">
        <v>38253867.697046399</v>
      </c>
      <c r="E49" s="270">
        <v>38558357.281140313</v>
      </c>
      <c r="F49" s="257">
        <f t="shared" si="9"/>
        <v>304489.58409391344</v>
      </c>
      <c r="G49" s="258">
        <f t="shared" si="10"/>
        <v>7.9597071466167915E-3</v>
      </c>
      <c r="H49" s="259">
        <f t="shared" si="11"/>
        <v>29.45628171557642</v>
      </c>
      <c r="I49" s="275">
        <f t="shared" si="12"/>
        <v>-29.469882881572101</v>
      </c>
      <c r="J49" s="275"/>
      <c r="K49" s="276">
        <v>794831.40611597209</v>
      </c>
      <c r="L49" s="277">
        <v>612146.44128381182</v>
      </c>
      <c r="M49" s="278">
        <f t="shared" si="13"/>
        <v>-17.672919109234815</v>
      </c>
      <c r="N49" s="279">
        <v>199402.46865127463</v>
      </c>
      <c r="O49" s="280">
        <v>77457.254136624106</v>
      </c>
      <c r="P49" s="281">
        <f t="shared" si="14"/>
        <v>-11.796963772337286</v>
      </c>
      <c r="R49" s="375">
        <v>6</v>
      </c>
    </row>
    <row r="50" spans="1:18" ht="14.4">
      <c r="A50">
        <v>109</v>
      </c>
      <c r="B50" t="s">
        <v>44</v>
      </c>
      <c r="C50" s="319">
        <v>67971</v>
      </c>
      <c r="D50" s="266">
        <v>268797302.56758165</v>
      </c>
      <c r="E50" s="270">
        <v>271335809.55639809</v>
      </c>
      <c r="F50" s="257">
        <f t="shared" si="9"/>
        <v>2538506.9888164401</v>
      </c>
      <c r="G50" s="258">
        <f t="shared" si="10"/>
        <v>9.4439451756708117E-3</v>
      </c>
      <c r="H50" s="259">
        <f t="shared" si="11"/>
        <v>37.346912489391656</v>
      </c>
      <c r="I50" s="275">
        <f t="shared" si="12"/>
        <v>-37.350127672749835</v>
      </c>
      <c r="J50" s="275"/>
      <c r="K50" s="276">
        <v>324704.96673267352</v>
      </c>
      <c r="L50" s="277">
        <v>-1198385.5703098951</v>
      </c>
      <c r="M50" s="278">
        <f t="shared" si="13"/>
        <v>-22.407946580785463</v>
      </c>
      <c r="N50" s="279">
        <v>3172210.2878402574</v>
      </c>
      <c r="O50" s="280">
        <v>2156575.2968383473</v>
      </c>
      <c r="P50" s="281">
        <f t="shared" si="14"/>
        <v>-14.942181091964368</v>
      </c>
      <c r="R50" s="375">
        <v>5</v>
      </c>
    </row>
    <row r="51" spans="1:18" ht="14.4">
      <c r="A51">
        <v>111</v>
      </c>
      <c r="B51" t="s">
        <v>45</v>
      </c>
      <c r="C51" s="319">
        <v>18344</v>
      </c>
      <c r="D51" s="266">
        <v>81168368.567043215</v>
      </c>
      <c r="E51" s="270">
        <v>82268765.041180104</v>
      </c>
      <c r="F51" s="257">
        <f t="shared" si="9"/>
        <v>1100396.474136889</v>
      </c>
      <c r="G51" s="258">
        <f t="shared" si="10"/>
        <v>1.355696182593576E-2</v>
      </c>
      <c r="H51" s="259">
        <f t="shared" si="11"/>
        <v>59.986724495033201</v>
      </c>
      <c r="I51" s="275">
        <f t="shared" si="12"/>
        <v>-60.0323318526235</v>
      </c>
      <c r="J51" s="275"/>
      <c r="K51" s="276">
        <v>4771516.2116033938</v>
      </c>
      <c r="L51" s="277">
        <v>4111330.6065600072</v>
      </c>
      <c r="M51" s="278">
        <f t="shared" si="13"/>
        <v>-35.989184749421419</v>
      </c>
      <c r="N51" s="279">
        <v>4883801.164530063</v>
      </c>
      <c r="O51" s="280">
        <v>4442753.674068924</v>
      </c>
      <c r="P51" s="281">
        <f t="shared" si="14"/>
        <v>-24.043147103202084</v>
      </c>
      <c r="R51" s="375">
        <v>7</v>
      </c>
    </row>
    <row r="52" spans="1:18" ht="14.4">
      <c r="A52">
        <v>139</v>
      </c>
      <c r="B52" t="s">
        <v>46</v>
      </c>
      <c r="C52" s="319">
        <v>9912</v>
      </c>
      <c r="D52" s="266">
        <v>37583774.740790196</v>
      </c>
      <c r="E52" s="270">
        <v>37750210.79645595</v>
      </c>
      <c r="F52" s="257">
        <f t="shared" si="9"/>
        <v>166436.05566575378</v>
      </c>
      <c r="G52" s="258">
        <f t="shared" si="10"/>
        <v>4.428401798745308E-3</v>
      </c>
      <c r="H52" s="259">
        <f t="shared" si="11"/>
        <v>16.791369619224554</v>
      </c>
      <c r="I52" s="275">
        <f t="shared" si="12"/>
        <v>-16.775175725178173</v>
      </c>
      <c r="J52" s="275"/>
      <c r="K52" s="276">
        <v>-429732.43547558074</v>
      </c>
      <c r="L52" s="277">
        <v>-529604.09918951569</v>
      </c>
      <c r="M52" s="278">
        <f t="shared" si="13"/>
        <v>-10.075833708024106</v>
      </c>
      <c r="N52" s="279">
        <v>-885813.02231922478</v>
      </c>
      <c r="O52" s="280">
        <v>-952216.90039325587</v>
      </c>
      <c r="P52" s="281">
        <f t="shared" si="14"/>
        <v>-6.6993420171540645</v>
      </c>
      <c r="R52" s="375">
        <v>17</v>
      </c>
    </row>
    <row r="53" spans="1:18" ht="14.4">
      <c r="A53">
        <v>140</v>
      </c>
      <c r="B53" t="s">
        <v>47</v>
      </c>
      <c r="C53" s="319">
        <v>20958</v>
      </c>
      <c r="D53" s="266">
        <v>87712714.941644505</v>
      </c>
      <c r="E53" s="270">
        <v>86543542.823350564</v>
      </c>
      <c r="F53" s="257">
        <f t="shared" si="9"/>
        <v>-1169172.118293941</v>
      </c>
      <c r="G53" s="258">
        <f t="shared" si="10"/>
        <v>-1.33295625277566E-2</v>
      </c>
      <c r="H53" s="259">
        <f t="shared" si="11"/>
        <v>-55.786435647196349</v>
      </c>
      <c r="I53" s="275">
        <f t="shared" si="12"/>
        <v>55.742582409133732</v>
      </c>
      <c r="J53" s="275"/>
      <c r="K53" s="276">
        <v>5523398.6296020951</v>
      </c>
      <c r="L53" s="277">
        <v>6224959.3325158255</v>
      </c>
      <c r="M53" s="278">
        <f t="shared" si="13"/>
        <v>33.474601723147742</v>
      </c>
      <c r="N53" s="279">
        <v>3251006.5970276291</v>
      </c>
      <c r="O53" s="280">
        <v>3717698.9362445236</v>
      </c>
      <c r="P53" s="281">
        <f t="shared" si="14"/>
        <v>22.267980685985993</v>
      </c>
      <c r="R53" s="375">
        <v>11</v>
      </c>
    </row>
    <row r="54" spans="1:18" ht="14.4">
      <c r="A54">
        <v>142</v>
      </c>
      <c r="B54" t="s">
        <v>48</v>
      </c>
      <c r="C54" s="319">
        <v>6559</v>
      </c>
      <c r="D54" s="266">
        <v>29289657.003958955</v>
      </c>
      <c r="E54" s="270">
        <v>28650387.522730637</v>
      </c>
      <c r="F54" s="257">
        <f t="shared" si="9"/>
        <v>-639269.48122831807</v>
      </c>
      <c r="G54" s="258">
        <f t="shared" si="10"/>
        <v>-2.1825775602012369E-2</v>
      </c>
      <c r="H54" s="259">
        <f t="shared" si="11"/>
        <v>-97.464473430144551</v>
      </c>
      <c r="I54" s="275">
        <f t="shared" si="12"/>
        <v>97.411674546084939</v>
      </c>
      <c r="J54" s="275"/>
      <c r="K54" s="276">
        <v>-470179.65418347431</v>
      </c>
      <c r="L54" s="277">
        <v>-86596.325093597945</v>
      </c>
      <c r="M54" s="278">
        <f t="shared" si="13"/>
        <v>58.481983395315808</v>
      </c>
      <c r="N54" s="279">
        <v>-124468.92423307331</v>
      </c>
      <c r="O54" s="280">
        <v>130870.92002482142</v>
      </c>
      <c r="P54" s="281">
        <f t="shared" si="14"/>
        <v>38.929691150769131</v>
      </c>
      <c r="R54" s="375">
        <v>7</v>
      </c>
    </row>
    <row r="55" spans="1:18" ht="14.4">
      <c r="A55">
        <v>143</v>
      </c>
      <c r="B55" t="s">
        <v>49</v>
      </c>
      <c r="C55" s="319">
        <v>6877</v>
      </c>
      <c r="D55" s="266">
        <v>29390174.969894808</v>
      </c>
      <c r="E55" s="270">
        <v>30064469.476013348</v>
      </c>
      <c r="F55" s="257">
        <f t="shared" si="9"/>
        <v>674294.50611853972</v>
      </c>
      <c r="G55" s="258">
        <f t="shared" si="10"/>
        <v>2.2942854433811256E-2</v>
      </c>
      <c r="H55" s="259">
        <f t="shared" si="11"/>
        <v>98.050677056643849</v>
      </c>
      <c r="I55" s="275">
        <f t="shared" si="12"/>
        <v>-98.054769555482025</v>
      </c>
      <c r="J55" s="275"/>
      <c r="K55" s="276">
        <v>212147.98602903739</v>
      </c>
      <c r="L55" s="277">
        <v>-192426.9589510255</v>
      </c>
      <c r="M55" s="278">
        <f t="shared" si="13"/>
        <v>-58.830150498773143</v>
      </c>
      <c r="N55" s="279">
        <v>511004.9922880067</v>
      </c>
      <c r="O55" s="280">
        <v>241257.28703501975</v>
      </c>
      <c r="P55" s="281">
        <f t="shared" si="14"/>
        <v>-39.224619056708882</v>
      </c>
      <c r="R55" s="375">
        <v>6</v>
      </c>
    </row>
    <row r="56" spans="1:18" ht="14.4">
      <c r="A56">
        <v>145</v>
      </c>
      <c r="B56" t="s">
        <v>50</v>
      </c>
      <c r="C56" s="319">
        <v>12366</v>
      </c>
      <c r="D56" s="266">
        <v>45154413.632529736</v>
      </c>
      <c r="E56" s="270">
        <v>45254610.676094681</v>
      </c>
      <c r="F56" s="257">
        <f t="shared" si="9"/>
        <v>100197.04356494546</v>
      </c>
      <c r="G56" s="258">
        <f t="shared" si="10"/>
        <v>2.2189867059365909E-3</v>
      </c>
      <c r="H56" s="259">
        <f t="shared" si="11"/>
        <v>8.102623610298032</v>
      </c>
      <c r="I56" s="275">
        <f t="shared" si="12"/>
        <v>-8.0890792956131143</v>
      </c>
      <c r="J56" s="275"/>
      <c r="K56" s="276">
        <v>1584963.4312574198</v>
      </c>
      <c r="L56" s="277">
        <v>1524834.7389374669</v>
      </c>
      <c r="M56" s="278">
        <f t="shared" si="13"/>
        <v>-4.8624205337176845</v>
      </c>
      <c r="N56" s="279">
        <v>22192.390149493018</v>
      </c>
      <c r="O56" s="280">
        <v>-17708.472100105872</v>
      </c>
      <c r="P56" s="281">
        <f t="shared" si="14"/>
        <v>-3.2266587618954303</v>
      </c>
      <c r="R56" s="375">
        <v>14</v>
      </c>
    </row>
    <row r="57" spans="1:18" ht="14.4">
      <c r="A57">
        <v>146</v>
      </c>
      <c r="B57" t="s">
        <v>51</v>
      </c>
      <c r="C57" s="319">
        <v>4643</v>
      </c>
      <c r="D57" s="266">
        <v>26226142.244562626</v>
      </c>
      <c r="E57" s="270">
        <v>26798378.593170606</v>
      </c>
      <c r="F57" s="257">
        <f t="shared" si="9"/>
        <v>572236.34860797971</v>
      </c>
      <c r="G57" s="258">
        <f t="shared" si="10"/>
        <v>2.1819310795762173E-2</v>
      </c>
      <c r="H57" s="259">
        <f t="shared" si="11"/>
        <v>123.24711363514533</v>
      </c>
      <c r="I57" s="275">
        <f t="shared" si="12"/>
        <v>-123.35323606608938</v>
      </c>
      <c r="J57" s="275"/>
      <c r="K57" s="276">
        <v>1608837.3784470616</v>
      </c>
      <c r="L57" s="277">
        <v>1265526.3591510064</v>
      </c>
      <c r="M57" s="278">
        <f t="shared" si="13"/>
        <v>-73.941636721097396</v>
      </c>
      <c r="N57" s="279">
        <v>817470.9367858331</v>
      </c>
      <c r="O57" s="280">
        <v>588052.8810270353</v>
      </c>
      <c r="P57" s="281">
        <f t="shared" si="14"/>
        <v>-49.411599344991984</v>
      </c>
      <c r="R57" s="375">
        <v>12</v>
      </c>
    </row>
    <row r="58" spans="1:18" ht="14.4">
      <c r="A58">
        <v>148</v>
      </c>
      <c r="B58" t="s">
        <v>52</v>
      </c>
      <c r="C58" s="319">
        <v>7008</v>
      </c>
      <c r="D58" s="266">
        <v>33486196.111986693</v>
      </c>
      <c r="E58" s="270">
        <v>33098752.364966042</v>
      </c>
      <c r="F58" s="257">
        <f t="shared" si="9"/>
        <v>-387443.74702065066</v>
      </c>
      <c r="G58" s="258">
        <f t="shared" si="10"/>
        <v>-1.1570252581838089E-2</v>
      </c>
      <c r="H58" s="259">
        <f t="shared" si="11"/>
        <v>-55.285922805458142</v>
      </c>
      <c r="I58" s="275">
        <f t="shared" si="12"/>
        <v>55.362160031803953</v>
      </c>
      <c r="J58" s="275"/>
      <c r="K58" s="276">
        <v>-329589.26964456675</v>
      </c>
      <c r="L58" s="277">
        <v>-97156.407336482443</v>
      </c>
      <c r="M58" s="278">
        <f t="shared" si="13"/>
        <v>33.166789712911573</v>
      </c>
      <c r="N58" s="279">
        <v>1783305.7214017527</v>
      </c>
      <c r="O58" s="280">
        <v>1938850.8765965505</v>
      </c>
      <c r="P58" s="281">
        <f t="shared" si="14"/>
        <v>22.19537031889238</v>
      </c>
      <c r="R58" s="375">
        <v>19</v>
      </c>
    </row>
    <row r="59" spans="1:18" ht="14.4">
      <c r="A59">
        <v>149</v>
      </c>
      <c r="B59" t="s">
        <v>53</v>
      </c>
      <c r="C59" s="319">
        <v>5353</v>
      </c>
      <c r="D59" s="266">
        <v>20565698.297255401</v>
      </c>
      <c r="E59" s="270">
        <v>20520350.191539049</v>
      </c>
      <c r="F59" s="257">
        <f t="shared" si="9"/>
        <v>-45348.10571635142</v>
      </c>
      <c r="G59" s="258">
        <f t="shared" si="10"/>
        <v>-2.2050360294550934E-3</v>
      </c>
      <c r="H59" s="259">
        <f t="shared" si="11"/>
        <v>-8.4715310510650887</v>
      </c>
      <c r="I59" s="275">
        <f t="shared" si="12"/>
        <v>8.4857249765914347</v>
      </c>
      <c r="J59" s="275"/>
      <c r="K59" s="276">
        <v>245242.1245304452</v>
      </c>
      <c r="L59" s="277">
        <v>272446.24005845061</v>
      </c>
      <c r="M59" s="278">
        <f t="shared" si="13"/>
        <v>5.0820316697189254</v>
      </c>
      <c r="N59" s="279">
        <v>238960.76536673616</v>
      </c>
      <c r="O59" s="280">
        <v>257180.7356384247</v>
      </c>
      <c r="P59" s="281">
        <f t="shared" si="14"/>
        <v>3.4036933068725084</v>
      </c>
      <c r="R59" s="375">
        <v>1</v>
      </c>
    </row>
    <row r="60" spans="1:18" ht="14.4">
      <c r="A60">
        <v>151</v>
      </c>
      <c r="B60" t="s">
        <v>54</v>
      </c>
      <c r="C60" s="319">
        <v>1891</v>
      </c>
      <c r="D60" s="266">
        <v>10400906.887779653</v>
      </c>
      <c r="E60" s="270">
        <v>10536754.003008038</v>
      </c>
      <c r="F60" s="257">
        <f t="shared" si="9"/>
        <v>135847.11522838473</v>
      </c>
      <c r="G60" s="258">
        <f t="shared" si="10"/>
        <v>1.3061083681846599E-2</v>
      </c>
      <c r="H60" s="259">
        <f t="shared" si="11"/>
        <v>71.838770612577861</v>
      </c>
      <c r="I60" s="275">
        <f t="shared" si="12"/>
        <v>-71.924636401348806</v>
      </c>
      <c r="J60" s="275"/>
      <c r="K60" s="276">
        <v>111084.82485202957</v>
      </c>
      <c r="L60" s="277">
        <v>29586.702154180395</v>
      </c>
      <c r="M60" s="278">
        <f t="shared" si="13"/>
        <v>-43.097896720174077</v>
      </c>
      <c r="N60" s="279">
        <v>-72973.60970174204</v>
      </c>
      <c r="O60" s="280">
        <v>-127484.97443884345</v>
      </c>
      <c r="P60" s="281">
        <f t="shared" si="14"/>
        <v>-28.826739681174725</v>
      </c>
      <c r="R60" s="375">
        <v>14</v>
      </c>
    </row>
    <row r="61" spans="1:18" ht="14.4">
      <c r="A61">
        <v>152</v>
      </c>
      <c r="B61" t="s">
        <v>55</v>
      </c>
      <c r="C61" s="319">
        <v>4480</v>
      </c>
      <c r="D61" s="266">
        <v>19180189.710843809</v>
      </c>
      <c r="E61" s="270">
        <v>18898081.384516738</v>
      </c>
      <c r="F61" s="257">
        <f t="shared" si="9"/>
        <v>-282108.32632707059</v>
      </c>
      <c r="G61" s="258">
        <f t="shared" si="10"/>
        <v>-1.4708317831057553E-2</v>
      </c>
      <c r="H61" s="259">
        <f t="shared" si="11"/>
        <v>-62.970608555149688</v>
      </c>
      <c r="I61" s="275">
        <f t="shared" si="12"/>
        <v>62.968225884896306</v>
      </c>
      <c r="J61" s="275"/>
      <c r="K61" s="276">
        <v>112101.51861548294</v>
      </c>
      <c r="L61" s="277">
        <v>281367.18143951247</v>
      </c>
      <c r="M61" s="278">
        <f t="shared" si="13"/>
        <v>37.78251402322087</v>
      </c>
      <c r="N61" s="279">
        <v>-298379.37544949498</v>
      </c>
      <c r="O61" s="280">
        <v>-185547.38630918902</v>
      </c>
      <c r="P61" s="281">
        <f t="shared" si="14"/>
        <v>25.185711861675436</v>
      </c>
      <c r="R61" s="375">
        <v>14</v>
      </c>
    </row>
    <row r="62" spans="1:18" ht="14.4">
      <c r="A62">
        <v>153</v>
      </c>
      <c r="B62" t="s">
        <v>56</v>
      </c>
      <c r="C62" s="319">
        <v>25655</v>
      </c>
      <c r="D62" s="266">
        <v>109497312.93355739</v>
      </c>
      <c r="E62" s="270">
        <v>109369665.19969772</v>
      </c>
      <c r="F62" s="257">
        <f t="shared" si="9"/>
        <v>-127647.73385967314</v>
      </c>
      <c r="G62" s="258">
        <f t="shared" si="10"/>
        <v>-1.1657613364186332E-3</v>
      </c>
      <c r="H62" s="259">
        <f t="shared" si="11"/>
        <v>-4.9755499458067876</v>
      </c>
      <c r="I62" s="275">
        <f t="shared" si="12"/>
        <v>4.8964034035606945</v>
      </c>
      <c r="J62" s="275"/>
      <c r="K62" s="276">
        <v>7462319.6899723699</v>
      </c>
      <c r="L62" s="277">
        <v>7539035.2140158312</v>
      </c>
      <c r="M62" s="278">
        <f t="shared" si="13"/>
        <v>2.9902757374180982</v>
      </c>
      <c r="N62" s="279">
        <v>5945910.1393650733</v>
      </c>
      <c r="O62" s="280">
        <v>5994811.8446399616</v>
      </c>
      <c r="P62" s="281">
        <f t="shared" si="14"/>
        <v>1.9061276661425965</v>
      </c>
      <c r="R62" s="375">
        <v>9</v>
      </c>
    </row>
    <row r="63" spans="1:18" ht="14.4">
      <c r="A63">
        <v>165</v>
      </c>
      <c r="B63" t="s">
        <v>57</v>
      </c>
      <c r="C63" s="319">
        <v>16340</v>
      </c>
      <c r="D63" s="266">
        <v>59292301.180332065</v>
      </c>
      <c r="E63" s="270">
        <v>58420285.732826576</v>
      </c>
      <c r="F63" s="257">
        <f t="shared" si="9"/>
        <v>-872015.44750548899</v>
      </c>
      <c r="G63" s="258">
        <f t="shared" si="10"/>
        <v>-1.4707060278421889E-2</v>
      </c>
      <c r="H63" s="259">
        <f t="shared" si="11"/>
        <v>-53.366918451988312</v>
      </c>
      <c r="I63" s="275">
        <f t="shared" si="12"/>
        <v>53.382472213894971</v>
      </c>
      <c r="J63" s="275"/>
      <c r="K63" s="276">
        <v>997757.58331705444</v>
      </c>
      <c r="L63" s="277">
        <v>1520950.9703955769</v>
      </c>
      <c r="M63" s="278">
        <f t="shared" si="13"/>
        <v>32.01917913577249</v>
      </c>
      <c r="N63" s="279">
        <v>235673.72782650596</v>
      </c>
      <c r="O63" s="280">
        <v>584749.93672302726</v>
      </c>
      <c r="P63" s="281">
        <f t="shared" si="14"/>
        <v>21.363293078122478</v>
      </c>
      <c r="R63" s="375">
        <v>5</v>
      </c>
    </row>
    <row r="64" spans="1:18" ht="14.4">
      <c r="A64">
        <v>167</v>
      </c>
      <c r="B64" t="s">
        <v>58</v>
      </c>
      <c r="C64" s="319">
        <v>77261</v>
      </c>
      <c r="D64" s="266">
        <v>277305111.34376031</v>
      </c>
      <c r="E64" s="270">
        <v>279073039.42033696</v>
      </c>
      <c r="F64" s="257">
        <f t="shared" si="9"/>
        <v>1767928.0765766501</v>
      </c>
      <c r="G64" s="258">
        <f t="shared" si="10"/>
        <v>6.3753894329955001E-3</v>
      </c>
      <c r="H64" s="259">
        <f t="shared" si="11"/>
        <v>22.882541988540794</v>
      </c>
      <c r="I64" s="275">
        <f t="shared" si="12"/>
        <v>-22.875692385010602</v>
      </c>
      <c r="J64" s="275"/>
      <c r="K64" s="276">
        <v>8126809.5509918388</v>
      </c>
      <c r="L64" s="277">
        <v>7066019.6355387997</v>
      </c>
      <c r="M64" s="278">
        <f t="shared" si="13"/>
        <v>-13.72995321640982</v>
      </c>
      <c r="N64" s="279">
        <v>7711151.5837480389</v>
      </c>
      <c r="O64" s="280">
        <v>7004542.629842774</v>
      </c>
      <c r="P64" s="281">
        <f t="shared" si="14"/>
        <v>-9.1457391686007803</v>
      </c>
      <c r="R64" s="375">
        <v>12</v>
      </c>
    </row>
    <row r="65" spans="1:18" ht="14.4">
      <c r="A65">
        <v>169</v>
      </c>
      <c r="B65" t="s">
        <v>59</v>
      </c>
      <c r="C65" s="319">
        <v>5046</v>
      </c>
      <c r="D65" s="266">
        <v>19278413.819023278</v>
      </c>
      <c r="E65" s="270">
        <v>19116798.425192066</v>
      </c>
      <c r="F65" s="257">
        <f t="shared" si="9"/>
        <v>-161615.39383121207</v>
      </c>
      <c r="G65" s="258">
        <f t="shared" si="10"/>
        <v>-8.3832308689076665E-3</v>
      </c>
      <c r="H65" s="259">
        <f t="shared" si="11"/>
        <v>-32.02841732683553</v>
      </c>
      <c r="I65" s="275">
        <f t="shared" si="12"/>
        <v>32.005229147811058</v>
      </c>
      <c r="J65" s="275"/>
      <c r="K65" s="276">
        <v>187663.49633967626</v>
      </c>
      <c r="L65" s="277">
        <v>284640.0442961675</v>
      </c>
      <c r="M65" s="278">
        <f t="shared" si="13"/>
        <v>19.218499396847253</v>
      </c>
      <c r="N65" s="279">
        <v>171890.24274198004</v>
      </c>
      <c r="O65" s="280">
        <v>236412.0810653434</v>
      </c>
      <c r="P65" s="281">
        <f t="shared" si="14"/>
        <v>12.786729750963806</v>
      </c>
      <c r="R65" s="375">
        <v>5</v>
      </c>
    </row>
    <row r="66" spans="1:18" ht="14.4">
      <c r="A66">
        <v>171</v>
      </c>
      <c r="B66" t="s">
        <v>60</v>
      </c>
      <c r="C66" s="319">
        <v>4624</v>
      </c>
      <c r="D66" s="266">
        <v>20793423.164098211</v>
      </c>
      <c r="E66" s="270">
        <v>20424422.728876144</v>
      </c>
      <c r="F66" s="257">
        <f t="shared" si="9"/>
        <v>-369000.43522206694</v>
      </c>
      <c r="G66" s="258">
        <f t="shared" si="10"/>
        <v>-1.7746016724133267E-2</v>
      </c>
      <c r="H66" s="259">
        <f t="shared" si="11"/>
        <v>-79.801132184703064</v>
      </c>
      <c r="I66" s="275">
        <f t="shared" si="12"/>
        <v>79.731649969782012</v>
      </c>
      <c r="J66" s="275"/>
      <c r="K66" s="276">
        <v>4692.4158618473566</v>
      </c>
      <c r="L66" s="277">
        <v>226112.75374659075</v>
      </c>
      <c r="M66" s="278">
        <f t="shared" si="13"/>
        <v>47.885021168845896</v>
      </c>
      <c r="N66" s="279">
        <v>-175789.02529530803</v>
      </c>
      <c r="O66" s="280">
        <v>-28530.213719779465</v>
      </c>
      <c r="P66" s="281">
        <f t="shared" si="14"/>
        <v>31.846628800936113</v>
      </c>
      <c r="R66" s="375">
        <v>11</v>
      </c>
    </row>
    <row r="67" spans="1:18" ht="14.4">
      <c r="A67">
        <v>172</v>
      </c>
      <c r="B67" t="s">
        <v>61</v>
      </c>
      <c r="C67" s="319">
        <v>4263</v>
      </c>
      <c r="D67" s="266">
        <v>23518871.243397124</v>
      </c>
      <c r="E67" s="270">
        <v>22943456.154127311</v>
      </c>
      <c r="F67" s="257">
        <f t="shared" si="9"/>
        <v>-575415.08926981315</v>
      </c>
      <c r="G67" s="258">
        <f t="shared" si="10"/>
        <v>-2.4466101426162609E-2</v>
      </c>
      <c r="H67" s="259">
        <f t="shared" si="11"/>
        <v>-134.97890904757523</v>
      </c>
      <c r="I67" s="275">
        <f t="shared" si="12"/>
        <v>134.93482609882608</v>
      </c>
      <c r="J67" s="275"/>
      <c r="K67" s="276">
        <v>-579647.53119679133</v>
      </c>
      <c r="L67" s="277">
        <v>-234386.734394981</v>
      </c>
      <c r="M67" s="278">
        <f t="shared" si="13"/>
        <v>80.990100117712956</v>
      </c>
      <c r="N67" s="279">
        <v>-551859.60109635885</v>
      </c>
      <c r="O67" s="280">
        <v>-321893.23423887359</v>
      </c>
      <c r="P67" s="281">
        <f t="shared" si="14"/>
        <v>53.94472598111313</v>
      </c>
      <c r="R67" s="375">
        <v>13</v>
      </c>
    </row>
    <row r="68" spans="1:18" ht="14.4">
      <c r="A68">
        <v>176</v>
      </c>
      <c r="B68" t="s">
        <v>62</v>
      </c>
      <c r="C68" s="319">
        <v>4444</v>
      </c>
      <c r="D68" s="266">
        <v>25539062.515331518</v>
      </c>
      <c r="E68" s="270">
        <v>26040243.468527198</v>
      </c>
      <c r="F68" s="257">
        <f t="shared" si="9"/>
        <v>501180.95319567993</v>
      </c>
      <c r="G68" s="258">
        <f t="shared" si="10"/>
        <v>1.9624093597594382E-2</v>
      </c>
      <c r="H68" s="259">
        <f t="shared" si="11"/>
        <v>112.7769921682448</v>
      </c>
      <c r="I68" s="275">
        <f t="shared" si="12"/>
        <v>-112.86576881394953</v>
      </c>
      <c r="J68" s="275"/>
      <c r="K68" s="276">
        <v>-94097.049595851277</v>
      </c>
      <c r="L68" s="277">
        <v>-394780.96823111468</v>
      </c>
      <c r="M68" s="278">
        <f t="shared" si="13"/>
        <v>-67.660647757710038</v>
      </c>
      <c r="N68" s="279">
        <v>-167838.62152531795</v>
      </c>
      <c r="O68" s="280">
        <v>-368730.17949924624</v>
      </c>
      <c r="P68" s="281">
        <f t="shared" si="14"/>
        <v>-45.205121056239484</v>
      </c>
      <c r="R68" s="375">
        <v>12</v>
      </c>
    </row>
    <row r="69" spans="1:18" ht="14.4">
      <c r="A69">
        <v>177</v>
      </c>
      <c r="B69" t="s">
        <v>63</v>
      </c>
      <c r="C69" s="319">
        <v>1786</v>
      </c>
      <c r="D69" s="266">
        <v>7511672.1475905534</v>
      </c>
      <c r="E69" s="270">
        <v>7488104.8152910052</v>
      </c>
      <c r="F69" s="257">
        <f t="shared" si="9"/>
        <v>-23567.332299548201</v>
      </c>
      <c r="G69" s="258">
        <f t="shared" si="10"/>
        <v>-3.1374282365488576E-3</v>
      </c>
      <c r="H69" s="259">
        <f t="shared" si="11"/>
        <v>-13.195594792580179</v>
      </c>
      <c r="I69" s="275">
        <f t="shared" si="12"/>
        <v>13.152083430574747</v>
      </c>
      <c r="J69" s="275"/>
      <c r="K69" s="276">
        <v>360363.22203512915</v>
      </c>
      <c r="L69" s="277">
        <v>374508.47749780753</v>
      </c>
      <c r="M69" s="278">
        <f t="shared" si="13"/>
        <v>7.9200758469643793</v>
      </c>
      <c r="N69" s="279">
        <v>365214.85850069619</v>
      </c>
      <c r="O69" s="280">
        <v>374559.22404502431</v>
      </c>
      <c r="P69" s="281">
        <f t="shared" si="14"/>
        <v>5.2320075836103674</v>
      </c>
      <c r="R69" s="375">
        <v>6</v>
      </c>
    </row>
    <row r="70" spans="1:18" ht="14.4">
      <c r="A70">
        <v>178</v>
      </c>
      <c r="B70" t="s">
        <v>64</v>
      </c>
      <c r="C70" s="319">
        <v>5887</v>
      </c>
      <c r="D70" s="266">
        <v>31026395.331585877</v>
      </c>
      <c r="E70" s="270">
        <v>30289503.781096995</v>
      </c>
      <c r="F70" s="257">
        <f t="shared" si="9"/>
        <v>-736891.55048888177</v>
      </c>
      <c r="G70" s="258">
        <f t="shared" si="10"/>
        <v>-2.3750472544862546E-2</v>
      </c>
      <c r="H70" s="259">
        <f t="shared" si="11"/>
        <v>-125.17267716814706</v>
      </c>
      <c r="I70" s="275">
        <f t="shared" si="12"/>
        <v>125.12997932135237</v>
      </c>
      <c r="J70" s="275"/>
      <c r="K70" s="276">
        <v>595143.12394122256</v>
      </c>
      <c r="L70" s="277">
        <v>1037293.7615503173</v>
      </c>
      <c r="M70" s="278">
        <f t="shared" si="13"/>
        <v>75.106274436741074</v>
      </c>
      <c r="N70" s="279">
        <v>205925.7367004157</v>
      </c>
      <c r="O70" s="280">
        <v>500415.28735612234</v>
      </c>
      <c r="P70" s="281">
        <f t="shared" si="14"/>
        <v>50.023704884611291</v>
      </c>
      <c r="R70" s="375">
        <v>10</v>
      </c>
    </row>
    <row r="71" spans="1:18" ht="14.4">
      <c r="A71">
        <v>179</v>
      </c>
      <c r="B71" t="s">
        <v>65</v>
      </c>
      <c r="C71" s="319">
        <v>144473</v>
      </c>
      <c r="D71" s="266">
        <v>483881151.25598556</v>
      </c>
      <c r="E71" s="270">
        <v>493713418.3429504</v>
      </c>
      <c r="F71" s="257">
        <f t="shared" si="9"/>
        <v>9832267.0869648457</v>
      </c>
      <c r="G71" s="258">
        <f t="shared" si="10"/>
        <v>2.0319591001723734E-2</v>
      </c>
      <c r="H71" s="259">
        <f t="shared" si="11"/>
        <v>68.056087206362747</v>
      </c>
      <c r="I71" s="275">
        <f t="shared" si="12"/>
        <v>-68.036419564157001</v>
      </c>
      <c r="J71" s="275"/>
      <c r="K71" s="276">
        <v>-1451620.3096328974</v>
      </c>
      <c r="L71" s="277">
        <v>-7351158.1201015245</v>
      </c>
      <c r="M71" s="278">
        <f t="shared" si="13"/>
        <v>-40.83488133055053</v>
      </c>
      <c r="N71" s="279">
        <v>4887352.9933173824</v>
      </c>
      <c r="O71" s="280">
        <v>957465.16009355476</v>
      </c>
      <c r="P71" s="281">
        <f t="shared" si="14"/>
        <v>-27.20153823360647</v>
      </c>
      <c r="R71" s="375">
        <v>13</v>
      </c>
    </row>
    <row r="72" spans="1:18" ht="14.4">
      <c r="A72">
        <v>181</v>
      </c>
      <c r="B72" t="s">
        <v>66</v>
      </c>
      <c r="C72" s="319">
        <v>1685</v>
      </c>
      <c r="D72" s="266">
        <v>6883330.5098120645</v>
      </c>
      <c r="E72" s="270">
        <v>6248310.1312552486</v>
      </c>
      <c r="F72" s="257">
        <f t="shared" si="9"/>
        <v>-635020.37855681591</v>
      </c>
      <c r="G72" s="258">
        <f t="shared" si="10"/>
        <v>-9.2254814388413528E-2</v>
      </c>
      <c r="H72" s="259">
        <f t="shared" si="11"/>
        <v>-376.8666935055287</v>
      </c>
      <c r="I72" s="275">
        <f t="shared" si="12"/>
        <v>376.80139075875195</v>
      </c>
      <c r="J72" s="275"/>
      <c r="K72" s="276">
        <v>262367.68185422686</v>
      </c>
      <c r="L72" s="277">
        <v>643386.78494794667</v>
      </c>
      <c r="M72" s="278">
        <f t="shared" si="13"/>
        <v>226.12409679152512</v>
      </c>
      <c r="N72" s="279">
        <v>189723.95328039327</v>
      </c>
      <c r="O72" s="280">
        <v>443615.19361517043</v>
      </c>
      <c r="P72" s="281">
        <f t="shared" si="14"/>
        <v>150.6772939672268</v>
      </c>
      <c r="R72" s="375">
        <v>4</v>
      </c>
    </row>
    <row r="73" spans="1:18" ht="14.4">
      <c r="A73">
        <v>182</v>
      </c>
      <c r="B73" t="s">
        <v>67</v>
      </c>
      <c r="C73" s="319">
        <v>19767</v>
      </c>
      <c r="D73" s="266">
        <v>88455100.096912995</v>
      </c>
      <c r="E73" s="270">
        <v>88778563.067208484</v>
      </c>
      <c r="F73" s="257">
        <f t="shared" si="9"/>
        <v>323462.97029548883</v>
      </c>
      <c r="G73" s="258">
        <f t="shared" si="10"/>
        <v>3.6568040728131787E-3</v>
      </c>
      <c r="H73" s="259">
        <f t="shared" si="11"/>
        <v>16.36378662900232</v>
      </c>
      <c r="I73" s="275">
        <f t="shared" si="12"/>
        <v>-16.399913869272886</v>
      </c>
      <c r="J73" s="275"/>
      <c r="K73" s="276">
        <v>1814311.0648485494</v>
      </c>
      <c r="L73" s="277">
        <v>1620277.9075977611</v>
      </c>
      <c r="M73" s="278">
        <f t="shared" si="13"/>
        <v>-9.8160144306565638</v>
      </c>
      <c r="N73" s="279">
        <v>2125241.3176482315</v>
      </c>
      <c r="O73" s="280">
        <v>1995097.3774451027</v>
      </c>
      <c r="P73" s="281">
        <f t="shared" si="14"/>
        <v>-6.5838994386163225</v>
      </c>
      <c r="R73" s="375">
        <v>13</v>
      </c>
    </row>
    <row r="74" spans="1:18" ht="14.4">
      <c r="A74">
        <v>186</v>
      </c>
      <c r="B74" t="s">
        <v>68</v>
      </c>
      <c r="C74" s="319">
        <v>45226</v>
      </c>
      <c r="D74" s="266">
        <v>156104642.15881944</v>
      </c>
      <c r="E74" s="270">
        <v>154922656.60271639</v>
      </c>
      <c r="F74" s="257">
        <f t="shared" si="9"/>
        <v>-1181985.5561030507</v>
      </c>
      <c r="G74" s="258">
        <f t="shared" si="10"/>
        <v>-7.5717514851384718E-3</v>
      </c>
      <c r="H74" s="259">
        <f t="shared" si="11"/>
        <v>-26.135089464092573</v>
      </c>
      <c r="I74" s="275">
        <f t="shared" si="12"/>
        <v>26.195516105524284</v>
      </c>
      <c r="J74" s="275"/>
      <c r="K74" s="276">
        <v>-4199738.7063479153</v>
      </c>
      <c r="L74" s="277">
        <v>-3490718.1454464467</v>
      </c>
      <c r="M74" s="278">
        <f t="shared" si="13"/>
        <v>15.677277692068028</v>
      </c>
      <c r="N74" s="279">
        <v>-1440158.6094251114</v>
      </c>
      <c r="O74" s="280">
        <v>-964460.75893813872</v>
      </c>
      <c r="P74" s="281">
        <f t="shared" si="14"/>
        <v>10.518238413456258</v>
      </c>
      <c r="R74" s="375">
        <v>1</v>
      </c>
    </row>
    <row r="75" spans="1:18" ht="14.4">
      <c r="A75">
        <v>202</v>
      </c>
      <c r="B75" t="s">
        <v>69</v>
      </c>
      <c r="C75" s="319">
        <v>35497</v>
      </c>
      <c r="D75" s="266">
        <v>114802142.68745422</v>
      </c>
      <c r="E75" s="270">
        <v>116863468.70500661</v>
      </c>
      <c r="F75" s="257">
        <f t="shared" si="9"/>
        <v>2061326.0175523907</v>
      </c>
      <c r="G75" s="258">
        <f t="shared" si="10"/>
        <v>1.7955466416374265E-2</v>
      </c>
      <c r="H75" s="259">
        <f t="shared" si="11"/>
        <v>58.070428981389718</v>
      </c>
      <c r="I75" s="275">
        <f t="shared" si="12"/>
        <v>-57.983546203740786</v>
      </c>
      <c r="J75" s="275"/>
      <c r="K75" s="276">
        <v>2612465.7097066832</v>
      </c>
      <c r="L75" s="277">
        <v>1375477.3789426789</v>
      </c>
      <c r="M75" s="278">
        <f t="shared" si="13"/>
        <v>-34.847686586584899</v>
      </c>
      <c r="N75" s="279">
        <v>1167330.9937184455</v>
      </c>
      <c r="O75" s="280">
        <v>346077.38488826301</v>
      </c>
      <c r="P75" s="281">
        <f t="shared" si="14"/>
        <v>-23.135859617155887</v>
      </c>
      <c r="R75" s="375">
        <v>2</v>
      </c>
    </row>
    <row r="76" spans="1:18" ht="14.4">
      <c r="A76">
        <v>204</v>
      </c>
      <c r="B76" t="s">
        <v>70</v>
      </c>
      <c r="C76" s="319">
        <v>2778</v>
      </c>
      <c r="D76" s="266">
        <v>16984033.310857579</v>
      </c>
      <c r="E76" s="270">
        <v>16945964.244557943</v>
      </c>
      <c r="F76" s="257">
        <f t="shared" si="9"/>
        <v>-38069.066299635917</v>
      </c>
      <c r="G76" s="258">
        <f t="shared" si="10"/>
        <v>-2.241462060445858E-3</v>
      </c>
      <c r="H76" s="259">
        <f t="shared" si="11"/>
        <v>-13.703767566463613</v>
      </c>
      <c r="I76" s="275">
        <f t="shared" si="12"/>
        <v>13.649395585984884</v>
      </c>
      <c r="J76" s="275"/>
      <c r="K76" s="276">
        <v>-504282.67431420792</v>
      </c>
      <c r="L76" s="277">
        <v>-481431.79589582176</v>
      </c>
      <c r="M76" s="278">
        <f t="shared" si="13"/>
        <v>8.2256581779647799</v>
      </c>
      <c r="N76" s="279">
        <v>-746803.71523126774</v>
      </c>
      <c r="O76" s="280">
        <v>-731736.57271178789</v>
      </c>
      <c r="P76" s="281">
        <f t="shared" si="14"/>
        <v>5.4237374080201048</v>
      </c>
      <c r="R76" s="375">
        <v>11</v>
      </c>
    </row>
    <row r="77" spans="1:18" ht="14.4">
      <c r="A77">
        <v>205</v>
      </c>
      <c r="B77" t="s">
        <v>71</v>
      </c>
      <c r="C77" s="319">
        <v>36493</v>
      </c>
      <c r="D77" s="266">
        <v>164609283.98062661</v>
      </c>
      <c r="E77" s="270">
        <v>163217166.48491275</v>
      </c>
      <c r="F77" s="257">
        <f t="shared" si="9"/>
        <v>-1392117.4957138598</v>
      </c>
      <c r="G77" s="258">
        <f t="shared" si="10"/>
        <v>-8.4571019449771884E-3</v>
      </c>
      <c r="H77" s="259">
        <f t="shared" si="11"/>
        <v>-38.147521325017394</v>
      </c>
      <c r="I77" s="275">
        <f t="shared" si="12"/>
        <v>38.128279365024149</v>
      </c>
      <c r="J77" s="275"/>
      <c r="K77" s="276">
        <v>-8674216.2959946822</v>
      </c>
      <c r="L77" s="277">
        <v>-7838901.9191503534</v>
      </c>
      <c r="M77" s="278">
        <f t="shared" si="13"/>
        <v>22.889715201390096</v>
      </c>
      <c r="N77" s="279">
        <v>-5512329.556767527</v>
      </c>
      <c r="O77" s="280">
        <v>-4956228.6347440295</v>
      </c>
      <c r="P77" s="281">
        <f t="shared" si="14"/>
        <v>15.238564163634054</v>
      </c>
      <c r="R77" s="375">
        <v>18</v>
      </c>
    </row>
    <row r="78" spans="1:18" ht="14.4">
      <c r="A78">
        <v>208</v>
      </c>
      <c r="B78" t="s">
        <v>72</v>
      </c>
      <c r="C78" s="319">
        <v>12412</v>
      </c>
      <c r="D78" s="266">
        <v>46084486.323312514</v>
      </c>
      <c r="E78" s="270">
        <v>46393300.304040872</v>
      </c>
      <c r="F78" s="257">
        <f t="shared" si="9"/>
        <v>308813.98072835803</v>
      </c>
      <c r="G78" s="258">
        <f t="shared" si="10"/>
        <v>6.7010398805756018E-3</v>
      </c>
      <c r="H78" s="259">
        <f t="shared" si="11"/>
        <v>24.880275598481955</v>
      </c>
      <c r="I78" s="275">
        <f t="shared" si="12"/>
        <v>-24.887010679606739</v>
      </c>
      <c r="J78" s="275"/>
      <c r="K78" s="276">
        <v>1751944.0667926741</v>
      </c>
      <c r="L78" s="277">
        <v>1566660.9021559337</v>
      </c>
      <c r="M78" s="278">
        <f t="shared" si="13"/>
        <v>-14.927744492164072</v>
      </c>
      <c r="N78" s="279">
        <v>822057.43355568813</v>
      </c>
      <c r="O78" s="280">
        <v>698443.02163714974</v>
      </c>
      <c r="P78" s="281">
        <f t="shared" si="14"/>
        <v>-9.9592661874426671</v>
      </c>
      <c r="R78" s="375">
        <v>17</v>
      </c>
    </row>
    <row r="79" spans="1:18" ht="14.4">
      <c r="A79">
        <v>211</v>
      </c>
      <c r="B79" t="s">
        <v>73</v>
      </c>
      <c r="C79" s="319">
        <v>32622</v>
      </c>
      <c r="D79" s="266">
        <v>102104085.92148508</v>
      </c>
      <c r="E79" s="270">
        <v>105452304.79556876</v>
      </c>
      <c r="F79" s="257">
        <f t="shared" ref="F79:F142" si="15">E79-D79</f>
        <v>3348218.8740836829</v>
      </c>
      <c r="G79" s="258">
        <f t="shared" ref="G79:G142" si="16">F79/D79</f>
        <v>3.2792212416047295E-2</v>
      </c>
      <c r="H79" s="259">
        <f t="shared" ref="H79:H142" si="17">F79/C79</f>
        <v>102.63683630935206</v>
      </c>
      <c r="I79" s="275">
        <f t="shared" ref="I79:I142" si="18">M79+P79</f>
        <v>-102.59537434189133</v>
      </c>
      <c r="J79" s="275"/>
      <c r="K79" s="276">
        <v>4371318.0475047147</v>
      </c>
      <c r="L79" s="277">
        <v>2362302.2024774845</v>
      </c>
      <c r="M79" s="278">
        <f t="shared" ref="M79:M142" si="19">(L79-K79)/C79</f>
        <v>-61.584692692883031</v>
      </c>
      <c r="N79" s="279">
        <v>2736570.1299669421</v>
      </c>
      <c r="O79" s="280">
        <v>1398719.6732129934</v>
      </c>
      <c r="P79" s="281">
        <f t="shared" ref="P79:P142" si="20">(O79-N79)/C79</f>
        <v>-41.010681649008298</v>
      </c>
      <c r="R79" s="375">
        <v>6</v>
      </c>
    </row>
    <row r="80" spans="1:18" ht="14.4">
      <c r="A80">
        <v>213</v>
      </c>
      <c r="B80" t="s">
        <v>74</v>
      </c>
      <c r="C80" s="319">
        <v>5230</v>
      </c>
      <c r="D80" s="266">
        <v>27631878.396218922</v>
      </c>
      <c r="E80" s="270">
        <v>27476081.851525348</v>
      </c>
      <c r="F80" s="257">
        <f t="shared" si="15"/>
        <v>-155796.54469357431</v>
      </c>
      <c r="G80" s="258">
        <f t="shared" si="16"/>
        <v>-5.6382900380342266E-3</v>
      </c>
      <c r="H80" s="259">
        <f t="shared" si="17"/>
        <v>-29.78901428175417</v>
      </c>
      <c r="I80" s="275">
        <f t="shared" si="18"/>
        <v>29.712759128152037</v>
      </c>
      <c r="J80" s="275"/>
      <c r="K80" s="276">
        <v>-161005.98566674531</v>
      </c>
      <c r="L80" s="277">
        <v>-67503.137426661502</v>
      </c>
      <c r="M80" s="278">
        <f t="shared" si="19"/>
        <v>17.878173659671855</v>
      </c>
      <c r="N80" s="279">
        <v>50452.539394573781</v>
      </c>
      <c r="O80" s="280">
        <v>112347.42139472513</v>
      </c>
      <c r="P80" s="281">
        <f t="shared" si="20"/>
        <v>11.834585468480181</v>
      </c>
      <c r="R80" s="375">
        <v>10</v>
      </c>
    </row>
    <row r="81" spans="1:18" ht="14.4">
      <c r="A81">
        <v>214</v>
      </c>
      <c r="B81" t="s">
        <v>75</v>
      </c>
      <c r="C81" s="319">
        <v>12662</v>
      </c>
      <c r="D81" s="266">
        <v>51961825.118033871</v>
      </c>
      <c r="E81" s="270">
        <v>51912886.697903968</v>
      </c>
      <c r="F81" s="257">
        <f t="shared" si="15"/>
        <v>-48938.420129902661</v>
      </c>
      <c r="G81" s="258">
        <f t="shared" si="16"/>
        <v>-9.4181488080406349E-4</v>
      </c>
      <c r="H81" s="259">
        <f t="shared" si="17"/>
        <v>-3.8649834252016002</v>
      </c>
      <c r="I81" s="275">
        <f t="shared" si="18"/>
        <v>3.8225454421058354</v>
      </c>
      <c r="J81" s="275"/>
      <c r="K81" s="276">
        <v>126260.99377675727</v>
      </c>
      <c r="L81" s="277">
        <v>155657.62417819057</v>
      </c>
      <c r="M81" s="278">
        <f t="shared" si="19"/>
        <v>2.321641952411412</v>
      </c>
      <c r="N81" s="279">
        <v>762813.71757161361</v>
      </c>
      <c r="O81" s="280">
        <v>781818.1575581244</v>
      </c>
      <c r="P81" s="281">
        <f t="shared" si="20"/>
        <v>1.5009034896944231</v>
      </c>
      <c r="R81" s="375">
        <v>4</v>
      </c>
    </row>
    <row r="82" spans="1:18" ht="14.4">
      <c r="A82">
        <v>216</v>
      </c>
      <c r="B82" t="s">
        <v>76</v>
      </c>
      <c r="C82" s="319">
        <v>1311</v>
      </c>
      <c r="D82" s="266">
        <v>7442388.4380762298</v>
      </c>
      <c r="E82" s="270">
        <v>7467142.4782781433</v>
      </c>
      <c r="F82" s="257">
        <f t="shared" si="15"/>
        <v>24754.040201913565</v>
      </c>
      <c r="G82" s="258">
        <f t="shared" si="16"/>
        <v>3.3260881782612513E-3</v>
      </c>
      <c r="H82" s="259">
        <f t="shared" si="17"/>
        <v>18.881800306570224</v>
      </c>
      <c r="I82" s="275">
        <f t="shared" si="18"/>
        <v>-18.930801963637631</v>
      </c>
      <c r="J82" s="275"/>
      <c r="K82" s="276">
        <v>125303.22712297506</v>
      </c>
      <c r="L82" s="277">
        <v>110454.8173535613</v>
      </c>
      <c r="M82" s="278">
        <f t="shared" si="19"/>
        <v>-11.32601813075039</v>
      </c>
      <c r="N82" s="279">
        <v>2844.5966655486054</v>
      </c>
      <c r="O82" s="280">
        <v>-7125.2749393665681</v>
      </c>
      <c r="P82" s="281">
        <f t="shared" si="20"/>
        <v>-7.6047838328872412</v>
      </c>
      <c r="R82" s="375">
        <v>13</v>
      </c>
    </row>
    <row r="83" spans="1:18" ht="14.4">
      <c r="A83">
        <v>217</v>
      </c>
      <c r="B83" t="s">
        <v>77</v>
      </c>
      <c r="C83" s="319">
        <v>5390</v>
      </c>
      <c r="D83" s="266">
        <v>22306236.794149697</v>
      </c>
      <c r="E83" s="270">
        <v>22191552.693743404</v>
      </c>
      <c r="F83" s="257">
        <f t="shared" si="15"/>
        <v>-114684.10040629283</v>
      </c>
      <c r="G83" s="258">
        <f t="shared" si="16"/>
        <v>-5.1413468557982523E-3</v>
      </c>
      <c r="H83" s="259">
        <f t="shared" si="17"/>
        <v>-21.277198591148949</v>
      </c>
      <c r="I83" s="275">
        <f t="shared" si="18"/>
        <v>21.238530746093609</v>
      </c>
      <c r="J83" s="275"/>
      <c r="K83" s="276">
        <v>-571863.76021341304</v>
      </c>
      <c r="L83" s="277">
        <v>-503040.27608025225</v>
      </c>
      <c r="M83" s="278">
        <f t="shared" si="19"/>
        <v>12.768735460697735</v>
      </c>
      <c r="N83" s="279">
        <v>-779422.33457635751</v>
      </c>
      <c r="O83" s="280">
        <v>-733770.13798807375</v>
      </c>
      <c r="P83" s="281">
        <f t="shared" si="20"/>
        <v>8.4697952853958736</v>
      </c>
      <c r="R83" s="375">
        <v>16</v>
      </c>
    </row>
    <row r="84" spans="1:18" ht="14.4">
      <c r="A84">
        <v>218</v>
      </c>
      <c r="B84" t="s">
        <v>78</v>
      </c>
      <c r="C84" s="319">
        <v>1192</v>
      </c>
      <c r="D84" s="266">
        <v>6419320.4707690552</v>
      </c>
      <c r="E84" s="270">
        <v>6443711.572404502</v>
      </c>
      <c r="F84" s="257">
        <f t="shared" si="15"/>
        <v>24391.101635446772</v>
      </c>
      <c r="G84" s="258">
        <f t="shared" si="16"/>
        <v>3.7996391902404337E-3</v>
      </c>
      <c r="H84" s="259">
        <f t="shared" si="17"/>
        <v>20.462333586784204</v>
      </c>
      <c r="I84" s="275">
        <f t="shared" si="18"/>
        <v>-20.525662996521415</v>
      </c>
      <c r="J84" s="275"/>
      <c r="K84" s="276">
        <v>434228.63700267102</v>
      </c>
      <c r="L84" s="277">
        <v>419598.69321455696</v>
      </c>
      <c r="M84" s="278">
        <f t="shared" si="19"/>
        <v>-12.273442775263474</v>
      </c>
      <c r="N84" s="279">
        <v>249029.33100337881</v>
      </c>
      <c r="O84" s="280">
        <v>239192.68449963935</v>
      </c>
      <c r="P84" s="281">
        <f t="shared" si="20"/>
        <v>-8.2522202212579412</v>
      </c>
      <c r="R84" s="375">
        <v>14</v>
      </c>
    </row>
    <row r="85" spans="1:18" ht="14.4">
      <c r="A85">
        <v>224</v>
      </c>
      <c r="B85" t="s">
        <v>79</v>
      </c>
      <c r="C85" s="319">
        <v>8717</v>
      </c>
      <c r="D85" s="266">
        <v>37034765.340166658</v>
      </c>
      <c r="E85" s="270">
        <v>35213387.112959482</v>
      </c>
      <c r="F85" s="257">
        <f t="shared" si="15"/>
        <v>-1821378.2272071764</v>
      </c>
      <c r="G85" s="258">
        <f t="shared" si="16"/>
        <v>-4.9180228644024132E-2</v>
      </c>
      <c r="H85" s="259">
        <f t="shared" si="17"/>
        <v>-208.94553484079114</v>
      </c>
      <c r="I85" s="275">
        <f t="shared" si="18"/>
        <v>208.94482342187604</v>
      </c>
      <c r="J85" s="275"/>
      <c r="K85" s="276">
        <v>-1674304.7387449942</v>
      </c>
      <c r="L85" s="277">
        <v>-581477.41490040696</v>
      </c>
      <c r="M85" s="278">
        <f t="shared" si="19"/>
        <v>125.36736536016832</v>
      </c>
      <c r="N85" s="279">
        <v>-1250089.4821567261</v>
      </c>
      <c r="O85" s="280">
        <v>-521544.78023281967</v>
      </c>
      <c r="P85" s="281">
        <f t="shared" si="20"/>
        <v>83.577458061707731</v>
      </c>
      <c r="R85" s="375">
        <v>1</v>
      </c>
    </row>
    <row r="86" spans="1:18" ht="14.4">
      <c r="A86">
        <v>226</v>
      </c>
      <c r="B86" t="s">
        <v>80</v>
      </c>
      <c r="C86" s="319">
        <v>3774</v>
      </c>
      <c r="D86" s="266">
        <v>18982657.834401149</v>
      </c>
      <c r="E86" s="270">
        <v>18801932.117440395</v>
      </c>
      <c r="F86" s="257">
        <f t="shared" si="15"/>
        <v>-180725.71696075425</v>
      </c>
      <c r="G86" s="258">
        <f t="shared" si="16"/>
        <v>-9.5205696977393606E-3</v>
      </c>
      <c r="H86" s="259">
        <f t="shared" si="17"/>
        <v>-47.887047419383741</v>
      </c>
      <c r="I86" s="275">
        <f t="shared" si="18"/>
        <v>47.783316090753985</v>
      </c>
      <c r="J86" s="275"/>
      <c r="K86" s="276">
        <v>666337.46231528232</v>
      </c>
      <c r="L86" s="277">
        <v>774797.35572183412</v>
      </c>
      <c r="M86" s="278">
        <f t="shared" si="19"/>
        <v>28.738710494581824</v>
      </c>
      <c r="N86" s="279">
        <v>456923.58366554562</v>
      </c>
      <c r="O86" s="280">
        <v>528797.92518549936</v>
      </c>
      <c r="P86" s="281">
        <f t="shared" si="20"/>
        <v>19.044605596172161</v>
      </c>
      <c r="R86" s="375">
        <v>13</v>
      </c>
    </row>
    <row r="87" spans="1:18" ht="14.4">
      <c r="A87">
        <v>230</v>
      </c>
      <c r="B87" t="s">
        <v>81</v>
      </c>
      <c r="C87" s="319">
        <v>2290</v>
      </c>
      <c r="D87" s="266">
        <v>11294643.951469287</v>
      </c>
      <c r="E87" s="270">
        <v>10828040.201050622</v>
      </c>
      <c r="F87" s="257">
        <f t="shared" si="15"/>
        <v>-466603.75041866489</v>
      </c>
      <c r="G87" s="258">
        <f t="shared" si="16"/>
        <v>-4.1311948603564949E-2</v>
      </c>
      <c r="H87" s="259">
        <f t="shared" si="17"/>
        <v>-203.75709625269209</v>
      </c>
      <c r="I87" s="275">
        <f t="shared" si="18"/>
        <v>203.68796191539326</v>
      </c>
      <c r="J87" s="275"/>
      <c r="K87" s="276">
        <v>-401491.69798963703</v>
      </c>
      <c r="L87" s="277">
        <v>-121519.5546646</v>
      </c>
      <c r="M87" s="278">
        <f t="shared" si="19"/>
        <v>122.25857787119521</v>
      </c>
      <c r="N87" s="279">
        <v>-309518.0160542081</v>
      </c>
      <c r="O87" s="280">
        <v>-123044.72659299462</v>
      </c>
      <c r="P87" s="281">
        <f t="shared" si="20"/>
        <v>81.429384044198031</v>
      </c>
      <c r="R87" s="375">
        <v>4</v>
      </c>
    </row>
    <row r="88" spans="1:18" ht="14.4">
      <c r="A88">
        <v>231</v>
      </c>
      <c r="B88" t="s">
        <v>82</v>
      </c>
      <c r="C88" s="319">
        <v>1289</v>
      </c>
      <c r="D88" s="266">
        <v>7155053.9076557104</v>
      </c>
      <c r="E88" s="270">
        <v>7331804.5995621402</v>
      </c>
      <c r="F88" s="257">
        <f t="shared" si="15"/>
        <v>176750.69190642983</v>
      </c>
      <c r="G88" s="258">
        <f t="shared" si="16"/>
        <v>2.4702915475914369E-2</v>
      </c>
      <c r="H88" s="259">
        <f t="shared" si="17"/>
        <v>137.1223366225212</v>
      </c>
      <c r="I88" s="275">
        <f t="shared" si="18"/>
        <v>-137.09746846791128</v>
      </c>
      <c r="J88" s="275"/>
      <c r="K88" s="276">
        <v>-768192.36176672636</v>
      </c>
      <c r="L88" s="277">
        <v>-874244.77999125142</v>
      </c>
      <c r="M88" s="278">
        <f t="shared" si="19"/>
        <v>-82.274955953859617</v>
      </c>
      <c r="N88" s="279">
        <v>-471071.54462176515</v>
      </c>
      <c r="O88" s="280">
        <v>-541737.76325237774</v>
      </c>
      <c r="P88" s="281">
        <f t="shared" si="20"/>
        <v>-54.822512514051667</v>
      </c>
      <c r="R88" s="375">
        <v>15</v>
      </c>
    </row>
    <row r="89" spans="1:18" ht="14.4">
      <c r="A89">
        <v>232</v>
      </c>
      <c r="B89" t="s">
        <v>83</v>
      </c>
      <c r="C89" s="319">
        <v>12890</v>
      </c>
      <c r="D89" s="266">
        <v>58989547.55162961</v>
      </c>
      <c r="E89" s="270">
        <v>59608083.801245488</v>
      </c>
      <c r="F89" s="257">
        <f t="shared" si="15"/>
        <v>618536.24961587787</v>
      </c>
      <c r="G89" s="258">
        <f t="shared" si="16"/>
        <v>1.0485522864445001E-2</v>
      </c>
      <c r="H89" s="259">
        <f t="shared" si="17"/>
        <v>47.985744733582457</v>
      </c>
      <c r="I89" s="275">
        <f t="shared" si="18"/>
        <v>-48.034426829384984</v>
      </c>
      <c r="J89" s="275"/>
      <c r="K89" s="276">
        <v>357686.00280510844</v>
      </c>
      <c r="L89" s="277">
        <v>-13396.534499055155</v>
      </c>
      <c r="M89" s="278">
        <f t="shared" si="19"/>
        <v>-28.788404755947528</v>
      </c>
      <c r="N89" s="279">
        <v>-52954.66327059859</v>
      </c>
      <c r="O89" s="280">
        <v>-301035.88779720734</v>
      </c>
      <c r="P89" s="281">
        <f t="shared" si="20"/>
        <v>-19.246022073437452</v>
      </c>
      <c r="R89" s="375">
        <v>14</v>
      </c>
    </row>
    <row r="90" spans="1:18" ht="14.4">
      <c r="A90">
        <v>233</v>
      </c>
      <c r="B90" t="s">
        <v>84</v>
      </c>
      <c r="C90" s="319">
        <v>15312</v>
      </c>
      <c r="D90" s="266">
        <v>69440498.988860145</v>
      </c>
      <c r="E90" s="270">
        <v>64346971.971092217</v>
      </c>
      <c r="F90" s="257">
        <f t="shared" si="15"/>
        <v>-5093527.0177679285</v>
      </c>
      <c r="G90" s="258">
        <f t="shared" si="16"/>
        <v>-7.3350956458205288E-2</v>
      </c>
      <c r="H90" s="259">
        <f t="shared" si="17"/>
        <v>-332.64936113949375</v>
      </c>
      <c r="I90" s="275">
        <f t="shared" si="18"/>
        <v>332.58349085947845</v>
      </c>
      <c r="J90" s="275"/>
      <c r="K90" s="276">
        <v>2261003.4328935547</v>
      </c>
      <c r="L90" s="277">
        <v>5317182.6700838562</v>
      </c>
      <c r="M90" s="278">
        <f t="shared" si="19"/>
        <v>199.59373283635722</v>
      </c>
      <c r="N90" s="279">
        <v>631798.2322818815</v>
      </c>
      <c r="O90" s="280">
        <v>2668137.4071319136</v>
      </c>
      <c r="P90" s="281">
        <f t="shared" si="20"/>
        <v>132.98975802312123</v>
      </c>
      <c r="R90" s="375">
        <v>14</v>
      </c>
    </row>
    <row r="91" spans="1:18" ht="14.4">
      <c r="A91">
        <v>235</v>
      </c>
      <c r="B91" t="s">
        <v>85</v>
      </c>
      <c r="C91" s="319">
        <v>10396</v>
      </c>
      <c r="D91" s="266">
        <v>36538261.313965723</v>
      </c>
      <c r="E91" s="270">
        <v>37697313.909777902</v>
      </c>
      <c r="F91" s="257">
        <f t="shared" si="15"/>
        <v>1159052.5958121791</v>
      </c>
      <c r="G91" s="258">
        <f t="shared" si="16"/>
        <v>3.1721613293327774E-2</v>
      </c>
      <c r="H91" s="259">
        <f t="shared" si="17"/>
        <v>111.49024584572712</v>
      </c>
      <c r="I91" s="275">
        <f t="shared" si="18"/>
        <v>-111.41343948788523</v>
      </c>
      <c r="J91" s="275"/>
      <c r="K91" s="276">
        <v>8038902.0818206035</v>
      </c>
      <c r="L91" s="277">
        <v>7343420.6283706632</v>
      </c>
      <c r="M91" s="278">
        <f t="shared" si="19"/>
        <v>-66.89894704212584</v>
      </c>
      <c r="N91" s="279">
        <v>1937661.5093347558</v>
      </c>
      <c r="O91" s="280">
        <v>1474888.8458686413</v>
      </c>
      <c r="P91" s="281">
        <f t="shared" si="20"/>
        <v>-44.51449244575938</v>
      </c>
      <c r="R91" s="375">
        <v>1</v>
      </c>
    </row>
    <row r="92" spans="1:18" ht="14.4">
      <c r="A92">
        <v>236</v>
      </c>
      <c r="B92" t="s">
        <v>86</v>
      </c>
      <c r="C92" s="319">
        <v>4196</v>
      </c>
      <c r="D92" s="266">
        <v>16612495.18864735</v>
      </c>
      <c r="E92" s="270">
        <v>16510364.987338459</v>
      </c>
      <c r="F92" s="257">
        <f t="shared" si="15"/>
        <v>-102130.20130889118</v>
      </c>
      <c r="G92" s="258">
        <f t="shared" si="16"/>
        <v>-6.1477941843850721E-3</v>
      </c>
      <c r="H92" s="259">
        <f t="shared" si="17"/>
        <v>-24.339895450164722</v>
      </c>
      <c r="I92" s="275">
        <f t="shared" si="18"/>
        <v>24.297271320461117</v>
      </c>
      <c r="J92" s="275"/>
      <c r="K92" s="276">
        <v>-174884.60934423775</v>
      </c>
      <c r="L92" s="277">
        <v>-113595.31238969736</v>
      </c>
      <c r="M92" s="278">
        <f t="shared" si="19"/>
        <v>14.606600799461484</v>
      </c>
      <c r="N92" s="279">
        <v>-470301.46489532274</v>
      </c>
      <c r="O92" s="280">
        <v>-429639.41138920828</v>
      </c>
      <c r="P92" s="281">
        <f t="shared" si="20"/>
        <v>9.6906705209996336</v>
      </c>
      <c r="R92" s="375">
        <v>16</v>
      </c>
    </row>
    <row r="93" spans="1:18" ht="14.4">
      <c r="A93">
        <v>239</v>
      </c>
      <c r="B93" t="s">
        <v>87</v>
      </c>
      <c r="C93" s="319">
        <v>2095</v>
      </c>
      <c r="D93" s="266">
        <v>11743967.452050168</v>
      </c>
      <c r="E93" s="270">
        <v>11539073.672242628</v>
      </c>
      <c r="F93" s="257">
        <f t="shared" si="15"/>
        <v>-204893.77980753966</v>
      </c>
      <c r="G93" s="258">
        <f t="shared" si="16"/>
        <v>-1.7446725788717247E-2</v>
      </c>
      <c r="H93" s="259">
        <f t="shared" si="17"/>
        <v>-97.801326877107229</v>
      </c>
      <c r="I93" s="275">
        <f t="shared" si="18"/>
        <v>97.670940925808935</v>
      </c>
      <c r="J93" s="275"/>
      <c r="K93" s="276">
        <v>66499.639230492525</v>
      </c>
      <c r="L93" s="277">
        <v>189452.97645745569</v>
      </c>
      <c r="M93" s="278">
        <f t="shared" si="19"/>
        <v>58.688943783753302</v>
      </c>
      <c r="N93" s="279">
        <v>-373186.06952866755</v>
      </c>
      <c r="O93" s="280">
        <v>-291518.78551606101</v>
      </c>
      <c r="P93" s="281">
        <f t="shared" si="20"/>
        <v>38.981997142055626</v>
      </c>
      <c r="R93" s="375">
        <v>11</v>
      </c>
    </row>
    <row r="94" spans="1:18" ht="14.4">
      <c r="A94">
        <v>240</v>
      </c>
      <c r="B94" t="s">
        <v>88</v>
      </c>
      <c r="C94" s="319">
        <v>19982</v>
      </c>
      <c r="D94" s="266">
        <v>103860192.39464892</v>
      </c>
      <c r="E94" s="270">
        <v>102013286.34923451</v>
      </c>
      <c r="F94" s="257">
        <f t="shared" si="15"/>
        <v>-1846906.045414418</v>
      </c>
      <c r="G94" s="258">
        <f t="shared" si="16"/>
        <v>-1.7782617216772788E-2</v>
      </c>
      <c r="H94" s="259">
        <f t="shared" si="17"/>
        <v>-92.42848790983976</v>
      </c>
      <c r="I94" s="275">
        <f t="shared" si="18"/>
        <v>92.322614286152145</v>
      </c>
      <c r="J94" s="275"/>
      <c r="K94" s="276">
        <v>-7270141.3799906326</v>
      </c>
      <c r="L94" s="277">
        <v>-6161865.5535817854</v>
      </c>
      <c r="M94" s="278">
        <f t="shared" si="19"/>
        <v>55.463708658234772</v>
      </c>
      <c r="N94" s="279">
        <v>-4508571.2695623096</v>
      </c>
      <c r="O94" s="280">
        <v>-3772056.6173052648</v>
      </c>
      <c r="P94" s="281">
        <f t="shared" si="20"/>
        <v>36.858905627917366</v>
      </c>
      <c r="R94" s="375">
        <v>19</v>
      </c>
    </row>
    <row r="95" spans="1:18" ht="14.4">
      <c r="A95">
        <v>241</v>
      </c>
      <c r="B95" t="s">
        <v>89</v>
      </c>
      <c r="C95" s="319">
        <v>7904</v>
      </c>
      <c r="D95" s="266">
        <v>33269398.483910982</v>
      </c>
      <c r="E95" s="270">
        <v>33633701.162030838</v>
      </c>
      <c r="F95" s="257">
        <f t="shared" si="15"/>
        <v>364302.67811985686</v>
      </c>
      <c r="G95" s="258">
        <f t="shared" si="16"/>
        <v>1.095008310102249E-2</v>
      </c>
      <c r="H95" s="259">
        <f t="shared" si="17"/>
        <v>46.090925875487962</v>
      </c>
      <c r="I95" s="275">
        <f t="shared" si="18"/>
        <v>-46.143970954986614</v>
      </c>
      <c r="J95" s="275"/>
      <c r="K95" s="276">
        <v>-1000612.1863359695</v>
      </c>
      <c r="L95" s="277">
        <v>-1219167.593647734</v>
      </c>
      <c r="M95" s="278">
        <f t="shared" si="19"/>
        <v>-27.651240803613934</v>
      </c>
      <c r="N95" s="279">
        <v>-710737.15939233941</v>
      </c>
      <c r="O95" s="280">
        <v>-856903.69850878906</v>
      </c>
      <c r="P95" s="281">
        <f t="shared" si="20"/>
        <v>-18.49273015137268</v>
      </c>
      <c r="R95" s="375">
        <v>19</v>
      </c>
    </row>
    <row r="96" spans="1:18" ht="14.4">
      <c r="A96">
        <v>244</v>
      </c>
      <c r="B96" t="s">
        <v>90</v>
      </c>
      <c r="C96" s="319">
        <v>19116</v>
      </c>
      <c r="D96" s="266">
        <v>58328322.243591905</v>
      </c>
      <c r="E96" s="270">
        <v>57565387.134415753</v>
      </c>
      <c r="F96" s="257">
        <f t="shared" si="15"/>
        <v>-762935.10917615145</v>
      </c>
      <c r="G96" s="258">
        <f t="shared" si="16"/>
        <v>-1.3080011216334436E-2</v>
      </c>
      <c r="H96" s="259">
        <f t="shared" si="17"/>
        <v>-39.910813411600309</v>
      </c>
      <c r="I96" s="275">
        <f t="shared" si="18"/>
        <v>39.96995447926232</v>
      </c>
      <c r="J96" s="275"/>
      <c r="K96" s="276">
        <v>-451085.92769278958</v>
      </c>
      <c r="L96" s="277">
        <v>6604.4917203561708</v>
      </c>
      <c r="M96" s="278">
        <f t="shared" si="19"/>
        <v>23.942792394493917</v>
      </c>
      <c r="N96" s="279">
        <v>-1312281.9088570974</v>
      </c>
      <c r="O96" s="280">
        <v>-1005906.6784446646</v>
      </c>
      <c r="P96" s="281">
        <f t="shared" si="20"/>
        <v>16.027162084768403</v>
      </c>
      <c r="R96" s="375">
        <v>17</v>
      </c>
    </row>
    <row r="97" spans="1:18" ht="14.4">
      <c r="A97">
        <v>245</v>
      </c>
      <c r="B97" t="s">
        <v>91</v>
      </c>
      <c r="C97" s="319">
        <v>37232</v>
      </c>
      <c r="D97" s="266">
        <v>129407159.98234227</v>
      </c>
      <c r="E97" s="270">
        <v>128526272.40044649</v>
      </c>
      <c r="F97" s="257">
        <f t="shared" si="15"/>
        <v>-880887.58189578354</v>
      </c>
      <c r="G97" s="258">
        <f t="shared" si="16"/>
        <v>-6.8071007973282268E-3</v>
      </c>
      <c r="H97" s="259">
        <f t="shared" si="17"/>
        <v>-23.659421516324226</v>
      </c>
      <c r="I97" s="275">
        <f t="shared" si="18"/>
        <v>23.662894765133235</v>
      </c>
      <c r="J97" s="275"/>
      <c r="K97" s="276">
        <v>-1720497.251842746</v>
      </c>
      <c r="L97" s="277">
        <v>-1191972.7835027319</v>
      </c>
      <c r="M97" s="278">
        <f t="shared" si="19"/>
        <v>14.195435870756718</v>
      </c>
      <c r="N97" s="279">
        <v>25258.537976205946</v>
      </c>
      <c r="O97" s="280">
        <v>377750.9675316324</v>
      </c>
      <c r="P97" s="281">
        <f t="shared" si="20"/>
        <v>9.4674588943765166</v>
      </c>
      <c r="R97" s="375">
        <v>1</v>
      </c>
    </row>
    <row r="98" spans="1:18" ht="14.4">
      <c r="A98">
        <v>249</v>
      </c>
      <c r="B98" t="s">
        <v>92</v>
      </c>
      <c r="C98" s="319">
        <v>9443</v>
      </c>
      <c r="D98" s="266">
        <v>43191510.81260208</v>
      </c>
      <c r="E98" s="270">
        <v>43511766.652656622</v>
      </c>
      <c r="F98" s="257">
        <f t="shared" si="15"/>
        <v>320255.84005454183</v>
      </c>
      <c r="G98" s="258">
        <f t="shared" si="16"/>
        <v>7.4147867029717351E-3</v>
      </c>
      <c r="H98" s="259">
        <f t="shared" si="17"/>
        <v>33.914628831360993</v>
      </c>
      <c r="I98" s="275">
        <f t="shared" si="18"/>
        <v>-33.944419979148741</v>
      </c>
      <c r="J98" s="275"/>
      <c r="K98" s="276">
        <v>526304.52412093838</v>
      </c>
      <c r="L98" s="277">
        <v>334168.59929156071</v>
      </c>
      <c r="M98" s="278">
        <f t="shared" si="19"/>
        <v>-20.346915686686188</v>
      </c>
      <c r="N98" s="279">
        <v>987547.10459601216</v>
      </c>
      <c r="O98" s="280">
        <v>859145.87156228826</v>
      </c>
      <c r="P98" s="281">
        <f t="shared" si="20"/>
        <v>-13.597504292462554</v>
      </c>
      <c r="R98" s="375">
        <v>13</v>
      </c>
    </row>
    <row r="99" spans="1:18" ht="14.4">
      <c r="A99">
        <v>250</v>
      </c>
      <c r="B99" t="s">
        <v>93</v>
      </c>
      <c r="C99" s="319">
        <v>1808</v>
      </c>
      <c r="D99" s="266">
        <v>8975239.7246629316</v>
      </c>
      <c r="E99" s="270">
        <v>9044759.6189134661</v>
      </c>
      <c r="F99" s="257">
        <f t="shared" si="15"/>
        <v>69519.894250534475</v>
      </c>
      <c r="G99" s="258">
        <f t="shared" si="16"/>
        <v>7.745742329255202E-3</v>
      </c>
      <c r="H99" s="259">
        <f t="shared" si="17"/>
        <v>38.45126894387969</v>
      </c>
      <c r="I99" s="275">
        <f t="shared" si="18"/>
        <v>-38.494381940081034</v>
      </c>
      <c r="J99" s="275"/>
      <c r="K99" s="276">
        <v>234900.40402432714</v>
      </c>
      <c r="L99" s="277">
        <v>193193.3383670809</v>
      </c>
      <c r="M99" s="278">
        <f t="shared" si="19"/>
        <v>-23.068067288299915</v>
      </c>
      <c r="N99" s="279">
        <v>96719.9979143323</v>
      </c>
      <c r="O99" s="280">
        <v>68829.221023912032</v>
      </c>
      <c r="P99" s="281">
        <f t="shared" si="20"/>
        <v>-15.426314651781121</v>
      </c>
      <c r="R99" s="375">
        <v>6</v>
      </c>
    </row>
    <row r="100" spans="1:18" ht="14.4">
      <c r="A100">
        <v>256</v>
      </c>
      <c r="B100" t="s">
        <v>94</v>
      </c>
      <c r="C100" s="319">
        <v>1581</v>
      </c>
      <c r="D100" s="266">
        <v>7999400.2915495504</v>
      </c>
      <c r="E100" s="270">
        <v>8303832.9878118886</v>
      </c>
      <c r="F100" s="257">
        <f t="shared" si="15"/>
        <v>304432.6962623382</v>
      </c>
      <c r="G100" s="258">
        <f t="shared" si="16"/>
        <v>3.8056939916350535E-2</v>
      </c>
      <c r="H100" s="259">
        <f t="shared" si="17"/>
        <v>192.55705013430625</v>
      </c>
      <c r="I100" s="275">
        <f t="shared" si="18"/>
        <v>-192.61008986628474</v>
      </c>
      <c r="J100" s="275"/>
      <c r="K100" s="276">
        <v>-39902.216606268856</v>
      </c>
      <c r="L100" s="277">
        <v>-222556.59431700438</v>
      </c>
      <c r="M100" s="278">
        <f t="shared" si="19"/>
        <v>-115.53091569306484</v>
      </c>
      <c r="N100" s="279">
        <v>-236418.03507668569</v>
      </c>
      <c r="O100" s="280">
        <v>-358280.20944454637</v>
      </c>
      <c r="P100" s="281">
        <f t="shared" si="20"/>
        <v>-77.079174173219911</v>
      </c>
      <c r="R100" s="375">
        <v>13</v>
      </c>
    </row>
    <row r="101" spans="1:18" ht="14.4">
      <c r="A101">
        <v>257</v>
      </c>
      <c r="B101" t="s">
        <v>95</v>
      </c>
      <c r="C101" s="319">
        <v>40433</v>
      </c>
      <c r="D101" s="266">
        <v>123994399.10600336</v>
      </c>
      <c r="E101" s="270">
        <v>124286956.76524302</v>
      </c>
      <c r="F101" s="257">
        <f t="shared" si="15"/>
        <v>292557.65923966467</v>
      </c>
      <c r="G101" s="258">
        <f t="shared" si="16"/>
        <v>2.3594425340902362E-3</v>
      </c>
      <c r="H101" s="259">
        <f t="shared" si="17"/>
        <v>7.2356159384578111</v>
      </c>
      <c r="I101" s="275">
        <f t="shared" si="18"/>
        <v>-7.210132667458657</v>
      </c>
      <c r="J101" s="275"/>
      <c r="K101" s="276">
        <v>4828326.396470353</v>
      </c>
      <c r="L101" s="277">
        <v>4652727.4146809671</v>
      </c>
      <c r="M101" s="278">
        <f t="shared" si="19"/>
        <v>-4.3429619812872131</v>
      </c>
      <c r="N101" s="279">
        <v>3559200.5384789906</v>
      </c>
      <c r="O101" s="280">
        <v>3443272.2261250205</v>
      </c>
      <c r="P101" s="281">
        <f t="shared" si="20"/>
        <v>-2.8671706861714443</v>
      </c>
      <c r="R101" s="375">
        <v>1</v>
      </c>
    </row>
    <row r="102" spans="1:18" ht="14.4">
      <c r="A102">
        <v>260</v>
      </c>
      <c r="B102" t="s">
        <v>96</v>
      </c>
      <c r="C102" s="319">
        <v>9877</v>
      </c>
      <c r="D102" s="266">
        <v>47358852.313262761</v>
      </c>
      <c r="E102" s="270">
        <v>47364942.496019766</v>
      </c>
      <c r="F102" s="257">
        <f t="shared" si="15"/>
        <v>6090.1827570050955</v>
      </c>
      <c r="G102" s="258">
        <f t="shared" si="16"/>
        <v>1.2859650222772715E-4</v>
      </c>
      <c r="H102" s="259">
        <f t="shared" si="17"/>
        <v>0.61660248628177539</v>
      </c>
      <c r="I102" s="275">
        <f t="shared" si="18"/>
        <v>-0.65105501275534672</v>
      </c>
      <c r="J102" s="275"/>
      <c r="K102" s="276">
        <v>4288630.8812484732</v>
      </c>
      <c r="L102" s="277">
        <v>4284998.0357474945</v>
      </c>
      <c r="M102" s="278">
        <f t="shared" si="19"/>
        <v>-0.36780859582653047</v>
      </c>
      <c r="N102" s="279">
        <v>2817110.8710943582</v>
      </c>
      <c r="O102" s="280">
        <v>2814313.2462343522</v>
      </c>
      <c r="P102" s="281">
        <f t="shared" si="20"/>
        <v>-0.2832464169288163</v>
      </c>
      <c r="R102" s="375">
        <v>12</v>
      </c>
    </row>
    <row r="103" spans="1:18" ht="14.4">
      <c r="A103">
        <v>261</v>
      </c>
      <c r="B103" t="s">
        <v>97</v>
      </c>
      <c r="C103" s="319">
        <v>6523</v>
      </c>
      <c r="D103" s="266">
        <v>30196663.333895337</v>
      </c>
      <c r="E103" s="270">
        <v>30365242.625615474</v>
      </c>
      <c r="F103" s="257">
        <f t="shared" si="15"/>
        <v>168579.291720137</v>
      </c>
      <c r="G103" s="258">
        <f t="shared" si="16"/>
        <v>5.5827125618514639E-3</v>
      </c>
      <c r="H103" s="259">
        <f t="shared" si="17"/>
        <v>25.843828256957995</v>
      </c>
      <c r="I103" s="275">
        <f t="shared" si="18"/>
        <v>-25.798897615126464</v>
      </c>
      <c r="J103" s="275"/>
      <c r="K103" s="276">
        <v>-391404.62765453779</v>
      </c>
      <c r="L103" s="277">
        <v>-492570.51705580379</v>
      </c>
      <c r="M103" s="278">
        <f t="shared" si="19"/>
        <v>-15.509104614635291</v>
      </c>
      <c r="N103" s="279">
        <v>1302529.457537344</v>
      </c>
      <c r="O103" s="280">
        <v>1235409.13779514</v>
      </c>
      <c r="P103" s="281">
        <f t="shared" si="20"/>
        <v>-10.289793000491173</v>
      </c>
      <c r="R103" s="375">
        <v>19</v>
      </c>
    </row>
    <row r="104" spans="1:18" ht="14.4">
      <c r="A104">
        <v>263</v>
      </c>
      <c r="B104" t="s">
        <v>98</v>
      </c>
      <c r="C104" s="319">
        <v>7759</v>
      </c>
      <c r="D104" s="266">
        <v>37728567.898997001</v>
      </c>
      <c r="E104" s="270">
        <v>37641356.145347409</v>
      </c>
      <c r="F104" s="257">
        <f t="shared" si="15"/>
        <v>-87211.7536495924</v>
      </c>
      <c r="G104" s="258">
        <f t="shared" si="16"/>
        <v>-2.3115574882955174E-3</v>
      </c>
      <c r="H104" s="259">
        <f t="shared" si="17"/>
        <v>-11.240076511095811</v>
      </c>
      <c r="I104" s="275">
        <f t="shared" si="18"/>
        <v>11.178167302503244</v>
      </c>
      <c r="J104" s="275"/>
      <c r="K104" s="276">
        <v>1152212.158487858</v>
      </c>
      <c r="L104" s="277">
        <v>1204569.2273792345</v>
      </c>
      <c r="M104" s="278">
        <f t="shared" si="19"/>
        <v>6.7479145368445019</v>
      </c>
      <c r="N104" s="279">
        <v>669973.4952983309</v>
      </c>
      <c r="O104" s="280">
        <v>704347.82650707709</v>
      </c>
      <c r="P104" s="281">
        <f t="shared" si="20"/>
        <v>4.430252765658742</v>
      </c>
      <c r="R104" s="375">
        <v>11</v>
      </c>
    </row>
    <row r="105" spans="1:18" ht="14.4">
      <c r="A105">
        <v>265</v>
      </c>
      <c r="B105" t="s">
        <v>99</v>
      </c>
      <c r="C105" s="319">
        <v>1088</v>
      </c>
      <c r="D105" s="266">
        <v>5803334.8952948786</v>
      </c>
      <c r="E105" s="270">
        <v>5642273.0156355649</v>
      </c>
      <c r="F105" s="257">
        <f t="shared" si="15"/>
        <v>-161061.87965931371</v>
      </c>
      <c r="G105" s="258">
        <f t="shared" si="16"/>
        <v>-2.7753331931592729E-2</v>
      </c>
      <c r="H105" s="259">
        <f t="shared" si="17"/>
        <v>-148.03481586333982</v>
      </c>
      <c r="I105" s="275">
        <f t="shared" si="18"/>
        <v>147.95110793850131</v>
      </c>
      <c r="J105" s="275"/>
      <c r="K105" s="276">
        <v>340895.71897904784</v>
      </c>
      <c r="L105" s="277">
        <v>437538.53789059952</v>
      </c>
      <c r="M105" s="278">
        <f t="shared" si="19"/>
        <v>88.826120323117351</v>
      </c>
      <c r="N105" s="279">
        <v>147400.05252188485</v>
      </c>
      <c r="O105" s="280">
        <v>211728.03904742259</v>
      </c>
      <c r="P105" s="281">
        <f t="shared" si="20"/>
        <v>59.124987615383951</v>
      </c>
      <c r="R105" s="375">
        <v>13</v>
      </c>
    </row>
    <row r="106" spans="1:18" ht="14.4">
      <c r="A106">
        <v>271</v>
      </c>
      <c r="B106" t="s">
        <v>100</v>
      </c>
      <c r="C106" s="319">
        <v>6951</v>
      </c>
      <c r="D106" s="266">
        <v>30496895.214390013</v>
      </c>
      <c r="E106" s="270">
        <v>31444193.966960035</v>
      </c>
      <c r="F106" s="257">
        <f t="shared" si="15"/>
        <v>947298.7525700219</v>
      </c>
      <c r="G106" s="258">
        <f t="shared" si="16"/>
        <v>3.1062137503198597E-2</v>
      </c>
      <c r="H106" s="259">
        <f t="shared" si="17"/>
        <v>136.28236981297971</v>
      </c>
      <c r="I106" s="275">
        <f t="shared" si="18"/>
        <v>-136.33039526547103</v>
      </c>
      <c r="J106" s="275"/>
      <c r="K106" s="276">
        <v>234415.18435002558</v>
      </c>
      <c r="L106" s="277">
        <v>-333943.2068839125</v>
      </c>
      <c r="M106" s="278">
        <f t="shared" si="19"/>
        <v>-81.766420836417495</v>
      </c>
      <c r="N106" s="279">
        <v>170333.65025739381</v>
      </c>
      <c r="O106" s="280">
        <v>-208940.53599895732</v>
      </c>
      <c r="P106" s="281">
        <f t="shared" si="20"/>
        <v>-54.563974429053538</v>
      </c>
      <c r="R106" s="375">
        <v>4</v>
      </c>
    </row>
    <row r="107" spans="1:18" ht="14.4">
      <c r="A107">
        <v>272</v>
      </c>
      <c r="B107" t="s">
        <v>101</v>
      </c>
      <c r="C107" s="319">
        <v>47909</v>
      </c>
      <c r="D107" s="266">
        <v>187115589.87962046</v>
      </c>
      <c r="E107" s="270">
        <v>188257972.41101745</v>
      </c>
      <c r="F107" s="257">
        <f t="shared" si="15"/>
        <v>1142382.5313969851</v>
      </c>
      <c r="G107" s="258">
        <f t="shared" si="16"/>
        <v>6.1052236862354928E-3</v>
      </c>
      <c r="H107" s="259">
        <f t="shared" si="17"/>
        <v>23.844841916904652</v>
      </c>
      <c r="I107" s="275">
        <f t="shared" si="18"/>
        <v>-23.843671818573128</v>
      </c>
      <c r="J107" s="275"/>
      <c r="K107" s="276">
        <v>-5453441.9219217822</v>
      </c>
      <c r="L107" s="277">
        <v>-6138874.9437703043</v>
      </c>
      <c r="M107" s="278">
        <f t="shared" si="19"/>
        <v>-14.306978268144235</v>
      </c>
      <c r="N107" s="279">
        <v>-2165021.1520381705</v>
      </c>
      <c r="O107" s="280">
        <v>-2621914.6033456684</v>
      </c>
      <c r="P107" s="281">
        <f t="shared" si="20"/>
        <v>-9.536693550428895</v>
      </c>
      <c r="R107" s="375">
        <v>16</v>
      </c>
    </row>
    <row r="108" spans="1:18" ht="14.4">
      <c r="A108">
        <v>273</v>
      </c>
      <c r="B108" t="s">
        <v>102</v>
      </c>
      <c r="C108" s="319">
        <v>3989</v>
      </c>
      <c r="D108" s="266">
        <v>19046865.401472989</v>
      </c>
      <c r="E108" s="270">
        <v>20099347.303655505</v>
      </c>
      <c r="F108" s="257">
        <f t="shared" si="15"/>
        <v>1052481.9021825157</v>
      </c>
      <c r="G108" s="258">
        <f t="shared" si="16"/>
        <v>5.5257486205636863E-2</v>
      </c>
      <c r="H108" s="259">
        <f t="shared" si="17"/>
        <v>263.84605218914908</v>
      </c>
      <c r="I108" s="275">
        <f t="shared" si="18"/>
        <v>-263.78981704823258</v>
      </c>
      <c r="J108" s="275"/>
      <c r="K108" s="276">
        <v>-268030.49669088877</v>
      </c>
      <c r="L108" s="277">
        <v>-899533.65560442011</v>
      </c>
      <c r="M108" s="278">
        <f t="shared" si="19"/>
        <v>-158.31114537817282</v>
      </c>
      <c r="N108" s="279">
        <v>1323572.7433761363</v>
      </c>
      <c r="O108" s="280">
        <v>902818.32208426797</v>
      </c>
      <c r="P108" s="281">
        <f t="shared" si="20"/>
        <v>-105.47867167005974</v>
      </c>
      <c r="R108" s="375">
        <v>19</v>
      </c>
    </row>
    <row r="109" spans="1:18" ht="14.4">
      <c r="A109">
        <v>275</v>
      </c>
      <c r="B109" t="s">
        <v>103</v>
      </c>
      <c r="C109" s="319">
        <v>2586</v>
      </c>
      <c r="D109" s="266">
        <v>11667494.82640557</v>
      </c>
      <c r="E109" s="270">
        <v>11886496.714561982</v>
      </c>
      <c r="F109" s="257">
        <f t="shared" si="15"/>
        <v>219001.88815641217</v>
      </c>
      <c r="G109" s="258">
        <f t="shared" si="16"/>
        <v>1.8770258004380924E-2</v>
      </c>
      <c r="H109" s="259">
        <f t="shared" si="17"/>
        <v>84.687505087553049</v>
      </c>
      <c r="I109" s="275">
        <f t="shared" si="18"/>
        <v>-84.709583288151663</v>
      </c>
      <c r="J109" s="275"/>
      <c r="K109" s="276">
        <v>595373.6805941792</v>
      </c>
      <c r="L109" s="277">
        <v>463976.11544823751</v>
      </c>
      <c r="M109" s="278">
        <f t="shared" si="19"/>
        <v>-50.811123412970488</v>
      </c>
      <c r="N109" s="279">
        <v>559061.58779389714</v>
      </c>
      <c r="O109" s="280">
        <v>471400.17055667861</v>
      </c>
      <c r="P109" s="281">
        <f t="shared" si="20"/>
        <v>-33.898459875181182</v>
      </c>
      <c r="R109" s="375">
        <v>13</v>
      </c>
    </row>
    <row r="110" spans="1:18" ht="14.4">
      <c r="A110">
        <v>276</v>
      </c>
      <c r="B110" t="s">
        <v>104</v>
      </c>
      <c r="C110" s="319">
        <v>15035</v>
      </c>
      <c r="D110" s="266">
        <v>41513385.402179286</v>
      </c>
      <c r="E110" s="270">
        <v>42185757.26233694</v>
      </c>
      <c r="F110" s="257">
        <f t="shared" si="15"/>
        <v>672371.86015765369</v>
      </c>
      <c r="G110" s="258">
        <f t="shared" si="16"/>
        <v>1.6196507551570507E-2</v>
      </c>
      <c r="H110" s="259">
        <f t="shared" si="17"/>
        <v>44.720442976897488</v>
      </c>
      <c r="I110" s="275">
        <f t="shared" si="18"/>
        <v>-44.681770297484384</v>
      </c>
      <c r="J110" s="275"/>
      <c r="K110" s="276">
        <v>2198641.1221422497</v>
      </c>
      <c r="L110" s="277">
        <v>1795181.6723449104</v>
      </c>
      <c r="M110" s="278">
        <f t="shared" si="19"/>
        <v>-26.834682394236069</v>
      </c>
      <c r="N110" s="279">
        <v>729778.7348113755</v>
      </c>
      <c r="O110" s="280">
        <v>461447.76818603708</v>
      </c>
      <c r="P110" s="281">
        <f t="shared" si="20"/>
        <v>-17.847087903248315</v>
      </c>
      <c r="R110" s="375">
        <v>12</v>
      </c>
    </row>
    <row r="111" spans="1:18" ht="14.4">
      <c r="A111">
        <v>280</v>
      </c>
      <c r="B111" t="s">
        <v>105</v>
      </c>
      <c r="C111" s="319">
        <v>2050</v>
      </c>
      <c r="D111" s="266">
        <v>8768393.404889429</v>
      </c>
      <c r="E111" s="270">
        <v>9181376.3022048529</v>
      </c>
      <c r="F111" s="257">
        <f t="shared" si="15"/>
        <v>412982.89731542394</v>
      </c>
      <c r="G111" s="258">
        <f t="shared" si="16"/>
        <v>4.7099038358057309E-2</v>
      </c>
      <c r="H111" s="259">
        <f t="shared" si="17"/>
        <v>201.4550718611824</v>
      </c>
      <c r="I111" s="275">
        <f t="shared" si="18"/>
        <v>-201.50251639716811</v>
      </c>
      <c r="J111" s="275"/>
      <c r="K111" s="276">
        <v>-113659.99689489689</v>
      </c>
      <c r="L111" s="277">
        <v>-361443.65754539368</v>
      </c>
      <c r="M111" s="278">
        <f t="shared" si="19"/>
        <v>-120.870078366096</v>
      </c>
      <c r="N111" s="279">
        <v>186605.95704321098</v>
      </c>
      <c r="O111" s="280">
        <v>21309.459079513141</v>
      </c>
      <c r="P111" s="281">
        <f t="shared" si="20"/>
        <v>-80.632438031072112</v>
      </c>
      <c r="R111" s="375">
        <v>15</v>
      </c>
    </row>
    <row r="112" spans="1:18" ht="14.4">
      <c r="A112">
        <v>284</v>
      </c>
      <c r="B112" t="s">
        <v>386</v>
      </c>
      <c r="C112" s="319">
        <v>2271</v>
      </c>
      <c r="D112" s="266">
        <v>9203189.432977153</v>
      </c>
      <c r="E112" s="270">
        <v>9255480.1900411006</v>
      </c>
      <c r="F112" s="257">
        <f t="shared" si="15"/>
        <v>52290.757063947618</v>
      </c>
      <c r="G112" s="258">
        <f t="shared" si="16"/>
        <v>5.6818081866899057E-3</v>
      </c>
      <c r="H112" s="259">
        <f t="shared" si="17"/>
        <v>23.025432436788911</v>
      </c>
      <c r="I112" s="275">
        <f t="shared" si="18"/>
        <v>-23.074825471120754</v>
      </c>
      <c r="J112" s="275"/>
      <c r="K112" s="276">
        <v>1055346.3034045529</v>
      </c>
      <c r="L112" s="277">
        <v>1023978.8586301102</v>
      </c>
      <c r="M112" s="278">
        <f t="shared" si="19"/>
        <v>-13.812172952198459</v>
      </c>
      <c r="N112" s="279">
        <v>853011.55306537787</v>
      </c>
      <c r="O112" s="280">
        <v>831976.06919490534</v>
      </c>
      <c r="P112" s="281">
        <f t="shared" si="20"/>
        <v>-9.2626525189222928</v>
      </c>
      <c r="R112" s="375">
        <v>2</v>
      </c>
    </row>
    <row r="113" spans="1:18" ht="14.4">
      <c r="A113">
        <v>285</v>
      </c>
      <c r="B113" t="s">
        <v>107</v>
      </c>
      <c r="C113" s="319">
        <v>51241</v>
      </c>
      <c r="D113" s="266">
        <v>233855331.09020281</v>
      </c>
      <c r="E113" s="270">
        <v>236749129.64617407</v>
      </c>
      <c r="F113" s="257">
        <f t="shared" si="15"/>
        <v>2893798.5559712648</v>
      </c>
      <c r="G113" s="258">
        <f t="shared" si="16"/>
        <v>1.2374310829181256E-2</v>
      </c>
      <c r="H113" s="259">
        <f t="shared" si="17"/>
        <v>56.474279502181162</v>
      </c>
      <c r="I113" s="275">
        <f t="shared" si="18"/>
        <v>-56.519855823753716</v>
      </c>
      <c r="J113" s="275"/>
      <c r="K113" s="276">
        <v>931007.5410607052</v>
      </c>
      <c r="L113" s="277">
        <v>-805125.65773407952</v>
      </c>
      <c r="M113" s="278">
        <f t="shared" si="19"/>
        <v>-33.881719693112636</v>
      </c>
      <c r="N113" s="279">
        <v>3945298.2948206807</v>
      </c>
      <c r="O113" s="280">
        <v>2785297.5613505011</v>
      </c>
      <c r="P113" s="281">
        <f t="shared" si="20"/>
        <v>-22.63813613064108</v>
      </c>
      <c r="R113" s="375">
        <v>8</v>
      </c>
    </row>
    <row r="114" spans="1:18" ht="14.4">
      <c r="A114">
        <v>286</v>
      </c>
      <c r="B114" t="s">
        <v>108</v>
      </c>
      <c r="C114" s="319">
        <v>80454</v>
      </c>
      <c r="D114" s="266">
        <v>355006794.10388374</v>
      </c>
      <c r="E114" s="270">
        <v>357277321.69165021</v>
      </c>
      <c r="F114" s="257">
        <f t="shared" si="15"/>
        <v>2270527.5877664685</v>
      </c>
      <c r="G114" s="258">
        <f t="shared" si="16"/>
        <v>6.3957299563738943E-3</v>
      </c>
      <c r="H114" s="259">
        <f t="shared" si="17"/>
        <v>28.221438185378833</v>
      </c>
      <c r="I114" s="275">
        <f t="shared" si="18"/>
        <v>-28.270262250474008</v>
      </c>
      <c r="J114" s="275"/>
      <c r="K114" s="276">
        <v>-3126300.4579730504</v>
      </c>
      <c r="L114" s="277">
        <v>-4488371.5490439953</v>
      </c>
      <c r="M114" s="278">
        <f t="shared" si="19"/>
        <v>-16.929811955539126</v>
      </c>
      <c r="N114" s="279">
        <v>380486.66664846765</v>
      </c>
      <c r="O114" s="280">
        <v>-531897.92138022336</v>
      </c>
      <c r="P114" s="281">
        <f t="shared" si="20"/>
        <v>-11.340450294934882</v>
      </c>
      <c r="R114" s="375">
        <v>8</v>
      </c>
    </row>
    <row r="115" spans="1:18" ht="14.4">
      <c r="A115">
        <v>287</v>
      </c>
      <c r="B115" t="s">
        <v>387</v>
      </c>
      <c r="C115" s="319">
        <v>6380</v>
      </c>
      <c r="D115" s="266">
        <v>30397855.282756053</v>
      </c>
      <c r="E115" s="270">
        <v>29534155.471796054</v>
      </c>
      <c r="F115" s="257">
        <f t="shared" si="15"/>
        <v>-863699.81095999852</v>
      </c>
      <c r="G115" s="258">
        <f t="shared" si="16"/>
        <v>-2.8413182539557453E-2</v>
      </c>
      <c r="H115" s="259">
        <f t="shared" si="17"/>
        <v>-135.37614591849507</v>
      </c>
      <c r="I115" s="275">
        <f t="shared" si="18"/>
        <v>135.34966205674942</v>
      </c>
      <c r="J115" s="275"/>
      <c r="K115" s="276">
        <v>1073269.7562788855</v>
      </c>
      <c r="L115" s="277">
        <v>1591500.2013969633</v>
      </c>
      <c r="M115" s="278">
        <f t="shared" si="19"/>
        <v>81.22734249499652</v>
      </c>
      <c r="N115" s="279">
        <v>717008.02769912384</v>
      </c>
      <c r="O115" s="280">
        <v>1062308.4265031074</v>
      </c>
      <c r="P115" s="281">
        <f t="shared" si="20"/>
        <v>54.12231956175291</v>
      </c>
      <c r="R115" s="375">
        <v>15</v>
      </c>
    </row>
    <row r="116" spans="1:18" ht="14.4">
      <c r="A116">
        <v>288</v>
      </c>
      <c r="B116" t="s">
        <v>110</v>
      </c>
      <c r="C116" s="319">
        <v>6442</v>
      </c>
      <c r="D116" s="266">
        <v>26821722.219703481</v>
      </c>
      <c r="E116" s="270">
        <v>26434441.009936474</v>
      </c>
      <c r="F116" s="257">
        <f t="shared" si="15"/>
        <v>-387281.20976700634</v>
      </c>
      <c r="G116" s="258">
        <f t="shared" si="16"/>
        <v>-1.4439088086689155E-2</v>
      </c>
      <c r="H116" s="259">
        <f t="shared" si="17"/>
        <v>-60.118163577616635</v>
      </c>
      <c r="I116" s="275">
        <f t="shared" si="18"/>
        <v>60.124247003481315</v>
      </c>
      <c r="J116" s="275"/>
      <c r="K116" s="276">
        <v>-814309.59776317223</v>
      </c>
      <c r="L116" s="277">
        <v>-581943.32080212701</v>
      </c>
      <c r="M116" s="278">
        <f t="shared" si="19"/>
        <v>36.070518000783174</v>
      </c>
      <c r="N116" s="279">
        <v>-842181.69835989841</v>
      </c>
      <c r="O116" s="280">
        <v>-687227.57612451701</v>
      </c>
      <c r="P116" s="281">
        <f t="shared" si="20"/>
        <v>24.053729002698137</v>
      </c>
      <c r="R116" s="375">
        <v>15</v>
      </c>
    </row>
    <row r="117" spans="1:18" ht="14.4">
      <c r="A117">
        <v>290</v>
      </c>
      <c r="B117" t="s">
        <v>111</v>
      </c>
      <c r="C117" s="319">
        <v>7928</v>
      </c>
      <c r="D117" s="266">
        <v>44791267.485121071</v>
      </c>
      <c r="E117" s="270">
        <v>44163948.066524126</v>
      </c>
      <c r="F117" s="257">
        <f t="shared" si="15"/>
        <v>-627319.4185969457</v>
      </c>
      <c r="G117" s="258">
        <f t="shared" si="16"/>
        <v>-1.4005395556295231E-2</v>
      </c>
      <c r="H117" s="259">
        <f t="shared" si="17"/>
        <v>-79.127070963287807</v>
      </c>
      <c r="I117" s="275">
        <f t="shared" si="18"/>
        <v>79.056242577364443</v>
      </c>
      <c r="J117" s="275"/>
      <c r="K117" s="276">
        <v>-464708.15251307294</v>
      </c>
      <c r="L117" s="277">
        <v>-88281.412196629812</v>
      </c>
      <c r="M117" s="278">
        <f t="shared" si="19"/>
        <v>47.480668556564474</v>
      </c>
      <c r="N117" s="279">
        <v>287056.14183100866</v>
      </c>
      <c r="O117" s="280">
        <v>537387.29266791081</v>
      </c>
      <c r="P117" s="281">
        <f t="shared" si="20"/>
        <v>31.575574020799969</v>
      </c>
      <c r="R117" s="375">
        <v>18</v>
      </c>
    </row>
    <row r="118" spans="1:18" ht="14.4">
      <c r="A118">
        <v>291</v>
      </c>
      <c r="B118" t="s">
        <v>112</v>
      </c>
      <c r="C118" s="319">
        <v>2158</v>
      </c>
      <c r="D118" s="266">
        <v>11256507.144720394</v>
      </c>
      <c r="E118" s="270">
        <v>11247458.961879544</v>
      </c>
      <c r="F118" s="257">
        <f t="shared" si="15"/>
        <v>-9048.1828408502042</v>
      </c>
      <c r="G118" s="258">
        <f t="shared" si="16"/>
        <v>-8.0381798052640569E-4</v>
      </c>
      <c r="H118" s="259">
        <f t="shared" si="17"/>
        <v>-4.1928558113300296</v>
      </c>
      <c r="I118" s="275">
        <f t="shared" si="18"/>
        <v>4.1762768219731008</v>
      </c>
      <c r="J118" s="275"/>
      <c r="K118" s="276">
        <v>950904.73402385158</v>
      </c>
      <c r="L118" s="277">
        <v>956335.87941771001</v>
      </c>
      <c r="M118" s="278">
        <f t="shared" si="19"/>
        <v>2.5167494874228131</v>
      </c>
      <c r="N118" s="279">
        <v>896243.77007172839</v>
      </c>
      <c r="O118" s="280">
        <v>899825.03005968791</v>
      </c>
      <c r="P118" s="281">
        <f t="shared" si="20"/>
        <v>1.6595273345502881</v>
      </c>
      <c r="R118" s="375">
        <v>6</v>
      </c>
    </row>
    <row r="119" spans="1:18" ht="14.4">
      <c r="A119">
        <v>297</v>
      </c>
      <c r="B119" t="s">
        <v>113</v>
      </c>
      <c r="C119" s="319">
        <v>121543</v>
      </c>
      <c r="D119" s="266">
        <v>490440465.71322721</v>
      </c>
      <c r="E119" s="270">
        <v>477271332.11567742</v>
      </c>
      <c r="F119" s="257">
        <f t="shared" si="15"/>
        <v>-13169133.597549796</v>
      </c>
      <c r="G119" s="258">
        <f t="shared" si="16"/>
        <v>-2.6851645649586586E-2</v>
      </c>
      <c r="H119" s="259">
        <f t="shared" si="17"/>
        <v>-108.34958490040394</v>
      </c>
      <c r="I119" s="275">
        <f t="shared" si="18"/>
        <v>108.38461680905446</v>
      </c>
      <c r="J119" s="275"/>
      <c r="K119" s="276">
        <v>-14117505.026139481</v>
      </c>
      <c r="L119" s="277">
        <v>-6216290.9374902397</v>
      </c>
      <c r="M119" s="278">
        <f t="shared" si="19"/>
        <v>65.007561839425065</v>
      </c>
      <c r="N119" s="279">
        <v>-6481568.6417166879</v>
      </c>
      <c r="O119" s="280">
        <v>-1209391.2495430226</v>
      </c>
      <c r="P119" s="281">
        <f t="shared" si="20"/>
        <v>43.377054969629398</v>
      </c>
      <c r="R119" s="375">
        <v>11</v>
      </c>
    </row>
    <row r="120" spans="1:18" ht="14.4">
      <c r="A120">
        <v>300</v>
      </c>
      <c r="B120" t="s">
        <v>114</v>
      </c>
      <c r="C120" s="319">
        <v>3528</v>
      </c>
      <c r="D120" s="266">
        <v>15854435.089735491</v>
      </c>
      <c r="E120" s="270">
        <v>16085633.932508774</v>
      </c>
      <c r="F120" s="257">
        <f t="shared" si="15"/>
        <v>231198.8427732829</v>
      </c>
      <c r="G120" s="258">
        <f t="shared" si="16"/>
        <v>1.4582597327795432E-2</v>
      </c>
      <c r="H120" s="259">
        <f t="shared" si="17"/>
        <v>65.532551806486083</v>
      </c>
      <c r="I120" s="275">
        <f t="shared" si="18"/>
        <v>-65.550427612772054</v>
      </c>
      <c r="J120" s="275"/>
      <c r="K120" s="276">
        <v>1455854.0474903292</v>
      </c>
      <c r="L120" s="277">
        <v>1317138.6827333088</v>
      </c>
      <c r="M120" s="278">
        <f t="shared" si="19"/>
        <v>-39.318414046774514</v>
      </c>
      <c r="N120" s="276">
        <v>816011.03948278818</v>
      </c>
      <c r="O120" s="277">
        <v>723464.49562194885</v>
      </c>
      <c r="P120" s="281">
        <f t="shared" si="20"/>
        <v>-26.232013565997544</v>
      </c>
      <c r="R120" s="375">
        <v>14</v>
      </c>
    </row>
    <row r="121" spans="1:18" ht="14.4">
      <c r="A121">
        <v>301</v>
      </c>
      <c r="B121" t="s">
        <v>115</v>
      </c>
      <c r="C121" s="319">
        <v>20197</v>
      </c>
      <c r="D121" s="266">
        <v>94311084.993447155</v>
      </c>
      <c r="E121" s="270">
        <v>94681176.404734939</v>
      </c>
      <c r="F121" s="257">
        <f t="shared" si="15"/>
        <v>370091.41128778458</v>
      </c>
      <c r="G121" s="258">
        <f t="shared" si="16"/>
        <v>3.924156013192924E-3</v>
      </c>
      <c r="H121" s="259">
        <f t="shared" si="17"/>
        <v>18.324078392225804</v>
      </c>
      <c r="I121" s="275">
        <f t="shared" si="18"/>
        <v>-18.388409298962447</v>
      </c>
      <c r="J121" s="275"/>
      <c r="K121" s="276">
        <v>717073.25065928139</v>
      </c>
      <c r="L121" s="277">
        <v>495099.59500097728</v>
      </c>
      <c r="M121" s="278">
        <f t="shared" si="19"/>
        <v>-10.990427076214493</v>
      </c>
      <c r="N121" s="279">
        <v>-633320.12612438854</v>
      </c>
      <c r="O121" s="280">
        <v>-782737.17307722894</v>
      </c>
      <c r="P121" s="281">
        <f t="shared" si="20"/>
        <v>-7.3979822227479533</v>
      </c>
      <c r="R121" s="375">
        <v>14</v>
      </c>
    </row>
    <row r="122" spans="1:18" ht="14.4">
      <c r="A122">
        <v>304</v>
      </c>
      <c r="B122" t="s">
        <v>116</v>
      </c>
      <c r="C122" s="319">
        <v>971</v>
      </c>
      <c r="D122" s="266">
        <v>4870062.4429641832</v>
      </c>
      <c r="E122" s="270">
        <v>4186457.9538516654</v>
      </c>
      <c r="F122" s="257">
        <f t="shared" si="15"/>
        <v>-683604.4891125178</v>
      </c>
      <c r="G122" s="258">
        <f t="shared" si="16"/>
        <v>-0.14036873184246879</v>
      </c>
      <c r="H122" s="259">
        <f t="shared" si="17"/>
        <v>-704.02110104275778</v>
      </c>
      <c r="I122" s="275">
        <f t="shared" si="18"/>
        <v>704.04903911622023</v>
      </c>
      <c r="J122" s="275"/>
      <c r="K122" s="276">
        <v>-335143.88026683748</v>
      </c>
      <c r="L122" s="277">
        <v>75017.11801353663</v>
      </c>
      <c r="M122" s="278">
        <f t="shared" si="19"/>
        <v>422.41091480986006</v>
      </c>
      <c r="N122" s="276">
        <v>-69377.10175927107</v>
      </c>
      <c r="O122" s="277">
        <v>204093.51694220459</v>
      </c>
      <c r="P122" s="281">
        <f t="shared" si="20"/>
        <v>281.63812430636011</v>
      </c>
      <c r="R122" s="375">
        <v>2</v>
      </c>
    </row>
    <row r="123" spans="1:18" ht="14.4">
      <c r="A123">
        <v>305</v>
      </c>
      <c r="B123" t="s">
        <v>117</v>
      </c>
      <c r="C123" s="319">
        <v>15165</v>
      </c>
      <c r="D123" s="266">
        <v>66156211.885958016</v>
      </c>
      <c r="E123" s="270">
        <v>65770400.667165659</v>
      </c>
      <c r="F123" s="257">
        <f t="shared" si="15"/>
        <v>-385811.21879235655</v>
      </c>
      <c r="G123" s="258">
        <f t="shared" si="16"/>
        <v>-5.8318214993541206E-3</v>
      </c>
      <c r="H123" s="259">
        <f t="shared" si="17"/>
        <v>-25.440898041039009</v>
      </c>
      <c r="I123" s="275">
        <f t="shared" si="18"/>
        <v>25.416905757049015</v>
      </c>
      <c r="J123" s="275"/>
      <c r="K123" s="276">
        <v>1997457.3543863457</v>
      </c>
      <c r="L123" s="277">
        <v>2228966.8217618456</v>
      </c>
      <c r="M123" s="278">
        <f t="shared" si="19"/>
        <v>15.266038072898114</v>
      </c>
      <c r="N123" s="279">
        <v>2425928.9941001441</v>
      </c>
      <c r="O123" s="280">
        <v>2579866.9025302925</v>
      </c>
      <c r="P123" s="281">
        <f t="shared" si="20"/>
        <v>10.150867684150899</v>
      </c>
      <c r="R123" s="375">
        <v>17</v>
      </c>
    </row>
    <row r="124" spans="1:18" ht="14.4">
      <c r="A124">
        <v>309</v>
      </c>
      <c r="B124" t="s">
        <v>118</v>
      </c>
      <c r="C124" s="319">
        <v>6506</v>
      </c>
      <c r="D124" s="266">
        <v>31436113.25570282</v>
      </c>
      <c r="E124" s="270">
        <v>31682814.827628676</v>
      </c>
      <c r="F124" s="257">
        <f t="shared" si="15"/>
        <v>246701.57192585617</v>
      </c>
      <c r="G124" s="258">
        <f t="shared" si="16"/>
        <v>7.8477122766155601E-3</v>
      </c>
      <c r="H124" s="259">
        <f t="shared" si="17"/>
        <v>37.9190857555881</v>
      </c>
      <c r="I124" s="275">
        <f t="shared" si="18"/>
        <v>-37.95938811636141</v>
      </c>
      <c r="J124" s="275"/>
      <c r="K124" s="276">
        <v>-401495.22926220956</v>
      </c>
      <c r="L124" s="277">
        <v>-549499.78741531994</v>
      </c>
      <c r="M124" s="278">
        <f t="shared" si="19"/>
        <v>-22.748933008470701</v>
      </c>
      <c r="N124" s="279">
        <v>-433381.87784330669</v>
      </c>
      <c r="O124" s="280">
        <v>-532341.09877524362</v>
      </c>
      <c r="P124" s="281">
        <f t="shared" si="20"/>
        <v>-15.210455107890706</v>
      </c>
      <c r="R124" s="375">
        <v>12</v>
      </c>
    </row>
    <row r="125" spans="1:18" ht="14.4">
      <c r="A125">
        <v>312</v>
      </c>
      <c r="B125" t="s">
        <v>119</v>
      </c>
      <c r="C125" s="319">
        <v>1232</v>
      </c>
      <c r="D125" s="266">
        <v>6112148.0582051259</v>
      </c>
      <c r="E125" s="270">
        <v>6178933.3826172156</v>
      </c>
      <c r="F125" s="257">
        <f t="shared" si="15"/>
        <v>66785.324412089773</v>
      </c>
      <c r="G125" s="258">
        <f t="shared" si="16"/>
        <v>1.0926653571887089E-2</v>
      </c>
      <c r="H125" s="259">
        <f t="shared" si="17"/>
        <v>54.208867217605338</v>
      </c>
      <c r="I125" s="275">
        <f t="shared" si="18"/>
        <v>-54.409480507490244</v>
      </c>
      <c r="J125" s="275"/>
      <c r="K125" s="276">
        <v>98108.208258273487</v>
      </c>
      <c r="L125" s="277">
        <v>58052.458058340882</v>
      </c>
      <c r="M125" s="278">
        <f t="shared" si="19"/>
        <v>-32.512784253192052</v>
      </c>
      <c r="N125" s="279">
        <v>-12640.698763405486</v>
      </c>
      <c r="O125" s="280">
        <v>-39617.42854870086</v>
      </c>
      <c r="P125" s="281">
        <f t="shared" si="20"/>
        <v>-21.896696254298192</v>
      </c>
      <c r="R125" s="375">
        <v>13</v>
      </c>
    </row>
    <row r="126" spans="1:18" ht="14.4">
      <c r="A126">
        <v>316</v>
      </c>
      <c r="B126" t="s">
        <v>120</v>
      </c>
      <c r="C126" s="319">
        <v>4245</v>
      </c>
      <c r="D126" s="266">
        <v>17042081.075403221</v>
      </c>
      <c r="E126" s="270">
        <v>16665984.838789919</v>
      </c>
      <c r="F126" s="257">
        <f t="shared" si="15"/>
        <v>-376096.23661330156</v>
      </c>
      <c r="G126" s="258">
        <f t="shared" si="16"/>
        <v>-2.2068680165834912E-2</v>
      </c>
      <c r="H126" s="259">
        <f t="shared" si="17"/>
        <v>-88.597464455430284</v>
      </c>
      <c r="I126" s="275">
        <f t="shared" si="18"/>
        <v>88.506998819695724</v>
      </c>
      <c r="J126" s="275"/>
      <c r="K126" s="276">
        <v>-345227.75280109228</v>
      </c>
      <c r="L126" s="277">
        <v>-119546.01348243303</v>
      </c>
      <c r="M126" s="278">
        <f t="shared" si="19"/>
        <v>53.164131759401471</v>
      </c>
      <c r="N126" s="279">
        <v>-308798.81497438921</v>
      </c>
      <c r="O126" s="280">
        <v>-158768.3443034401</v>
      </c>
      <c r="P126" s="281">
        <f t="shared" si="20"/>
        <v>35.342867060294253</v>
      </c>
      <c r="R126" s="375">
        <v>7</v>
      </c>
    </row>
    <row r="127" spans="1:18" ht="14.4">
      <c r="A127">
        <v>317</v>
      </c>
      <c r="B127" t="s">
        <v>121</v>
      </c>
      <c r="C127" s="319">
        <v>2533</v>
      </c>
      <c r="D127" s="266">
        <v>11070929.656212972</v>
      </c>
      <c r="E127" s="270">
        <v>11317467.585226992</v>
      </c>
      <c r="F127" s="257">
        <f t="shared" si="15"/>
        <v>246537.92901401967</v>
      </c>
      <c r="G127" s="258">
        <f t="shared" si="16"/>
        <v>2.226894548784919E-2</v>
      </c>
      <c r="H127" s="259">
        <f t="shared" si="17"/>
        <v>97.330410191085534</v>
      </c>
      <c r="I127" s="275">
        <f t="shared" si="18"/>
        <v>-97.349427279743452</v>
      </c>
      <c r="J127" s="275"/>
      <c r="K127" s="276">
        <v>986384.70593636518</v>
      </c>
      <c r="L127" s="277">
        <v>838464.95862976706</v>
      </c>
      <c r="M127" s="278">
        <f t="shared" si="19"/>
        <v>-58.397057760204547</v>
      </c>
      <c r="N127" s="279">
        <v>529237.9696661788</v>
      </c>
      <c r="O127" s="280">
        <v>430571.61767318676</v>
      </c>
      <c r="P127" s="281">
        <f t="shared" si="20"/>
        <v>-38.952369519538905</v>
      </c>
      <c r="R127" s="375">
        <v>17</v>
      </c>
    </row>
    <row r="128" spans="1:18" ht="14.4">
      <c r="A128">
        <v>320</v>
      </c>
      <c r="B128" t="s">
        <v>122</v>
      </c>
      <c r="C128" s="319">
        <v>7105</v>
      </c>
      <c r="D128" s="266">
        <v>38711943.537279598</v>
      </c>
      <c r="E128" s="270">
        <v>38135287.329112925</v>
      </c>
      <c r="F128" s="257">
        <f t="shared" si="15"/>
        <v>-576656.20816667378</v>
      </c>
      <c r="G128" s="258">
        <f t="shared" si="16"/>
        <v>-1.4896080007229652E-2</v>
      </c>
      <c r="H128" s="259">
        <f t="shared" si="17"/>
        <v>-81.162027891157464</v>
      </c>
      <c r="I128" s="275">
        <f t="shared" si="18"/>
        <v>81.100702112226656</v>
      </c>
      <c r="J128" s="275"/>
      <c r="K128" s="276">
        <v>850384.64555176522</v>
      </c>
      <c r="L128" s="277">
        <v>1196405.5980365726</v>
      </c>
      <c r="M128" s="278">
        <f t="shared" si="19"/>
        <v>48.701048907080555</v>
      </c>
      <c r="N128" s="279">
        <v>1141663.6105878628</v>
      </c>
      <c r="O128" s="280">
        <v>1371863.1466104258</v>
      </c>
      <c r="P128" s="281">
        <f t="shared" si="20"/>
        <v>32.399653205146095</v>
      </c>
      <c r="R128" s="375">
        <v>19</v>
      </c>
    </row>
    <row r="129" spans="1:18" ht="14.4">
      <c r="A129">
        <v>322</v>
      </c>
      <c r="B129" t="s">
        <v>123</v>
      </c>
      <c r="C129" s="319">
        <v>6614</v>
      </c>
      <c r="D129" s="266">
        <v>28059035.062988557</v>
      </c>
      <c r="E129" s="270">
        <v>28228022.123938046</v>
      </c>
      <c r="F129" s="257">
        <f t="shared" si="15"/>
        <v>168987.06094948947</v>
      </c>
      <c r="G129" s="258">
        <f t="shared" si="16"/>
        <v>6.0225542528507293E-3</v>
      </c>
      <c r="H129" s="259">
        <f t="shared" si="17"/>
        <v>25.549903379118458</v>
      </c>
      <c r="I129" s="275">
        <f t="shared" si="18"/>
        <v>-25.557519006438802</v>
      </c>
      <c r="J129" s="275"/>
      <c r="K129" s="276">
        <v>1334230.2620859423</v>
      </c>
      <c r="L129" s="277">
        <v>1232841.1730604614</v>
      </c>
      <c r="M129" s="278">
        <f t="shared" si="19"/>
        <v>-15.329466136298898</v>
      </c>
      <c r="N129" s="279">
        <v>1290740.3265106499</v>
      </c>
      <c r="O129" s="280">
        <v>1223091.9848275445</v>
      </c>
      <c r="P129" s="281">
        <f t="shared" si="20"/>
        <v>-10.228052870139905</v>
      </c>
      <c r="R129" s="375">
        <v>2</v>
      </c>
    </row>
    <row r="130" spans="1:18" ht="14.4">
      <c r="A130">
        <v>398</v>
      </c>
      <c r="B130" t="s">
        <v>124</v>
      </c>
      <c r="C130" s="319">
        <v>120027</v>
      </c>
      <c r="D130" s="266">
        <v>439702842.44531393</v>
      </c>
      <c r="E130" s="270">
        <v>441182444.36495429</v>
      </c>
      <c r="F130" s="257">
        <f t="shared" si="15"/>
        <v>1479601.9196403623</v>
      </c>
      <c r="G130" s="258">
        <f t="shared" si="16"/>
        <v>3.365004218330431E-3</v>
      </c>
      <c r="H130" s="259">
        <f t="shared" si="17"/>
        <v>12.327242367470339</v>
      </c>
      <c r="I130" s="275">
        <f t="shared" si="18"/>
        <v>-12.336519065231329</v>
      </c>
      <c r="J130" s="275"/>
      <c r="K130" s="276">
        <v>13510392.830545874</v>
      </c>
      <c r="L130" s="277">
        <v>12622701.257143427</v>
      </c>
      <c r="M130" s="278">
        <f t="shared" si="19"/>
        <v>-7.3957657310642411</v>
      </c>
      <c r="N130" s="279">
        <v>19204866.668158781</v>
      </c>
      <c r="O130" s="280">
        <v>18611842.867718708</v>
      </c>
      <c r="P130" s="281">
        <f t="shared" si="20"/>
        <v>-4.9407533341670877</v>
      </c>
      <c r="R130" s="375">
        <v>7</v>
      </c>
    </row>
    <row r="131" spans="1:18" ht="14.4">
      <c r="A131">
        <v>399</v>
      </c>
      <c r="B131" t="s">
        <v>125</v>
      </c>
      <c r="C131" s="319">
        <v>7916</v>
      </c>
      <c r="D131" s="266">
        <v>30365075.530890677</v>
      </c>
      <c r="E131" s="270">
        <v>31724684.099883355</v>
      </c>
      <c r="F131" s="257">
        <f t="shared" si="15"/>
        <v>1359608.5689926781</v>
      </c>
      <c r="G131" s="258">
        <f t="shared" si="16"/>
        <v>4.4775405469007823E-2</v>
      </c>
      <c r="H131" s="259">
        <f t="shared" si="17"/>
        <v>171.75449330377438</v>
      </c>
      <c r="I131" s="275">
        <f t="shared" si="18"/>
        <v>-171.80747430220674</v>
      </c>
      <c r="J131" s="275"/>
      <c r="K131" s="276">
        <v>-375042.4107776052</v>
      </c>
      <c r="L131" s="277">
        <v>-1190781.3445348125</v>
      </c>
      <c r="M131" s="278">
        <f t="shared" si="19"/>
        <v>-103.04938526493271</v>
      </c>
      <c r="N131" s="276">
        <v>-999965.2917481811</v>
      </c>
      <c r="O131" s="277">
        <v>-1544254.3245672423</v>
      </c>
      <c r="P131" s="281">
        <f t="shared" si="20"/>
        <v>-68.758089037274033</v>
      </c>
      <c r="R131" s="375">
        <v>15</v>
      </c>
    </row>
    <row r="132" spans="1:18" ht="14.4">
      <c r="A132">
        <v>400</v>
      </c>
      <c r="B132" t="s">
        <v>126</v>
      </c>
      <c r="C132" s="319">
        <v>8456</v>
      </c>
      <c r="D132" s="266">
        <v>32400158.891339924</v>
      </c>
      <c r="E132" s="270">
        <v>30740821.304154996</v>
      </c>
      <c r="F132" s="257">
        <f t="shared" si="15"/>
        <v>-1659337.5871849284</v>
      </c>
      <c r="G132" s="258">
        <f t="shared" si="16"/>
        <v>-5.1213871905685139E-2</v>
      </c>
      <c r="H132" s="259">
        <f t="shared" si="17"/>
        <v>-196.23197577872853</v>
      </c>
      <c r="I132" s="275">
        <f t="shared" si="18"/>
        <v>196.21527594436145</v>
      </c>
      <c r="J132" s="275"/>
      <c r="K132" s="276">
        <v>1094780.8976453673</v>
      </c>
      <c r="L132" s="277">
        <v>2090392.2742327179</v>
      </c>
      <c r="M132" s="278">
        <f t="shared" si="19"/>
        <v>117.74022901931772</v>
      </c>
      <c r="N132" s="279">
        <v>954612.05077918351</v>
      </c>
      <c r="O132" s="280">
        <v>1618197.0475773532</v>
      </c>
      <c r="P132" s="281">
        <f t="shared" si="20"/>
        <v>78.475046925043713</v>
      </c>
      <c r="R132" s="375">
        <v>2</v>
      </c>
    </row>
    <row r="133" spans="1:18" ht="14.4">
      <c r="A133">
        <v>402</v>
      </c>
      <c r="B133" t="s">
        <v>127</v>
      </c>
      <c r="C133" s="319">
        <v>9247</v>
      </c>
      <c r="D133" s="266">
        <v>43599849.285096027</v>
      </c>
      <c r="E133" s="270">
        <v>43667410.433473654</v>
      </c>
      <c r="F133" s="257">
        <f t="shared" si="15"/>
        <v>67561.148377627134</v>
      </c>
      <c r="G133" s="258">
        <f t="shared" si="16"/>
        <v>1.5495729798479356E-3</v>
      </c>
      <c r="H133" s="259">
        <f t="shared" si="17"/>
        <v>7.3062775362417147</v>
      </c>
      <c r="I133" s="275">
        <f t="shared" si="18"/>
        <v>-7.367184585304992</v>
      </c>
      <c r="J133" s="275"/>
      <c r="K133" s="276">
        <v>-765750.7235946334</v>
      </c>
      <c r="L133" s="277">
        <v>-806252.21847935824</v>
      </c>
      <c r="M133" s="278">
        <f t="shared" si="19"/>
        <v>-4.3799605152725043</v>
      </c>
      <c r="N133" s="279">
        <v>-942873.22810209764</v>
      </c>
      <c r="O133" s="280">
        <v>-970496.08907768806</v>
      </c>
      <c r="P133" s="281">
        <f t="shared" si="20"/>
        <v>-2.9872240700324881</v>
      </c>
      <c r="R133" s="375">
        <v>11</v>
      </c>
    </row>
    <row r="134" spans="1:18" ht="14.4">
      <c r="A134">
        <v>403</v>
      </c>
      <c r="B134" t="s">
        <v>128</v>
      </c>
      <c r="C134" s="319">
        <v>2866</v>
      </c>
      <c r="D134" s="266">
        <v>14220135.467437269</v>
      </c>
      <c r="E134" s="270">
        <v>14357515.772489063</v>
      </c>
      <c r="F134" s="257">
        <f t="shared" si="15"/>
        <v>137380.30505179428</v>
      </c>
      <c r="G134" s="258">
        <f t="shared" si="16"/>
        <v>9.6609702042840476E-3</v>
      </c>
      <c r="H134" s="259">
        <f t="shared" si="17"/>
        <v>47.934509787785863</v>
      </c>
      <c r="I134" s="275">
        <f t="shared" si="18"/>
        <v>-48.031260664882296</v>
      </c>
      <c r="J134" s="275"/>
      <c r="K134" s="276">
        <v>622590.73780885374</v>
      </c>
      <c r="L134" s="277">
        <v>540179.88216419867</v>
      </c>
      <c r="M134" s="278">
        <f t="shared" si="19"/>
        <v>-28.754660029537707</v>
      </c>
      <c r="N134" s="279">
        <v>196166.60831395956</v>
      </c>
      <c r="O134" s="280">
        <v>140919.87089306198</v>
      </c>
      <c r="P134" s="281">
        <f t="shared" si="20"/>
        <v>-19.276600635344586</v>
      </c>
      <c r="R134" s="375">
        <v>14</v>
      </c>
    </row>
    <row r="135" spans="1:18" ht="14.4">
      <c r="A135">
        <v>405</v>
      </c>
      <c r="B135" t="s">
        <v>129</v>
      </c>
      <c r="C135" s="319">
        <v>72634</v>
      </c>
      <c r="D135" s="266">
        <v>277224892.0542866</v>
      </c>
      <c r="E135" s="270">
        <v>276191583.18062496</v>
      </c>
      <c r="F135" s="257">
        <f t="shared" si="15"/>
        <v>-1033308.8736616373</v>
      </c>
      <c r="G135" s="258">
        <f t="shared" si="16"/>
        <v>-3.727330781895636E-3</v>
      </c>
      <c r="H135" s="259">
        <f t="shared" si="17"/>
        <v>-14.226242168428522</v>
      </c>
      <c r="I135" s="275">
        <f t="shared" si="18"/>
        <v>14.213859219890747</v>
      </c>
      <c r="J135" s="275"/>
      <c r="K135" s="276">
        <v>-1307633.1986752984</v>
      </c>
      <c r="L135" s="277">
        <v>-687591.67063756136</v>
      </c>
      <c r="M135" s="278">
        <f t="shared" si="19"/>
        <v>8.5365190962598376</v>
      </c>
      <c r="N135" s="279">
        <v>3526667.3874740954</v>
      </c>
      <c r="O135" s="280">
        <v>3939035.3100139028</v>
      </c>
      <c r="P135" s="281">
        <f t="shared" si="20"/>
        <v>5.6773401236309082</v>
      </c>
      <c r="R135" s="375">
        <v>9</v>
      </c>
    </row>
    <row r="136" spans="1:18" ht="14.4">
      <c r="A136">
        <v>407</v>
      </c>
      <c r="B136" t="s">
        <v>130</v>
      </c>
      <c r="C136" s="319">
        <v>2580</v>
      </c>
      <c r="D136" s="266">
        <v>11081400.073035877</v>
      </c>
      <c r="E136" s="270">
        <v>11025260.59034057</v>
      </c>
      <c r="F136" s="257">
        <f t="shared" si="15"/>
        <v>-56139.482695307583</v>
      </c>
      <c r="G136" s="258">
        <f t="shared" si="16"/>
        <v>-5.0661001611078489E-3</v>
      </c>
      <c r="H136" s="259">
        <f t="shared" si="17"/>
        <v>-21.759489416785886</v>
      </c>
      <c r="I136" s="275">
        <f t="shared" si="18"/>
        <v>21.68234593852462</v>
      </c>
      <c r="J136" s="275"/>
      <c r="K136" s="276">
        <v>192284.82127251051</v>
      </c>
      <c r="L136" s="277">
        <v>225980.94804010226</v>
      </c>
      <c r="M136" s="278">
        <f t="shared" si="19"/>
        <v>13.060514251004554</v>
      </c>
      <c r="N136" s="279">
        <v>86023.996000081897</v>
      </c>
      <c r="O136" s="280">
        <v>108268.32175388366</v>
      </c>
      <c r="P136" s="281">
        <f t="shared" si="20"/>
        <v>8.6218316875200642</v>
      </c>
      <c r="R136" s="375">
        <v>1</v>
      </c>
    </row>
    <row r="137" spans="1:18" ht="14.4">
      <c r="A137">
        <v>408</v>
      </c>
      <c r="B137" t="s">
        <v>131</v>
      </c>
      <c r="C137" s="319">
        <v>14203</v>
      </c>
      <c r="D137" s="266">
        <v>57447121.124084227</v>
      </c>
      <c r="E137" s="270">
        <v>53806002.575258493</v>
      </c>
      <c r="F137" s="257">
        <f t="shared" si="15"/>
        <v>-3641118.5488257334</v>
      </c>
      <c r="G137" s="258">
        <f t="shared" si="16"/>
        <v>-6.3382089086083462E-2</v>
      </c>
      <c r="H137" s="259">
        <f t="shared" si="17"/>
        <v>-256.36263809235606</v>
      </c>
      <c r="I137" s="275">
        <f t="shared" si="18"/>
        <v>256.3465721352527</v>
      </c>
      <c r="J137" s="275"/>
      <c r="K137" s="276">
        <v>441994.01981019601</v>
      </c>
      <c r="L137" s="277">
        <v>2626679.4080920331</v>
      </c>
      <c r="M137" s="278">
        <f t="shared" si="19"/>
        <v>153.81858679728487</v>
      </c>
      <c r="N137" s="279">
        <v>-382837.57119115582</v>
      </c>
      <c r="O137" s="280">
        <v>1073367.4045640009</v>
      </c>
      <c r="P137" s="281">
        <f t="shared" si="20"/>
        <v>102.52798533796781</v>
      </c>
      <c r="R137" s="375">
        <v>14</v>
      </c>
    </row>
    <row r="138" spans="1:18" ht="14.4">
      <c r="A138">
        <v>410</v>
      </c>
      <c r="B138" t="s">
        <v>132</v>
      </c>
      <c r="C138" s="319">
        <v>18788</v>
      </c>
      <c r="D138" s="266">
        <v>65922022.482761919</v>
      </c>
      <c r="E138" s="270">
        <v>66786504.705413669</v>
      </c>
      <c r="F138" s="257">
        <f t="shared" si="15"/>
        <v>864482.22265174985</v>
      </c>
      <c r="G138" s="258">
        <f t="shared" si="16"/>
        <v>1.3113709047349162E-2</v>
      </c>
      <c r="H138" s="259">
        <f t="shared" si="17"/>
        <v>46.012466609098887</v>
      </c>
      <c r="I138" s="275">
        <f t="shared" si="18"/>
        <v>-46.031019887373581</v>
      </c>
      <c r="J138" s="275"/>
      <c r="K138" s="276">
        <v>-1203641.066939669</v>
      </c>
      <c r="L138" s="277">
        <v>-1722308.6182588381</v>
      </c>
      <c r="M138" s="278">
        <f t="shared" si="19"/>
        <v>-27.606320593951942</v>
      </c>
      <c r="N138" s="279">
        <v>-1353185.0091590269</v>
      </c>
      <c r="O138" s="280">
        <v>-1699348.2594838326</v>
      </c>
      <c r="P138" s="281">
        <f t="shared" si="20"/>
        <v>-18.424699293421639</v>
      </c>
      <c r="R138" s="375">
        <v>13</v>
      </c>
    </row>
    <row r="139" spans="1:18" ht="14.4">
      <c r="A139">
        <v>416</v>
      </c>
      <c r="B139" t="s">
        <v>133</v>
      </c>
      <c r="C139" s="319">
        <v>2917</v>
      </c>
      <c r="D139" s="266">
        <v>11760276.812780395</v>
      </c>
      <c r="E139" s="270">
        <v>11792818.738245074</v>
      </c>
      <c r="F139" s="257">
        <f t="shared" si="15"/>
        <v>32541.925464678556</v>
      </c>
      <c r="G139" s="258">
        <f t="shared" si="16"/>
        <v>2.7671053991955236E-3</v>
      </c>
      <c r="H139" s="259">
        <f t="shared" si="17"/>
        <v>11.15595662141877</v>
      </c>
      <c r="I139" s="275">
        <f t="shared" si="18"/>
        <v>-11.234022984133247</v>
      </c>
      <c r="J139" s="275"/>
      <c r="K139" s="276">
        <v>-324747.00977366214</v>
      </c>
      <c r="L139" s="277">
        <v>-344257.93513641233</v>
      </c>
      <c r="M139" s="278">
        <f t="shared" si="19"/>
        <v>-6.6886957020055497</v>
      </c>
      <c r="N139" s="279">
        <v>-256093.19672164335</v>
      </c>
      <c r="O139" s="280">
        <v>-269351.91640360985</v>
      </c>
      <c r="P139" s="281">
        <f t="shared" si="20"/>
        <v>-4.5453272821276984</v>
      </c>
      <c r="R139" s="375">
        <v>9</v>
      </c>
    </row>
    <row r="140" spans="1:18" ht="14.4">
      <c r="A140">
        <v>418</v>
      </c>
      <c r="B140" t="s">
        <v>134</v>
      </c>
      <c r="C140" s="319">
        <v>24164</v>
      </c>
      <c r="D140" s="266">
        <v>69892142.337671503</v>
      </c>
      <c r="E140" s="270">
        <v>71476623.153672725</v>
      </c>
      <c r="F140" s="257">
        <f t="shared" si="15"/>
        <v>1584480.8160012215</v>
      </c>
      <c r="G140" s="258">
        <f t="shared" si="16"/>
        <v>2.2670371275015196E-2</v>
      </c>
      <c r="H140" s="259">
        <f t="shared" si="17"/>
        <v>65.571958947244724</v>
      </c>
      <c r="I140" s="275">
        <f t="shared" si="18"/>
        <v>-65.52465789304739</v>
      </c>
      <c r="J140" s="275"/>
      <c r="K140" s="276">
        <v>882473.44264661067</v>
      </c>
      <c r="L140" s="277">
        <v>-68286.470533423009</v>
      </c>
      <c r="M140" s="278">
        <f t="shared" si="19"/>
        <v>-39.346131152956204</v>
      </c>
      <c r="N140" s="279">
        <v>790131.25242133194</v>
      </c>
      <c r="O140" s="280">
        <v>157553.33227376873</v>
      </c>
      <c r="P140" s="281">
        <f t="shared" si="20"/>
        <v>-26.178526740091179</v>
      </c>
      <c r="R140" s="375">
        <v>6</v>
      </c>
    </row>
    <row r="141" spans="1:18" ht="14.4">
      <c r="A141">
        <v>420</v>
      </c>
      <c r="B141" t="s">
        <v>135</v>
      </c>
      <c r="C141" s="319">
        <v>9280</v>
      </c>
      <c r="D141" s="266">
        <v>43145304.854106449</v>
      </c>
      <c r="E141" s="270">
        <v>43099991.567530781</v>
      </c>
      <c r="F141" s="257">
        <f t="shared" si="15"/>
        <v>-45313.28657566756</v>
      </c>
      <c r="G141" s="258">
        <f t="shared" si="16"/>
        <v>-1.050248381113357E-3</v>
      </c>
      <c r="H141" s="259">
        <f t="shared" si="17"/>
        <v>-4.8828972603090044</v>
      </c>
      <c r="I141" s="275">
        <f t="shared" si="18"/>
        <v>4.8172179116839002</v>
      </c>
      <c r="J141" s="275"/>
      <c r="K141" s="276">
        <v>1143544.3510032834</v>
      </c>
      <c r="L141" s="277">
        <v>1170770.4101250719</v>
      </c>
      <c r="M141" s="278">
        <f t="shared" si="19"/>
        <v>2.9338425777789308</v>
      </c>
      <c r="N141" s="279">
        <v>677049.17605923256</v>
      </c>
      <c r="O141" s="280">
        <v>694526.89915787068</v>
      </c>
      <c r="P141" s="281">
        <f t="shared" si="20"/>
        <v>1.8833753339049697</v>
      </c>
      <c r="R141" s="375">
        <v>11</v>
      </c>
    </row>
    <row r="142" spans="1:18" ht="14.4">
      <c r="A142">
        <v>421</v>
      </c>
      <c r="B142" t="s">
        <v>136</v>
      </c>
      <c r="C142" s="319">
        <v>719</v>
      </c>
      <c r="D142" s="266">
        <v>3095994.4685514919</v>
      </c>
      <c r="E142" s="270">
        <v>3351184.6999082845</v>
      </c>
      <c r="F142" s="257">
        <f t="shared" si="15"/>
        <v>255190.23135679262</v>
      </c>
      <c r="G142" s="258">
        <f t="shared" si="16"/>
        <v>8.2425932587724307E-2</v>
      </c>
      <c r="H142" s="259">
        <f t="shared" si="17"/>
        <v>354.92382664366147</v>
      </c>
      <c r="I142" s="275">
        <f t="shared" si="18"/>
        <v>-354.95202581511302</v>
      </c>
      <c r="J142" s="275"/>
      <c r="K142" s="276">
        <v>210444.82792210605</v>
      </c>
      <c r="L142" s="277">
        <v>57331.956080571937</v>
      </c>
      <c r="M142" s="278">
        <f t="shared" si="19"/>
        <v>-212.95253385470667</v>
      </c>
      <c r="N142" s="279">
        <v>49813.144757970273</v>
      </c>
      <c r="O142" s="280">
        <v>-52284.489961561885</v>
      </c>
      <c r="P142" s="281">
        <f t="shared" si="20"/>
        <v>-141.99949196040635</v>
      </c>
      <c r="R142" s="375">
        <v>16</v>
      </c>
    </row>
    <row r="143" spans="1:18" ht="14.4">
      <c r="A143">
        <v>422</v>
      </c>
      <c r="B143" t="s">
        <v>137</v>
      </c>
      <c r="C143" s="319">
        <v>10543</v>
      </c>
      <c r="D143" s="266">
        <v>54335137.391176403</v>
      </c>
      <c r="E143" s="270">
        <v>54885577.815520585</v>
      </c>
      <c r="F143" s="257">
        <f t="shared" ref="F143:F206" si="21">E143-D143</f>
        <v>550440.42434418201</v>
      </c>
      <c r="G143" s="258">
        <f t="shared" ref="G143:G206" si="22">F143/D143</f>
        <v>1.0130468988812555E-2</v>
      </c>
      <c r="H143" s="259">
        <f t="shared" ref="H143:H206" si="23">F143/C143</f>
        <v>52.209088906780046</v>
      </c>
      <c r="I143" s="275">
        <f t="shared" ref="I143:I206" si="24">M143+P143</f>
        <v>-52.28958221170403</v>
      </c>
      <c r="J143" s="275"/>
      <c r="K143" s="276">
        <v>2035914.6490245794</v>
      </c>
      <c r="L143" s="277">
        <v>1705703.4249434376</v>
      </c>
      <c r="M143" s="278">
        <f t="shared" ref="M143:M206" si="25">(L143-K143)/C143</f>
        <v>-31.320423416593179</v>
      </c>
      <c r="N143" s="279">
        <v>1686417.9384784063</v>
      </c>
      <c r="O143" s="280">
        <v>1465340.0973015525</v>
      </c>
      <c r="P143" s="281">
        <f t="shared" ref="P143:P206" si="26">(O143-N143)/C143</f>
        <v>-20.969158795110854</v>
      </c>
      <c r="R143" s="375">
        <v>12</v>
      </c>
    </row>
    <row r="144" spans="1:18" ht="14.4">
      <c r="A144">
        <v>423</v>
      </c>
      <c r="B144" t="s">
        <v>138</v>
      </c>
      <c r="C144" s="319">
        <v>20291</v>
      </c>
      <c r="D144" s="266">
        <v>64710178.467590339</v>
      </c>
      <c r="E144" s="270">
        <v>61842163.102757089</v>
      </c>
      <c r="F144" s="257">
        <f t="shared" si="21"/>
        <v>-2868015.3648332506</v>
      </c>
      <c r="G144" s="258">
        <f t="shared" si="22"/>
        <v>-4.4320931154125574E-2</v>
      </c>
      <c r="H144" s="259">
        <f t="shared" si="23"/>
        <v>-141.34420998636099</v>
      </c>
      <c r="I144" s="275">
        <f t="shared" si="24"/>
        <v>141.36328233799006</v>
      </c>
      <c r="J144" s="275"/>
      <c r="K144" s="276">
        <v>682033.04186193272</v>
      </c>
      <c r="L144" s="277">
        <v>2402818.0777906645</v>
      </c>
      <c r="M144" s="278">
        <f t="shared" si="25"/>
        <v>84.805334184058538</v>
      </c>
      <c r="N144" s="279">
        <v>-286975.05515880603</v>
      </c>
      <c r="O144" s="280">
        <v>860642.27083261835</v>
      </c>
      <c r="P144" s="281">
        <f t="shared" si="26"/>
        <v>56.557948153931513</v>
      </c>
      <c r="R144" s="375">
        <v>2</v>
      </c>
    </row>
    <row r="145" spans="1:18" ht="14.4">
      <c r="A145">
        <v>425</v>
      </c>
      <c r="B145" t="s">
        <v>139</v>
      </c>
      <c r="C145" s="319">
        <v>10218</v>
      </c>
      <c r="D145" s="266">
        <v>30543462.739927363</v>
      </c>
      <c r="E145" s="270">
        <v>29801886.912021227</v>
      </c>
      <c r="F145" s="257">
        <f t="shared" si="21"/>
        <v>-741575.82790613547</v>
      </c>
      <c r="G145" s="258">
        <f t="shared" si="22"/>
        <v>-2.4279363287016062E-2</v>
      </c>
      <c r="H145" s="259">
        <f t="shared" si="23"/>
        <v>-72.575438237045944</v>
      </c>
      <c r="I145" s="275">
        <f t="shared" si="24"/>
        <v>72.556490535464761</v>
      </c>
      <c r="J145" s="275"/>
      <c r="K145" s="276">
        <v>-1776669.9584317359</v>
      </c>
      <c r="L145" s="277">
        <v>-1331712.3633866741</v>
      </c>
      <c r="M145" s="278">
        <f t="shared" si="25"/>
        <v>43.546446960761578</v>
      </c>
      <c r="N145" s="276">
        <v>-2308219.9726729626</v>
      </c>
      <c r="O145" s="277">
        <v>-2011795.3474266455</v>
      </c>
      <c r="P145" s="281">
        <f t="shared" si="26"/>
        <v>29.010043574703182</v>
      </c>
      <c r="R145" s="375">
        <v>17</v>
      </c>
    </row>
    <row r="146" spans="1:18" ht="14.4">
      <c r="A146">
        <v>426</v>
      </c>
      <c r="B146" t="s">
        <v>140</v>
      </c>
      <c r="C146" s="319">
        <v>11979</v>
      </c>
      <c r="D146" s="266">
        <v>45012378.454174422</v>
      </c>
      <c r="E146" s="270">
        <v>45236496.087518975</v>
      </c>
      <c r="F146" s="257">
        <f t="shared" si="21"/>
        <v>224117.63334455341</v>
      </c>
      <c r="G146" s="258">
        <f t="shared" si="22"/>
        <v>4.9790222387986003E-3</v>
      </c>
      <c r="H146" s="259">
        <f t="shared" si="23"/>
        <v>18.709210563866218</v>
      </c>
      <c r="I146" s="275">
        <f t="shared" si="24"/>
        <v>-18.72521326158229</v>
      </c>
      <c r="J146" s="275"/>
      <c r="K146" s="276">
        <v>-200184.33034729151</v>
      </c>
      <c r="L146" s="277">
        <v>-334642.93148734898</v>
      </c>
      <c r="M146" s="278">
        <f t="shared" si="25"/>
        <v>-11.224526349449659</v>
      </c>
      <c r="N146" s="279">
        <v>-253066.21103606222</v>
      </c>
      <c r="O146" s="280">
        <v>-342916.93955649901</v>
      </c>
      <c r="P146" s="281">
        <f t="shared" si="26"/>
        <v>-7.5006869121326316</v>
      </c>
      <c r="R146" s="375">
        <v>12</v>
      </c>
    </row>
    <row r="147" spans="1:18" ht="14.4">
      <c r="A147">
        <v>430</v>
      </c>
      <c r="B147" t="s">
        <v>141</v>
      </c>
      <c r="C147" s="319">
        <v>15628</v>
      </c>
      <c r="D147" s="266">
        <v>69904360.589861482</v>
      </c>
      <c r="E147" s="270">
        <v>70655501.151333824</v>
      </c>
      <c r="F147" s="257">
        <f t="shared" si="21"/>
        <v>751140.56147234142</v>
      </c>
      <c r="G147" s="258">
        <f t="shared" si="22"/>
        <v>1.0745260454914774E-2</v>
      </c>
      <c r="H147" s="259">
        <f t="shared" si="23"/>
        <v>48.06376769083321</v>
      </c>
      <c r="I147" s="275">
        <f t="shared" si="24"/>
        <v>-48.112489261608268</v>
      </c>
      <c r="J147" s="275"/>
      <c r="K147" s="276">
        <v>940080.21199927235</v>
      </c>
      <c r="L147" s="277">
        <v>489443.4553580262</v>
      </c>
      <c r="M147" s="278">
        <f t="shared" si="25"/>
        <v>-28.835216063555549</v>
      </c>
      <c r="N147" s="279">
        <v>521323.28624814219</v>
      </c>
      <c r="O147" s="280">
        <v>220058.06070897431</v>
      </c>
      <c r="P147" s="281">
        <f t="shared" si="26"/>
        <v>-19.277273198052718</v>
      </c>
      <c r="R147" s="375">
        <v>2</v>
      </c>
    </row>
    <row r="148" spans="1:18" ht="14.4">
      <c r="A148">
        <v>433</v>
      </c>
      <c r="B148" t="s">
        <v>142</v>
      </c>
      <c r="C148" s="319">
        <v>7799</v>
      </c>
      <c r="D148" s="266">
        <v>28099638.309220582</v>
      </c>
      <c r="E148" s="270">
        <v>28239589.487595387</v>
      </c>
      <c r="F148" s="257">
        <f t="shared" si="21"/>
        <v>139951.17837480456</v>
      </c>
      <c r="G148" s="258">
        <f t="shared" si="22"/>
        <v>4.9805330885302227E-3</v>
      </c>
      <c r="H148" s="259">
        <f t="shared" si="23"/>
        <v>17.944759376177018</v>
      </c>
      <c r="I148" s="275">
        <f t="shared" si="24"/>
        <v>-17.98445016571505</v>
      </c>
      <c r="J148" s="275"/>
      <c r="K148" s="276">
        <v>925598.68032818905</v>
      </c>
      <c r="L148" s="277">
        <v>841647.31660575978</v>
      </c>
      <c r="M148" s="278">
        <f t="shared" si="25"/>
        <v>-10.764375397157233</v>
      </c>
      <c r="N148" s="279">
        <v>750149.57498666854</v>
      </c>
      <c r="O148" s="280">
        <v>693840.21186668612</v>
      </c>
      <c r="P148" s="281">
        <f t="shared" si="26"/>
        <v>-7.2200747685578168</v>
      </c>
      <c r="R148" s="375">
        <v>5</v>
      </c>
    </row>
    <row r="149" spans="1:18" ht="14.4">
      <c r="A149">
        <v>434</v>
      </c>
      <c r="B149" t="s">
        <v>143</v>
      </c>
      <c r="C149" s="319">
        <v>14643</v>
      </c>
      <c r="D149" s="266">
        <v>57197141.028732643</v>
      </c>
      <c r="E149" s="270">
        <v>58244313.574187465</v>
      </c>
      <c r="F149" s="257">
        <f t="shared" si="21"/>
        <v>1047172.5454548225</v>
      </c>
      <c r="G149" s="258">
        <f t="shared" si="22"/>
        <v>1.8308127410228102E-2</v>
      </c>
      <c r="H149" s="259">
        <f t="shared" si="23"/>
        <v>71.513524923500825</v>
      </c>
      <c r="I149" s="275">
        <f t="shared" si="24"/>
        <v>-71.553390378305721</v>
      </c>
      <c r="J149" s="275"/>
      <c r="K149" s="276">
        <v>2752029.3800959741</v>
      </c>
      <c r="L149" s="277">
        <v>2123762.330632465</v>
      </c>
      <c r="M149" s="278">
        <f t="shared" si="25"/>
        <v>-42.905623810934173</v>
      </c>
      <c r="N149" s="279">
        <v>1770547.5324185644</v>
      </c>
      <c r="O149" s="280">
        <v>1351058.286572543</v>
      </c>
      <c r="P149" s="281">
        <f t="shared" si="26"/>
        <v>-28.647766567371541</v>
      </c>
      <c r="R149" s="375">
        <v>1</v>
      </c>
    </row>
    <row r="150" spans="1:18" ht="14.4">
      <c r="A150">
        <v>435</v>
      </c>
      <c r="B150" t="s">
        <v>144</v>
      </c>
      <c r="C150" s="319">
        <v>703</v>
      </c>
      <c r="D150" s="266">
        <v>3356623.6604126841</v>
      </c>
      <c r="E150" s="270">
        <v>3213521.6541057122</v>
      </c>
      <c r="F150" s="257">
        <f t="shared" si="21"/>
        <v>-143102.00630697189</v>
      </c>
      <c r="G150" s="258">
        <f t="shared" si="22"/>
        <v>-4.2632722874085337E-2</v>
      </c>
      <c r="H150" s="259">
        <f t="shared" si="23"/>
        <v>-203.55904168843796</v>
      </c>
      <c r="I150" s="275">
        <f t="shared" si="24"/>
        <v>203.57203255218482</v>
      </c>
      <c r="J150" s="275"/>
      <c r="K150" s="276">
        <v>181017.85611917317</v>
      </c>
      <c r="L150" s="277">
        <v>266878.48921985697</v>
      </c>
      <c r="M150" s="278">
        <f t="shared" si="25"/>
        <v>122.13461322999119</v>
      </c>
      <c r="N150" s="279">
        <v>274976.91671843064</v>
      </c>
      <c r="O150" s="280">
        <v>332227.42250193277</v>
      </c>
      <c r="P150" s="281">
        <f t="shared" si="26"/>
        <v>81.437419322193634</v>
      </c>
      <c r="R150" s="375">
        <v>13</v>
      </c>
    </row>
    <row r="151" spans="1:18" ht="14.4">
      <c r="A151">
        <v>436</v>
      </c>
      <c r="B151" t="s">
        <v>145</v>
      </c>
      <c r="C151" s="319">
        <v>2018</v>
      </c>
      <c r="D151" s="266">
        <v>6429615.4180347631</v>
      </c>
      <c r="E151" s="270">
        <v>6078264.2699214704</v>
      </c>
      <c r="F151" s="257">
        <f t="shared" si="21"/>
        <v>-351351.14811329264</v>
      </c>
      <c r="G151" s="258">
        <f t="shared" si="22"/>
        <v>-5.464574865982956E-2</v>
      </c>
      <c r="H151" s="259">
        <f t="shared" si="23"/>
        <v>-174.1085966864681</v>
      </c>
      <c r="I151" s="275">
        <f t="shared" si="24"/>
        <v>174.06057063848903</v>
      </c>
      <c r="J151" s="275"/>
      <c r="K151" s="276">
        <v>244748.79053621643</v>
      </c>
      <c r="L151" s="277">
        <v>455565.5356009496</v>
      </c>
      <c r="M151" s="278">
        <f t="shared" si="25"/>
        <v>104.46815910046243</v>
      </c>
      <c r="N151" s="279">
        <v>6453.6596851415507</v>
      </c>
      <c r="O151" s="280">
        <v>146891.1461688792</v>
      </c>
      <c r="P151" s="281">
        <f t="shared" si="26"/>
        <v>69.592411538026582</v>
      </c>
      <c r="R151" s="375">
        <v>17</v>
      </c>
    </row>
    <row r="152" spans="1:18" ht="14.4">
      <c r="A152">
        <v>440</v>
      </c>
      <c r="B152" t="s">
        <v>146</v>
      </c>
      <c r="C152" s="319">
        <v>5622</v>
      </c>
      <c r="D152" s="266">
        <v>18292512.181361973</v>
      </c>
      <c r="E152" s="270">
        <v>18438832.731491599</v>
      </c>
      <c r="F152" s="257">
        <f t="shared" si="21"/>
        <v>146320.55012962595</v>
      </c>
      <c r="G152" s="258">
        <f t="shared" si="22"/>
        <v>7.998931403129541E-3</v>
      </c>
      <c r="H152" s="259">
        <f t="shared" si="23"/>
        <v>26.02642300420241</v>
      </c>
      <c r="I152" s="275">
        <f t="shared" si="24"/>
        <v>-25.971822242960918</v>
      </c>
      <c r="J152" s="275"/>
      <c r="K152" s="276">
        <v>-1442256.3873326301</v>
      </c>
      <c r="L152" s="277">
        <v>-1530067.8993051006</v>
      </c>
      <c r="M152" s="278">
        <f t="shared" si="25"/>
        <v>-15.619265736832167</v>
      </c>
      <c r="N152" s="279">
        <v>-1459792.5278839981</v>
      </c>
      <c r="O152" s="280">
        <v>-1517994.600561454</v>
      </c>
      <c r="P152" s="281">
        <f t="shared" si="26"/>
        <v>-10.352556506128751</v>
      </c>
      <c r="R152" s="375">
        <v>15</v>
      </c>
    </row>
    <row r="153" spans="1:18" ht="14.4">
      <c r="A153">
        <v>441</v>
      </c>
      <c r="B153" t="s">
        <v>147</v>
      </c>
      <c r="C153" s="319">
        <v>4473</v>
      </c>
      <c r="D153" s="266">
        <v>22622681.417131651</v>
      </c>
      <c r="E153" s="270">
        <v>22611220.771237541</v>
      </c>
      <c r="F153" s="257">
        <f t="shared" si="21"/>
        <v>-11460.645894110203</v>
      </c>
      <c r="G153" s="258">
        <f t="shared" si="22"/>
        <v>-5.0659980056260313E-4</v>
      </c>
      <c r="H153" s="259">
        <f t="shared" si="23"/>
        <v>-2.5621832984820485</v>
      </c>
      <c r="I153" s="275">
        <f t="shared" si="24"/>
        <v>2.4860506162974558</v>
      </c>
      <c r="J153" s="275"/>
      <c r="K153" s="276">
        <v>-697332.71486114571</v>
      </c>
      <c r="L153" s="277">
        <v>-690435.04730660189</v>
      </c>
      <c r="M153" s="278">
        <f t="shared" si="25"/>
        <v>1.5420674166205721</v>
      </c>
      <c r="N153" s="279">
        <v>-206117.57267791688</v>
      </c>
      <c r="O153" s="280">
        <v>-201895.13582576218</v>
      </c>
      <c r="P153" s="281">
        <f t="shared" si="26"/>
        <v>0.9439831996768836</v>
      </c>
      <c r="R153" s="375">
        <v>9</v>
      </c>
    </row>
    <row r="154" spans="1:18" ht="14.4">
      <c r="A154">
        <v>444</v>
      </c>
      <c r="B154" t="s">
        <v>148</v>
      </c>
      <c r="C154" s="319">
        <v>45988</v>
      </c>
      <c r="D154" s="266">
        <v>174334015.231796</v>
      </c>
      <c r="E154" s="270">
        <v>173535018.90447208</v>
      </c>
      <c r="F154" s="257">
        <f t="shared" si="21"/>
        <v>-798996.32732391357</v>
      </c>
      <c r="G154" s="258">
        <f t="shared" si="22"/>
        <v>-4.5831350024351887E-3</v>
      </c>
      <c r="H154" s="259">
        <f t="shared" si="23"/>
        <v>-17.374017729057876</v>
      </c>
      <c r="I154" s="275">
        <f t="shared" si="24"/>
        <v>17.372508117381866</v>
      </c>
      <c r="J154" s="275"/>
      <c r="K154" s="276">
        <v>1171327.8780792272</v>
      </c>
      <c r="L154" s="277">
        <v>1650730.0126952659</v>
      </c>
      <c r="M154" s="278">
        <f t="shared" si="25"/>
        <v>10.424504971210723</v>
      </c>
      <c r="N154" s="279">
        <v>3578678.4287187983</v>
      </c>
      <c r="O154" s="280">
        <v>3898203.1974049169</v>
      </c>
      <c r="P154" s="281">
        <f t="shared" si="26"/>
        <v>6.9480031461711436</v>
      </c>
      <c r="R154" s="375">
        <v>1</v>
      </c>
    </row>
    <row r="155" spans="1:18" ht="14.4">
      <c r="A155">
        <v>445</v>
      </c>
      <c r="B155" t="s">
        <v>149</v>
      </c>
      <c r="C155" s="319">
        <v>15086</v>
      </c>
      <c r="D155" s="266">
        <v>64349762.345123112</v>
      </c>
      <c r="E155" s="270">
        <v>64079077.939661786</v>
      </c>
      <c r="F155" s="257">
        <f t="shared" si="21"/>
        <v>-270684.40546132624</v>
      </c>
      <c r="G155" s="258">
        <f t="shared" si="22"/>
        <v>-4.2064554024237302E-3</v>
      </c>
      <c r="H155" s="259">
        <f t="shared" si="23"/>
        <v>-17.942755234079694</v>
      </c>
      <c r="I155" s="275">
        <f t="shared" si="24"/>
        <v>17.926722237995193</v>
      </c>
      <c r="J155" s="275"/>
      <c r="K155" s="276">
        <v>-3595387.0761203538</v>
      </c>
      <c r="L155" s="277">
        <v>-3432961.3184490236</v>
      </c>
      <c r="M155" s="278">
        <f t="shared" si="25"/>
        <v>10.766655022625621</v>
      </c>
      <c r="N155" s="279">
        <v>-352873.74417103775</v>
      </c>
      <c r="O155" s="280">
        <v>-244856.97015997235</v>
      </c>
      <c r="P155" s="281">
        <f t="shared" si="26"/>
        <v>7.1600672153695744</v>
      </c>
      <c r="R155" s="375">
        <v>2</v>
      </c>
    </row>
    <row r="156" spans="1:18" ht="14.4">
      <c r="A156">
        <v>475</v>
      </c>
      <c r="B156" t="s">
        <v>150</v>
      </c>
      <c r="C156" s="319">
        <v>5487</v>
      </c>
      <c r="D156" s="266">
        <v>24904037.554185681</v>
      </c>
      <c r="E156" s="270">
        <v>25368691.472073883</v>
      </c>
      <c r="F156" s="257">
        <f t="shared" si="21"/>
        <v>464653.91788820177</v>
      </c>
      <c r="G156" s="258">
        <f t="shared" si="22"/>
        <v>1.8657774542670744E-2</v>
      </c>
      <c r="H156" s="259">
        <f t="shared" si="23"/>
        <v>84.682689609659519</v>
      </c>
      <c r="I156" s="275">
        <f t="shared" si="24"/>
        <v>-84.666060766742504</v>
      </c>
      <c r="J156" s="275"/>
      <c r="K156" s="276">
        <v>-1075341.3521216339</v>
      </c>
      <c r="L156" s="277">
        <v>-1354139.4044835449</v>
      </c>
      <c r="M156" s="278">
        <f t="shared" si="25"/>
        <v>-50.8106528817042</v>
      </c>
      <c r="N156" s="279">
        <v>-845857.59370972891</v>
      </c>
      <c r="O156" s="280">
        <v>-1031622.2167749341</v>
      </c>
      <c r="P156" s="281">
        <f t="shared" si="26"/>
        <v>-33.855407885038304</v>
      </c>
      <c r="R156" s="375">
        <v>15</v>
      </c>
    </row>
    <row r="157" spans="1:18" ht="14.4">
      <c r="A157">
        <v>480</v>
      </c>
      <c r="B157" t="s">
        <v>151</v>
      </c>
      <c r="C157" s="319">
        <v>1990</v>
      </c>
      <c r="D157" s="266">
        <v>7587062.6376414206</v>
      </c>
      <c r="E157" s="270">
        <v>7586944.0315285064</v>
      </c>
      <c r="F157" s="257">
        <f t="shared" si="21"/>
        <v>-118.60611291415989</v>
      </c>
      <c r="G157" s="258">
        <f t="shared" si="22"/>
        <v>-1.5632678755770863E-5</v>
      </c>
      <c r="H157" s="259">
        <f t="shared" si="23"/>
        <v>-5.9601061765909492E-2</v>
      </c>
      <c r="I157" s="275">
        <f t="shared" si="24"/>
        <v>2.9939487631496769E-2</v>
      </c>
      <c r="J157" s="275"/>
      <c r="K157" s="276">
        <v>257660.50735958465</v>
      </c>
      <c r="L157" s="277">
        <v>257735.35952264559</v>
      </c>
      <c r="M157" s="278">
        <f t="shared" si="25"/>
        <v>3.7614152291932976E-2</v>
      </c>
      <c r="N157" s="279">
        <v>72308.580864122079</v>
      </c>
      <c r="O157" s="280">
        <v>72293.308281447811</v>
      </c>
      <c r="P157" s="281">
        <f t="shared" si="26"/>
        <v>-7.6746646604362069E-3</v>
      </c>
      <c r="R157" s="375">
        <v>2</v>
      </c>
    </row>
    <row r="158" spans="1:18" ht="14.4">
      <c r="A158">
        <v>481</v>
      </c>
      <c r="B158" t="s">
        <v>152</v>
      </c>
      <c r="C158" s="319">
        <v>9612</v>
      </c>
      <c r="D158" s="266">
        <v>29158461.871864155</v>
      </c>
      <c r="E158" s="270">
        <v>29624670.35204576</v>
      </c>
      <c r="F158" s="257">
        <f t="shared" si="21"/>
        <v>466208.48018160462</v>
      </c>
      <c r="G158" s="258">
        <f t="shared" si="22"/>
        <v>1.5988788511216455E-2</v>
      </c>
      <c r="H158" s="259">
        <f t="shared" si="23"/>
        <v>48.502754908614712</v>
      </c>
      <c r="I158" s="275">
        <f t="shared" si="24"/>
        <v>-48.483546814825864</v>
      </c>
      <c r="J158" s="275"/>
      <c r="K158" s="276">
        <v>407115.68446518679</v>
      </c>
      <c r="L158" s="277">
        <v>127379.05916760612</v>
      </c>
      <c r="M158" s="278">
        <f t="shared" si="25"/>
        <v>-29.10285323528721</v>
      </c>
      <c r="N158" s="279">
        <v>182330.87402769257</v>
      </c>
      <c r="O158" s="280">
        <v>-3956.3526588329705</v>
      </c>
      <c r="P158" s="281">
        <f t="shared" si="26"/>
        <v>-19.380693579538654</v>
      </c>
      <c r="R158" s="375">
        <v>2</v>
      </c>
    </row>
    <row r="159" spans="1:18" ht="14.4">
      <c r="A159">
        <v>483</v>
      </c>
      <c r="B159" t="s">
        <v>153</v>
      </c>
      <c r="C159" s="319">
        <v>1076</v>
      </c>
      <c r="D159" s="266">
        <v>4208644.4995360486</v>
      </c>
      <c r="E159" s="270">
        <v>4227278.194899369</v>
      </c>
      <c r="F159" s="257">
        <f t="shared" si="21"/>
        <v>18633.69536332041</v>
      </c>
      <c r="G159" s="258">
        <f t="shared" si="22"/>
        <v>4.4274814290859079E-3</v>
      </c>
      <c r="H159" s="259">
        <f t="shared" si="23"/>
        <v>17.317560746580305</v>
      </c>
      <c r="I159" s="275">
        <f t="shared" si="24"/>
        <v>-17.336096670931532</v>
      </c>
      <c r="J159" s="275"/>
      <c r="K159" s="276">
        <v>-35920.452803307897</v>
      </c>
      <c r="L159" s="277">
        <v>-47099.423704399829</v>
      </c>
      <c r="M159" s="278">
        <f t="shared" si="25"/>
        <v>-10.389378160866109</v>
      </c>
      <c r="N159" s="279">
        <v>-169596.44241376835</v>
      </c>
      <c r="O159" s="280">
        <v>-177071.11153059875</v>
      </c>
      <c r="P159" s="281">
        <f t="shared" si="26"/>
        <v>-6.9467185100654225</v>
      </c>
      <c r="R159" s="375">
        <v>17</v>
      </c>
    </row>
    <row r="160" spans="1:18" ht="14.4">
      <c r="A160">
        <v>484</v>
      </c>
      <c r="B160" t="s">
        <v>154</v>
      </c>
      <c r="C160" s="319">
        <v>3055</v>
      </c>
      <c r="D160" s="266">
        <v>15223949.234433219</v>
      </c>
      <c r="E160" s="270">
        <v>15463034.428530421</v>
      </c>
      <c r="F160" s="257">
        <f t="shared" si="21"/>
        <v>239085.19409720227</v>
      </c>
      <c r="G160" s="258">
        <f t="shared" si="22"/>
        <v>1.5704544886187891E-2</v>
      </c>
      <c r="H160" s="259">
        <f t="shared" si="23"/>
        <v>78.260292666841991</v>
      </c>
      <c r="I160" s="275">
        <f t="shared" si="24"/>
        <v>-78.286103692974422</v>
      </c>
      <c r="J160" s="275"/>
      <c r="K160" s="276">
        <v>-218105.52122042701</v>
      </c>
      <c r="L160" s="277">
        <v>-361551.71027159796</v>
      </c>
      <c r="M160" s="278">
        <f t="shared" si="25"/>
        <v>-46.954562700874291</v>
      </c>
      <c r="N160" s="279">
        <v>227664.40924612511</v>
      </c>
      <c r="O160" s="280">
        <v>131946.5515152592</v>
      </c>
      <c r="P160" s="281">
        <f t="shared" si="26"/>
        <v>-31.331540992100138</v>
      </c>
      <c r="R160" s="375">
        <v>4</v>
      </c>
    </row>
    <row r="161" spans="1:18" ht="14.4">
      <c r="A161">
        <v>489</v>
      </c>
      <c r="B161" t="s">
        <v>155</v>
      </c>
      <c r="C161" s="319">
        <v>1835</v>
      </c>
      <c r="D161" s="266">
        <v>9200051.9580057338</v>
      </c>
      <c r="E161" s="270">
        <v>9118039.8401106056</v>
      </c>
      <c r="F161" s="257">
        <f t="shared" si="21"/>
        <v>-82012.117895128205</v>
      </c>
      <c r="G161" s="258">
        <f t="shared" si="22"/>
        <v>-8.9143102962329045E-3</v>
      </c>
      <c r="H161" s="259">
        <f t="shared" si="23"/>
        <v>-44.693252258925455</v>
      </c>
      <c r="I161" s="275">
        <f t="shared" si="24"/>
        <v>44.607370823302574</v>
      </c>
      <c r="J161" s="275"/>
      <c r="K161" s="276">
        <v>687365.11781107401</v>
      </c>
      <c r="L161" s="277">
        <v>736582.23630525544</v>
      </c>
      <c r="M161" s="278">
        <f t="shared" si="25"/>
        <v>26.821317980480341</v>
      </c>
      <c r="N161" s="279">
        <v>400664.69899798319</v>
      </c>
      <c r="O161" s="280">
        <v>433302.10596456198</v>
      </c>
      <c r="P161" s="281">
        <f t="shared" si="26"/>
        <v>17.786052842822233</v>
      </c>
      <c r="R161" s="375">
        <v>8</v>
      </c>
    </row>
    <row r="162" spans="1:18" ht="14.4">
      <c r="A162">
        <v>491</v>
      </c>
      <c r="B162" t="s">
        <v>156</v>
      </c>
      <c r="C162" s="319">
        <v>52122</v>
      </c>
      <c r="D162" s="266">
        <v>238151435.33634514</v>
      </c>
      <c r="E162" s="270">
        <v>239414552.04537356</v>
      </c>
      <c r="F162" s="257">
        <f t="shared" si="21"/>
        <v>1263116.7090284228</v>
      </c>
      <c r="G162" s="258">
        <f t="shared" si="22"/>
        <v>5.3038383213794308E-3</v>
      </c>
      <c r="H162" s="259">
        <f t="shared" si="23"/>
        <v>24.233849603400156</v>
      </c>
      <c r="I162" s="275">
        <f t="shared" si="24"/>
        <v>-24.281562044116303</v>
      </c>
      <c r="J162" s="275"/>
      <c r="K162" s="276">
        <v>-8898038.5160374753</v>
      </c>
      <c r="L162" s="277">
        <v>-9655753.1401467435</v>
      </c>
      <c r="M162" s="278">
        <f t="shared" si="25"/>
        <v>-14.537328270390011</v>
      </c>
      <c r="N162" s="279">
        <v>-3441371.5069824778</v>
      </c>
      <c r="O162" s="280">
        <v>-3949260.4597366396</v>
      </c>
      <c r="P162" s="281">
        <f t="shared" si="26"/>
        <v>-9.7442337737262914</v>
      </c>
      <c r="R162" s="375">
        <v>10</v>
      </c>
    </row>
    <row r="163" spans="1:18" ht="14.4">
      <c r="A163">
        <v>494</v>
      </c>
      <c r="B163" t="s">
        <v>157</v>
      </c>
      <c r="C163" s="319">
        <v>8909</v>
      </c>
      <c r="D163" s="266">
        <v>34331419.682517014</v>
      </c>
      <c r="E163" s="270">
        <v>34365687.775311865</v>
      </c>
      <c r="F163" s="257">
        <f t="shared" si="21"/>
        <v>34268.092794850469</v>
      </c>
      <c r="G163" s="258">
        <f t="shared" si="22"/>
        <v>9.9815542473185876E-4</v>
      </c>
      <c r="H163" s="259">
        <f t="shared" si="23"/>
        <v>3.8464578285835076</v>
      </c>
      <c r="I163" s="275">
        <f t="shared" si="24"/>
        <v>-3.8544179991069978</v>
      </c>
      <c r="J163" s="275"/>
      <c r="K163" s="276">
        <v>-1034998.5650999871</v>
      </c>
      <c r="L163" s="277">
        <v>-1055554.989250958</v>
      </c>
      <c r="M163" s="278">
        <f t="shared" si="25"/>
        <v>-2.307377275897506</v>
      </c>
      <c r="N163" s="279">
        <v>-1604283.4289201191</v>
      </c>
      <c r="O163" s="280">
        <v>-1618066.0147231924</v>
      </c>
      <c r="P163" s="281">
        <f t="shared" si="26"/>
        <v>-1.547040723209492</v>
      </c>
      <c r="R163" s="375">
        <v>17</v>
      </c>
    </row>
    <row r="164" spans="1:18" ht="14.4">
      <c r="A164">
        <v>495</v>
      </c>
      <c r="B164" t="s">
        <v>158</v>
      </c>
      <c r="C164" s="319">
        <v>1488</v>
      </c>
      <c r="D164" s="266">
        <v>7450166.0494546108</v>
      </c>
      <c r="E164" s="270">
        <v>7571464.3833918208</v>
      </c>
      <c r="F164" s="257">
        <f t="shared" si="21"/>
        <v>121298.33393721003</v>
      </c>
      <c r="G164" s="258">
        <f t="shared" si="22"/>
        <v>1.6281292676166549E-2</v>
      </c>
      <c r="H164" s="259">
        <f t="shared" si="23"/>
        <v>81.517697538447607</v>
      </c>
      <c r="I164" s="275">
        <f t="shared" si="24"/>
        <v>-81.724945034251348</v>
      </c>
      <c r="J164" s="275"/>
      <c r="K164" s="276">
        <v>283408.27406115044</v>
      </c>
      <c r="L164" s="277">
        <v>210648.54425222619</v>
      </c>
      <c r="M164" s="278">
        <f t="shared" si="25"/>
        <v>-48.897667882341565</v>
      </c>
      <c r="N164" s="279">
        <v>224918.62696863536</v>
      </c>
      <c r="O164" s="280">
        <v>176071.63856659361</v>
      </c>
      <c r="P164" s="281">
        <f t="shared" si="26"/>
        <v>-32.827277151909783</v>
      </c>
      <c r="R164" s="375">
        <v>13</v>
      </c>
    </row>
    <row r="165" spans="1:18" ht="14.4">
      <c r="A165">
        <v>498</v>
      </c>
      <c r="B165" t="s">
        <v>159</v>
      </c>
      <c r="C165" s="319">
        <v>2321</v>
      </c>
      <c r="D165" s="266">
        <v>11893588.969733909</v>
      </c>
      <c r="E165" s="270">
        <v>11529025.943334637</v>
      </c>
      <c r="F165" s="257">
        <f t="shared" si="21"/>
        <v>-364563.02639927156</v>
      </c>
      <c r="G165" s="258">
        <f t="shared" si="22"/>
        <v>-3.065206199129545E-2</v>
      </c>
      <c r="H165" s="259">
        <f t="shared" si="23"/>
        <v>-157.07153227025918</v>
      </c>
      <c r="I165" s="275">
        <f t="shared" si="24"/>
        <v>157.10394576559969</v>
      </c>
      <c r="J165" s="275"/>
      <c r="K165" s="276">
        <v>-306629.42781047744</v>
      </c>
      <c r="L165" s="277">
        <v>-87896.313108590111</v>
      </c>
      <c r="M165" s="278">
        <f t="shared" si="25"/>
        <v>94.240893882760588</v>
      </c>
      <c r="N165" s="279">
        <v>371675.13995040877</v>
      </c>
      <c r="O165" s="280">
        <v>517580.28337047831</v>
      </c>
      <c r="P165" s="281">
        <f t="shared" si="26"/>
        <v>62.863051882839095</v>
      </c>
      <c r="R165" s="375">
        <v>19</v>
      </c>
    </row>
    <row r="166" spans="1:18" ht="14.4">
      <c r="A166">
        <v>499</v>
      </c>
      <c r="B166" t="s">
        <v>160</v>
      </c>
      <c r="C166" s="319">
        <v>19536</v>
      </c>
      <c r="D166" s="266">
        <v>65521482.877500996</v>
      </c>
      <c r="E166" s="270">
        <v>66417746.241504297</v>
      </c>
      <c r="F166" s="257">
        <f t="shared" si="21"/>
        <v>896263.36400330067</v>
      </c>
      <c r="G166" s="258">
        <f t="shared" si="22"/>
        <v>1.3678923684907364E-2</v>
      </c>
      <c r="H166" s="259">
        <f t="shared" si="23"/>
        <v>45.877526822445773</v>
      </c>
      <c r="I166" s="275">
        <f t="shared" si="24"/>
        <v>-45.87055567120337</v>
      </c>
      <c r="J166" s="275"/>
      <c r="K166" s="276">
        <v>2760043.699478507</v>
      </c>
      <c r="L166" s="277">
        <v>2222277.170830538</v>
      </c>
      <c r="M166" s="278">
        <f t="shared" si="25"/>
        <v>-27.526951712119626</v>
      </c>
      <c r="N166" s="279">
        <v>1103093.5689282147</v>
      </c>
      <c r="O166" s="280">
        <v>744732.92198355473</v>
      </c>
      <c r="P166" s="281">
        <f t="shared" si="26"/>
        <v>-18.343603959083744</v>
      </c>
      <c r="R166" s="375">
        <v>15</v>
      </c>
    </row>
    <row r="167" spans="1:18" ht="14.4">
      <c r="A167">
        <v>500</v>
      </c>
      <c r="B167" t="s">
        <v>161</v>
      </c>
      <c r="C167" s="319">
        <v>10426</v>
      </c>
      <c r="D167" s="266">
        <v>28809212.429937236</v>
      </c>
      <c r="E167" s="270">
        <v>28697955.325552177</v>
      </c>
      <c r="F167" s="257">
        <f t="shared" si="21"/>
        <v>-111257.10438505933</v>
      </c>
      <c r="G167" s="258">
        <f t="shared" si="22"/>
        <v>-3.8618585862293811E-3</v>
      </c>
      <c r="H167" s="259">
        <f t="shared" si="23"/>
        <v>-10.671120696821344</v>
      </c>
      <c r="I167" s="275">
        <f t="shared" si="24"/>
        <v>10.724040601729145</v>
      </c>
      <c r="J167" s="275"/>
      <c r="K167" s="276">
        <v>2302703.4720751704</v>
      </c>
      <c r="L167" s="277">
        <v>2369423.256970257</v>
      </c>
      <c r="M167" s="278">
        <f t="shared" si="25"/>
        <v>6.3993655184238118</v>
      </c>
      <c r="N167" s="279">
        <v>1216849.8994772814</v>
      </c>
      <c r="O167" s="280">
        <v>1261938.9618958228</v>
      </c>
      <c r="P167" s="281">
        <f t="shared" si="26"/>
        <v>4.3246750833053333</v>
      </c>
      <c r="R167" s="375">
        <v>13</v>
      </c>
    </row>
    <row r="168" spans="1:18" ht="14.4">
      <c r="A168">
        <v>503</v>
      </c>
      <c r="B168" t="s">
        <v>162</v>
      </c>
      <c r="C168" s="319">
        <v>7594</v>
      </c>
      <c r="D168" s="266">
        <v>31953671.298530269</v>
      </c>
      <c r="E168" s="270">
        <v>32254643.717537895</v>
      </c>
      <c r="F168" s="257">
        <f t="shared" si="21"/>
        <v>300972.41900762543</v>
      </c>
      <c r="G168" s="258">
        <f t="shared" si="22"/>
        <v>9.4190246934620272E-3</v>
      </c>
      <c r="H168" s="259">
        <f t="shared" si="23"/>
        <v>39.632923229869036</v>
      </c>
      <c r="I168" s="275">
        <f t="shared" si="24"/>
        <v>-39.671744740586163</v>
      </c>
      <c r="J168" s="275"/>
      <c r="K168" s="276">
        <v>-709676.63181609509</v>
      </c>
      <c r="L168" s="277">
        <v>-890241.66087238502</v>
      </c>
      <c r="M168" s="278">
        <f t="shared" si="25"/>
        <v>-23.777328029535152</v>
      </c>
      <c r="N168" s="279">
        <v>-894876.0892662257</v>
      </c>
      <c r="O168" s="280">
        <v>-1015578.2897699471</v>
      </c>
      <c r="P168" s="281">
        <f t="shared" si="26"/>
        <v>-15.89441671105101</v>
      </c>
      <c r="R168" s="375">
        <v>2</v>
      </c>
    </row>
    <row r="169" spans="1:18" ht="14.4">
      <c r="A169">
        <v>504</v>
      </c>
      <c r="B169" t="s">
        <v>163</v>
      </c>
      <c r="C169" s="319">
        <v>1816</v>
      </c>
      <c r="D169" s="266">
        <v>7902639.3385737343</v>
      </c>
      <c r="E169" s="270">
        <v>7946257.9354066746</v>
      </c>
      <c r="F169" s="257">
        <f t="shared" si="21"/>
        <v>43618.596832940355</v>
      </c>
      <c r="G169" s="258">
        <f t="shared" si="22"/>
        <v>5.5194973431259521E-3</v>
      </c>
      <c r="H169" s="259">
        <f t="shared" si="23"/>
        <v>24.019051119460549</v>
      </c>
      <c r="I169" s="275">
        <f t="shared" si="24"/>
        <v>-24.156314599590566</v>
      </c>
      <c r="J169" s="275"/>
      <c r="K169" s="276">
        <v>-141250.1993991879</v>
      </c>
      <c r="L169" s="277">
        <v>-167405.78089371035</v>
      </c>
      <c r="M169" s="278">
        <f t="shared" si="25"/>
        <v>-14.40285324588241</v>
      </c>
      <c r="N169" s="279">
        <v>32976.786553983286</v>
      </c>
      <c r="O169" s="280">
        <v>15264.500735649279</v>
      </c>
      <c r="P169" s="281">
        <f t="shared" si="26"/>
        <v>-9.753461353708154</v>
      </c>
      <c r="R169" s="375">
        <v>1</v>
      </c>
    </row>
    <row r="170" spans="1:18" ht="14.4">
      <c r="A170">
        <v>505</v>
      </c>
      <c r="B170" t="s">
        <v>164</v>
      </c>
      <c r="C170" s="319">
        <v>20837</v>
      </c>
      <c r="D170" s="266">
        <v>73839086.137679949</v>
      </c>
      <c r="E170" s="270">
        <v>71756003.250124544</v>
      </c>
      <c r="F170" s="257">
        <f t="shared" si="21"/>
        <v>-2083082.8875554055</v>
      </c>
      <c r="G170" s="258">
        <f t="shared" si="22"/>
        <v>-2.8211114147205191E-2</v>
      </c>
      <c r="H170" s="259">
        <f t="shared" si="23"/>
        <v>-99.970383815108008</v>
      </c>
      <c r="I170" s="275">
        <f t="shared" si="24"/>
        <v>99.970434430610439</v>
      </c>
      <c r="J170" s="275"/>
      <c r="K170" s="276">
        <v>-2355276.1845408077</v>
      </c>
      <c r="L170" s="277">
        <v>-1105426.5179128796</v>
      </c>
      <c r="M170" s="278">
        <f t="shared" si="25"/>
        <v>59.982227126166343</v>
      </c>
      <c r="N170" s="279">
        <v>-1345832.9120401235</v>
      </c>
      <c r="O170" s="280">
        <v>-512598.63643742196</v>
      </c>
      <c r="P170" s="281">
        <f t="shared" si="26"/>
        <v>39.988207304444096</v>
      </c>
      <c r="R170" s="375">
        <v>1</v>
      </c>
    </row>
    <row r="171" spans="1:18" ht="14.4">
      <c r="A171">
        <v>507</v>
      </c>
      <c r="B171" t="s">
        <v>165</v>
      </c>
      <c r="C171" s="319">
        <v>5635</v>
      </c>
      <c r="D171" s="266">
        <v>29248646.908792414</v>
      </c>
      <c r="E171" s="270">
        <v>29327995.91764994</v>
      </c>
      <c r="F171" s="257">
        <f t="shared" si="21"/>
        <v>79349.008857525885</v>
      </c>
      <c r="G171" s="258">
        <f t="shared" si="22"/>
        <v>2.7129121256434206E-3</v>
      </c>
      <c r="H171" s="259">
        <f t="shared" si="23"/>
        <v>14.081456762648783</v>
      </c>
      <c r="I171" s="275">
        <f t="shared" si="24"/>
        <v>-14.122617630986451</v>
      </c>
      <c r="J171" s="275"/>
      <c r="K171" s="276">
        <v>158252.58510120588</v>
      </c>
      <c r="L171" s="277">
        <v>110657.67352489813</v>
      </c>
      <c r="M171" s="278">
        <f t="shared" si="25"/>
        <v>-8.4463019656269314</v>
      </c>
      <c r="N171" s="279">
        <v>488550.39193206059</v>
      </c>
      <c r="O171" s="280">
        <v>456564.3531577597</v>
      </c>
      <c r="P171" s="281">
        <f t="shared" si="26"/>
        <v>-5.6763156653595193</v>
      </c>
      <c r="R171" s="375">
        <v>10</v>
      </c>
    </row>
    <row r="172" spans="1:18" ht="14.4">
      <c r="A172">
        <v>508</v>
      </c>
      <c r="B172" t="s">
        <v>166</v>
      </c>
      <c r="C172" s="319">
        <v>9563</v>
      </c>
      <c r="D172" s="266">
        <v>47980552.860586725</v>
      </c>
      <c r="E172" s="270">
        <v>47653692.987951837</v>
      </c>
      <c r="F172" s="257">
        <f t="shared" si="21"/>
        <v>-326859.8726348877</v>
      </c>
      <c r="G172" s="258">
        <f t="shared" si="22"/>
        <v>-6.8123406911258068E-3</v>
      </c>
      <c r="H172" s="259">
        <f t="shared" si="23"/>
        <v>-34.179637418685317</v>
      </c>
      <c r="I172" s="275">
        <f t="shared" si="24"/>
        <v>34.120823736509578</v>
      </c>
      <c r="J172" s="275"/>
      <c r="K172" s="276">
        <v>-380014.52889886691</v>
      </c>
      <c r="L172" s="277">
        <v>-183863.45943241139</v>
      </c>
      <c r="M172" s="278">
        <f t="shared" si="25"/>
        <v>20.511457645765503</v>
      </c>
      <c r="N172" s="279">
        <v>-287271.51896962296</v>
      </c>
      <c r="O172" s="280">
        <v>-157125.15104383734</v>
      </c>
      <c r="P172" s="281">
        <f t="shared" si="26"/>
        <v>13.609366090744079</v>
      </c>
      <c r="R172" s="375">
        <v>6</v>
      </c>
    </row>
    <row r="173" spans="1:18" ht="14.4">
      <c r="A173">
        <v>529</v>
      </c>
      <c r="B173" t="s">
        <v>167</v>
      </c>
      <c r="C173" s="319">
        <v>19579</v>
      </c>
      <c r="D173" s="266">
        <v>69282611.432868317</v>
      </c>
      <c r="E173" s="270">
        <v>69499654.546699688</v>
      </c>
      <c r="F173" s="257">
        <f t="shared" si="21"/>
        <v>217043.11383137107</v>
      </c>
      <c r="G173" s="258">
        <f t="shared" si="22"/>
        <v>3.1327213184173335E-3</v>
      </c>
      <c r="H173" s="259">
        <f t="shared" si="23"/>
        <v>11.085505584114156</v>
      </c>
      <c r="I173" s="275">
        <f t="shared" si="24"/>
        <v>-11.063854691230109</v>
      </c>
      <c r="J173" s="275"/>
      <c r="K173" s="276">
        <v>3343010.2268073051</v>
      </c>
      <c r="L173" s="277">
        <v>3212757.8693427257</v>
      </c>
      <c r="M173" s="278">
        <f t="shared" si="25"/>
        <v>-6.6526562880933344</v>
      </c>
      <c r="N173" s="279">
        <v>674989.07294340711</v>
      </c>
      <c r="O173" s="280">
        <v>588622.21940839221</v>
      </c>
      <c r="P173" s="281">
        <f t="shared" si="26"/>
        <v>-4.4111984031367744</v>
      </c>
      <c r="R173" s="375">
        <v>2</v>
      </c>
    </row>
    <row r="174" spans="1:18" ht="14.4">
      <c r="A174">
        <v>531</v>
      </c>
      <c r="B174" t="s">
        <v>168</v>
      </c>
      <c r="C174" s="319">
        <v>5169</v>
      </c>
      <c r="D174" s="266">
        <v>22458359.845228009</v>
      </c>
      <c r="E174" s="270">
        <v>22667667.766239949</v>
      </c>
      <c r="F174" s="257">
        <f t="shared" si="21"/>
        <v>209307.92101193964</v>
      </c>
      <c r="G174" s="258">
        <f t="shared" si="22"/>
        <v>9.3198222156198E-3</v>
      </c>
      <c r="H174" s="259">
        <f t="shared" si="23"/>
        <v>40.492923391746885</v>
      </c>
      <c r="I174" s="275">
        <f t="shared" si="24"/>
        <v>-40.573991246881036</v>
      </c>
      <c r="J174" s="275"/>
      <c r="K174" s="276">
        <v>-787538.65673347574</v>
      </c>
      <c r="L174" s="277">
        <v>-913097.22406325117</v>
      </c>
      <c r="M174" s="278">
        <f t="shared" si="25"/>
        <v>-24.290688204638311</v>
      </c>
      <c r="N174" s="279">
        <v>-830255.32399992773</v>
      </c>
      <c r="O174" s="280">
        <v>-914423.71742528037</v>
      </c>
      <c r="P174" s="281">
        <f t="shared" si="26"/>
        <v>-16.283303042242725</v>
      </c>
      <c r="R174" s="375">
        <v>4</v>
      </c>
    </row>
    <row r="175" spans="1:18" ht="14.4">
      <c r="A175">
        <v>535</v>
      </c>
      <c r="B175" t="s">
        <v>169</v>
      </c>
      <c r="C175" s="319">
        <v>10396</v>
      </c>
      <c r="D175" s="266">
        <v>45918296.110611171</v>
      </c>
      <c r="E175" s="270">
        <v>45835724.107512102</v>
      </c>
      <c r="F175" s="257">
        <f t="shared" si="21"/>
        <v>-82572.003099068999</v>
      </c>
      <c r="G175" s="258">
        <f t="shared" si="22"/>
        <v>-1.7982375238872941E-3</v>
      </c>
      <c r="H175" s="259">
        <f t="shared" si="23"/>
        <v>-7.9426705558935167</v>
      </c>
      <c r="I175" s="275">
        <f t="shared" si="24"/>
        <v>7.890116672522506</v>
      </c>
      <c r="J175" s="275"/>
      <c r="K175" s="276">
        <v>574701.71898707887</v>
      </c>
      <c r="L175" s="277">
        <v>624279.06159576366</v>
      </c>
      <c r="M175" s="278">
        <f t="shared" si="25"/>
        <v>4.7688863609739123</v>
      </c>
      <c r="N175" s="279">
        <v>-377368.61599576473</v>
      </c>
      <c r="O175" s="280">
        <v>-344920.30567690555</v>
      </c>
      <c r="P175" s="281">
        <f t="shared" si="26"/>
        <v>3.1212303115485933</v>
      </c>
      <c r="R175" s="375">
        <v>17</v>
      </c>
    </row>
    <row r="176" spans="1:18" ht="14.4">
      <c r="A176">
        <v>536</v>
      </c>
      <c r="B176" t="s">
        <v>170</v>
      </c>
      <c r="C176" s="319">
        <v>34884</v>
      </c>
      <c r="D176" s="266">
        <v>118012314.6723851</v>
      </c>
      <c r="E176" s="270">
        <v>118015971.3806815</v>
      </c>
      <c r="F176" s="257">
        <f t="shared" si="21"/>
        <v>3656.7082964032888</v>
      </c>
      <c r="G176" s="258">
        <f t="shared" si="22"/>
        <v>3.0985819628694724E-5</v>
      </c>
      <c r="H176" s="259">
        <f t="shared" si="23"/>
        <v>0.10482479923183376</v>
      </c>
      <c r="I176" s="275">
        <f t="shared" si="24"/>
        <v>-6.6749924747485576E-2</v>
      </c>
      <c r="J176" s="275"/>
      <c r="K176" s="276">
        <v>-1932683.3145860049</v>
      </c>
      <c r="L176" s="277">
        <v>-1934960.3373907513</v>
      </c>
      <c r="M176" s="278">
        <f t="shared" si="25"/>
        <v>-6.5274131543011246E-2</v>
      </c>
      <c r="N176" s="279">
        <v>-1560017.5818199383</v>
      </c>
      <c r="O176" s="280">
        <v>-1560069.0633900831</v>
      </c>
      <c r="P176" s="281">
        <f t="shared" si="26"/>
        <v>-1.475793204474327E-3</v>
      </c>
      <c r="R176" s="375">
        <v>6</v>
      </c>
    </row>
    <row r="177" spans="1:18" ht="14.4">
      <c r="A177">
        <v>538</v>
      </c>
      <c r="B177" t="s">
        <v>171</v>
      </c>
      <c r="C177" s="319">
        <v>4689</v>
      </c>
      <c r="D177" s="266">
        <v>16240875.327292409</v>
      </c>
      <c r="E177" s="270">
        <v>16440537.567985285</v>
      </c>
      <c r="F177" s="257">
        <f t="shared" si="21"/>
        <v>199662.24069287628</v>
      </c>
      <c r="G177" s="258">
        <f t="shared" si="22"/>
        <v>1.2293810319284244E-2</v>
      </c>
      <c r="H177" s="259">
        <f t="shared" si="23"/>
        <v>42.580985432475217</v>
      </c>
      <c r="I177" s="275">
        <f t="shared" si="24"/>
        <v>-42.595321164524222</v>
      </c>
      <c r="J177" s="275"/>
      <c r="K177" s="276">
        <v>-16138.004788234994</v>
      </c>
      <c r="L177" s="277">
        <v>-135931.14869348251</v>
      </c>
      <c r="M177" s="278">
        <f t="shared" si="25"/>
        <v>-25.547695437246219</v>
      </c>
      <c r="N177" s="279">
        <v>-270075.92281577736</v>
      </c>
      <c r="O177" s="280">
        <v>-350012.2398509839</v>
      </c>
      <c r="P177" s="281">
        <f t="shared" si="26"/>
        <v>-17.047625727278</v>
      </c>
      <c r="R177" s="375">
        <v>2</v>
      </c>
    </row>
    <row r="178" spans="1:18" ht="14.4">
      <c r="A178">
        <v>541</v>
      </c>
      <c r="B178" t="s">
        <v>172</v>
      </c>
      <c r="C178" s="319">
        <v>9423</v>
      </c>
      <c r="D178" s="266">
        <v>46353912.052174799</v>
      </c>
      <c r="E178" s="270">
        <v>47078722.041526571</v>
      </c>
      <c r="F178" s="257">
        <f t="shared" si="21"/>
        <v>724809.98935177177</v>
      </c>
      <c r="G178" s="258">
        <f t="shared" si="22"/>
        <v>1.5636436220009733E-2</v>
      </c>
      <c r="H178" s="259">
        <f t="shared" si="23"/>
        <v>76.919239027037221</v>
      </c>
      <c r="I178" s="275">
        <f t="shared" si="24"/>
        <v>-76.964583335899661</v>
      </c>
      <c r="J178" s="275"/>
      <c r="K178" s="276">
        <v>4276856.7454230506</v>
      </c>
      <c r="L178" s="277">
        <v>3841997.4519767878</v>
      </c>
      <c r="M178" s="278">
        <f t="shared" si="25"/>
        <v>-46.148709906214883</v>
      </c>
      <c r="N178" s="279">
        <v>3060051.0401437129</v>
      </c>
      <c r="O178" s="280">
        <v>2769673.0648157932</v>
      </c>
      <c r="P178" s="281">
        <f t="shared" si="26"/>
        <v>-30.815873429684782</v>
      </c>
      <c r="R178" s="375">
        <v>12</v>
      </c>
    </row>
    <row r="179" spans="1:18" ht="14.4">
      <c r="A179">
        <v>543</v>
      </c>
      <c r="B179" t="s">
        <v>173</v>
      </c>
      <c r="C179" s="319">
        <v>44127</v>
      </c>
      <c r="D179" s="266">
        <v>139445358.5755378</v>
      </c>
      <c r="E179" s="270">
        <v>138314908.80912301</v>
      </c>
      <c r="F179" s="257">
        <f t="shared" si="21"/>
        <v>-1130449.7664147913</v>
      </c>
      <c r="G179" s="258">
        <f t="shared" si="22"/>
        <v>-8.106757929862719E-3</v>
      </c>
      <c r="H179" s="259">
        <f t="shared" si="23"/>
        <v>-25.61809700217081</v>
      </c>
      <c r="I179" s="275">
        <f t="shared" si="24"/>
        <v>25.65124027026328</v>
      </c>
      <c r="J179" s="275"/>
      <c r="K179" s="276">
        <v>2109894.9603322246</v>
      </c>
      <c r="L179" s="277">
        <v>2788073.4295458943</v>
      </c>
      <c r="M179" s="278">
        <f t="shared" si="25"/>
        <v>15.368787119307219</v>
      </c>
      <c r="N179" s="279">
        <v>1757903.6391449464</v>
      </c>
      <c r="O179" s="280">
        <v>2211637.4493371844</v>
      </c>
      <c r="P179" s="281">
        <f t="shared" si="26"/>
        <v>10.28245315095606</v>
      </c>
      <c r="R179" s="375">
        <v>1</v>
      </c>
    </row>
    <row r="180" spans="1:18" ht="14.4">
      <c r="A180">
        <v>545</v>
      </c>
      <c r="B180" t="s">
        <v>174</v>
      </c>
      <c r="C180" s="319">
        <v>9562</v>
      </c>
      <c r="D180" s="266">
        <v>41266694.665264115</v>
      </c>
      <c r="E180" s="270">
        <v>41085664.631091841</v>
      </c>
      <c r="F180" s="257">
        <f t="shared" si="21"/>
        <v>-181030.03417227417</v>
      </c>
      <c r="G180" s="258">
        <f t="shared" si="22"/>
        <v>-4.3868314542927188E-3</v>
      </c>
      <c r="H180" s="259">
        <f t="shared" si="23"/>
        <v>-18.932235324437791</v>
      </c>
      <c r="I180" s="275">
        <f t="shared" si="24"/>
        <v>18.923209507463582</v>
      </c>
      <c r="J180" s="275"/>
      <c r="K180" s="276">
        <v>550891.42780669406</v>
      </c>
      <c r="L180" s="277">
        <v>659514.84139458719</v>
      </c>
      <c r="M180" s="278">
        <f t="shared" si="25"/>
        <v>11.359905206849312</v>
      </c>
      <c r="N180" s="279">
        <v>746691.99874247506</v>
      </c>
      <c r="O180" s="280">
        <v>819012.31446494872</v>
      </c>
      <c r="P180" s="281">
        <f t="shared" si="26"/>
        <v>7.5633043006142717</v>
      </c>
      <c r="R180" s="375">
        <v>15</v>
      </c>
    </row>
    <row r="181" spans="1:18" ht="14.4">
      <c r="A181">
        <v>560</v>
      </c>
      <c r="B181" t="s">
        <v>175</v>
      </c>
      <c r="C181" s="319">
        <v>15808</v>
      </c>
      <c r="D181" s="266">
        <v>59724090.243411802</v>
      </c>
      <c r="E181" s="270">
        <v>58925826.904719397</v>
      </c>
      <c r="F181" s="257">
        <f t="shared" si="21"/>
        <v>-798263.33869240433</v>
      </c>
      <c r="G181" s="258">
        <f t="shared" si="22"/>
        <v>-1.3365851793455509E-2</v>
      </c>
      <c r="H181" s="259">
        <f t="shared" si="23"/>
        <v>-50.497427801898048</v>
      </c>
      <c r="I181" s="275">
        <f t="shared" si="24"/>
        <v>50.467103999584474</v>
      </c>
      <c r="J181" s="275"/>
      <c r="K181" s="276">
        <v>428274.31573304441</v>
      </c>
      <c r="L181" s="277">
        <v>907262.27348114166</v>
      </c>
      <c r="M181" s="278">
        <f t="shared" si="25"/>
        <v>30.300351578194412</v>
      </c>
      <c r="N181" s="279">
        <v>234720.7804247103</v>
      </c>
      <c r="O181" s="280">
        <v>553516.80270204437</v>
      </c>
      <c r="P181" s="281">
        <f t="shared" si="26"/>
        <v>20.166752421390061</v>
      </c>
      <c r="R181" s="375">
        <v>7</v>
      </c>
    </row>
    <row r="182" spans="1:18" ht="14.4">
      <c r="A182">
        <v>561</v>
      </c>
      <c r="B182" t="s">
        <v>176</v>
      </c>
      <c r="C182" s="319">
        <v>1337</v>
      </c>
      <c r="D182" s="266">
        <v>5126477.0376761425</v>
      </c>
      <c r="E182" s="270">
        <v>5105024.7438816791</v>
      </c>
      <c r="F182" s="257">
        <f t="shared" si="21"/>
        <v>-21452.293794463389</v>
      </c>
      <c r="G182" s="258">
        <f t="shared" si="22"/>
        <v>-4.1846074091044438E-3</v>
      </c>
      <c r="H182" s="259">
        <f t="shared" si="23"/>
        <v>-16.045096330937465</v>
      </c>
      <c r="I182" s="275">
        <f t="shared" si="24"/>
        <v>16.043694721413733</v>
      </c>
      <c r="J182" s="275"/>
      <c r="K182" s="276">
        <v>364167.75483977265</v>
      </c>
      <c r="L182" s="277">
        <v>377039.24821740109</v>
      </c>
      <c r="M182" s="278">
        <f t="shared" si="25"/>
        <v>9.6271453834169378</v>
      </c>
      <c r="N182" s="279">
        <v>318837.16988358827</v>
      </c>
      <c r="O182" s="280">
        <v>327416.09634848998</v>
      </c>
      <c r="P182" s="281">
        <f t="shared" si="26"/>
        <v>6.4165493379967939</v>
      </c>
      <c r="R182" s="375">
        <v>2</v>
      </c>
    </row>
    <row r="183" spans="1:18" ht="14.4">
      <c r="A183">
        <v>562</v>
      </c>
      <c r="B183" t="s">
        <v>177</v>
      </c>
      <c r="C183" s="319">
        <v>8978</v>
      </c>
      <c r="D183" s="266">
        <v>40049114.261238605</v>
      </c>
      <c r="E183" s="270">
        <v>39925868.30711899</v>
      </c>
      <c r="F183" s="257">
        <f t="shared" si="21"/>
        <v>-123245.95411961526</v>
      </c>
      <c r="G183" s="258">
        <f t="shared" si="22"/>
        <v>-3.0773702837892328E-3</v>
      </c>
      <c r="H183" s="259">
        <f t="shared" si="23"/>
        <v>-13.727551138295306</v>
      </c>
      <c r="I183" s="275">
        <f t="shared" si="24"/>
        <v>13.702822462406449</v>
      </c>
      <c r="J183" s="275"/>
      <c r="K183" s="276">
        <v>-396180.76684205449</v>
      </c>
      <c r="L183" s="277">
        <v>-322219.32098562777</v>
      </c>
      <c r="M183" s="278">
        <f t="shared" si="25"/>
        <v>8.2380759474745737</v>
      </c>
      <c r="N183" s="279">
        <v>-355069.96669169812</v>
      </c>
      <c r="O183" s="280">
        <v>-306007.47248063976</v>
      </c>
      <c r="P183" s="281">
        <f t="shared" si="26"/>
        <v>5.4647465149318739</v>
      </c>
      <c r="R183" s="375">
        <v>6</v>
      </c>
    </row>
    <row r="184" spans="1:18" ht="14.4">
      <c r="A184">
        <v>563</v>
      </c>
      <c r="B184" t="s">
        <v>178</v>
      </c>
      <c r="C184" s="319">
        <v>7102</v>
      </c>
      <c r="D184" s="266">
        <v>35612848.212158121</v>
      </c>
      <c r="E184" s="270">
        <v>35602292.402137689</v>
      </c>
      <c r="F184" s="257">
        <f t="shared" si="21"/>
        <v>-10555.810020431876</v>
      </c>
      <c r="G184" s="258">
        <f t="shared" si="22"/>
        <v>-2.9640454359469498E-4</v>
      </c>
      <c r="H184" s="259">
        <f t="shared" si="23"/>
        <v>-1.4863151253776226</v>
      </c>
      <c r="I184" s="275">
        <f t="shared" si="24"/>
        <v>1.4443743701682563</v>
      </c>
      <c r="J184" s="275"/>
      <c r="K184" s="276">
        <v>334342.85284304817</v>
      </c>
      <c r="L184" s="277">
        <v>340694.95196249883</v>
      </c>
      <c r="M184" s="278">
        <f t="shared" si="25"/>
        <v>0.89440990135886567</v>
      </c>
      <c r="N184" s="279">
        <v>-410221.65134159976</v>
      </c>
      <c r="O184" s="280">
        <v>-406315.80368411547</v>
      </c>
      <c r="P184" s="281">
        <f t="shared" si="26"/>
        <v>0.54996446880939076</v>
      </c>
      <c r="R184" s="375">
        <v>17</v>
      </c>
    </row>
    <row r="185" spans="1:18" ht="14.4">
      <c r="A185">
        <v>564</v>
      </c>
      <c r="B185" t="s">
        <v>179</v>
      </c>
      <c r="C185" s="319">
        <v>209551</v>
      </c>
      <c r="D185" s="266">
        <v>729228164.48559988</v>
      </c>
      <c r="E185" s="270">
        <v>730977704.37667048</v>
      </c>
      <c r="F185" s="257">
        <f t="shared" si="21"/>
        <v>1749539.8910706043</v>
      </c>
      <c r="G185" s="258">
        <f t="shared" si="22"/>
        <v>2.3991666480747296E-3</v>
      </c>
      <c r="H185" s="259">
        <f t="shared" si="23"/>
        <v>8.3489932812088909</v>
      </c>
      <c r="I185" s="275">
        <f t="shared" si="24"/>
        <v>-8.3154404499199739</v>
      </c>
      <c r="J185" s="275"/>
      <c r="K185" s="276">
        <v>-21811721.516549539</v>
      </c>
      <c r="L185" s="277">
        <v>-22861884.811554708</v>
      </c>
      <c r="M185" s="278">
        <f t="shared" si="25"/>
        <v>-5.0114926438202101</v>
      </c>
      <c r="N185" s="279">
        <v>-12134518.520710235</v>
      </c>
      <c r="O185" s="280">
        <v>-12826864.087426247</v>
      </c>
      <c r="P185" s="281">
        <f t="shared" si="26"/>
        <v>-3.3039478060997638</v>
      </c>
      <c r="R185" s="375">
        <v>17</v>
      </c>
    </row>
    <row r="186" spans="1:18" ht="14.4">
      <c r="A186">
        <v>576</v>
      </c>
      <c r="B186" t="s">
        <v>180</v>
      </c>
      <c r="C186" s="319">
        <v>2813</v>
      </c>
      <c r="D186" s="266">
        <v>14086329.870138131</v>
      </c>
      <c r="E186" s="270">
        <v>14452602.139057344</v>
      </c>
      <c r="F186" s="257">
        <f t="shared" si="21"/>
        <v>366272.26891921274</v>
      </c>
      <c r="G186" s="258">
        <f t="shared" si="22"/>
        <v>2.6001965898560991E-2</v>
      </c>
      <c r="H186" s="259">
        <f t="shared" si="23"/>
        <v>130.20699215044888</v>
      </c>
      <c r="I186" s="275">
        <f t="shared" si="24"/>
        <v>-130.28903114173659</v>
      </c>
      <c r="J186" s="275"/>
      <c r="K186" s="276">
        <v>843287.56158048229</v>
      </c>
      <c r="L186" s="277">
        <v>623538.62111708906</v>
      </c>
      <c r="M186" s="278">
        <f t="shared" si="25"/>
        <v>-78.119068774757636</v>
      </c>
      <c r="N186" s="279">
        <v>740806.26782373502</v>
      </c>
      <c r="O186" s="280">
        <v>594052.16368542321</v>
      </c>
      <c r="P186" s="281">
        <f t="shared" si="26"/>
        <v>-52.169962366978957</v>
      </c>
      <c r="R186" s="375">
        <v>7</v>
      </c>
    </row>
    <row r="187" spans="1:18" ht="14.4">
      <c r="A187">
        <v>577</v>
      </c>
      <c r="B187" t="s">
        <v>181</v>
      </c>
      <c r="C187" s="319">
        <v>11041</v>
      </c>
      <c r="D187" s="266">
        <v>38371502.183675602</v>
      </c>
      <c r="E187" s="270">
        <v>38051537.42072095</v>
      </c>
      <c r="F187" s="257">
        <f t="shared" si="21"/>
        <v>-319964.76295465231</v>
      </c>
      <c r="G187" s="258">
        <f t="shared" si="22"/>
        <v>-8.338604035438962E-3</v>
      </c>
      <c r="H187" s="259">
        <f t="shared" si="23"/>
        <v>-28.979690513056092</v>
      </c>
      <c r="I187" s="275">
        <f t="shared" si="24"/>
        <v>29.013931801117071</v>
      </c>
      <c r="J187" s="275"/>
      <c r="K187" s="276">
        <v>-448966.36443179456</v>
      </c>
      <c r="L187" s="277">
        <v>-257011.13104155159</v>
      </c>
      <c r="M187" s="278">
        <f t="shared" si="25"/>
        <v>17.3856746119231</v>
      </c>
      <c r="N187" s="279">
        <v>-708298.4577028089</v>
      </c>
      <c r="O187" s="280">
        <v>-579910.87007691828</v>
      </c>
      <c r="P187" s="281">
        <f t="shared" si="26"/>
        <v>11.62825718919397</v>
      </c>
      <c r="R187" s="375">
        <v>2</v>
      </c>
    </row>
    <row r="188" spans="1:18" ht="14.4">
      <c r="A188">
        <v>578</v>
      </c>
      <c r="B188" t="s">
        <v>182</v>
      </c>
      <c r="C188" s="319">
        <v>3183</v>
      </c>
      <c r="D188" s="266">
        <v>17278659.913557231</v>
      </c>
      <c r="E188" s="270">
        <v>17392135.641463257</v>
      </c>
      <c r="F188" s="257">
        <f t="shared" si="21"/>
        <v>113475.72790602595</v>
      </c>
      <c r="G188" s="258">
        <f t="shared" si="22"/>
        <v>6.5673917117258784E-3</v>
      </c>
      <c r="H188" s="259">
        <f t="shared" si="23"/>
        <v>35.650558562999038</v>
      </c>
      <c r="I188" s="275">
        <f t="shared" si="24"/>
        <v>-35.729561899450445</v>
      </c>
      <c r="J188" s="275"/>
      <c r="K188" s="276">
        <v>-382168.76131516322</v>
      </c>
      <c r="L188" s="277">
        <v>-450238.48415696155</v>
      </c>
      <c r="M188" s="278">
        <f t="shared" si="25"/>
        <v>-21.385398316619018</v>
      </c>
      <c r="N188" s="279">
        <v>-314350.6664897523</v>
      </c>
      <c r="O188" s="280">
        <v>-360008.13917390472</v>
      </c>
      <c r="P188" s="281">
        <f t="shared" si="26"/>
        <v>-14.344163582831424</v>
      </c>
      <c r="R188" s="375">
        <v>18</v>
      </c>
    </row>
    <row r="189" spans="1:18" ht="14.4">
      <c r="A189">
        <v>580</v>
      </c>
      <c r="B189" t="s">
        <v>183</v>
      </c>
      <c r="C189" s="319">
        <v>4567</v>
      </c>
      <c r="D189" s="266">
        <v>25711560.646301679</v>
      </c>
      <c r="E189" s="270">
        <v>25309310.35513743</v>
      </c>
      <c r="F189" s="257">
        <f t="shared" si="21"/>
        <v>-402250.29116424918</v>
      </c>
      <c r="G189" s="258">
        <f t="shared" si="22"/>
        <v>-1.5644724826227474E-2</v>
      </c>
      <c r="H189" s="259">
        <f t="shared" si="23"/>
        <v>-88.077576344263008</v>
      </c>
      <c r="I189" s="275">
        <f t="shared" si="24"/>
        <v>87.986328057955305</v>
      </c>
      <c r="J189" s="275"/>
      <c r="K189" s="276">
        <v>-403420.47707424039</v>
      </c>
      <c r="L189" s="277">
        <v>-162044.26137359804</v>
      </c>
      <c r="M189" s="278">
        <f t="shared" si="25"/>
        <v>52.852247799571352</v>
      </c>
      <c r="N189" s="279">
        <v>-25458.949048369486</v>
      </c>
      <c r="O189" s="280">
        <v>134998.39549167003</v>
      </c>
      <c r="P189" s="281">
        <f t="shared" si="26"/>
        <v>35.134080258383953</v>
      </c>
      <c r="R189" s="375">
        <v>9</v>
      </c>
    </row>
    <row r="190" spans="1:18" ht="14.4">
      <c r="A190">
        <v>581</v>
      </c>
      <c r="B190" t="s">
        <v>184</v>
      </c>
      <c r="C190" s="319">
        <v>6286</v>
      </c>
      <c r="D190" s="266">
        <v>28818519.573117182</v>
      </c>
      <c r="E190" s="270">
        <v>30301032.174686428</v>
      </c>
      <c r="F190" s="257">
        <f t="shared" si="21"/>
        <v>1482512.6015692465</v>
      </c>
      <c r="G190" s="258">
        <f t="shared" si="22"/>
        <v>5.1443052021040686E-2</v>
      </c>
      <c r="H190" s="259">
        <f t="shared" si="23"/>
        <v>235.8435573606819</v>
      </c>
      <c r="I190" s="275">
        <f t="shared" si="24"/>
        <v>-235.89818142511854</v>
      </c>
      <c r="J190" s="275"/>
      <c r="K190" s="276">
        <v>941744.12842739152</v>
      </c>
      <c r="L190" s="277">
        <v>52258.024058542782</v>
      </c>
      <c r="M190" s="278">
        <f t="shared" si="25"/>
        <v>-141.50272102590657</v>
      </c>
      <c r="N190" s="279">
        <v>547065.93433072336</v>
      </c>
      <c r="O190" s="280">
        <v>-46303.929738722989</v>
      </c>
      <c r="P190" s="281">
        <f t="shared" si="26"/>
        <v>-94.395460399211956</v>
      </c>
      <c r="R190" s="375">
        <v>6</v>
      </c>
    </row>
    <row r="191" spans="1:18" ht="14.4">
      <c r="A191">
        <v>583</v>
      </c>
      <c r="B191" t="s">
        <v>185</v>
      </c>
      <c r="C191" s="319">
        <v>924</v>
      </c>
      <c r="D191" s="266">
        <v>6855883.3468460916</v>
      </c>
      <c r="E191" s="270">
        <v>5755467.5055017471</v>
      </c>
      <c r="F191" s="257">
        <f t="shared" si="21"/>
        <v>-1100415.8413443444</v>
      </c>
      <c r="G191" s="258">
        <f t="shared" si="22"/>
        <v>-0.16050679185645247</v>
      </c>
      <c r="H191" s="259">
        <f t="shared" si="23"/>
        <v>-1190.926235221152</v>
      </c>
      <c r="I191" s="275">
        <f t="shared" si="24"/>
        <v>1190.8838222262552</v>
      </c>
      <c r="J191" s="275"/>
      <c r="K191" s="276">
        <v>-830585.9021620343</v>
      </c>
      <c r="L191" s="277">
        <v>-170333.94844514047</v>
      </c>
      <c r="M191" s="278">
        <f t="shared" si="25"/>
        <v>714.55839146849974</v>
      </c>
      <c r="N191" s="279">
        <v>133280.38066358719</v>
      </c>
      <c r="O191" s="280">
        <v>573405.07868375315</v>
      </c>
      <c r="P191" s="281">
        <f t="shared" si="26"/>
        <v>476.32543075775538</v>
      </c>
      <c r="R191" s="375">
        <v>19</v>
      </c>
    </row>
    <row r="192" spans="1:18" ht="14.4">
      <c r="A192">
        <v>584</v>
      </c>
      <c r="B192" t="s">
        <v>186</v>
      </c>
      <c r="C192" s="319">
        <v>2676</v>
      </c>
      <c r="D192" s="266">
        <v>12202142.197261309</v>
      </c>
      <c r="E192" s="270">
        <v>12171336.877200011</v>
      </c>
      <c r="F192" s="257">
        <f t="shared" si="21"/>
        <v>-30805.320061298087</v>
      </c>
      <c r="G192" s="258">
        <f t="shared" si="22"/>
        <v>-2.5245829431664989E-3</v>
      </c>
      <c r="H192" s="259">
        <f t="shared" si="23"/>
        <v>-11.511704058781049</v>
      </c>
      <c r="I192" s="275">
        <f t="shared" si="24"/>
        <v>11.45410951091247</v>
      </c>
      <c r="J192" s="275"/>
      <c r="K192" s="276">
        <v>-358138.30411396106</v>
      </c>
      <c r="L192" s="277">
        <v>-339645.4811201251</v>
      </c>
      <c r="M192" s="278">
        <f t="shared" si="25"/>
        <v>6.910621447621808</v>
      </c>
      <c r="N192" s="279">
        <v>-400787.21454349521</v>
      </c>
      <c r="O192" s="280">
        <v>-388628.8404861294</v>
      </c>
      <c r="P192" s="281">
        <f t="shared" si="26"/>
        <v>4.5434880632906633</v>
      </c>
      <c r="R192" s="375">
        <v>16</v>
      </c>
    </row>
    <row r="193" spans="1:18" ht="14.4">
      <c r="A193">
        <v>588</v>
      </c>
      <c r="B193" t="s">
        <v>187</v>
      </c>
      <c r="C193" s="319">
        <v>1644</v>
      </c>
      <c r="D193" s="266">
        <v>9450230.7867076974</v>
      </c>
      <c r="E193" s="270">
        <v>9477781.0827951394</v>
      </c>
      <c r="F193" s="257">
        <f t="shared" si="21"/>
        <v>27550.296087441966</v>
      </c>
      <c r="G193" s="258">
        <f t="shared" si="22"/>
        <v>2.9153040501606661E-3</v>
      </c>
      <c r="H193" s="259">
        <f t="shared" si="23"/>
        <v>16.75808764442942</v>
      </c>
      <c r="I193" s="275">
        <f t="shared" si="24"/>
        <v>-16.794265007260272</v>
      </c>
      <c r="J193" s="275"/>
      <c r="K193" s="276">
        <v>-440037.15890558279</v>
      </c>
      <c r="L193" s="277">
        <v>-456563.62000203179</v>
      </c>
      <c r="M193" s="278">
        <f t="shared" si="25"/>
        <v>-10.052591907815692</v>
      </c>
      <c r="N193" s="279">
        <v>-238098.87565480359</v>
      </c>
      <c r="O193" s="280">
        <v>-249182.18623029048</v>
      </c>
      <c r="P193" s="281">
        <f t="shared" si="26"/>
        <v>-6.7416730994445793</v>
      </c>
      <c r="R193" s="375">
        <v>10</v>
      </c>
    </row>
    <row r="194" spans="1:18" ht="14.4">
      <c r="A194">
        <v>592</v>
      </c>
      <c r="B194" t="s">
        <v>188</v>
      </c>
      <c r="C194" s="319">
        <v>3678</v>
      </c>
      <c r="D194" s="266">
        <v>13091789.838050192</v>
      </c>
      <c r="E194" s="270">
        <v>13915177.254678326</v>
      </c>
      <c r="F194" s="257">
        <f t="shared" si="21"/>
        <v>823387.41662813351</v>
      </c>
      <c r="G194" s="258">
        <f t="shared" si="22"/>
        <v>6.2893418456430372E-2</v>
      </c>
      <c r="H194" s="259">
        <f t="shared" si="23"/>
        <v>223.86824813162954</v>
      </c>
      <c r="I194" s="275">
        <f t="shared" si="24"/>
        <v>-223.98576110342896</v>
      </c>
      <c r="J194" s="275"/>
      <c r="K194" s="276">
        <v>700227.67995579506</v>
      </c>
      <c r="L194" s="277">
        <v>206222.23841878714</v>
      </c>
      <c r="M194" s="278">
        <f t="shared" si="25"/>
        <v>-134.31360563812069</v>
      </c>
      <c r="N194" s="279">
        <v>404739.96026244573</v>
      </c>
      <c r="O194" s="280">
        <v>74925.772461041925</v>
      </c>
      <c r="P194" s="281">
        <f t="shared" si="26"/>
        <v>-89.672155465308265</v>
      </c>
      <c r="R194" s="375">
        <v>13</v>
      </c>
    </row>
    <row r="195" spans="1:18" ht="14.4">
      <c r="A195">
        <v>593</v>
      </c>
      <c r="B195" t="s">
        <v>189</v>
      </c>
      <c r="C195" s="319">
        <v>17253</v>
      </c>
      <c r="D195" s="266">
        <v>88239514.953244939</v>
      </c>
      <c r="E195" s="270">
        <v>86295285.109545007</v>
      </c>
      <c r="F195" s="257">
        <f t="shared" si="21"/>
        <v>-1944229.8436999321</v>
      </c>
      <c r="G195" s="258">
        <f t="shared" si="22"/>
        <v>-2.2033550895311609E-2</v>
      </c>
      <c r="H195" s="259">
        <f t="shared" si="23"/>
        <v>-112.68937829362616</v>
      </c>
      <c r="I195" s="275">
        <f t="shared" si="24"/>
        <v>112.64907243533165</v>
      </c>
      <c r="J195" s="275"/>
      <c r="K195" s="276">
        <v>-1045970.4923668059</v>
      </c>
      <c r="L195" s="277">
        <v>120610.86835344811</v>
      </c>
      <c r="M195" s="278">
        <f t="shared" si="25"/>
        <v>67.616145639613634</v>
      </c>
      <c r="N195" s="279">
        <v>-1306405.8758758213</v>
      </c>
      <c r="O195" s="280">
        <v>-529452.78986929858</v>
      </c>
      <c r="P195" s="281">
        <f t="shared" si="26"/>
        <v>45.032926795718005</v>
      </c>
      <c r="R195" s="375">
        <v>10</v>
      </c>
    </row>
    <row r="196" spans="1:18" ht="14.4">
      <c r="A196">
        <v>595</v>
      </c>
      <c r="B196" t="s">
        <v>190</v>
      </c>
      <c r="C196" s="319">
        <v>4269</v>
      </c>
      <c r="D196" s="266">
        <v>24647660.941215619</v>
      </c>
      <c r="E196" s="270">
        <v>24055413.392242011</v>
      </c>
      <c r="F196" s="257">
        <f t="shared" si="21"/>
        <v>-592247.54897360876</v>
      </c>
      <c r="G196" s="258">
        <f t="shared" si="22"/>
        <v>-2.402854982410348E-2</v>
      </c>
      <c r="H196" s="259">
        <f t="shared" si="23"/>
        <v>-138.73215014607842</v>
      </c>
      <c r="I196" s="275">
        <f t="shared" si="24"/>
        <v>138.6705040865067</v>
      </c>
      <c r="J196" s="275"/>
      <c r="K196" s="276">
        <v>550834.59223135433</v>
      </c>
      <c r="L196" s="277">
        <v>906199.56659895729</v>
      </c>
      <c r="M196" s="278">
        <f t="shared" si="25"/>
        <v>83.243142273975863</v>
      </c>
      <c r="N196" s="279">
        <v>87729.402139128491</v>
      </c>
      <c r="O196" s="280">
        <v>324348.80971682258</v>
      </c>
      <c r="P196" s="281">
        <f t="shared" si="26"/>
        <v>55.427361812530826</v>
      </c>
      <c r="R196" s="375">
        <v>11</v>
      </c>
    </row>
    <row r="197" spans="1:18" ht="14.4">
      <c r="A197">
        <v>598</v>
      </c>
      <c r="B197" t="s">
        <v>191</v>
      </c>
      <c r="C197" s="319">
        <v>19097</v>
      </c>
      <c r="D197" s="266">
        <v>85511229.925133362</v>
      </c>
      <c r="E197" s="270">
        <v>87733571.064445645</v>
      </c>
      <c r="F197" s="257">
        <f t="shared" si="21"/>
        <v>2222341.1393122822</v>
      </c>
      <c r="G197" s="258">
        <f t="shared" si="22"/>
        <v>2.5988880539526589E-2</v>
      </c>
      <c r="H197" s="259">
        <f t="shared" si="23"/>
        <v>116.37121743270053</v>
      </c>
      <c r="I197" s="275">
        <f t="shared" si="24"/>
        <v>-116.37521071098672</v>
      </c>
      <c r="J197" s="275"/>
      <c r="K197" s="276">
        <v>-3544871.6600922244</v>
      </c>
      <c r="L197" s="277">
        <v>-4878271.5783088738</v>
      </c>
      <c r="M197" s="278">
        <f t="shared" si="25"/>
        <v>-69.822480924577135</v>
      </c>
      <c r="N197" s="279">
        <v>-1489738.2939557391</v>
      </c>
      <c r="O197" s="280">
        <v>-2378755.7746868031</v>
      </c>
      <c r="P197" s="281">
        <f t="shared" si="26"/>
        <v>-46.552729786409593</v>
      </c>
      <c r="R197" s="375">
        <v>15</v>
      </c>
    </row>
    <row r="198" spans="1:18" ht="14.4">
      <c r="A198">
        <v>599</v>
      </c>
      <c r="B198" t="s">
        <v>388</v>
      </c>
      <c r="C198" s="319">
        <v>11172</v>
      </c>
      <c r="D198" s="266">
        <v>39434219.484849527</v>
      </c>
      <c r="E198" s="270">
        <v>39625291.298712663</v>
      </c>
      <c r="F198" s="257">
        <f t="shared" si="21"/>
        <v>191071.81386313587</v>
      </c>
      <c r="G198" s="258">
        <f t="shared" si="22"/>
        <v>4.8453301817358123E-3</v>
      </c>
      <c r="H198" s="259">
        <f t="shared" si="23"/>
        <v>17.102740231215169</v>
      </c>
      <c r="I198" s="275">
        <f t="shared" si="24"/>
        <v>-17.114260837680767</v>
      </c>
      <c r="J198" s="275"/>
      <c r="K198" s="276">
        <v>-2554467.4506620141</v>
      </c>
      <c r="L198" s="277">
        <v>-2669102.4961620341</v>
      </c>
      <c r="M198" s="278">
        <f t="shared" si="25"/>
        <v>-10.260924230220196</v>
      </c>
      <c r="N198" s="279">
        <v>-2285252.8109904737</v>
      </c>
      <c r="O198" s="280">
        <v>-2361818.2875690232</v>
      </c>
      <c r="P198" s="281">
        <f t="shared" si="26"/>
        <v>-6.8533366074605695</v>
      </c>
      <c r="R198" s="375">
        <v>15</v>
      </c>
    </row>
    <row r="199" spans="1:18" ht="14.4">
      <c r="A199">
        <v>601</v>
      </c>
      <c r="B199" t="s">
        <v>193</v>
      </c>
      <c r="C199" s="319">
        <v>3873</v>
      </c>
      <c r="D199" s="266">
        <v>19333031.043739155</v>
      </c>
      <c r="E199" s="270">
        <v>19542306.685547005</v>
      </c>
      <c r="F199" s="257">
        <f t="shared" si="21"/>
        <v>209275.64180785045</v>
      </c>
      <c r="G199" s="258">
        <f t="shared" si="22"/>
        <v>1.0824771415014237E-2</v>
      </c>
      <c r="H199" s="259">
        <f t="shared" si="23"/>
        <v>54.034506018035231</v>
      </c>
      <c r="I199" s="275">
        <f t="shared" si="24"/>
        <v>-54.107823826561443</v>
      </c>
      <c r="J199" s="275"/>
      <c r="K199" s="276">
        <v>1241476.9640137814</v>
      </c>
      <c r="L199" s="277">
        <v>1115929.3232317239</v>
      </c>
      <c r="M199" s="278">
        <f t="shared" si="25"/>
        <v>-32.416122071277442</v>
      </c>
      <c r="N199" s="279">
        <v>769734.45538456447</v>
      </c>
      <c r="O199" s="280">
        <v>685722.49448634952</v>
      </c>
      <c r="P199" s="281">
        <f t="shared" si="26"/>
        <v>-21.691701755284004</v>
      </c>
      <c r="R199" s="375">
        <v>13</v>
      </c>
    </row>
    <row r="200" spans="1:18" ht="14.4">
      <c r="A200">
        <v>604</v>
      </c>
      <c r="B200" t="s">
        <v>194</v>
      </c>
      <c r="C200" s="319">
        <v>20206</v>
      </c>
      <c r="D200" s="266">
        <v>59817743.640762202</v>
      </c>
      <c r="E200" s="270">
        <v>61374180.660897195</v>
      </c>
      <c r="F200" s="257">
        <f t="shared" si="21"/>
        <v>1556437.0201349929</v>
      </c>
      <c r="G200" s="258">
        <f t="shared" si="22"/>
        <v>2.6019654460426263E-2</v>
      </c>
      <c r="H200" s="259">
        <f t="shared" si="23"/>
        <v>77.028457890477725</v>
      </c>
      <c r="I200" s="275">
        <f t="shared" si="24"/>
        <v>-76.955932569499439</v>
      </c>
      <c r="J200" s="275"/>
      <c r="K200" s="276">
        <v>4126406.0276300306</v>
      </c>
      <c r="L200" s="277">
        <v>3192452.2415939486</v>
      </c>
      <c r="M200" s="278">
        <f t="shared" si="25"/>
        <v>-46.221606752255866</v>
      </c>
      <c r="N200" s="279">
        <v>2326307.6639125608</v>
      </c>
      <c r="O200" s="280">
        <v>1705289.8764493372</v>
      </c>
      <c r="P200" s="281">
        <f t="shared" si="26"/>
        <v>-30.734325817243569</v>
      </c>
      <c r="R200" s="375">
        <v>6</v>
      </c>
    </row>
    <row r="201" spans="1:18" ht="14.4">
      <c r="A201">
        <v>607</v>
      </c>
      <c r="B201" t="s">
        <v>195</v>
      </c>
      <c r="C201" s="319">
        <v>4161</v>
      </c>
      <c r="D201" s="266">
        <v>19490069.206855033</v>
      </c>
      <c r="E201" s="270">
        <v>19874306.474904735</v>
      </c>
      <c r="F201" s="257">
        <f t="shared" si="21"/>
        <v>384237.26804970205</v>
      </c>
      <c r="G201" s="258">
        <f t="shared" si="22"/>
        <v>1.971451532427388E-2</v>
      </c>
      <c r="H201" s="259">
        <f t="shared" si="23"/>
        <v>92.34253017296372</v>
      </c>
      <c r="I201" s="275">
        <f t="shared" si="24"/>
        <v>-92.393451994108219</v>
      </c>
      <c r="J201" s="275"/>
      <c r="K201" s="276">
        <v>225680.48616045047</v>
      </c>
      <c r="L201" s="277">
        <v>-4848.6341931094321</v>
      </c>
      <c r="M201" s="278">
        <f t="shared" si="25"/>
        <v>-55.402336061898559</v>
      </c>
      <c r="N201" s="279">
        <v>347163.63301868807</v>
      </c>
      <c r="O201" s="280">
        <v>193243.59962476368</v>
      </c>
      <c r="P201" s="281">
        <f t="shared" si="26"/>
        <v>-36.991115932209659</v>
      </c>
      <c r="R201" s="375">
        <v>12</v>
      </c>
    </row>
    <row r="202" spans="1:18" ht="14.4">
      <c r="A202">
        <v>608</v>
      </c>
      <c r="B202" t="s">
        <v>196</v>
      </c>
      <c r="C202" s="319">
        <v>2013</v>
      </c>
      <c r="D202" s="266">
        <v>9139735.4027833026</v>
      </c>
      <c r="E202" s="270">
        <v>9418606.4167303611</v>
      </c>
      <c r="F202" s="257">
        <f t="shared" si="21"/>
        <v>278871.01394705847</v>
      </c>
      <c r="G202" s="258">
        <f t="shared" si="22"/>
        <v>3.0511935155380376E-2</v>
      </c>
      <c r="H202" s="259">
        <f t="shared" si="23"/>
        <v>138.53502928318852</v>
      </c>
      <c r="I202" s="275">
        <f t="shared" si="24"/>
        <v>-138.64954011743998</v>
      </c>
      <c r="J202" s="275"/>
      <c r="K202" s="276">
        <v>212942.6898763139</v>
      </c>
      <c r="L202" s="277">
        <v>45634.48581337103</v>
      </c>
      <c r="M202" s="278">
        <f t="shared" si="25"/>
        <v>-83.113861928933375</v>
      </c>
      <c r="N202" s="279">
        <v>113798.98466249046</v>
      </c>
      <c r="O202" s="280">
        <v>2005.6644690266714</v>
      </c>
      <c r="P202" s="281">
        <f t="shared" si="26"/>
        <v>-55.535678188506601</v>
      </c>
      <c r="R202" s="375">
        <v>4</v>
      </c>
    </row>
    <row r="203" spans="1:18" ht="14.4">
      <c r="A203">
        <v>609</v>
      </c>
      <c r="B203" t="s">
        <v>197</v>
      </c>
      <c r="C203" s="319">
        <v>83482</v>
      </c>
      <c r="D203" s="266">
        <v>346910810.29335147</v>
      </c>
      <c r="E203" s="270">
        <v>352186980.04384834</v>
      </c>
      <c r="F203" s="257">
        <f t="shared" si="21"/>
        <v>5276169.7504968643</v>
      </c>
      <c r="G203" s="258">
        <f t="shared" si="22"/>
        <v>1.5209009330194348E-2</v>
      </c>
      <c r="H203" s="259">
        <f t="shared" si="23"/>
        <v>63.201285911895553</v>
      </c>
      <c r="I203" s="275">
        <f t="shared" si="24"/>
        <v>-63.222164625483884</v>
      </c>
      <c r="J203" s="275"/>
      <c r="K203" s="276">
        <v>-10473797.254036156</v>
      </c>
      <c r="L203" s="277">
        <v>-13639390.186613118</v>
      </c>
      <c r="M203" s="278">
        <f t="shared" si="25"/>
        <v>-37.919466862041659</v>
      </c>
      <c r="N203" s="279">
        <v>-1578497.5974366355</v>
      </c>
      <c r="O203" s="280">
        <v>-3690817.4121243195</v>
      </c>
      <c r="P203" s="281">
        <f t="shared" si="26"/>
        <v>-25.302697763442229</v>
      </c>
      <c r="R203" s="375">
        <v>4</v>
      </c>
    </row>
    <row r="204" spans="1:18" ht="14.4">
      <c r="A204">
        <v>611</v>
      </c>
      <c r="B204" t="s">
        <v>198</v>
      </c>
      <c r="C204" s="319">
        <v>5066</v>
      </c>
      <c r="D204" s="266">
        <v>15083621.505321169</v>
      </c>
      <c r="E204" s="270">
        <v>14683837.996177768</v>
      </c>
      <c r="F204" s="257">
        <f t="shared" si="21"/>
        <v>-399783.50914340094</v>
      </c>
      <c r="G204" s="258">
        <f t="shared" si="22"/>
        <v>-2.6504477654942887E-2</v>
      </c>
      <c r="H204" s="259">
        <f t="shared" si="23"/>
        <v>-78.915023518239423</v>
      </c>
      <c r="I204" s="275">
        <f t="shared" si="24"/>
        <v>78.900952921237248</v>
      </c>
      <c r="J204" s="275"/>
      <c r="K204" s="276">
        <v>202651.87123917049</v>
      </c>
      <c r="L204" s="277">
        <v>442526.43102737516</v>
      </c>
      <c r="M204" s="278">
        <f t="shared" si="25"/>
        <v>47.349893365220026</v>
      </c>
      <c r="N204" s="276">
        <v>37990.649593068498</v>
      </c>
      <c r="O204" s="277">
        <v>197828.31730385174</v>
      </c>
      <c r="P204" s="281">
        <f t="shared" si="26"/>
        <v>31.551059556017222</v>
      </c>
      <c r="R204" s="375">
        <v>1</v>
      </c>
    </row>
    <row r="205" spans="1:18" ht="14.4">
      <c r="A205">
        <v>614</v>
      </c>
      <c r="B205" t="s">
        <v>199</v>
      </c>
      <c r="C205" s="319">
        <v>3066</v>
      </c>
      <c r="D205" s="266">
        <v>20197653.602546912</v>
      </c>
      <c r="E205" s="270">
        <v>20042729.043501023</v>
      </c>
      <c r="F205" s="257">
        <f t="shared" si="21"/>
        <v>-154924.55904588848</v>
      </c>
      <c r="G205" s="258">
        <f t="shared" si="22"/>
        <v>-7.6704236093222524E-3</v>
      </c>
      <c r="H205" s="259">
        <f t="shared" si="23"/>
        <v>-50.529862702507657</v>
      </c>
      <c r="I205" s="275">
        <f t="shared" si="24"/>
        <v>50.449617856246221</v>
      </c>
      <c r="J205" s="275"/>
      <c r="K205" s="276">
        <v>-495896.88494806981</v>
      </c>
      <c r="L205" s="277">
        <v>-402926.77536523377</v>
      </c>
      <c r="M205" s="278">
        <f t="shared" si="25"/>
        <v>30.322932023103732</v>
      </c>
      <c r="N205" s="279">
        <v>-318676.4685570306</v>
      </c>
      <c r="O205" s="280">
        <v>-256968.04979261573</v>
      </c>
      <c r="P205" s="281">
        <f t="shared" si="26"/>
        <v>20.126685833142492</v>
      </c>
      <c r="R205" s="375">
        <v>19</v>
      </c>
    </row>
    <row r="206" spans="1:18" ht="14.4">
      <c r="A206">
        <v>615</v>
      </c>
      <c r="B206" t="s">
        <v>200</v>
      </c>
      <c r="C206" s="319">
        <v>7702</v>
      </c>
      <c r="D206" s="266">
        <v>37547704.062495828</v>
      </c>
      <c r="E206" s="270">
        <v>37867948.004335538</v>
      </c>
      <c r="F206" s="257">
        <f t="shared" si="21"/>
        <v>320243.94183970988</v>
      </c>
      <c r="G206" s="258">
        <f t="shared" si="22"/>
        <v>8.5289886515213728E-3</v>
      </c>
      <c r="H206" s="259">
        <f t="shared" si="23"/>
        <v>41.579322492821326</v>
      </c>
      <c r="I206" s="275">
        <f t="shared" si="24"/>
        <v>-41.631849461393557</v>
      </c>
      <c r="J206" s="275"/>
      <c r="K206" s="276">
        <v>2081542.1113408031</v>
      </c>
      <c r="L206" s="277">
        <v>1889421.0268625203</v>
      </c>
      <c r="M206" s="278">
        <f t="shared" si="25"/>
        <v>-24.944311150127607</v>
      </c>
      <c r="N206" s="279">
        <v>519200.06404641783</v>
      </c>
      <c r="O206" s="280">
        <v>390672.6439730475</v>
      </c>
      <c r="P206" s="281">
        <f t="shared" si="26"/>
        <v>-16.68753831126595</v>
      </c>
      <c r="R206" s="375">
        <v>17</v>
      </c>
    </row>
    <row r="207" spans="1:18" ht="14.4">
      <c r="A207">
        <v>616</v>
      </c>
      <c r="B207" t="s">
        <v>201</v>
      </c>
      <c r="C207" s="319">
        <v>1848</v>
      </c>
      <c r="D207" s="266">
        <v>6927551.1556033641</v>
      </c>
      <c r="E207" s="270">
        <v>6897067.9242132306</v>
      </c>
      <c r="F207" s="257">
        <f t="shared" ref="F207:F270" si="27">E207-D207</f>
        <v>-30483.2313901335</v>
      </c>
      <c r="G207" s="258">
        <f t="shared" ref="G207:G270" si="28">F207/D207</f>
        <v>-4.400289612510053E-3</v>
      </c>
      <c r="H207" s="259">
        <f t="shared" ref="H207:H270" si="29">F207/C207</f>
        <v>-16.495255081241073</v>
      </c>
      <c r="I207" s="275">
        <f t="shared" ref="I207:I270" si="30">M207+P207</f>
        <v>16.51838220855425</v>
      </c>
      <c r="J207" s="275"/>
      <c r="K207" s="276">
        <v>-38503.108451899709</v>
      </c>
      <c r="L207" s="277">
        <v>-20215.840320985586</v>
      </c>
      <c r="M207" s="278">
        <f t="shared" ref="M207:M270" si="31">(L207-K207)/C207</f>
        <v>9.8957078630487683</v>
      </c>
      <c r="N207" s="279">
        <v>-53997.762741168663</v>
      </c>
      <c r="O207" s="280">
        <v>-41759.060550674534</v>
      </c>
      <c r="P207" s="281">
        <f t="shared" ref="P207:P270" si="32">(O207-N207)/C207</f>
        <v>6.6226743455054811</v>
      </c>
      <c r="R207" s="375">
        <v>1</v>
      </c>
    </row>
    <row r="208" spans="1:18" ht="14.4">
      <c r="A208">
        <v>619</v>
      </c>
      <c r="B208" t="s">
        <v>202</v>
      </c>
      <c r="C208" s="319">
        <v>2721</v>
      </c>
      <c r="D208" s="266">
        <v>12905369.333423212</v>
      </c>
      <c r="E208" s="270">
        <v>13105229.99944002</v>
      </c>
      <c r="F208" s="257">
        <f t="shared" si="27"/>
        <v>199860.66601680778</v>
      </c>
      <c r="G208" s="258">
        <f t="shared" si="28"/>
        <v>1.5486628925775483E-2</v>
      </c>
      <c r="H208" s="259">
        <f t="shared" si="29"/>
        <v>73.451181924589406</v>
      </c>
      <c r="I208" s="275">
        <f t="shared" si="30"/>
        <v>-73.560189045866025</v>
      </c>
      <c r="J208" s="275"/>
      <c r="K208" s="276">
        <v>892726.6301944725</v>
      </c>
      <c r="L208" s="277">
        <v>772828.76527650864</v>
      </c>
      <c r="M208" s="278">
        <f t="shared" si="31"/>
        <v>-44.063897434018322</v>
      </c>
      <c r="N208" s="279">
        <v>516770.27323203173</v>
      </c>
      <c r="O208" s="280">
        <v>436510.86375619413</v>
      </c>
      <c r="P208" s="281">
        <f t="shared" si="32"/>
        <v>-29.496291611847703</v>
      </c>
      <c r="R208" s="375">
        <v>6</v>
      </c>
    </row>
    <row r="209" spans="1:18" ht="14.4">
      <c r="A209">
        <v>620</v>
      </c>
      <c r="B209" t="s">
        <v>203</v>
      </c>
      <c r="C209" s="319">
        <v>2446</v>
      </c>
      <c r="D209" s="266">
        <v>15718137.223628625</v>
      </c>
      <c r="E209" s="270">
        <v>15752732.582559263</v>
      </c>
      <c r="F209" s="257">
        <f t="shared" si="27"/>
        <v>34595.35893063806</v>
      </c>
      <c r="G209" s="258">
        <f t="shared" si="28"/>
        <v>2.2009833887079093E-3</v>
      </c>
      <c r="H209" s="259">
        <f t="shared" si="29"/>
        <v>14.143646333049084</v>
      </c>
      <c r="I209" s="275">
        <f t="shared" si="30"/>
        <v>-14.231255716391003</v>
      </c>
      <c r="J209" s="275"/>
      <c r="K209" s="276">
        <v>499529.01254174334</v>
      </c>
      <c r="L209" s="277">
        <v>478785.18806095218</v>
      </c>
      <c r="M209" s="278">
        <f t="shared" si="31"/>
        <v>-8.4807131973798722</v>
      </c>
      <c r="N209" s="279">
        <v>527306.17092637927</v>
      </c>
      <c r="O209" s="280">
        <v>513240.34392487805</v>
      </c>
      <c r="P209" s="281">
        <f t="shared" si="32"/>
        <v>-5.7505425190111303</v>
      </c>
      <c r="R209" s="375">
        <v>18</v>
      </c>
    </row>
    <row r="210" spans="1:18" ht="14.4">
      <c r="A210">
        <v>623</v>
      </c>
      <c r="B210" t="s">
        <v>204</v>
      </c>
      <c r="C210" s="319">
        <v>2117</v>
      </c>
      <c r="D210" s="266">
        <v>11548798.257846311</v>
      </c>
      <c r="E210" s="270">
        <v>11514812.926636742</v>
      </c>
      <c r="F210" s="257">
        <f t="shared" si="27"/>
        <v>-33985.331209568307</v>
      </c>
      <c r="G210" s="258">
        <f t="shared" si="28"/>
        <v>-2.9427591036563917E-3</v>
      </c>
      <c r="H210" s="259">
        <f t="shared" si="29"/>
        <v>-16.053533873201847</v>
      </c>
      <c r="I210" s="275">
        <f t="shared" si="30"/>
        <v>16.003304274216788</v>
      </c>
      <c r="J210" s="275"/>
      <c r="K210" s="276">
        <v>400572.55295975233</v>
      </c>
      <c r="L210" s="277">
        <v>420970.39649496751</v>
      </c>
      <c r="M210" s="278">
        <f t="shared" si="31"/>
        <v>9.6352591096906881</v>
      </c>
      <c r="N210" s="279">
        <v>71766.752767928032</v>
      </c>
      <c r="O210" s="280">
        <v>85247.90438122979</v>
      </c>
      <c r="P210" s="281">
        <f t="shared" si="32"/>
        <v>6.3680451645261016</v>
      </c>
      <c r="R210" s="375">
        <v>10</v>
      </c>
    </row>
    <row r="211" spans="1:18" ht="14.4">
      <c r="A211">
        <v>624</v>
      </c>
      <c r="B211" t="s">
        <v>205</v>
      </c>
      <c r="C211" s="319">
        <v>5119</v>
      </c>
      <c r="D211" s="266">
        <v>17578828.144134935</v>
      </c>
      <c r="E211" s="270">
        <v>17744265.628791306</v>
      </c>
      <c r="F211" s="257">
        <f t="shared" si="27"/>
        <v>165437.48465637118</v>
      </c>
      <c r="G211" s="258">
        <f t="shared" si="28"/>
        <v>9.4111782252998665E-3</v>
      </c>
      <c r="H211" s="259">
        <f t="shared" si="29"/>
        <v>32.318320893997104</v>
      </c>
      <c r="I211" s="275">
        <f t="shared" si="30"/>
        <v>-32.333989107630551</v>
      </c>
      <c r="J211" s="275"/>
      <c r="K211" s="276">
        <v>1320733.7573591806</v>
      </c>
      <c r="L211" s="277">
        <v>1221476.2785136136</v>
      </c>
      <c r="M211" s="278">
        <f t="shared" si="31"/>
        <v>-19.390013449026561</v>
      </c>
      <c r="N211" s="279">
        <v>1302198.4133014437</v>
      </c>
      <c r="O211" s="280">
        <v>1235938.2019050498</v>
      </c>
      <c r="P211" s="281">
        <f t="shared" si="32"/>
        <v>-12.943975658603991</v>
      </c>
      <c r="R211" s="375">
        <v>8</v>
      </c>
    </row>
    <row r="212" spans="1:18" ht="14.4">
      <c r="A212">
        <v>625</v>
      </c>
      <c r="B212" t="s">
        <v>206</v>
      </c>
      <c r="C212" s="319">
        <v>3048</v>
      </c>
      <c r="D212" s="266">
        <v>12900796.658158194</v>
      </c>
      <c r="E212" s="270">
        <v>12957898.755685324</v>
      </c>
      <c r="F212" s="257">
        <f t="shared" si="27"/>
        <v>57102.097527129576</v>
      </c>
      <c r="G212" s="258">
        <f t="shared" si="28"/>
        <v>4.4262458389357998E-3</v>
      </c>
      <c r="H212" s="259">
        <f t="shared" si="29"/>
        <v>18.734283965593693</v>
      </c>
      <c r="I212" s="275">
        <f t="shared" si="30"/>
        <v>-18.749167617818486</v>
      </c>
      <c r="J212" s="275"/>
      <c r="K212" s="276">
        <v>803389.54815674876</v>
      </c>
      <c r="L212" s="277">
        <v>769131.1244666907</v>
      </c>
      <c r="M212" s="278">
        <f t="shared" si="31"/>
        <v>-11.239640318260518</v>
      </c>
      <c r="N212" s="279">
        <v>542441.99206323118</v>
      </c>
      <c r="O212" s="280">
        <v>519552.9528541785</v>
      </c>
      <c r="P212" s="281">
        <f t="shared" si="32"/>
        <v>-7.509527299557968</v>
      </c>
      <c r="R212" s="375">
        <v>17</v>
      </c>
    </row>
    <row r="213" spans="1:18" ht="14.4">
      <c r="A213">
        <v>626</v>
      </c>
      <c r="B213" t="s">
        <v>207</v>
      </c>
      <c r="C213" s="319">
        <v>4964</v>
      </c>
      <c r="D213" s="266">
        <v>28203990.013845269</v>
      </c>
      <c r="E213" s="270">
        <v>28405557.994355768</v>
      </c>
      <c r="F213" s="257">
        <f t="shared" si="27"/>
        <v>201567.98051049933</v>
      </c>
      <c r="G213" s="258">
        <f t="shared" si="28"/>
        <v>7.1467895291251384E-3</v>
      </c>
      <c r="H213" s="259">
        <f t="shared" si="29"/>
        <v>40.605959006949902</v>
      </c>
      <c r="I213" s="275">
        <f t="shared" si="30"/>
        <v>-40.674785459639651</v>
      </c>
      <c r="J213" s="275"/>
      <c r="K213" s="276">
        <v>-129950.92760049464</v>
      </c>
      <c r="L213" s="277">
        <v>-250870.36633723322</v>
      </c>
      <c r="M213" s="278">
        <f t="shared" si="31"/>
        <v>-24.35927452391994</v>
      </c>
      <c r="N213" s="279">
        <v>-232392.41520157669</v>
      </c>
      <c r="O213" s="280">
        <v>-313382.61148648936</v>
      </c>
      <c r="P213" s="281">
        <f t="shared" si="32"/>
        <v>-16.315510935719715</v>
      </c>
      <c r="R213" s="375">
        <v>17</v>
      </c>
    </row>
    <row r="214" spans="1:18" ht="14.4">
      <c r="A214">
        <v>630</v>
      </c>
      <c r="B214" t="s">
        <v>208</v>
      </c>
      <c r="C214" s="319">
        <v>1631</v>
      </c>
      <c r="D214" s="266">
        <v>7333070.8861593017</v>
      </c>
      <c r="E214" s="270">
        <v>7339009.9845728809</v>
      </c>
      <c r="F214" s="257">
        <f t="shared" si="27"/>
        <v>5939.0984135791659</v>
      </c>
      <c r="G214" s="258">
        <f t="shared" si="28"/>
        <v>8.0990604151786271E-4</v>
      </c>
      <c r="H214" s="259">
        <f t="shared" si="29"/>
        <v>3.6413846803060492</v>
      </c>
      <c r="I214" s="275">
        <f t="shared" si="30"/>
        <v>-3.554851340340818</v>
      </c>
      <c r="J214" s="275"/>
      <c r="K214" s="276">
        <v>-319839.7151869231</v>
      </c>
      <c r="L214" s="277">
        <v>-323411.99364219996</v>
      </c>
      <c r="M214" s="278">
        <f t="shared" si="31"/>
        <v>-2.1902381700042044</v>
      </c>
      <c r="N214" s="279">
        <v>-445625.82495327824</v>
      </c>
      <c r="O214" s="280">
        <v>-447851.50903409725</v>
      </c>
      <c r="P214" s="281">
        <f t="shared" si="32"/>
        <v>-1.3646131703366138</v>
      </c>
      <c r="R214" s="375">
        <v>17</v>
      </c>
    </row>
    <row r="215" spans="1:18" ht="14.4">
      <c r="A215">
        <v>631</v>
      </c>
      <c r="B215" t="s">
        <v>209</v>
      </c>
      <c r="C215" s="319">
        <v>1985</v>
      </c>
      <c r="D215" s="266">
        <v>6766480.2416518424</v>
      </c>
      <c r="E215" s="270">
        <v>6925400.5409534406</v>
      </c>
      <c r="F215" s="257">
        <f t="shared" si="27"/>
        <v>158920.29930159822</v>
      </c>
      <c r="G215" s="258">
        <f t="shared" si="28"/>
        <v>2.3486405579572399E-2</v>
      </c>
      <c r="H215" s="259">
        <f t="shared" si="29"/>
        <v>80.060604182165349</v>
      </c>
      <c r="I215" s="275">
        <f t="shared" si="30"/>
        <v>-80.090313334733196</v>
      </c>
      <c r="J215" s="275"/>
      <c r="K215" s="276">
        <v>653785.11475840921</v>
      </c>
      <c r="L215" s="277">
        <v>558436.62030682515</v>
      </c>
      <c r="M215" s="278">
        <f t="shared" si="31"/>
        <v>-48.034506020949152</v>
      </c>
      <c r="N215" s="279">
        <v>614060.86519247526</v>
      </c>
      <c r="O215" s="280">
        <v>550430.08767461393</v>
      </c>
      <c r="P215" s="281">
        <f t="shared" si="32"/>
        <v>-32.055807313784051</v>
      </c>
      <c r="R215" s="375">
        <v>2</v>
      </c>
    </row>
    <row r="216" spans="1:18" ht="14.4">
      <c r="A216">
        <v>635</v>
      </c>
      <c r="B216" t="s">
        <v>210</v>
      </c>
      <c r="C216" s="319">
        <v>6439</v>
      </c>
      <c r="D216" s="266">
        <v>27682624.061653588</v>
      </c>
      <c r="E216" s="270">
        <v>27662706.366418295</v>
      </c>
      <c r="F216" s="257">
        <f t="shared" si="27"/>
        <v>-19917.695235293359</v>
      </c>
      <c r="G216" s="258">
        <f t="shared" si="28"/>
        <v>-7.1950170586912194E-4</v>
      </c>
      <c r="H216" s="259">
        <f t="shared" si="29"/>
        <v>-3.0932901437014069</v>
      </c>
      <c r="I216" s="275">
        <f t="shared" si="30"/>
        <v>3.0980841757953819</v>
      </c>
      <c r="J216" s="275"/>
      <c r="K216" s="276">
        <v>-66417.489924504407</v>
      </c>
      <c r="L216" s="277">
        <v>-54468.801734895053</v>
      </c>
      <c r="M216" s="278">
        <f t="shared" si="31"/>
        <v>1.8556745130624872</v>
      </c>
      <c r="N216" s="279">
        <v>-106243.53919095029</v>
      </c>
      <c r="O216" s="280">
        <v>-98243.663372613184</v>
      </c>
      <c r="P216" s="281">
        <f t="shared" si="32"/>
        <v>1.2424096627328949</v>
      </c>
      <c r="R216" s="375">
        <v>6</v>
      </c>
    </row>
    <row r="217" spans="1:18" ht="14.4">
      <c r="A217">
        <v>636</v>
      </c>
      <c r="B217" t="s">
        <v>211</v>
      </c>
      <c r="C217" s="319">
        <v>8222</v>
      </c>
      <c r="D217" s="266">
        <v>31517397.837236129</v>
      </c>
      <c r="E217" s="270">
        <v>30600532.291705616</v>
      </c>
      <c r="F217" s="257">
        <f t="shared" si="27"/>
        <v>-916865.54553051293</v>
      </c>
      <c r="G217" s="258">
        <f t="shared" si="28"/>
        <v>-2.9090775522314379E-2</v>
      </c>
      <c r="H217" s="259">
        <f t="shared" si="29"/>
        <v>-111.51368833988238</v>
      </c>
      <c r="I217" s="275">
        <f t="shared" si="30"/>
        <v>111.49935964936068</v>
      </c>
      <c r="J217" s="275"/>
      <c r="K217" s="276">
        <v>-18540.028925501207</v>
      </c>
      <c r="L217" s="277">
        <v>531586.66022544005</v>
      </c>
      <c r="M217" s="278">
        <f t="shared" si="31"/>
        <v>66.909108386151928</v>
      </c>
      <c r="N217" s="279">
        <v>-149647.34882601048</v>
      </c>
      <c r="O217" s="280">
        <v>216973.69706009197</v>
      </c>
      <c r="P217" s="281">
        <f t="shared" si="32"/>
        <v>44.590251263208764</v>
      </c>
      <c r="R217" s="375">
        <v>2</v>
      </c>
    </row>
    <row r="218" spans="1:18" ht="14.4">
      <c r="A218">
        <v>638</v>
      </c>
      <c r="B218" t="s">
        <v>212</v>
      </c>
      <c r="C218" s="319">
        <v>51149</v>
      </c>
      <c r="D218" s="266">
        <v>172027201.53915384</v>
      </c>
      <c r="E218" s="270">
        <v>173281292.00437433</v>
      </c>
      <c r="F218" s="257">
        <f t="shared" si="27"/>
        <v>1254090.4652204812</v>
      </c>
      <c r="G218" s="258">
        <f t="shared" si="28"/>
        <v>7.2900707213739502E-3</v>
      </c>
      <c r="H218" s="259">
        <f t="shared" si="29"/>
        <v>24.51837700092829</v>
      </c>
      <c r="I218" s="275">
        <f t="shared" si="30"/>
        <v>-24.485873655228382</v>
      </c>
      <c r="J218" s="275"/>
      <c r="K218" s="276">
        <v>14297040.322339902</v>
      </c>
      <c r="L218" s="277">
        <v>13544482.154778905</v>
      </c>
      <c r="M218" s="278">
        <f t="shared" si="31"/>
        <v>-14.713057294590246</v>
      </c>
      <c r="N218" s="279">
        <v>6230351.0312569141</v>
      </c>
      <c r="O218" s="280">
        <v>5730481.2472266341</v>
      </c>
      <c r="P218" s="281">
        <f t="shared" si="32"/>
        <v>-9.7728163606381369</v>
      </c>
      <c r="R218" s="375">
        <v>1</v>
      </c>
    </row>
    <row r="219" spans="1:18" ht="14.4">
      <c r="A219">
        <v>678</v>
      </c>
      <c r="B219" t="s">
        <v>213</v>
      </c>
      <c r="C219" s="319">
        <v>24260</v>
      </c>
      <c r="D219" s="266">
        <v>102152231.47084628</v>
      </c>
      <c r="E219" s="270">
        <v>100590043.27101809</v>
      </c>
      <c r="F219" s="257">
        <f t="shared" si="27"/>
        <v>-1562188.1998281926</v>
      </c>
      <c r="G219" s="258">
        <f t="shared" si="28"/>
        <v>-1.5292746691236335E-2</v>
      </c>
      <c r="H219" s="259">
        <f t="shared" si="29"/>
        <v>-64.393577898936215</v>
      </c>
      <c r="I219" s="275">
        <f t="shared" si="30"/>
        <v>64.366794519334405</v>
      </c>
      <c r="J219" s="275"/>
      <c r="K219" s="276">
        <v>1208155.904785329</v>
      </c>
      <c r="L219" s="277">
        <v>2145509.4276835839</v>
      </c>
      <c r="M219" s="278">
        <f t="shared" si="31"/>
        <v>38.637820399763186</v>
      </c>
      <c r="N219" s="279">
        <v>800083.71615171281</v>
      </c>
      <c r="O219" s="280">
        <v>1424268.6282925105</v>
      </c>
      <c r="P219" s="281">
        <f t="shared" si="32"/>
        <v>25.728974119571216</v>
      </c>
      <c r="R219" s="375">
        <v>17</v>
      </c>
    </row>
    <row r="220" spans="1:18" ht="14.4">
      <c r="A220">
        <v>680</v>
      </c>
      <c r="B220" t="s">
        <v>214</v>
      </c>
      <c r="C220" s="319">
        <v>24810</v>
      </c>
      <c r="D220" s="266">
        <v>90685408.400236696</v>
      </c>
      <c r="E220" s="270">
        <v>93845943.173678726</v>
      </c>
      <c r="F220" s="257">
        <f t="shared" si="27"/>
        <v>3160534.77344203</v>
      </c>
      <c r="G220" s="258">
        <f t="shared" si="28"/>
        <v>3.4851635221105542E-2</v>
      </c>
      <c r="H220" s="259">
        <f t="shared" si="29"/>
        <v>127.3895515293039</v>
      </c>
      <c r="I220" s="275">
        <f t="shared" si="30"/>
        <v>-127.33248389372109</v>
      </c>
      <c r="J220" s="275"/>
      <c r="K220" s="276">
        <v>-133595.95753684593</v>
      </c>
      <c r="L220" s="277">
        <v>-2030005.2962019176</v>
      </c>
      <c r="M220" s="278">
        <f t="shared" si="31"/>
        <v>-76.437297003831986</v>
      </c>
      <c r="N220" s="279">
        <v>577349.12044288695</v>
      </c>
      <c r="O220" s="280">
        <v>-685360.46629526175</v>
      </c>
      <c r="P220" s="281">
        <f t="shared" si="32"/>
        <v>-50.895186889889104</v>
      </c>
      <c r="R220" s="375">
        <v>2</v>
      </c>
    </row>
    <row r="221" spans="1:18" ht="14.4">
      <c r="A221">
        <v>681</v>
      </c>
      <c r="B221" t="s">
        <v>215</v>
      </c>
      <c r="C221" s="319">
        <v>3330</v>
      </c>
      <c r="D221" s="266">
        <v>15692960.976924904</v>
      </c>
      <c r="E221" s="270">
        <v>15852727.293993816</v>
      </c>
      <c r="F221" s="257">
        <f t="shared" si="27"/>
        <v>159766.31706891209</v>
      </c>
      <c r="G221" s="258">
        <f t="shared" si="28"/>
        <v>1.0180763037889036E-2</v>
      </c>
      <c r="H221" s="259">
        <f t="shared" si="29"/>
        <v>47.977872993667297</v>
      </c>
      <c r="I221" s="275">
        <f t="shared" si="30"/>
        <v>-48.031288747818877</v>
      </c>
      <c r="J221" s="275"/>
      <c r="K221" s="276">
        <v>468405.33619894285</v>
      </c>
      <c r="L221" s="277">
        <v>372556.66111358406</v>
      </c>
      <c r="M221" s="278">
        <f t="shared" si="31"/>
        <v>-28.783385911519154</v>
      </c>
      <c r="N221" s="279">
        <v>438658.12639755395</v>
      </c>
      <c r="O221" s="280">
        <v>374562.60995267588</v>
      </c>
      <c r="P221" s="281">
        <f t="shared" si="32"/>
        <v>-19.247902836299723</v>
      </c>
      <c r="R221" s="375">
        <v>10</v>
      </c>
    </row>
    <row r="222" spans="1:18" ht="14.4">
      <c r="A222">
        <v>683</v>
      </c>
      <c r="B222" t="s">
        <v>216</v>
      </c>
      <c r="C222" s="319">
        <v>3670</v>
      </c>
      <c r="D222" s="266">
        <v>20134414.386992626</v>
      </c>
      <c r="E222" s="270">
        <v>19478297.880843148</v>
      </c>
      <c r="F222" s="257">
        <f t="shared" si="27"/>
        <v>-656116.50614947826</v>
      </c>
      <c r="G222" s="258">
        <f t="shared" si="28"/>
        <v>-3.2586818446199615E-2</v>
      </c>
      <c r="H222" s="259">
        <f t="shared" si="29"/>
        <v>-178.77833955026657</v>
      </c>
      <c r="I222" s="275">
        <f t="shared" si="30"/>
        <v>178.71977029636145</v>
      </c>
      <c r="J222" s="275"/>
      <c r="K222" s="276">
        <v>-792339.39152986871</v>
      </c>
      <c r="L222" s="277">
        <v>-398656.05593182635</v>
      </c>
      <c r="M222" s="278">
        <f t="shared" si="31"/>
        <v>107.27066365069274</v>
      </c>
      <c r="N222" s="279">
        <v>-229452.72984282419</v>
      </c>
      <c r="O222" s="280">
        <v>32765.491546780006</v>
      </c>
      <c r="P222" s="281">
        <f t="shared" si="32"/>
        <v>71.449106645668721</v>
      </c>
      <c r="R222" s="375">
        <v>19</v>
      </c>
    </row>
    <row r="223" spans="1:18" ht="14.4">
      <c r="A223">
        <v>684</v>
      </c>
      <c r="B223" t="s">
        <v>217</v>
      </c>
      <c r="C223" s="319">
        <v>38959</v>
      </c>
      <c r="D223" s="266">
        <v>149755029.73463148</v>
      </c>
      <c r="E223" s="270">
        <v>151338671.1418165</v>
      </c>
      <c r="F223" s="257">
        <f t="shared" si="27"/>
        <v>1583641.4071850181</v>
      </c>
      <c r="G223" s="258">
        <f t="shared" si="28"/>
        <v>1.057487958829335E-2</v>
      </c>
      <c r="H223" s="259">
        <f t="shared" si="29"/>
        <v>40.648923411407324</v>
      </c>
      <c r="I223" s="275">
        <f t="shared" si="30"/>
        <v>-40.668379719845973</v>
      </c>
      <c r="J223" s="275"/>
      <c r="K223" s="276">
        <v>5095554.0548638199</v>
      </c>
      <c r="L223" s="277">
        <v>4145416.5769342268</v>
      </c>
      <c r="M223" s="278">
        <f t="shared" si="31"/>
        <v>-24.388138246094435</v>
      </c>
      <c r="N223" s="279">
        <v>5165541.5313064419</v>
      </c>
      <c r="O223" s="280">
        <v>4531279.6037305556</v>
      </c>
      <c r="P223" s="281">
        <f t="shared" si="32"/>
        <v>-16.280241473751541</v>
      </c>
      <c r="R223" s="375">
        <v>4</v>
      </c>
    </row>
    <row r="224" spans="1:18" ht="14.4">
      <c r="A224">
        <v>686</v>
      </c>
      <c r="B224" t="s">
        <v>218</v>
      </c>
      <c r="C224" s="319">
        <v>3033</v>
      </c>
      <c r="D224" s="266">
        <v>17653867.695071399</v>
      </c>
      <c r="E224" s="270">
        <v>16705042.30598022</v>
      </c>
      <c r="F224" s="257">
        <f t="shared" si="27"/>
        <v>-948825.38909117877</v>
      </c>
      <c r="G224" s="258">
        <f t="shared" si="28"/>
        <v>-5.374603489047737E-2</v>
      </c>
      <c r="H224" s="259">
        <f t="shared" si="29"/>
        <v>-312.83395617908963</v>
      </c>
      <c r="I224" s="275">
        <f t="shared" si="30"/>
        <v>312.79564293466694</v>
      </c>
      <c r="J224" s="275"/>
      <c r="K224" s="276">
        <v>-996286.42114891601</v>
      </c>
      <c r="L224" s="277">
        <v>-426983.92624498799</v>
      </c>
      <c r="M224" s="278">
        <f t="shared" si="31"/>
        <v>187.70276785490537</v>
      </c>
      <c r="N224" s="279">
        <v>-799286.02030608081</v>
      </c>
      <c r="O224" s="280">
        <v>-419879.33018916391</v>
      </c>
      <c r="P224" s="281">
        <f t="shared" si="32"/>
        <v>125.09287507976158</v>
      </c>
      <c r="R224" s="375">
        <v>11</v>
      </c>
    </row>
    <row r="225" spans="1:18" ht="14.4">
      <c r="A225">
        <v>687</v>
      </c>
      <c r="B225" t="s">
        <v>219</v>
      </c>
      <c r="C225" s="319">
        <v>1513</v>
      </c>
      <c r="D225" s="266">
        <v>10233301.689597916</v>
      </c>
      <c r="E225" s="270">
        <v>10060732.380567329</v>
      </c>
      <c r="F225" s="257">
        <f t="shared" si="27"/>
        <v>-172569.30903058685</v>
      </c>
      <c r="G225" s="258">
        <f t="shared" si="28"/>
        <v>-1.6863502539556947E-2</v>
      </c>
      <c r="H225" s="259">
        <f t="shared" si="29"/>
        <v>-114.05770590256897</v>
      </c>
      <c r="I225" s="275">
        <f t="shared" si="30"/>
        <v>113.91443368457512</v>
      </c>
      <c r="J225" s="275"/>
      <c r="K225" s="276">
        <v>-292896.36728557182</v>
      </c>
      <c r="L225" s="277">
        <v>-189341.23612283001</v>
      </c>
      <c r="M225" s="278">
        <f t="shared" si="31"/>
        <v>68.443576445962861</v>
      </c>
      <c r="N225" s="279">
        <v>-352603.88427035289</v>
      </c>
      <c r="O225" s="280">
        <v>-283806.47726833256</v>
      </c>
      <c r="P225" s="281">
        <f t="shared" si="32"/>
        <v>45.470857238612254</v>
      </c>
      <c r="R225" s="375">
        <v>11</v>
      </c>
    </row>
    <row r="226" spans="1:18" ht="14.4">
      <c r="A226">
        <v>689</v>
      </c>
      <c r="B226" t="s">
        <v>220</v>
      </c>
      <c r="C226" s="319">
        <v>3092</v>
      </c>
      <c r="D226" s="266">
        <v>16759673.047192574</v>
      </c>
      <c r="E226" s="270">
        <v>16191867.866972402</v>
      </c>
      <c r="F226" s="257">
        <f t="shared" si="27"/>
        <v>-567805.18022017181</v>
      </c>
      <c r="G226" s="258">
        <f t="shared" si="28"/>
        <v>-3.3879251619129011E-2</v>
      </c>
      <c r="H226" s="259">
        <f t="shared" si="29"/>
        <v>-183.63686294313447</v>
      </c>
      <c r="I226" s="275">
        <f t="shared" si="30"/>
        <v>183.55315005234016</v>
      </c>
      <c r="J226" s="275"/>
      <c r="K226" s="276">
        <v>1129509.06268098</v>
      </c>
      <c r="L226" s="277">
        <v>1470208.3454219922</v>
      </c>
      <c r="M226" s="278">
        <f t="shared" si="31"/>
        <v>110.18734888131057</v>
      </c>
      <c r="N226" s="279">
        <v>789964.38609171181</v>
      </c>
      <c r="O226" s="280">
        <v>1016811.4433125353</v>
      </c>
      <c r="P226" s="281">
        <f t="shared" si="32"/>
        <v>73.365801171029588</v>
      </c>
      <c r="R226" s="375">
        <v>9</v>
      </c>
    </row>
    <row r="227" spans="1:18" ht="14.4">
      <c r="A227">
        <v>691</v>
      </c>
      <c r="B227" t="s">
        <v>221</v>
      </c>
      <c r="C227" s="319">
        <v>2690</v>
      </c>
      <c r="D227" s="266">
        <v>12483117.751859296</v>
      </c>
      <c r="E227" s="270">
        <v>12501655.151850088</v>
      </c>
      <c r="F227" s="257">
        <f t="shared" si="27"/>
        <v>18537.399990791455</v>
      </c>
      <c r="G227" s="258">
        <f t="shared" si="28"/>
        <v>1.4849976071106439E-3</v>
      </c>
      <c r="H227" s="259">
        <f t="shared" si="29"/>
        <v>6.8912267623760055</v>
      </c>
      <c r="I227" s="275">
        <f t="shared" si="30"/>
        <v>-6.933051652086097</v>
      </c>
      <c r="J227" s="275"/>
      <c r="K227" s="276">
        <v>542600.85748709925</v>
      </c>
      <c r="L227" s="277">
        <v>531485.44803853391</v>
      </c>
      <c r="M227" s="278">
        <f t="shared" si="31"/>
        <v>-4.1321224715856255</v>
      </c>
      <c r="N227" s="279">
        <v>58297.798095752107</v>
      </c>
      <c r="O227" s="280">
        <v>50763.298600205839</v>
      </c>
      <c r="P227" s="281">
        <f t="shared" si="32"/>
        <v>-2.8009291805004715</v>
      </c>
      <c r="R227" s="375">
        <v>17</v>
      </c>
    </row>
    <row r="228" spans="1:18" ht="14.4">
      <c r="A228">
        <v>694</v>
      </c>
      <c r="B228" t="s">
        <v>222</v>
      </c>
      <c r="C228" s="319">
        <v>28521</v>
      </c>
      <c r="D228" s="266">
        <v>108631868.77563421</v>
      </c>
      <c r="E228" s="270">
        <v>107760309.60778086</v>
      </c>
      <c r="F228" s="257">
        <f t="shared" si="27"/>
        <v>-871559.16785335541</v>
      </c>
      <c r="G228" s="258">
        <f t="shared" si="28"/>
        <v>-8.0230523296386802E-3</v>
      </c>
      <c r="H228" s="259">
        <f t="shared" si="29"/>
        <v>-30.558506639085426</v>
      </c>
      <c r="I228" s="275">
        <f t="shared" si="30"/>
        <v>30.520057387774294</v>
      </c>
      <c r="J228" s="275"/>
      <c r="K228" s="276">
        <v>-397138.85914855823</v>
      </c>
      <c r="L228" s="277">
        <v>125865.16744013167</v>
      </c>
      <c r="M228" s="278">
        <f t="shared" si="31"/>
        <v>18.337506629805752</v>
      </c>
      <c r="N228" s="279">
        <v>1318536.44774536</v>
      </c>
      <c r="O228" s="280">
        <v>1665994.9779133808</v>
      </c>
      <c r="P228" s="281">
        <f t="shared" si="32"/>
        <v>12.182550757968544</v>
      </c>
      <c r="R228" s="375">
        <v>5</v>
      </c>
    </row>
    <row r="229" spans="1:18" ht="14.4">
      <c r="A229">
        <v>697</v>
      </c>
      <c r="B229" t="s">
        <v>223</v>
      </c>
      <c r="C229" s="319">
        <v>1210</v>
      </c>
      <c r="D229" s="266">
        <v>7824205.1039639385</v>
      </c>
      <c r="E229" s="270">
        <v>7868007.0053934511</v>
      </c>
      <c r="F229" s="257">
        <f t="shared" si="27"/>
        <v>43801.901429512538</v>
      </c>
      <c r="G229" s="258">
        <f t="shared" si="28"/>
        <v>5.5982557777430192E-3</v>
      </c>
      <c r="H229" s="259">
        <f t="shared" si="29"/>
        <v>36.199918536787223</v>
      </c>
      <c r="I229" s="275">
        <f t="shared" si="30"/>
        <v>-36.296982542679572</v>
      </c>
      <c r="J229" s="275"/>
      <c r="K229" s="276">
        <v>-69085.151303993844</v>
      </c>
      <c r="L229" s="277">
        <v>-95358.953015399791</v>
      </c>
      <c r="M229" s="278">
        <f t="shared" si="31"/>
        <v>-21.713885711905743</v>
      </c>
      <c r="N229" s="279">
        <v>-34279.641955663748</v>
      </c>
      <c r="O229" s="280">
        <v>-51925.189120900082</v>
      </c>
      <c r="P229" s="281">
        <f t="shared" si="32"/>
        <v>-14.58309683077383</v>
      </c>
      <c r="R229" s="375">
        <v>18</v>
      </c>
    </row>
    <row r="230" spans="1:18" ht="14.4">
      <c r="A230">
        <v>698</v>
      </c>
      <c r="B230" t="s">
        <v>224</v>
      </c>
      <c r="C230" s="319">
        <v>64180</v>
      </c>
      <c r="D230" s="266">
        <v>258707045.43857855</v>
      </c>
      <c r="E230" s="270">
        <v>252998989.4780775</v>
      </c>
      <c r="F230" s="257">
        <f t="shared" si="27"/>
        <v>-5708055.960501045</v>
      </c>
      <c r="G230" s="258">
        <f t="shared" si="28"/>
        <v>-2.206378241777043E-2</v>
      </c>
      <c r="H230" s="259">
        <f t="shared" si="29"/>
        <v>-88.938235595217279</v>
      </c>
      <c r="I230" s="275">
        <f t="shared" si="30"/>
        <v>88.969891298109516</v>
      </c>
      <c r="J230" s="275"/>
      <c r="K230" s="276">
        <v>-21866938.844747391</v>
      </c>
      <c r="L230" s="277">
        <v>-18442232.224565633</v>
      </c>
      <c r="M230" s="278">
        <f t="shared" si="31"/>
        <v>53.360963231252072</v>
      </c>
      <c r="N230" s="279">
        <v>-14239564.998743877</v>
      </c>
      <c r="O230" s="280">
        <v>-11954183.995412966</v>
      </c>
      <c r="P230" s="281">
        <f t="shared" si="32"/>
        <v>35.608928066857445</v>
      </c>
      <c r="R230" s="375">
        <v>19</v>
      </c>
    </row>
    <row r="231" spans="1:18" ht="14.4">
      <c r="A231">
        <v>700</v>
      </c>
      <c r="B231" t="s">
        <v>225</v>
      </c>
      <c r="C231" s="319">
        <v>4913</v>
      </c>
      <c r="D231" s="266">
        <v>23388291.999215499</v>
      </c>
      <c r="E231" s="270">
        <v>23044480.173908323</v>
      </c>
      <c r="F231" s="257">
        <f t="shared" si="27"/>
        <v>-343811.82530717552</v>
      </c>
      <c r="G231" s="258">
        <f t="shared" si="28"/>
        <v>-1.4700168157585335E-2</v>
      </c>
      <c r="H231" s="259">
        <f t="shared" si="29"/>
        <v>-69.980017363561061</v>
      </c>
      <c r="I231" s="275">
        <f t="shared" si="30"/>
        <v>69.961593625690611</v>
      </c>
      <c r="J231" s="275"/>
      <c r="K231" s="276">
        <v>24491.904781800073</v>
      </c>
      <c r="L231" s="277">
        <v>230784.65618846891</v>
      </c>
      <c r="M231" s="278">
        <f t="shared" si="31"/>
        <v>41.9891616948237</v>
      </c>
      <c r="N231" s="279">
        <v>363257.22067607666</v>
      </c>
      <c r="O231" s="280">
        <v>500685.7787524258</v>
      </c>
      <c r="P231" s="281">
        <f t="shared" si="32"/>
        <v>27.972431930866914</v>
      </c>
      <c r="R231" s="375">
        <v>9</v>
      </c>
    </row>
    <row r="232" spans="1:18" ht="14.4">
      <c r="A232">
        <v>702</v>
      </c>
      <c r="B232" t="s">
        <v>226</v>
      </c>
      <c r="C232" s="319">
        <v>4155</v>
      </c>
      <c r="D232" s="266">
        <v>21805571.632735141</v>
      </c>
      <c r="E232" s="270">
        <v>20961838.670669135</v>
      </c>
      <c r="F232" s="257">
        <f t="shared" si="27"/>
        <v>-843732.96206600592</v>
      </c>
      <c r="G232" s="258">
        <f t="shared" si="28"/>
        <v>-3.869345762985503E-2</v>
      </c>
      <c r="H232" s="259">
        <f t="shared" si="29"/>
        <v>-203.06449147196292</v>
      </c>
      <c r="I232" s="275">
        <f t="shared" si="30"/>
        <v>202.9934082431015</v>
      </c>
      <c r="J232" s="275"/>
      <c r="K232" s="276">
        <v>131508.66390615053</v>
      </c>
      <c r="L232" s="277">
        <v>637766.89725443523</v>
      </c>
      <c r="M232" s="278">
        <f t="shared" si="31"/>
        <v>121.84313678659079</v>
      </c>
      <c r="N232" s="279">
        <v>-89933.549841044558</v>
      </c>
      <c r="O232" s="280">
        <v>247245.8280607574</v>
      </c>
      <c r="P232" s="281">
        <f t="shared" si="32"/>
        <v>81.150271456510694</v>
      </c>
      <c r="R232" s="375">
        <v>6</v>
      </c>
    </row>
    <row r="233" spans="1:18" ht="14.4">
      <c r="A233">
        <v>704</v>
      </c>
      <c r="B233" t="s">
        <v>227</v>
      </c>
      <c r="C233" s="319">
        <v>6379</v>
      </c>
      <c r="D233" s="266">
        <v>19459253.189540323</v>
      </c>
      <c r="E233" s="270">
        <v>19332734.673876345</v>
      </c>
      <c r="F233" s="257">
        <f t="shared" si="27"/>
        <v>-126518.51566397771</v>
      </c>
      <c r="G233" s="258">
        <f t="shared" si="28"/>
        <v>-6.501714861903516E-3</v>
      </c>
      <c r="H233" s="259">
        <f t="shared" si="29"/>
        <v>-19.833597062859024</v>
      </c>
      <c r="I233" s="275">
        <f t="shared" si="30"/>
        <v>19.839192240253144</v>
      </c>
      <c r="J233" s="275"/>
      <c r="K233" s="276">
        <v>368904.36564034637</v>
      </c>
      <c r="L233" s="277">
        <v>444813.24471233913</v>
      </c>
      <c r="M233" s="278">
        <f t="shared" si="31"/>
        <v>11.899808601974097</v>
      </c>
      <c r="N233" s="279">
        <v>-62926.853982607601</v>
      </c>
      <c r="O233" s="280">
        <v>-12281.525754025564</v>
      </c>
      <c r="P233" s="281">
        <f t="shared" si="32"/>
        <v>7.9393836382790468</v>
      </c>
      <c r="R233" s="375">
        <v>2</v>
      </c>
    </row>
    <row r="234" spans="1:18" ht="14.4">
      <c r="A234">
        <v>707</v>
      </c>
      <c r="B234" t="s">
        <v>228</v>
      </c>
      <c r="C234" s="319">
        <v>2032</v>
      </c>
      <c r="D234" s="266">
        <v>11381700.778012965</v>
      </c>
      <c r="E234" s="270">
        <v>11465108.913561646</v>
      </c>
      <c r="F234" s="257">
        <f t="shared" si="27"/>
        <v>83408.135548681021</v>
      </c>
      <c r="G234" s="258">
        <f t="shared" si="28"/>
        <v>7.3282664142610282E-3</v>
      </c>
      <c r="H234" s="259">
        <f t="shared" si="29"/>
        <v>41.047310801516254</v>
      </c>
      <c r="I234" s="275">
        <f t="shared" si="30"/>
        <v>-41.127965914965017</v>
      </c>
      <c r="J234" s="275"/>
      <c r="K234" s="276">
        <v>164674.92679496965</v>
      </c>
      <c r="L234" s="277">
        <v>114640.28682437965</v>
      </c>
      <c r="M234" s="278">
        <f t="shared" si="31"/>
        <v>-24.623346442219486</v>
      </c>
      <c r="N234" s="279">
        <v>279537.68185277825</v>
      </c>
      <c r="O234" s="280">
        <v>246000.29508415933</v>
      </c>
      <c r="P234" s="281">
        <f t="shared" si="32"/>
        <v>-16.504619472745532</v>
      </c>
      <c r="R234" s="375">
        <v>12</v>
      </c>
    </row>
    <row r="235" spans="1:18" ht="14.4">
      <c r="A235">
        <v>710</v>
      </c>
      <c r="B235" t="s">
        <v>229</v>
      </c>
      <c r="C235" s="319">
        <v>27484</v>
      </c>
      <c r="D235" s="266">
        <v>117376995.72298642</v>
      </c>
      <c r="E235" s="270">
        <v>113388399.63715878</v>
      </c>
      <c r="F235" s="257">
        <f t="shared" si="27"/>
        <v>-3988596.0858276337</v>
      </c>
      <c r="G235" s="258">
        <f t="shared" si="28"/>
        <v>-3.3981071514565357E-2</v>
      </c>
      <c r="H235" s="259">
        <f t="shared" si="29"/>
        <v>-145.12429361911052</v>
      </c>
      <c r="I235" s="275">
        <f t="shared" si="30"/>
        <v>145.10683441255804</v>
      </c>
      <c r="J235" s="275"/>
      <c r="K235" s="276">
        <v>-4328872.1656706752</v>
      </c>
      <c r="L235" s="277">
        <v>-1935684.5290115527</v>
      </c>
      <c r="M235" s="278">
        <f t="shared" si="31"/>
        <v>87.075667175779458</v>
      </c>
      <c r="N235" s="279">
        <v>-1221505.3455643367</v>
      </c>
      <c r="O235" s="280">
        <v>373423.25477128586</v>
      </c>
      <c r="P235" s="281">
        <f t="shared" si="32"/>
        <v>58.031167236778586</v>
      </c>
      <c r="R235" s="375">
        <v>1</v>
      </c>
    </row>
    <row r="236" spans="1:18" ht="14.4">
      <c r="A236">
        <v>729</v>
      </c>
      <c r="B236" t="s">
        <v>230</v>
      </c>
      <c r="C236" s="319">
        <v>9117</v>
      </c>
      <c r="D236" s="266">
        <v>43246882.175291419</v>
      </c>
      <c r="E236" s="270">
        <v>43494410.314101383</v>
      </c>
      <c r="F236" s="257">
        <f t="shared" si="27"/>
        <v>247528.13880996406</v>
      </c>
      <c r="G236" s="258">
        <f t="shared" si="28"/>
        <v>5.7236065667500592E-3</v>
      </c>
      <c r="H236" s="259">
        <f t="shared" si="29"/>
        <v>27.150174268944177</v>
      </c>
      <c r="I236" s="275">
        <f t="shared" si="30"/>
        <v>-27.20263420590469</v>
      </c>
      <c r="J236" s="275"/>
      <c r="K236" s="276">
        <v>123482.79004351576</v>
      </c>
      <c r="L236" s="277">
        <v>-25004.206286530865</v>
      </c>
      <c r="M236" s="278">
        <f t="shared" si="31"/>
        <v>-16.286826404524145</v>
      </c>
      <c r="N236" s="279">
        <v>283378.3403821871</v>
      </c>
      <c r="O236" s="280">
        <v>183858.92065700068</v>
      </c>
      <c r="P236" s="281">
        <f t="shared" si="32"/>
        <v>-10.915807801380545</v>
      </c>
      <c r="R236" s="375">
        <v>13</v>
      </c>
    </row>
    <row r="237" spans="1:18" ht="14.4">
      <c r="A237">
        <v>732</v>
      </c>
      <c r="B237" t="s">
        <v>231</v>
      </c>
      <c r="C237" s="319">
        <v>3416</v>
      </c>
      <c r="D237" s="266">
        <v>23019861.271481175</v>
      </c>
      <c r="E237" s="270">
        <v>23138846.126332399</v>
      </c>
      <c r="F237" s="257">
        <f t="shared" si="27"/>
        <v>118984.85485122353</v>
      </c>
      <c r="G237" s="258">
        <f t="shared" si="28"/>
        <v>5.168791134229439E-3</v>
      </c>
      <c r="H237" s="259">
        <f t="shared" si="29"/>
        <v>34.831631982208293</v>
      </c>
      <c r="I237" s="275">
        <f t="shared" si="30"/>
        <v>-34.831401291031007</v>
      </c>
      <c r="J237" s="275"/>
      <c r="K237" s="276">
        <v>-545544.63024855475</v>
      </c>
      <c r="L237" s="277">
        <v>-616935.59240299731</v>
      </c>
      <c r="M237" s="278">
        <f t="shared" si="31"/>
        <v>-20.898993604930492</v>
      </c>
      <c r="N237" s="279">
        <v>618966.55828274123</v>
      </c>
      <c r="O237" s="280">
        <v>571373.45362702187</v>
      </c>
      <c r="P237" s="281">
        <f t="shared" si="32"/>
        <v>-13.932407686100516</v>
      </c>
      <c r="R237" s="375">
        <v>19</v>
      </c>
    </row>
    <row r="238" spans="1:18" ht="14.4">
      <c r="A238">
        <v>734</v>
      </c>
      <c r="B238" t="s">
        <v>232</v>
      </c>
      <c r="C238" s="319">
        <v>51400</v>
      </c>
      <c r="D238" s="266">
        <v>213100531.63529322</v>
      </c>
      <c r="E238" s="270">
        <v>214469812.87689772</v>
      </c>
      <c r="F238" s="257">
        <f t="shared" si="27"/>
        <v>1369281.241604507</v>
      </c>
      <c r="G238" s="258">
        <f t="shared" si="28"/>
        <v>6.4255177173745247E-3</v>
      </c>
      <c r="H238" s="259">
        <f t="shared" si="29"/>
        <v>26.639712871683017</v>
      </c>
      <c r="I238" s="275">
        <f t="shared" si="30"/>
        <v>-26.663649057029097</v>
      </c>
      <c r="J238" s="275"/>
      <c r="K238" s="276">
        <v>-2487116.5794258942</v>
      </c>
      <c r="L238" s="277">
        <v>-3308608.4432117837</v>
      </c>
      <c r="M238" s="278">
        <f t="shared" si="31"/>
        <v>-15.982331980270223</v>
      </c>
      <c r="N238" s="279">
        <v>309393.39313882607</v>
      </c>
      <c r="O238" s="280">
        <v>-239626.30460658</v>
      </c>
      <c r="P238" s="281">
        <f t="shared" si="32"/>
        <v>-10.681317076758873</v>
      </c>
      <c r="R238" s="375">
        <v>2</v>
      </c>
    </row>
    <row r="239" spans="1:18" ht="14.4">
      <c r="A239">
        <v>738</v>
      </c>
      <c r="B239" t="s">
        <v>233</v>
      </c>
      <c r="C239" s="319">
        <v>2959</v>
      </c>
      <c r="D239" s="266">
        <v>10512750.439075278</v>
      </c>
      <c r="E239" s="270">
        <v>10523583.586074075</v>
      </c>
      <c r="F239" s="257">
        <f t="shared" si="27"/>
        <v>10833.146998796612</v>
      </c>
      <c r="G239" s="258">
        <f t="shared" si="28"/>
        <v>1.030476949070382E-3</v>
      </c>
      <c r="H239" s="259">
        <f t="shared" si="29"/>
        <v>3.6610838116919946</v>
      </c>
      <c r="I239" s="275">
        <f t="shared" si="30"/>
        <v>-3.6591536755763316</v>
      </c>
      <c r="J239" s="275"/>
      <c r="K239" s="276">
        <v>49480.871822607842</v>
      </c>
      <c r="L239" s="277">
        <v>42980.626732935554</v>
      </c>
      <c r="M239" s="278">
        <f t="shared" si="31"/>
        <v>-2.1967708988415975</v>
      </c>
      <c r="N239" s="279">
        <v>-5136.5945934219262</v>
      </c>
      <c r="O239" s="280">
        <v>-9463.7852297800055</v>
      </c>
      <c r="P239" s="281">
        <f t="shared" si="32"/>
        <v>-1.4623827767347344</v>
      </c>
      <c r="R239" s="375">
        <v>2</v>
      </c>
    </row>
    <row r="240" spans="1:18" ht="14.4">
      <c r="A240">
        <v>739</v>
      </c>
      <c r="B240" t="s">
        <v>234</v>
      </c>
      <c r="C240" s="319">
        <v>3261</v>
      </c>
      <c r="D240" s="266">
        <v>16100228.865146942</v>
      </c>
      <c r="E240" s="270">
        <v>16032387.582548911</v>
      </c>
      <c r="F240" s="257">
        <f t="shared" si="27"/>
        <v>-67841.282598031685</v>
      </c>
      <c r="G240" s="258">
        <f t="shared" si="28"/>
        <v>-4.2136843622696237E-3</v>
      </c>
      <c r="H240" s="259">
        <f t="shared" si="29"/>
        <v>-20.803827843615974</v>
      </c>
      <c r="I240" s="275">
        <f t="shared" si="30"/>
        <v>20.709806914402446</v>
      </c>
      <c r="J240" s="275"/>
      <c r="K240" s="276">
        <v>1438017.4488031343</v>
      </c>
      <c r="L240" s="277">
        <v>1478741.3775588991</v>
      </c>
      <c r="M240" s="278">
        <f t="shared" si="31"/>
        <v>12.488171958222891</v>
      </c>
      <c r="N240" s="279">
        <v>1204309.2226618777</v>
      </c>
      <c r="O240" s="280">
        <v>1231119.9742539793</v>
      </c>
      <c r="P240" s="281">
        <f t="shared" si="32"/>
        <v>8.221634956179555</v>
      </c>
      <c r="R240" s="375">
        <v>9</v>
      </c>
    </row>
    <row r="241" spans="1:18" ht="14.4">
      <c r="A241">
        <v>740</v>
      </c>
      <c r="B241" t="s">
        <v>235</v>
      </c>
      <c r="C241" s="319">
        <v>32547</v>
      </c>
      <c r="D241" s="266">
        <v>156536489.09615523</v>
      </c>
      <c r="E241" s="270">
        <v>157229621.81852001</v>
      </c>
      <c r="F241" s="257">
        <f t="shared" si="27"/>
        <v>693132.72236478329</v>
      </c>
      <c r="G241" s="258">
        <f t="shared" si="28"/>
        <v>4.427930678444018E-3</v>
      </c>
      <c r="H241" s="259">
        <f t="shared" si="29"/>
        <v>21.296362871072088</v>
      </c>
      <c r="I241" s="275">
        <f t="shared" si="30"/>
        <v>-21.321892807479941</v>
      </c>
      <c r="J241" s="275"/>
      <c r="K241" s="276">
        <v>-2170470.1955421437</v>
      </c>
      <c r="L241" s="277">
        <v>-2586297.905616194</v>
      </c>
      <c r="M241" s="278">
        <f t="shared" si="31"/>
        <v>-12.776222388362994</v>
      </c>
      <c r="N241" s="279">
        <v>129236.48823625229</v>
      </c>
      <c r="O241" s="280">
        <v>-148899.44689474697</v>
      </c>
      <c r="P241" s="281">
        <f t="shared" si="32"/>
        <v>-8.5456704191169468</v>
      </c>
      <c r="R241" s="375">
        <v>10</v>
      </c>
    </row>
    <row r="242" spans="1:18" ht="14.4">
      <c r="A242">
        <v>742</v>
      </c>
      <c r="B242" t="s">
        <v>236</v>
      </c>
      <c r="C242" s="319">
        <v>1009</v>
      </c>
      <c r="D242" s="266">
        <v>5897983.2357324203</v>
      </c>
      <c r="E242" s="270">
        <v>5924079.0668551186</v>
      </c>
      <c r="F242" s="257">
        <f t="shared" si="27"/>
        <v>26095.831122698262</v>
      </c>
      <c r="G242" s="258">
        <f t="shared" si="28"/>
        <v>4.424534638314828E-3</v>
      </c>
      <c r="H242" s="259">
        <f t="shared" si="29"/>
        <v>25.86306355074159</v>
      </c>
      <c r="I242" s="275">
        <f t="shared" si="30"/>
        <v>-25.873836486639988</v>
      </c>
      <c r="J242" s="275"/>
      <c r="K242" s="276">
        <v>-268220.85009494331</v>
      </c>
      <c r="L242" s="277">
        <v>-283877.66952237871</v>
      </c>
      <c r="M242" s="278">
        <f t="shared" si="31"/>
        <v>-15.517164942948863</v>
      </c>
      <c r="N242" s="279">
        <v>52328.302802560662</v>
      </c>
      <c r="O242" s="280">
        <v>41878.421214976319</v>
      </c>
      <c r="P242" s="281">
        <f t="shared" si="32"/>
        <v>-10.356671543691123</v>
      </c>
      <c r="R242" s="375">
        <v>19</v>
      </c>
    </row>
    <row r="243" spans="1:18" ht="14.4">
      <c r="A243">
        <v>743</v>
      </c>
      <c r="B243" t="s">
        <v>237</v>
      </c>
      <c r="C243" s="319">
        <v>64736</v>
      </c>
      <c r="D243" s="266">
        <v>237789138.30301598</v>
      </c>
      <c r="E243" s="270">
        <v>240822173.45511141</v>
      </c>
      <c r="F243" s="257">
        <f t="shared" si="27"/>
        <v>3033035.152095437</v>
      </c>
      <c r="G243" s="258">
        <f t="shared" si="28"/>
        <v>1.2755145898339662E-2</v>
      </c>
      <c r="H243" s="259">
        <f t="shared" si="29"/>
        <v>46.852371973792586</v>
      </c>
      <c r="I243" s="275">
        <f t="shared" si="30"/>
        <v>-46.824048400803349</v>
      </c>
      <c r="J243" s="275"/>
      <c r="K243" s="276">
        <v>-3788102.496411154</v>
      </c>
      <c r="L243" s="277">
        <v>-5608038.1642504819</v>
      </c>
      <c r="M243" s="278">
        <f t="shared" si="31"/>
        <v>-28.113193089460701</v>
      </c>
      <c r="N243" s="279">
        <v>-1551476.2534244265</v>
      </c>
      <c r="O243" s="280">
        <v>-2762742.1828595041</v>
      </c>
      <c r="P243" s="281">
        <f t="shared" si="32"/>
        <v>-18.710855311342648</v>
      </c>
      <c r="R243" s="375">
        <v>14</v>
      </c>
    </row>
    <row r="244" spans="1:18" ht="14.4">
      <c r="A244">
        <v>746</v>
      </c>
      <c r="B244" t="s">
        <v>238</v>
      </c>
      <c r="C244" s="319">
        <v>4781</v>
      </c>
      <c r="D244" s="266">
        <v>21393638.702176061</v>
      </c>
      <c r="E244" s="270">
        <v>21175403.849568598</v>
      </c>
      <c r="F244" s="257">
        <f t="shared" si="27"/>
        <v>-218234.85260746256</v>
      </c>
      <c r="G244" s="258">
        <f t="shared" si="28"/>
        <v>-1.0200922603468325E-2</v>
      </c>
      <c r="H244" s="259">
        <f t="shared" si="29"/>
        <v>-45.64627747489282</v>
      </c>
      <c r="I244" s="275">
        <f t="shared" si="30"/>
        <v>45.58920588750992</v>
      </c>
      <c r="J244" s="275"/>
      <c r="K244" s="276">
        <v>-154755.67490200824</v>
      </c>
      <c r="L244" s="277">
        <v>-23797.71269851752</v>
      </c>
      <c r="M244" s="278">
        <f t="shared" si="31"/>
        <v>27.391332818132341</v>
      </c>
      <c r="N244" s="279">
        <v>-640250.2986837558</v>
      </c>
      <c r="O244" s="280">
        <v>-553246.26753906161</v>
      </c>
      <c r="P244" s="281">
        <f t="shared" si="32"/>
        <v>18.197873069377575</v>
      </c>
      <c r="R244" s="375">
        <v>17</v>
      </c>
    </row>
    <row r="245" spans="1:18" ht="14.4">
      <c r="A245">
        <v>747</v>
      </c>
      <c r="B245" t="s">
        <v>239</v>
      </c>
      <c r="C245" s="319">
        <v>1352</v>
      </c>
      <c r="D245" s="266">
        <v>6480749.242080736</v>
      </c>
      <c r="E245" s="270">
        <v>7831707.4182290668</v>
      </c>
      <c r="F245" s="257">
        <f t="shared" si="27"/>
        <v>1350958.1761483308</v>
      </c>
      <c r="G245" s="258">
        <f t="shared" si="28"/>
        <v>0.20845709742575791</v>
      </c>
      <c r="H245" s="259">
        <f t="shared" si="29"/>
        <v>999.22942022805535</v>
      </c>
      <c r="I245" s="275">
        <f t="shared" si="30"/>
        <v>-999.34213406409776</v>
      </c>
      <c r="J245" s="275"/>
      <c r="K245" s="276">
        <v>288613.01998115837</v>
      </c>
      <c r="L245" s="277">
        <v>-521952.36310029594</v>
      </c>
      <c r="M245" s="278">
        <f t="shared" si="31"/>
        <v>-599.53060878805798</v>
      </c>
      <c r="N245" s="279">
        <v>259380.59317902187</v>
      </c>
      <c r="O245" s="280">
        <v>-281164.58899418393</v>
      </c>
      <c r="P245" s="281">
        <f t="shared" si="32"/>
        <v>-399.81152527603979</v>
      </c>
      <c r="R245" s="375">
        <v>4</v>
      </c>
    </row>
    <row r="246" spans="1:18" ht="14.4">
      <c r="A246">
        <v>748</v>
      </c>
      <c r="B246" t="s">
        <v>240</v>
      </c>
      <c r="C246" s="319">
        <v>5028</v>
      </c>
      <c r="D246" s="266">
        <v>20701449.099931505</v>
      </c>
      <c r="E246" s="270">
        <v>20793082.052129902</v>
      </c>
      <c r="F246" s="257">
        <f t="shared" si="27"/>
        <v>91632.952198397368</v>
      </c>
      <c r="G246" s="258">
        <f t="shared" si="28"/>
        <v>4.4264027970245118E-3</v>
      </c>
      <c r="H246" s="259">
        <f t="shared" si="29"/>
        <v>18.224533054573861</v>
      </c>
      <c r="I246" s="275">
        <f t="shared" si="30"/>
        <v>-18.240289866113692</v>
      </c>
      <c r="J246" s="275"/>
      <c r="K246" s="276">
        <v>522965.91531569761</v>
      </c>
      <c r="L246" s="277">
        <v>467991.09468485293</v>
      </c>
      <c r="M246" s="278">
        <f t="shared" si="31"/>
        <v>-10.933735208998545</v>
      </c>
      <c r="N246" s="279">
        <v>-42942.177892099084</v>
      </c>
      <c r="O246" s="280">
        <v>-79679.534708074047</v>
      </c>
      <c r="P246" s="281">
        <f t="shared" si="32"/>
        <v>-7.3065546571151474</v>
      </c>
      <c r="R246" s="375">
        <v>17</v>
      </c>
    </row>
    <row r="247" spans="1:18" ht="14.4">
      <c r="A247">
        <v>749</v>
      </c>
      <c r="B247" t="s">
        <v>241</v>
      </c>
      <c r="C247" s="319">
        <v>21293</v>
      </c>
      <c r="D247" s="266">
        <v>83707104.601346806</v>
      </c>
      <c r="E247" s="270">
        <v>83574345.058229297</v>
      </c>
      <c r="F247" s="257">
        <f t="shared" si="27"/>
        <v>-132759.54311750829</v>
      </c>
      <c r="G247" s="258">
        <f t="shared" si="28"/>
        <v>-1.5860008986067864E-3</v>
      </c>
      <c r="H247" s="259">
        <f t="shared" si="29"/>
        <v>-6.2348914252340339</v>
      </c>
      <c r="I247" s="275">
        <f t="shared" si="30"/>
        <v>6.23235652470321</v>
      </c>
      <c r="J247" s="275"/>
      <c r="K247" s="276">
        <v>-2520633.4862196804</v>
      </c>
      <c r="L247" s="277">
        <v>-2440974.3874780652</v>
      </c>
      <c r="M247" s="278">
        <f t="shared" si="31"/>
        <v>3.7410932579540312</v>
      </c>
      <c r="N247" s="279">
        <v>-2733837.662116033</v>
      </c>
      <c r="O247" s="280">
        <v>-2680791.1933771428</v>
      </c>
      <c r="P247" s="281">
        <f t="shared" si="32"/>
        <v>2.4912632667491783</v>
      </c>
      <c r="R247" s="375">
        <v>11</v>
      </c>
    </row>
    <row r="248" spans="1:18" ht="14.4">
      <c r="A248">
        <v>751</v>
      </c>
      <c r="B248" t="s">
        <v>242</v>
      </c>
      <c r="C248" s="319">
        <v>2904</v>
      </c>
      <c r="D248" s="266">
        <v>13669160.20667761</v>
      </c>
      <c r="E248" s="270">
        <v>12215351.051699126</v>
      </c>
      <c r="F248" s="257">
        <f t="shared" si="27"/>
        <v>-1453809.1549784839</v>
      </c>
      <c r="G248" s="258">
        <f t="shared" si="28"/>
        <v>-0.10635687437976432</v>
      </c>
      <c r="H248" s="259">
        <f t="shared" si="29"/>
        <v>-500.62298725154403</v>
      </c>
      <c r="I248" s="275">
        <f t="shared" si="30"/>
        <v>500.54605782865008</v>
      </c>
      <c r="J248" s="275"/>
      <c r="K248" s="276">
        <v>-106188.18670083737</v>
      </c>
      <c r="L248" s="277">
        <v>766111.26646729512</v>
      </c>
      <c r="M248" s="278">
        <f t="shared" si="31"/>
        <v>300.37859957580321</v>
      </c>
      <c r="N248" s="279">
        <v>-356370.87934155046</v>
      </c>
      <c r="O248" s="280">
        <v>224915.41942471679</v>
      </c>
      <c r="P248" s="281">
        <f t="shared" si="32"/>
        <v>200.16745825284684</v>
      </c>
      <c r="R248" s="375">
        <v>19</v>
      </c>
    </row>
    <row r="249" spans="1:18" ht="14.4">
      <c r="A249">
        <v>753</v>
      </c>
      <c r="B249" t="s">
        <v>243</v>
      </c>
      <c r="C249" s="319">
        <v>22190</v>
      </c>
      <c r="D249" s="266">
        <v>66042996.065543376</v>
      </c>
      <c r="E249" s="270">
        <v>64653261.666417688</v>
      </c>
      <c r="F249" s="257">
        <f t="shared" si="27"/>
        <v>-1389734.3991256878</v>
      </c>
      <c r="G249" s="258">
        <f t="shared" si="28"/>
        <v>-2.1042873308571082E-2</v>
      </c>
      <c r="H249" s="259">
        <f t="shared" si="29"/>
        <v>-62.628859807376649</v>
      </c>
      <c r="I249" s="275">
        <f t="shared" si="30"/>
        <v>62.712758947063065</v>
      </c>
      <c r="J249" s="275"/>
      <c r="K249" s="276">
        <v>4564096.1508423472</v>
      </c>
      <c r="L249" s="277">
        <v>5397820.4536089394</v>
      </c>
      <c r="M249" s="278">
        <f t="shared" si="31"/>
        <v>37.572073130535927</v>
      </c>
      <c r="N249" s="279">
        <v>2661905.797450779</v>
      </c>
      <c r="O249" s="280">
        <v>3219777.6157195163</v>
      </c>
      <c r="P249" s="281">
        <f t="shared" si="32"/>
        <v>25.140685816527142</v>
      </c>
      <c r="R249" s="375">
        <v>1</v>
      </c>
    </row>
    <row r="250" spans="1:18" ht="14.4">
      <c r="A250">
        <v>755</v>
      </c>
      <c r="B250" t="s">
        <v>244</v>
      </c>
      <c r="C250" s="319">
        <v>6198</v>
      </c>
      <c r="D250" s="266">
        <v>19627865.322076991</v>
      </c>
      <c r="E250" s="270">
        <v>19727275.907212142</v>
      </c>
      <c r="F250" s="257">
        <f t="shared" si="27"/>
        <v>99410.585135150701</v>
      </c>
      <c r="G250" s="258">
        <f t="shared" si="28"/>
        <v>5.0647680480737688E-3</v>
      </c>
      <c r="H250" s="259">
        <f t="shared" si="29"/>
        <v>16.039139260269554</v>
      </c>
      <c r="I250" s="275">
        <f t="shared" si="30"/>
        <v>-16.016893819014296</v>
      </c>
      <c r="J250" s="275"/>
      <c r="K250" s="276">
        <v>513673.27661455324</v>
      </c>
      <c r="L250" s="277">
        <v>454018.30975427822</v>
      </c>
      <c r="M250" s="278">
        <f t="shared" si="31"/>
        <v>-9.6248736463819</v>
      </c>
      <c r="N250" s="279">
        <v>869640.71732149285</v>
      </c>
      <c r="O250" s="280">
        <v>830022.97629151726</v>
      </c>
      <c r="P250" s="281">
        <f t="shared" si="32"/>
        <v>-6.3920201726323951</v>
      </c>
      <c r="R250" s="375">
        <v>1</v>
      </c>
    </row>
    <row r="251" spans="1:18" ht="14.4">
      <c r="A251">
        <v>758</v>
      </c>
      <c r="B251" t="s">
        <v>245</v>
      </c>
      <c r="C251" s="319">
        <v>8187</v>
      </c>
      <c r="D251" s="266">
        <v>45043893.461887486</v>
      </c>
      <c r="E251" s="270">
        <v>48446962.222077884</v>
      </c>
      <c r="F251" s="257">
        <f t="shared" si="27"/>
        <v>3403068.7601903975</v>
      </c>
      <c r="G251" s="258">
        <f t="shared" si="28"/>
        <v>7.5550057924495359E-2</v>
      </c>
      <c r="H251" s="259">
        <f t="shared" si="29"/>
        <v>415.66737024433826</v>
      </c>
      <c r="I251" s="275">
        <f t="shared" si="30"/>
        <v>-415.71844396626682</v>
      </c>
      <c r="J251" s="275"/>
      <c r="K251" s="276">
        <v>-4307915.1460966785</v>
      </c>
      <c r="L251" s="277">
        <v>-6349730.2731222827</v>
      </c>
      <c r="M251" s="278">
        <f t="shared" si="31"/>
        <v>-249.3972306126303</v>
      </c>
      <c r="N251" s="279">
        <v>-2288051.4440695071</v>
      </c>
      <c r="O251" s="280">
        <v>-3649723.2177957292</v>
      </c>
      <c r="P251" s="281">
        <f t="shared" si="32"/>
        <v>-166.32121335363652</v>
      </c>
      <c r="R251" s="375">
        <v>19</v>
      </c>
    </row>
    <row r="252" spans="1:18" ht="14.4">
      <c r="A252">
        <v>759</v>
      </c>
      <c r="B252" t="s">
        <v>246</v>
      </c>
      <c r="C252" s="319">
        <v>1997</v>
      </c>
      <c r="D252" s="266">
        <v>9524679.5168105923</v>
      </c>
      <c r="E252" s="270">
        <v>9582830.4313227031</v>
      </c>
      <c r="F252" s="257">
        <f t="shared" si="27"/>
        <v>58150.914512110874</v>
      </c>
      <c r="G252" s="258">
        <f t="shared" si="28"/>
        <v>6.1052883101712094E-3</v>
      </c>
      <c r="H252" s="259">
        <f t="shared" si="29"/>
        <v>29.119135959995429</v>
      </c>
      <c r="I252" s="275">
        <f t="shared" si="30"/>
        <v>-29.150822705546862</v>
      </c>
      <c r="J252" s="275"/>
      <c r="K252" s="276">
        <v>327847.10422797321</v>
      </c>
      <c r="L252" s="277">
        <v>292960.50971190888</v>
      </c>
      <c r="M252" s="278">
        <f t="shared" si="31"/>
        <v>-17.469501510297611</v>
      </c>
      <c r="N252" s="279">
        <v>11432.504784708492</v>
      </c>
      <c r="O252" s="280">
        <v>-11895.093642204258</v>
      </c>
      <c r="P252" s="281">
        <f t="shared" si="32"/>
        <v>-11.68132119524925</v>
      </c>
      <c r="R252" s="375">
        <v>14</v>
      </c>
    </row>
    <row r="253" spans="1:18" ht="14.4">
      <c r="A253">
        <v>761</v>
      </c>
      <c r="B253" t="s">
        <v>247</v>
      </c>
      <c r="C253" s="319">
        <v>8563</v>
      </c>
      <c r="D253" s="266">
        <v>36150289.858967736</v>
      </c>
      <c r="E253" s="270">
        <v>36642836.447568268</v>
      </c>
      <c r="F253" s="257">
        <f t="shared" si="27"/>
        <v>492546.58860053122</v>
      </c>
      <c r="G253" s="258">
        <f t="shared" si="28"/>
        <v>1.3624969274716509E-2</v>
      </c>
      <c r="H253" s="259">
        <f t="shared" si="29"/>
        <v>57.520330328218058</v>
      </c>
      <c r="I253" s="275">
        <f t="shared" si="30"/>
        <v>-57.57158539495606</v>
      </c>
      <c r="J253" s="275"/>
      <c r="K253" s="276">
        <v>2486994.9629147374</v>
      </c>
      <c r="L253" s="277">
        <v>2191494.4358958588</v>
      </c>
      <c r="M253" s="278">
        <f t="shared" si="31"/>
        <v>-34.5089953309446</v>
      </c>
      <c r="N253" s="279">
        <v>1717946.3211660339</v>
      </c>
      <c r="O253" s="280">
        <v>1520461.3624479037</v>
      </c>
      <c r="P253" s="281">
        <f t="shared" si="32"/>
        <v>-23.062590064011459</v>
      </c>
      <c r="R253" s="375">
        <v>2</v>
      </c>
    </row>
    <row r="254" spans="1:18" ht="14.4">
      <c r="A254">
        <v>762</v>
      </c>
      <c r="B254" t="s">
        <v>248</v>
      </c>
      <c r="C254" s="319">
        <v>3777</v>
      </c>
      <c r="D254" s="266">
        <v>18511349.346322618</v>
      </c>
      <c r="E254" s="270">
        <v>18462265.227898199</v>
      </c>
      <c r="F254" s="257">
        <f t="shared" si="27"/>
        <v>-49084.118424419314</v>
      </c>
      <c r="G254" s="258">
        <f t="shared" si="28"/>
        <v>-2.6515689108406429E-3</v>
      </c>
      <c r="H254" s="259">
        <f t="shared" si="29"/>
        <v>-12.995530427434289</v>
      </c>
      <c r="I254" s="275">
        <f t="shared" si="30"/>
        <v>12.913988304770537</v>
      </c>
      <c r="J254" s="275"/>
      <c r="K254" s="276">
        <v>1282522.1789039294</v>
      </c>
      <c r="L254" s="277">
        <v>1311991.8955366977</v>
      </c>
      <c r="M254" s="278">
        <f t="shared" si="31"/>
        <v>7.8024137232640403</v>
      </c>
      <c r="N254" s="279">
        <v>765273.78337257635</v>
      </c>
      <c r="O254" s="280">
        <v>784580.20056692639</v>
      </c>
      <c r="P254" s="281">
        <f t="shared" si="32"/>
        <v>5.1115745815064972</v>
      </c>
      <c r="R254" s="375">
        <v>11</v>
      </c>
    </row>
    <row r="255" spans="1:18" ht="14.4">
      <c r="A255">
        <v>765</v>
      </c>
      <c r="B255" t="s">
        <v>249</v>
      </c>
      <c r="C255" s="319">
        <v>10348</v>
      </c>
      <c r="D255" s="266">
        <v>47398319.961965442</v>
      </c>
      <c r="E255" s="270">
        <v>46891774.283503838</v>
      </c>
      <c r="F255" s="257">
        <f t="shared" si="27"/>
        <v>-506545.67846160382</v>
      </c>
      <c r="G255" s="258">
        <f t="shared" si="28"/>
        <v>-1.0686996477260777E-2</v>
      </c>
      <c r="H255" s="259">
        <f t="shared" si="29"/>
        <v>-48.951070589640878</v>
      </c>
      <c r="I255" s="275">
        <f t="shared" si="30"/>
        <v>48.959267012654728</v>
      </c>
      <c r="J255" s="275"/>
      <c r="K255" s="276">
        <v>-2513047.9136817916</v>
      </c>
      <c r="L255" s="277">
        <v>-2209125.8066887502</v>
      </c>
      <c r="M255" s="278">
        <f t="shared" si="31"/>
        <v>29.370130169408725</v>
      </c>
      <c r="N255" s="279">
        <v>-984452.81385013321</v>
      </c>
      <c r="O255" s="280">
        <v>-781744.42579622357</v>
      </c>
      <c r="P255" s="281">
        <f t="shared" si="32"/>
        <v>19.589136843246003</v>
      </c>
      <c r="R255" s="375">
        <v>18</v>
      </c>
    </row>
    <row r="256" spans="1:18" ht="14.4">
      <c r="A256">
        <v>768</v>
      </c>
      <c r="B256" t="s">
        <v>250</v>
      </c>
      <c r="C256" s="319">
        <v>2430</v>
      </c>
      <c r="D256" s="266">
        <v>13029862.612976966</v>
      </c>
      <c r="E256" s="270">
        <v>13154174.732654061</v>
      </c>
      <c r="F256" s="257">
        <f t="shared" si="27"/>
        <v>124312.11967709474</v>
      </c>
      <c r="G256" s="258">
        <f t="shared" si="28"/>
        <v>9.5405549060269667E-3</v>
      </c>
      <c r="H256" s="259">
        <f t="shared" si="29"/>
        <v>51.15725089592376</v>
      </c>
      <c r="I256" s="275">
        <f t="shared" si="30"/>
        <v>-51.257397233040692</v>
      </c>
      <c r="J256" s="275"/>
      <c r="K256" s="276">
        <v>162972.09716201093</v>
      </c>
      <c r="L256" s="277">
        <v>88400.032347386674</v>
      </c>
      <c r="M256" s="278">
        <f t="shared" si="31"/>
        <v>-30.688092516306281</v>
      </c>
      <c r="N256" s="279">
        <v>498210.80131743796</v>
      </c>
      <c r="O256" s="280">
        <v>448227.39085577335</v>
      </c>
      <c r="P256" s="281">
        <f t="shared" si="32"/>
        <v>-20.569304716734408</v>
      </c>
      <c r="R256" s="375">
        <v>10</v>
      </c>
    </row>
    <row r="257" spans="1:18" ht="14.4">
      <c r="A257">
        <v>777</v>
      </c>
      <c r="B257" t="s">
        <v>251</v>
      </c>
      <c r="C257" s="319">
        <v>7508</v>
      </c>
      <c r="D257" s="266">
        <v>42952333.060565554</v>
      </c>
      <c r="E257" s="270">
        <v>41936431.443833731</v>
      </c>
      <c r="F257" s="257">
        <f t="shared" si="27"/>
        <v>-1015901.6167318225</v>
      </c>
      <c r="G257" s="258">
        <f t="shared" si="28"/>
        <v>-2.3651837847768031E-2</v>
      </c>
      <c r="H257" s="259">
        <f t="shared" si="29"/>
        <v>-135.30921906390816</v>
      </c>
      <c r="I257" s="275">
        <f t="shared" si="30"/>
        <v>135.25060676336656</v>
      </c>
      <c r="J257" s="275"/>
      <c r="K257" s="276">
        <v>-703599.08243160334</v>
      </c>
      <c r="L257" s="277">
        <v>-94030.613513145479</v>
      </c>
      <c r="M257" s="278">
        <f t="shared" si="31"/>
        <v>81.189194048808986</v>
      </c>
      <c r="N257" s="279">
        <v>35274.828092681608</v>
      </c>
      <c r="O257" s="280">
        <v>441167.91475357994</v>
      </c>
      <c r="P257" s="281">
        <f t="shared" si="32"/>
        <v>54.061412714557584</v>
      </c>
      <c r="R257" s="375">
        <v>18</v>
      </c>
    </row>
    <row r="258" spans="1:18" ht="14.4">
      <c r="A258">
        <v>778</v>
      </c>
      <c r="B258" t="s">
        <v>252</v>
      </c>
      <c r="C258" s="319">
        <v>6891</v>
      </c>
      <c r="D258" s="266">
        <v>37009612.034957074</v>
      </c>
      <c r="E258" s="270">
        <v>36126810.069366731</v>
      </c>
      <c r="F258" s="257">
        <f t="shared" si="27"/>
        <v>-882801.96559034288</v>
      </c>
      <c r="G258" s="258">
        <f t="shared" si="28"/>
        <v>-2.3853315856337556E-2</v>
      </c>
      <c r="H258" s="259">
        <f t="shared" si="29"/>
        <v>-128.10941308813565</v>
      </c>
      <c r="I258" s="275">
        <f t="shared" si="30"/>
        <v>128.0743970073369</v>
      </c>
      <c r="J258" s="275"/>
      <c r="K258" s="276">
        <v>-344016.12169223517</v>
      </c>
      <c r="L258" s="277">
        <v>185680.13594009617</v>
      </c>
      <c r="M258" s="278">
        <f t="shared" si="31"/>
        <v>76.867835964639582</v>
      </c>
      <c r="N258" s="279">
        <v>-365307.188666542</v>
      </c>
      <c r="O258" s="280">
        <v>-12442.776521314725</v>
      </c>
      <c r="P258" s="281">
        <f t="shared" si="32"/>
        <v>51.206561042697324</v>
      </c>
      <c r="R258" s="375">
        <v>11</v>
      </c>
    </row>
    <row r="259" spans="1:18" ht="14.4">
      <c r="A259">
        <v>781</v>
      </c>
      <c r="B259" t="s">
        <v>253</v>
      </c>
      <c r="C259" s="319">
        <v>3584</v>
      </c>
      <c r="D259" s="266">
        <v>19033162.093626663</v>
      </c>
      <c r="E259" s="270">
        <v>18309812.18193933</v>
      </c>
      <c r="F259" s="257">
        <f t="shared" si="27"/>
        <v>-723349.91168733314</v>
      </c>
      <c r="G259" s="258">
        <f t="shared" si="28"/>
        <v>-3.8004715565867535E-2</v>
      </c>
      <c r="H259" s="259">
        <f t="shared" si="29"/>
        <v>-201.82754232347466</v>
      </c>
      <c r="I259" s="275">
        <f t="shared" si="30"/>
        <v>201.76199959794968</v>
      </c>
      <c r="J259" s="275"/>
      <c r="K259" s="276">
        <v>1248489.7691305799</v>
      </c>
      <c r="L259" s="277">
        <v>1682514.3950750963</v>
      </c>
      <c r="M259" s="278">
        <f t="shared" si="31"/>
        <v>121.10062107826909</v>
      </c>
      <c r="N259" s="279">
        <v>1306112.8193550841</v>
      </c>
      <c r="O259" s="280">
        <v>1595203.1999696193</v>
      </c>
      <c r="P259" s="281">
        <f t="shared" si="32"/>
        <v>80.661378519680582</v>
      </c>
      <c r="R259" s="375">
        <v>7</v>
      </c>
    </row>
    <row r="260" spans="1:18" ht="14.4">
      <c r="A260">
        <v>783</v>
      </c>
      <c r="B260" t="s">
        <v>254</v>
      </c>
      <c r="C260" s="319">
        <v>6588</v>
      </c>
      <c r="D260" s="266">
        <v>28384326.679429844</v>
      </c>
      <c r="E260" s="270">
        <v>28140724.718275845</v>
      </c>
      <c r="F260" s="257">
        <f t="shared" si="27"/>
        <v>-243601.96115399897</v>
      </c>
      <c r="G260" s="258">
        <f t="shared" si="28"/>
        <v>-8.5822702051459119E-3</v>
      </c>
      <c r="H260" s="259">
        <f t="shared" si="29"/>
        <v>-36.976618268670151</v>
      </c>
      <c r="I260" s="275">
        <f t="shared" si="30"/>
        <v>36.929076011022126</v>
      </c>
      <c r="J260" s="275"/>
      <c r="K260" s="276">
        <v>321640.53871847037</v>
      </c>
      <c r="L260" s="277">
        <v>467821.28741757449</v>
      </c>
      <c r="M260" s="278">
        <f t="shared" si="31"/>
        <v>22.188941818321815</v>
      </c>
      <c r="N260" s="279">
        <v>197928.02868102744</v>
      </c>
      <c r="O260" s="280">
        <v>295036.03274253709</v>
      </c>
      <c r="P260" s="281">
        <f t="shared" si="32"/>
        <v>14.740134192700312</v>
      </c>
      <c r="R260" s="375">
        <v>4</v>
      </c>
    </row>
    <row r="261" spans="1:18" ht="14.4">
      <c r="A261">
        <v>785</v>
      </c>
      <c r="B261" t="s">
        <v>255</v>
      </c>
      <c r="C261" s="319">
        <v>2673</v>
      </c>
      <c r="D261" s="266">
        <v>15815383.715703689</v>
      </c>
      <c r="E261" s="270">
        <v>15027183.949287917</v>
      </c>
      <c r="F261" s="257">
        <f t="shared" si="27"/>
        <v>-788199.7664157711</v>
      </c>
      <c r="G261" s="258">
        <f t="shared" si="28"/>
        <v>-4.9837536703781521E-2</v>
      </c>
      <c r="H261" s="259">
        <f t="shared" si="29"/>
        <v>-294.87458526590763</v>
      </c>
      <c r="I261" s="275">
        <f t="shared" si="30"/>
        <v>294.76381411885592</v>
      </c>
      <c r="J261" s="275"/>
      <c r="K261" s="276">
        <v>600980.02634213038</v>
      </c>
      <c r="L261" s="277">
        <v>1073918.388570714</v>
      </c>
      <c r="M261" s="278">
        <f t="shared" si="31"/>
        <v>176.93167311207768</v>
      </c>
      <c r="N261" s="276">
        <v>523216.70295990806</v>
      </c>
      <c r="O261" s="277">
        <v>838182.01587102632</v>
      </c>
      <c r="P261" s="281">
        <f t="shared" si="32"/>
        <v>117.83214100677824</v>
      </c>
      <c r="R261" s="375">
        <v>17</v>
      </c>
    </row>
    <row r="262" spans="1:18" ht="14.4">
      <c r="A262">
        <v>790</v>
      </c>
      <c r="B262" t="s">
        <v>256</v>
      </c>
      <c r="C262" s="319">
        <v>23998</v>
      </c>
      <c r="D262" s="266">
        <v>103147099.01710594</v>
      </c>
      <c r="E262" s="270">
        <v>105125760.7829769</v>
      </c>
      <c r="F262" s="257">
        <f t="shared" si="27"/>
        <v>1978661.7658709586</v>
      </c>
      <c r="G262" s="258">
        <f t="shared" si="28"/>
        <v>1.9182912410777707E-2</v>
      </c>
      <c r="H262" s="259">
        <f t="shared" si="29"/>
        <v>82.451111170554157</v>
      </c>
      <c r="I262" s="275">
        <f t="shared" si="30"/>
        <v>-82.471281987131619</v>
      </c>
      <c r="J262" s="275"/>
      <c r="K262" s="276">
        <v>3278098.8190262555</v>
      </c>
      <c r="L262" s="277">
        <v>2090932.0077703826</v>
      </c>
      <c r="M262" s="278">
        <f t="shared" si="31"/>
        <v>-49.469406252849112</v>
      </c>
      <c r="N262" s="279">
        <v>1922700.5173990726</v>
      </c>
      <c r="O262" s="280">
        <v>1130721.503527761</v>
      </c>
      <c r="P262" s="281">
        <f t="shared" si="32"/>
        <v>-33.001875734282507</v>
      </c>
      <c r="R262" s="375">
        <v>6</v>
      </c>
    </row>
    <row r="263" spans="1:18" ht="14.4">
      <c r="A263">
        <v>791</v>
      </c>
      <c r="B263" t="s">
        <v>257</v>
      </c>
      <c r="C263" s="319">
        <v>5131</v>
      </c>
      <c r="D263" s="266">
        <v>25488088.519499514</v>
      </c>
      <c r="E263" s="270">
        <v>25521812.773781933</v>
      </c>
      <c r="F263" s="257">
        <f t="shared" si="27"/>
        <v>33724.254282418638</v>
      </c>
      <c r="G263" s="258">
        <f t="shared" si="28"/>
        <v>1.3231378358019312E-3</v>
      </c>
      <c r="H263" s="259">
        <f t="shared" si="29"/>
        <v>6.5726474921883922</v>
      </c>
      <c r="I263" s="275">
        <f t="shared" si="30"/>
        <v>-6.642026376384857</v>
      </c>
      <c r="J263" s="275"/>
      <c r="K263" s="276">
        <v>1147261.1355685191</v>
      </c>
      <c r="L263" s="277">
        <v>1127048.8279416724</v>
      </c>
      <c r="M263" s="278">
        <f t="shared" si="31"/>
        <v>-3.9392530942987158</v>
      </c>
      <c r="N263" s="279">
        <v>316944.30279168376</v>
      </c>
      <c r="O263" s="280">
        <v>303076.37308129977</v>
      </c>
      <c r="P263" s="281">
        <f t="shared" si="32"/>
        <v>-2.7027732820861416</v>
      </c>
      <c r="R263" s="375">
        <v>17</v>
      </c>
    </row>
    <row r="264" spans="1:18" ht="14.4">
      <c r="A264">
        <v>831</v>
      </c>
      <c r="B264" t="s">
        <v>258</v>
      </c>
      <c r="C264" s="319">
        <v>4595</v>
      </c>
      <c r="D264" s="266">
        <v>15926988.147525145</v>
      </c>
      <c r="E264" s="270">
        <v>15978235.72587508</v>
      </c>
      <c r="F264" s="257">
        <f t="shared" si="27"/>
        <v>51247.578349934891</v>
      </c>
      <c r="G264" s="258">
        <f t="shared" si="28"/>
        <v>3.2176565886311735E-3</v>
      </c>
      <c r="H264" s="259">
        <f t="shared" si="29"/>
        <v>11.152900620225221</v>
      </c>
      <c r="I264" s="275">
        <f t="shared" si="30"/>
        <v>-11.193667918908151</v>
      </c>
      <c r="J264" s="275"/>
      <c r="K264" s="276">
        <v>299823.68040519831</v>
      </c>
      <c r="L264" s="277">
        <v>269086.83914983115</v>
      </c>
      <c r="M264" s="278">
        <f t="shared" si="31"/>
        <v>-6.6891928738557453</v>
      </c>
      <c r="N264" s="279">
        <v>410581.82918630476</v>
      </c>
      <c r="O264" s="280">
        <v>389883.76635428896</v>
      </c>
      <c r="P264" s="281">
        <f t="shared" si="32"/>
        <v>-4.5044750450524047</v>
      </c>
      <c r="R264" s="375">
        <v>9</v>
      </c>
    </row>
    <row r="265" spans="1:18" ht="14.4">
      <c r="A265">
        <v>832</v>
      </c>
      <c r="B265" t="s">
        <v>259</v>
      </c>
      <c r="C265" s="319">
        <v>3913</v>
      </c>
      <c r="D265" s="266">
        <v>18753004.326919112</v>
      </c>
      <c r="E265" s="270">
        <v>18590305.760498054</v>
      </c>
      <c r="F265" s="257">
        <f t="shared" si="27"/>
        <v>-162698.56642105803</v>
      </c>
      <c r="G265" s="258">
        <f t="shared" si="28"/>
        <v>-8.675866734990904E-3</v>
      </c>
      <c r="H265" s="259">
        <f t="shared" si="29"/>
        <v>-41.578984518542811</v>
      </c>
      <c r="I265" s="275">
        <f t="shared" si="30"/>
        <v>41.565009573095857</v>
      </c>
      <c r="J265" s="275"/>
      <c r="K265" s="276">
        <v>1686247.4493301946</v>
      </c>
      <c r="L265" s="277">
        <v>1783870.006316233</v>
      </c>
      <c r="M265" s="278">
        <f t="shared" si="31"/>
        <v>24.948263988254112</v>
      </c>
      <c r="N265" s="279">
        <v>1114186.5040817787</v>
      </c>
      <c r="O265" s="280">
        <v>1179207.8295552644</v>
      </c>
      <c r="P265" s="281">
        <f t="shared" si="32"/>
        <v>16.616745584841745</v>
      </c>
      <c r="R265" s="375">
        <v>17</v>
      </c>
    </row>
    <row r="266" spans="1:18" ht="14.4">
      <c r="A266">
        <v>833</v>
      </c>
      <c r="B266" t="s">
        <v>260</v>
      </c>
      <c r="C266" s="319">
        <v>1677</v>
      </c>
      <c r="D266" s="266">
        <v>6960867.3429721761</v>
      </c>
      <c r="E266" s="270">
        <v>7051514.6901085721</v>
      </c>
      <c r="F266" s="257">
        <f t="shared" si="27"/>
        <v>90647.347136395983</v>
      </c>
      <c r="G266" s="258">
        <f t="shared" si="28"/>
        <v>1.3022421297529146E-2</v>
      </c>
      <c r="H266" s="259">
        <f t="shared" si="29"/>
        <v>54.053277958494924</v>
      </c>
      <c r="I266" s="275">
        <f t="shared" si="30"/>
        <v>-54.01922276071506</v>
      </c>
      <c r="J266" s="275"/>
      <c r="K266" s="276">
        <v>511175.18887927657</v>
      </c>
      <c r="L266" s="277">
        <v>456783.21182847925</v>
      </c>
      <c r="M266" s="278">
        <f t="shared" si="31"/>
        <v>-32.434094842455167</v>
      </c>
      <c r="N266" s="279">
        <v>643403.33240608778</v>
      </c>
      <c r="O266" s="280">
        <v>607205.07288716594</v>
      </c>
      <c r="P266" s="281">
        <f t="shared" si="32"/>
        <v>-21.585127918259893</v>
      </c>
      <c r="R266" s="375">
        <v>2</v>
      </c>
    </row>
    <row r="267" spans="1:18" ht="14.4">
      <c r="A267">
        <v>834</v>
      </c>
      <c r="B267" t="s">
        <v>261</v>
      </c>
      <c r="C267" s="319">
        <v>5967</v>
      </c>
      <c r="D267" s="266">
        <v>22471596.744244255</v>
      </c>
      <c r="E267" s="270">
        <v>22571106.479305949</v>
      </c>
      <c r="F267" s="257">
        <f t="shared" si="27"/>
        <v>99509.735061693937</v>
      </c>
      <c r="G267" s="258">
        <f t="shared" si="28"/>
        <v>4.4282449615949872E-3</v>
      </c>
      <c r="H267" s="259">
        <f t="shared" si="29"/>
        <v>16.676677570252043</v>
      </c>
      <c r="I267" s="275">
        <f t="shared" si="30"/>
        <v>-16.721747121132644</v>
      </c>
      <c r="J267" s="275"/>
      <c r="K267" s="276">
        <v>1228827.6821820433</v>
      </c>
      <c r="L267" s="277">
        <v>1169138.6462501013</v>
      </c>
      <c r="M267" s="278">
        <f t="shared" si="31"/>
        <v>-10.003190201431549</v>
      </c>
      <c r="N267" s="279">
        <v>786595.51759243896</v>
      </c>
      <c r="O267" s="280">
        <v>746505.88845258253</v>
      </c>
      <c r="P267" s="281">
        <f t="shared" si="32"/>
        <v>-6.7185569197010953</v>
      </c>
      <c r="R267" s="375">
        <v>5</v>
      </c>
    </row>
    <row r="268" spans="1:18" ht="14.4">
      <c r="A268">
        <v>837</v>
      </c>
      <c r="B268" t="s">
        <v>262</v>
      </c>
      <c r="C268" s="319">
        <v>244223</v>
      </c>
      <c r="D268" s="266">
        <v>910157910.95264077</v>
      </c>
      <c r="E268" s="270">
        <v>895689886.5574863</v>
      </c>
      <c r="F268" s="257">
        <f t="shared" si="27"/>
        <v>-14468024.395154476</v>
      </c>
      <c r="G268" s="258">
        <f t="shared" si="28"/>
        <v>-1.5896169468011475E-2</v>
      </c>
      <c r="H268" s="259">
        <f t="shared" si="29"/>
        <v>-59.241039521889732</v>
      </c>
      <c r="I268" s="275">
        <f t="shared" si="30"/>
        <v>59.285229598278477</v>
      </c>
      <c r="J268" s="275"/>
      <c r="K268" s="276">
        <v>-52080224.427214928</v>
      </c>
      <c r="L268" s="277">
        <v>-43400084.183469661</v>
      </c>
      <c r="M268" s="278">
        <f t="shared" si="31"/>
        <v>35.541862329695675</v>
      </c>
      <c r="N268" s="279">
        <v>-16714506.631136214</v>
      </c>
      <c r="O268" s="280">
        <v>-10915830.246701116</v>
      </c>
      <c r="P268" s="281">
        <f t="shared" si="32"/>
        <v>23.743367268582805</v>
      </c>
      <c r="R268" s="375">
        <v>6</v>
      </c>
    </row>
    <row r="269" spans="1:18" ht="14.4">
      <c r="A269">
        <v>844</v>
      </c>
      <c r="B269" t="s">
        <v>263</v>
      </c>
      <c r="C269" s="319">
        <v>1479</v>
      </c>
      <c r="D269" s="266">
        <v>8815143.5389853567</v>
      </c>
      <c r="E269" s="270">
        <v>8702217.8990299422</v>
      </c>
      <c r="F269" s="257">
        <f t="shared" si="27"/>
        <v>-112925.63995541446</v>
      </c>
      <c r="G269" s="258">
        <f t="shared" si="28"/>
        <v>-1.2810414198702028E-2</v>
      </c>
      <c r="H269" s="259">
        <f t="shared" si="29"/>
        <v>-76.352697738616939</v>
      </c>
      <c r="I269" s="275">
        <f t="shared" si="30"/>
        <v>76.274152181416881</v>
      </c>
      <c r="J269" s="275"/>
      <c r="K269" s="276">
        <v>32456.154893632938</v>
      </c>
      <c r="L269" s="277">
        <v>100218.79811704234</v>
      </c>
      <c r="M269" s="278">
        <f t="shared" si="31"/>
        <v>45.816526858288988</v>
      </c>
      <c r="N269" s="279">
        <v>-119917.78270891006</v>
      </c>
      <c r="O269" s="280">
        <v>-74870.954856003911</v>
      </c>
      <c r="P269" s="281">
        <f t="shared" si="32"/>
        <v>30.457625323127889</v>
      </c>
      <c r="R269" s="375">
        <v>11</v>
      </c>
    </row>
    <row r="270" spans="1:18" ht="14.4">
      <c r="A270">
        <v>845</v>
      </c>
      <c r="B270" t="s">
        <v>264</v>
      </c>
      <c r="C270" s="319">
        <v>2882</v>
      </c>
      <c r="D270" s="266">
        <v>13694018.482592911</v>
      </c>
      <c r="E270" s="270">
        <v>13927305.636171598</v>
      </c>
      <c r="F270" s="257">
        <f t="shared" si="27"/>
        <v>233287.15357868746</v>
      </c>
      <c r="G270" s="258">
        <f t="shared" si="28"/>
        <v>1.7035697291867203E-2</v>
      </c>
      <c r="H270" s="259">
        <f t="shared" si="29"/>
        <v>80.946271193160115</v>
      </c>
      <c r="I270" s="275">
        <f t="shared" si="30"/>
        <v>-81.019358138382586</v>
      </c>
      <c r="J270" s="275"/>
      <c r="K270" s="276">
        <v>264983.62117338402</v>
      </c>
      <c r="L270" s="277">
        <v>125024.49144635706</v>
      </c>
      <c r="M270" s="278">
        <f t="shared" si="31"/>
        <v>-48.563195602715815</v>
      </c>
      <c r="N270" s="279">
        <v>98475.382616933959</v>
      </c>
      <c r="O270" s="280">
        <v>4936.7221891423096</v>
      </c>
      <c r="P270" s="281">
        <f t="shared" si="32"/>
        <v>-32.456162535666778</v>
      </c>
      <c r="R270" s="375">
        <v>19</v>
      </c>
    </row>
    <row r="271" spans="1:18" ht="14.4">
      <c r="A271">
        <v>846</v>
      </c>
      <c r="B271" t="s">
        <v>265</v>
      </c>
      <c r="C271" s="319">
        <v>4952</v>
      </c>
      <c r="D271" s="266">
        <v>22909073.425359204</v>
      </c>
      <c r="E271" s="270">
        <v>23108605.186470088</v>
      </c>
      <c r="F271" s="257">
        <f t="shared" ref="F271:F307" si="33">E271-D271</f>
        <v>199531.76111088321</v>
      </c>
      <c r="G271" s="258">
        <f t="shared" ref="G271:G307" si="34">F271/D271</f>
        <v>8.7097263781088351E-3</v>
      </c>
      <c r="H271" s="259">
        <f t="shared" ref="H271:H307" si="35">F271/C271</f>
        <v>40.293166621745399</v>
      </c>
      <c r="I271" s="275">
        <f t="shared" ref="I271:I307" si="36">M271+P271</f>
        <v>-40.339362111578325</v>
      </c>
      <c r="J271" s="275"/>
      <c r="K271" s="276">
        <v>1862295.3953796236</v>
      </c>
      <c r="L271" s="277">
        <v>1742590.6336478188</v>
      </c>
      <c r="M271" s="278">
        <f t="shared" ref="M271:M307" si="37">(L271-K271)/C271</f>
        <v>-24.173013273789341</v>
      </c>
      <c r="N271" s="279">
        <v>798628.76218654879</v>
      </c>
      <c r="O271" s="280">
        <v>718573.00274181773</v>
      </c>
      <c r="P271" s="281">
        <f t="shared" ref="P271:P307" si="38">(O271-N271)/C271</f>
        <v>-16.166348837788984</v>
      </c>
      <c r="R271" s="375">
        <v>14</v>
      </c>
    </row>
    <row r="272" spans="1:18" ht="14.4">
      <c r="A272">
        <v>848</v>
      </c>
      <c r="B272" t="s">
        <v>266</v>
      </c>
      <c r="C272" s="319">
        <v>4241</v>
      </c>
      <c r="D272" s="266">
        <v>20070340.818810157</v>
      </c>
      <c r="E272" s="270">
        <v>20052289.171841692</v>
      </c>
      <c r="F272" s="257">
        <f t="shared" si="33"/>
        <v>-18051.646968465298</v>
      </c>
      <c r="G272" s="258">
        <f t="shared" si="34"/>
        <v>-8.9941905478491352E-4</v>
      </c>
      <c r="H272" s="259">
        <f t="shared" si="35"/>
        <v>-4.2564600255754064</v>
      </c>
      <c r="I272" s="275">
        <f t="shared" si="36"/>
        <v>4.1806910524244243</v>
      </c>
      <c r="J272" s="275"/>
      <c r="K272" s="276">
        <v>568124.55437067663</v>
      </c>
      <c r="L272" s="277">
        <v>578975.62245602533</v>
      </c>
      <c r="M272" s="278">
        <f t="shared" si="37"/>
        <v>2.558610725147064</v>
      </c>
      <c r="N272" s="279">
        <v>576729.73097316187</v>
      </c>
      <c r="O272" s="280">
        <v>583608.97364114516</v>
      </c>
      <c r="P272" s="281">
        <f t="shared" si="38"/>
        <v>1.6220803272773605</v>
      </c>
      <c r="R272" s="375">
        <v>12</v>
      </c>
    </row>
    <row r="273" spans="1:18" ht="14.4">
      <c r="A273">
        <v>849</v>
      </c>
      <c r="B273" t="s">
        <v>267</v>
      </c>
      <c r="C273" s="319">
        <v>2938</v>
      </c>
      <c r="D273" s="266">
        <v>12087856.511317156</v>
      </c>
      <c r="E273" s="270">
        <v>11799847.666705376</v>
      </c>
      <c r="F273" s="257">
        <f t="shared" si="33"/>
        <v>-288008.84461178072</v>
      </c>
      <c r="G273" s="258">
        <f t="shared" si="34"/>
        <v>-2.3826295782228619E-2</v>
      </c>
      <c r="H273" s="259">
        <f t="shared" si="35"/>
        <v>-98.028878356630599</v>
      </c>
      <c r="I273" s="275">
        <f t="shared" si="36"/>
        <v>97.978302269589818</v>
      </c>
      <c r="J273" s="275"/>
      <c r="K273" s="276">
        <v>571440.34936125285</v>
      </c>
      <c r="L273" s="277">
        <v>744254.94149334764</v>
      </c>
      <c r="M273" s="278">
        <f t="shared" si="37"/>
        <v>58.820487451359696</v>
      </c>
      <c r="N273" s="279">
        <v>101848.67149310854</v>
      </c>
      <c r="O273" s="280">
        <v>216894.33142906864</v>
      </c>
      <c r="P273" s="281">
        <f t="shared" si="38"/>
        <v>39.157814818230122</v>
      </c>
      <c r="R273" s="375">
        <v>16</v>
      </c>
    </row>
    <row r="274" spans="1:18" ht="14.4">
      <c r="A274">
        <v>850</v>
      </c>
      <c r="B274" t="s">
        <v>268</v>
      </c>
      <c r="C274" s="319">
        <v>2387</v>
      </c>
      <c r="D274" s="266">
        <v>8852325.6711239833</v>
      </c>
      <c r="E274" s="270">
        <v>9114637.1675614994</v>
      </c>
      <c r="F274" s="257">
        <f t="shared" si="33"/>
        <v>262311.49643751606</v>
      </c>
      <c r="G274" s="258">
        <f t="shared" si="34"/>
        <v>2.9631930204869008E-2</v>
      </c>
      <c r="H274" s="259">
        <f t="shared" si="35"/>
        <v>109.891703576672</v>
      </c>
      <c r="I274" s="275">
        <f t="shared" si="36"/>
        <v>-109.92697204211697</v>
      </c>
      <c r="J274" s="275"/>
      <c r="K274" s="276">
        <v>452798.20734385669</v>
      </c>
      <c r="L274" s="277">
        <v>295416.57014998171</v>
      </c>
      <c r="M274" s="278">
        <f t="shared" si="37"/>
        <v>-65.932818263039366</v>
      </c>
      <c r="N274" s="279">
        <v>406017.78741767467</v>
      </c>
      <c r="O274" s="280">
        <v>301003.74234701641</v>
      </c>
      <c r="P274" s="281">
        <f t="shared" si="38"/>
        <v>-43.994153779077614</v>
      </c>
      <c r="R274" s="375">
        <v>13</v>
      </c>
    </row>
    <row r="275" spans="1:18" ht="14.4">
      <c r="A275">
        <v>851</v>
      </c>
      <c r="B275" t="s">
        <v>269</v>
      </c>
      <c r="C275" s="319">
        <v>21333</v>
      </c>
      <c r="D275" s="266">
        <v>85589555.066783875</v>
      </c>
      <c r="E275" s="270">
        <v>90944728.305609524</v>
      </c>
      <c r="F275" s="257">
        <f t="shared" si="33"/>
        <v>5355173.238825649</v>
      </c>
      <c r="G275" s="258">
        <f t="shared" si="34"/>
        <v>6.2568069604370655E-2</v>
      </c>
      <c r="H275" s="259">
        <f t="shared" si="35"/>
        <v>251.02766787726287</v>
      </c>
      <c r="I275" s="275">
        <f t="shared" si="36"/>
        <v>-251.06467478698377</v>
      </c>
      <c r="J275" s="275"/>
      <c r="K275" s="276">
        <v>-3093335.6213536244</v>
      </c>
      <c r="L275" s="277">
        <v>-6306390.2317408063</v>
      </c>
      <c r="M275" s="278">
        <f t="shared" si="37"/>
        <v>-150.61428821015244</v>
      </c>
      <c r="N275" s="279">
        <v>-2353377.4286165251</v>
      </c>
      <c r="O275" s="280">
        <v>-4496285.5254600681</v>
      </c>
      <c r="P275" s="281">
        <f t="shared" si="38"/>
        <v>-100.45038657683133</v>
      </c>
      <c r="R275" s="375">
        <v>19</v>
      </c>
    </row>
    <row r="276" spans="1:18" ht="14.4">
      <c r="A276">
        <v>853</v>
      </c>
      <c r="B276" t="s">
        <v>270</v>
      </c>
      <c r="C276" s="319">
        <v>195137</v>
      </c>
      <c r="D276" s="266">
        <v>719806862.86853468</v>
      </c>
      <c r="E276" s="270">
        <v>723984858.06334007</v>
      </c>
      <c r="F276" s="257">
        <f t="shared" si="33"/>
        <v>4177995.1948053837</v>
      </c>
      <c r="G276" s="258">
        <f t="shared" si="34"/>
        <v>5.8043280917821028E-3</v>
      </c>
      <c r="H276" s="259">
        <f t="shared" si="35"/>
        <v>21.410574082851451</v>
      </c>
      <c r="I276" s="275">
        <f t="shared" si="36"/>
        <v>-21.405380493233739</v>
      </c>
      <c r="J276" s="275"/>
      <c r="K276" s="276">
        <v>-14897571.48047613</v>
      </c>
      <c r="L276" s="277">
        <v>-17404431.92731956</v>
      </c>
      <c r="M276" s="278">
        <f t="shared" si="37"/>
        <v>-12.846668990726672</v>
      </c>
      <c r="N276" s="279">
        <v>3279958.0116260764</v>
      </c>
      <c r="O276" s="280">
        <v>1609836.7251613548</v>
      </c>
      <c r="P276" s="281">
        <f t="shared" si="38"/>
        <v>-8.5587115025070677</v>
      </c>
      <c r="R276" s="375">
        <v>2</v>
      </c>
    </row>
    <row r="277" spans="1:18" ht="14.4">
      <c r="A277">
        <v>854</v>
      </c>
      <c r="B277" t="s">
        <v>271</v>
      </c>
      <c r="C277" s="319">
        <v>3296</v>
      </c>
      <c r="D277" s="266">
        <v>19503054.071734808</v>
      </c>
      <c r="E277" s="270">
        <v>19846880.33483557</v>
      </c>
      <c r="F277" s="257">
        <f t="shared" si="33"/>
        <v>343826.26310076192</v>
      </c>
      <c r="G277" s="258">
        <f t="shared" si="34"/>
        <v>1.7629354963387966E-2</v>
      </c>
      <c r="H277" s="259">
        <f t="shared" si="35"/>
        <v>104.31622060095933</v>
      </c>
      <c r="I277" s="275">
        <f t="shared" si="36"/>
        <v>-104.33713064313844</v>
      </c>
      <c r="J277" s="275"/>
      <c r="K277" s="276">
        <v>711492.36806556024</v>
      </c>
      <c r="L277" s="277">
        <v>505200.91689970816</v>
      </c>
      <c r="M277" s="278">
        <f t="shared" si="37"/>
        <v>-62.588425717794927</v>
      </c>
      <c r="N277" s="279">
        <v>324962.2577487462</v>
      </c>
      <c r="O277" s="280">
        <v>187358.52631481399</v>
      </c>
      <c r="P277" s="281">
        <f t="shared" si="38"/>
        <v>-41.74870492534351</v>
      </c>
      <c r="R277" s="375">
        <v>19</v>
      </c>
    </row>
    <row r="278" spans="1:18" ht="14.4">
      <c r="A278">
        <v>857</v>
      </c>
      <c r="B278" t="s">
        <v>272</v>
      </c>
      <c r="C278" s="319">
        <v>2420</v>
      </c>
      <c r="D278" s="266">
        <v>15406929.172398595</v>
      </c>
      <c r="E278" s="270">
        <v>15324953.963835295</v>
      </c>
      <c r="F278" s="257">
        <f t="shared" si="33"/>
        <v>-81975.20856329985</v>
      </c>
      <c r="G278" s="258">
        <f t="shared" si="34"/>
        <v>-5.3206714748944171E-3</v>
      </c>
      <c r="H278" s="259">
        <f t="shared" si="35"/>
        <v>-33.874053125330519</v>
      </c>
      <c r="I278" s="275">
        <f t="shared" si="36"/>
        <v>33.840844511233939</v>
      </c>
      <c r="J278" s="275"/>
      <c r="K278" s="276">
        <v>-1167025.4108434487</v>
      </c>
      <c r="L278" s="277">
        <v>-1117835.2638052239</v>
      </c>
      <c r="M278" s="278">
        <f t="shared" si="37"/>
        <v>20.326507040588783</v>
      </c>
      <c r="N278" s="279">
        <v>-788546.30127169937</v>
      </c>
      <c r="O278" s="280">
        <v>-755841.60459273809</v>
      </c>
      <c r="P278" s="281">
        <f t="shared" si="38"/>
        <v>13.514337470645156</v>
      </c>
      <c r="R278" s="375">
        <v>11</v>
      </c>
    </row>
    <row r="279" spans="1:18" ht="14.4">
      <c r="A279">
        <v>858</v>
      </c>
      <c r="B279" t="s">
        <v>273</v>
      </c>
      <c r="C279" s="319">
        <v>39718</v>
      </c>
      <c r="D279" s="266">
        <v>132197054.90933673</v>
      </c>
      <c r="E279" s="270">
        <v>132782336.09009084</v>
      </c>
      <c r="F279" s="257">
        <f t="shared" si="33"/>
        <v>585281.18075411022</v>
      </c>
      <c r="G279" s="258">
        <f t="shared" si="34"/>
        <v>4.4273390292658733E-3</v>
      </c>
      <c r="H279" s="259">
        <f t="shared" si="35"/>
        <v>14.735917738912086</v>
      </c>
      <c r="I279" s="275">
        <f t="shared" si="36"/>
        <v>-14.648372127010582</v>
      </c>
      <c r="J279" s="275"/>
      <c r="K279" s="276">
        <v>2487034.7863207255</v>
      </c>
      <c r="L279" s="277">
        <v>2135648.7958844989</v>
      </c>
      <c r="M279" s="278">
        <f t="shared" si="37"/>
        <v>-8.8470212607942642</v>
      </c>
      <c r="N279" s="279">
        <v>827785.34779093298</v>
      </c>
      <c r="O279" s="280">
        <v>597367.29408655327</v>
      </c>
      <c r="P279" s="281">
        <f t="shared" si="38"/>
        <v>-5.8013508662163176</v>
      </c>
      <c r="R279" s="375">
        <v>1</v>
      </c>
    </row>
    <row r="280" spans="1:18" ht="14.4">
      <c r="A280">
        <v>859</v>
      </c>
      <c r="B280" t="s">
        <v>274</v>
      </c>
      <c r="C280" s="319">
        <v>6593</v>
      </c>
      <c r="D280" s="266">
        <v>22926797.170474354</v>
      </c>
      <c r="E280" s="270">
        <v>22506357.847194593</v>
      </c>
      <c r="F280" s="257">
        <f t="shared" si="33"/>
        <v>-420439.32327976078</v>
      </c>
      <c r="G280" s="258">
        <f t="shared" si="34"/>
        <v>-1.8338336582887905E-2</v>
      </c>
      <c r="H280" s="259">
        <f t="shared" si="35"/>
        <v>-63.770563215495343</v>
      </c>
      <c r="I280" s="275">
        <f t="shared" si="36"/>
        <v>63.753455549143567</v>
      </c>
      <c r="J280" s="275"/>
      <c r="K280" s="276">
        <v>-1591538.826485574</v>
      </c>
      <c r="L280" s="277">
        <v>-1339268.1843567831</v>
      </c>
      <c r="M280" s="278">
        <f t="shared" si="37"/>
        <v>38.263406966296216</v>
      </c>
      <c r="N280" s="279">
        <v>-1816796.2250790051</v>
      </c>
      <c r="O280" s="280">
        <v>-1648740.3347722925</v>
      </c>
      <c r="P280" s="281">
        <f t="shared" si="38"/>
        <v>25.490048582847351</v>
      </c>
      <c r="R280" s="375">
        <v>17</v>
      </c>
    </row>
    <row r="281" spans="1:18" ht="14.4">
      <c r="A281">
        <v>886</v>
      </c>
      <c r="B281" t="s">
        <v>275</v>
      </c>
      <c r="C281" s="319">
        <v>12669</v>
      </c>
      <c r="D281" s="266">
        <v>48642664.341051333</v>
      </c>
      <c r="E281" s="270">
        <v>48029325.928094298</v>
      </c>
      <c r="F281" s="257">
        <f t="shared" si="33"/>
        <v>-613338.41295703501</v>
      </c>
      <c r="G281" s="258">
        <f t="shared" si="34"/>
        <v>-1.26090628723932E-2</v>
      </c>
      <c r="H281" s="259">
        <f t="shared" si="35"/>
        <v>-48.412535555847739</v>
      </c>
      <c r="I281" s="275">
        <f t="shared" si="36"/>
        <v>48.380004928419545</v>
      </c>
      <c r="J281" s="275"/>
      <c r="K281" s="276">
        <v>-534326.5675859456</v>
      </c>
      <c r="L281" s="277">
        <v>-166297.76628323796</v>
      </c>
      <c r="M281" s="278">
        <f t="shared" si="37"/>
        <v>29.049554132347275</v>
      </c>
      <c r="N281" s="279">
        <v>-826780.32890435145</v>
      </c>
      <c r="O281" s="280">
        <v>-581882.84776891186</v>
      </c>
      <c r="P281" s="281">
        <f t="shared" si="38"/>
        <v>19.33045079607227</v>
      </c>
      <c r="R281" s="375">
        <v>4</v>
      </c>
    </row>
    <row r="282" spans="1:18" ht="14.4">
      <c r="A282">
        <v>887</v>
      </c>
      <c r="B282" t="s">
        <v>276</v>
      </c>
      <c r="C282" s="319">
        <v>4669</v>
      </c>
      <c r="D282" s="266">
        <v>21524159.148707118</v>
      </c>
      <c r="E282" s="270">
        <v>21885532.581845619</v>
      </c>
      <c r="F282" s="257">
        <f t="shared" si="33"/>
        <v>361373.4331385009</v>
      </c>
      <c r="G282" s="258">
        <f t="shared" si="34"/>
        <v>1.6789200945868651E-2</v>
      </c>
      <c r="H282" s="259">
        <f t="shared" si="35"/>
        <v>77.398465011458754</v>
      </c>
      <c r="I282" s="275">
        <f t="shared" si="36"/>
        <v>-77.386875087067153</v>
      </c>
      <c r="J282" s="275"/>
      <c r="K282" s="276">
        <v>-207635.47978009735</v>
      </c>
      <c r="L282" s="277">
        <v>-424462.92114020983</v>
      </c>
      <c r="M282" s="278">
        <f t="shared" si="37"/>
        <v>-46.439803246972048</v>
      </c>
      <c r="N282" s="279">
        <v>-57867.185681172916</v>
      </c>
      <c r="O282" s="280">
        <v>-202359.06410257693</v>
      </c>
      <c r="P282" s="281">
        <f t="shared" si="38"/>
        <v>-30.947071840095099</v>
      </c>
      <c r="R282" s="375">
        <v>6</v>
      </c>
    </row>
    <row r="283" spans="1:18" ht="14.4">
      <c r="A283">
        <v>889</v>
      </c>
      <c r="B283" t="s">
        <v>277</v>
      </c>
      <c r="C283" s="319">
        <v>2568</v>
      </c>
      <c r="D283" s="266">
        <v>12022341.204935184</v>
      </c>
      <c r="E283" s="270">
        <v>11914566.232976066</v>
      </c>
      <c r="F283" s="257">
        <f t="shared" si="33"/>
        <v>-107774.9719591178</v>
      </c>
      <c r="G283" s="258">
        <f t="shared" si="34"/>
        <v>-8.9645577447823605E-3</v>
      </c>
      <c r="H283" s="259">
        <f t="shared" si="35"/>
        <v>-41.96844702457858</v>
      </c>
      <c r="I283" s="275">
        <f t="shared" si="36"/>
        <v>41.874729821867859</v>
      </c>
      <c r="J283" s="275"/>
      <c r="K283" s="276">
        <v>977582.7936448477</v>
      </c>
      <c r="L283" s="277">
        <v>1042262.815728248</v>
      </c>
      <c r="M283" s="278">
        <f t="shared" si="37"/>
        <v>25.186924487305408</v>
      </c>
      <c r="N283" s="279">
        <v>354238.36625619186</v>
      </c>
      <c r="O283" s="280">
        <v>397092.65035534825</v>
      </c>
      <c r="P283" s="281">
        <f t="shared" si="38"/>
        <v>16.687805334562455</v>
      </c>
      <c r="R283" s="375">
        <v>17</v>
      </c>
    </row>
    <row r="284" spans="1:18" ht="14.4">
      <c r="A284">
        <v>890</v>
      </c>
      <c r="B284" t="s">
        <v>278</v>
      </c>
      <c r="C284" s="319">
        <v>1176</v>
      </c>
      <c r="D284" s="266">
        <v>6954360.2514070245</v>
      </c>
      <c r="E284" s="270">
        <v>6960693.6134524094</v>
      </c>
      <c r="F284" s="257">
        <f t="shared" si="33"/>
        <v>6333.3620453849435</v>
      </c>
      <c r="G284" s="258">
        <f t="shared" si="34"/>
        <v>9.1070376230560689E-4</v>
      </c>
      <c r="H284" s="259">
        <f t="shared" si="35"/>
        <v>5.385511943354544</v>
      </c>
      <c r="I284" s="275">
        <f t="shared" si="36"/>
        <v>-5.548996592579087</v>
      </c>
      <c r="J284" s="275"/>
      <c r="K284" s="276">
        <v>119504.00518397168</v>
      </c>
      <c r="L284" s="277">
        <v>115716.00191905792</v>
      </c>
      <c r="M284" s="278">
        <f t="shared" si="37"/>
        <v>-3.2210912116613586</v>
      </c>
      <c r="N284" s="279">
        <v>577443.83337277023</v>
      </c>
      <c r="O284" s="280">
        <v>574706.21664481098</v>
      </c>
      <c r="P284" s="281">
        <f t="shared" si="38"/>
        <v>-2.3279053809177279</v>
      </c>
      <c r="R284" s="375">
        <v>19</v>
      </c>
    </row>
    <row r="285" spans="1:18" ht="14.4">
      <c r="A285">
        <v>892</v>
      </c>
      <c r="B285" t="s">
        <v>279</v>
      </c>
      <c r="C285" s="319">
        <v>3634</v>
      </c>
      <c r="D285" s="266">
        <v>11228113.20839053</v>
      </c>
      <c r="E285" s="270">
        <v>11248848.194374403</v>
      </c>
      <c r="F285" s="257">
        <f t="shared" si="33"/>
        <v>20734.985983872786</v>
      </c>
      <c r="G285" s="258">
        <f t="shared" si="34"/>
        <v>1.8467026114750938E-3</v>
      </c>
      <c r="H285" s="259">
        <f t="shared" si="35"/>
        <v>5.7058299350227806</v>
      </c>
      <c r="I285" s="275">
        <f t="shared" si="36"/>
        <v>-5.7303942450136258</v>
      </c>
      <c r="J285" s="275"/>
      <c r="K285" s="276">
        <v>288722.43027402594</v>
      </c>
      <c r="L285" s="277">
        <v>276287.01684999</v>
      </c>
      <c r="M285" s="278">
        <f t="shared" si="37"/>
        <v>-3.4219629675387844</v>
      </c>
      <c r="N285" s="279">
        <v>71417.300230313907</v>
      </c>
      <c r="O285" s="280">
        <v>63028.460967970335</v>
      </c>
      <c r="P285" s="281">
        <f t="shared" si="38"/>
        <v>-2.308431277474841</v>
      </c>
      <c r="R285" s="375">
        <v>13</v>
      </c>
    </row>
    <row r="286" spans="1:18" ht="14.4">
      <c r="A286">
        <v>893</v>
      </c>
      <c r="B286" t="s">
        <v>280</v>
      </c>
      <c r="C286" s="319">
        <v>7497</v>
      </c>
      <c r="D286" s="266">
        <v>30455888.007053927</v>
      </c>
      <c r="E286" s="270">
        <v>30736875.373142906</v>
      </c>
      <c r="F286" s="257">
        <f t="shared" si="33"/>
        <v>280987.36608897895</v>
      </c>
      <c r="G286" s="258">
        <f t="shared" si="34"/>
        <v>9.2260441075925643E-3</v>
      </c>
      <c r="H286" s="259">
        <f t="shared" si="35"/>
        <v>37.479974134851133</v>
      </c>
      <c r="I286" s="275">
        <f t="shared" si="36"/>
        <v>-37.480719489026207</v>
      </c>
      <c r="J286" s="275"/>
      <c r="K286" s="276">
        <v>-627522.68122144893</v>
      </c>
      <c r="L286" s="277">
        <v>-796114.75169256853</v>
      </c>
      <c r="M286" s="278">
        <f t="shared" si="37"/>
        <v>-22.487937904644472</v>
      </c>
      <c r="N286" s="279">
        <v>-191486.01911852192</v>
      </c>
      <c r="O286" s="280">
        <v>-303886.90265663178</v>
      </c>
      <c r="P286" s="281">
        <f t="shared" si="38"/>
        <v>-14.992781584381735</v>
      </c>
      <c r="R286" s="375">
        <v>15</v>
      </c>
    </row>
    <row r="287" spans="1:18" ht="14.4">
      <c r="A287">
        <v>895</v>
      </c>
      <c r="B287" t="s">
        <v>281</v>
      </c>
      <c r="C287" s="319">
        <v>15463</v>
      </c>
      <c r="D287" s="266">
        <v>63871735.439765796</v>
      </c>
      <c r="E287" s="270">
        <v>63489405.524746329</v>
      </c>
      <c r="F287" s="257">
        <f t="shared" si="33"/>
        <v>-382329.91501946747</v>
      </c>
      <c r="G287" s="258">
        <f t="shared" si="34"/>
        <v>-5.9859014693600032E-3</v>
      </c>
      <c r="H287" s="259">
        <f t="shared" si="35"/>
        <v>-24.725468215706361</v>
      </c>
      <c r="I287" s="275">
        <f t="shared" si="36"/>
        <v>24.737653403196543</v>
      </c>
      <c r="J287" s="275"/>
      <c r="K287" s="276">
        <v>824573.90924913436</v>
      </c>
      <c r="L287" s="277">
        <v>1053960.0841550005</v>
      </c>
      <c r="M287" s="278">
        <f t="shared" si="37"/>
        <v>14.834519492069207</v>
      </c>
      <c r="N287" s="279">
        <v>1531202.1685080451</v>
      </c>
      <c r="O287" s="280">
        <v>1684334.3281758071</v>
      </c>
      <c r="P287" s="281">
        <f t="shared" si="38"/>
        <v>9.9031339111273358</v>
      </c>
      <c r="R287" s="375">
        <v>2</v>
      </c>
    </row>
    <row r="288" spans="1:18" ht="14.4">
      <c r="A288">
        <v>905</v>
      </c>
      <c r="B288" t="s">
        <v>282</v>
      </c>
      <c r="C288" s="319">
        <v>67615</v>
      </c>
      <c r="D288" s="266">
        <v>255074583.12809682</v>
      </c>
      <c r="E288" s="270">
        <v>260526758.06833771</v>
      </c>
      <c r="F288" s="257">
        <f t="shared" si="33"/>
        <v>5452174.9402408898</v>
      </c>
      <c r="G288" s="258">
        <f t="shared" si="34"/>
        <v>2.1374826426758649E-2</v>
      </c>
      <c r="H288" s="259">
        <f t="shared" si="35"/>
        <v>80.635582936343852</v>
      </c>
      <c r="I288" s="275">
        <f t="shared" si="36"/>
        <v>-80.642402678152223</v>
      </c>
      <c r="J288" s="275"/>
      <c r="K288" s="276">
        <v>-8472429.407875143</v>
      </c>
      <c r="L288" s="277">
        <v>-11743705.557396069</v>
      </c>
      <c r="M288" s="278">
        <f t="shared" si="37"/>
        <v>-48.380923604539319</v>
      </c>
      <c r="N288" s="279">
        <v>-3166228.8408458158</v>
      </c>
      <c r="O288" s="280">
        <v>-5347588.7484081527</v>
      </c>
      <c r="P288" s="281">
        <f t="shared" si="38"/>
        <v>-32.261479073612911</v>
      </c>
      <c r="R288" s="375">
        <v>15</v>
      </c>
    </row>
    <row r="289" spans="1:18" ht="14.4">
      <c r="A289">
        <v>908</v>
      </c>
      <c r="B289" t="s">
        <v>283</v>
      </c>
      <c r="C289" s="319">
        <v>20695</v>
      </c>
      <c r="D289" s="266">
        <v>82556340.543957978</v>
      </c>
      <c r="E289" s="270">
        <v>85368338.674055919</v>
      </c>
      <c r="F289" s="257">
        <f t="shared" si="33"/>
        <v>2811998.1300979406</v>
      </c>
      <c r="G289" s="258">
        <f t="shared" si="34"/>
        <v>3.4061564642641387E-2</v>
      </c>
      <c r="H289" s="259">
        <f t="shared" si="35"/>
        <v>135.87814110161588</v>
      </c>
      <c r="I289" s="275">
        <f t="shared" si="36"/>
        <v>-135.90304083843921</v>
      </c>
      <c r="J289" s="275"/>
      <c r="K289" s="276">
        <v>1285905.0545452489</v>
      </c>
      <c r="L289" s="277">
        <v>-401261.62304787594</v>
      </c>
      <c r="M289" s="278">
        <f t="shared" si="37"/>
        <v>-81.525328707085038</v>
      </c>
      <c r="N289" s="279">
        <v>1249969.9709115387</v>
      </c>
      <c r="O289" s="280">
        <v>124623.21835316443</v>
      </c>
      <c r="P289" s="281">
        <f t="shared" si="38"/>
        <v>-54.377712131354158</v>
      </c>
      <c r="R289" s="375">
        <v>6</v>
      </c>
    </row>
    <row r="290" spans="1:18" ht="14.4">
      <c r="A290">
        <v>915</v>
      </c>
      <c r="B290" t="s">
        <v>284</v>
      </c>
      <c r="C290" s="319">
        <v>19973</v>
      </c>
      <c r="D290" s="266">
        <v>98607796.464011312</v>
      </c>
      <c r="E290" s="270">
        <v>98270021.788599849</v>
      </c>
      <c r="F290" s="257">
        <f t="shared" si="33"/>
        <v>-337774.67541146278</v>
      </c>
      <c r="G290" s="258">
        <f t="shared" si="34"/>
        <v>-3.4254357923385876E-3</v>
      </c>
      <c r="H290" s="259">
        <f t="shared" si="35"/>
        <v>-16.911564382489502</v>
      </c>
      <c r="I290" s="275">
        <f t="shared" si="36"/>
        <v>16.837013908151711</v>
      </c>
      <c r="J290" s="275"/>
      <c r="K290" s="276">
        <v>519166.72017882176</v>
      </c>
      <c r="L290" s="277">
        <v>721924.57099062041</v>
      </c>
      <c r="M290" s="278">
        <f t="shared" si="37"/>
        <v>10.15159719680562</v>
      </c>
      <c r="N290" s="279">
        <v>865412.26053147286</v>
      </c>
      <c r="O290" s="280">
        <v>998940.08850718837</v>
      </c>
      <c r="P290" s="281">
        <f t="shared" si="38"/>
        <v>6.6854167113460932</v>
      </c>
      <c r="R290" s="375">
        <v>11</v>
      </c>
    </row>
    <row r="291" spans="1:18" ht="14.4">
      <c r="A291">
        <v>918</v>
      </c>
      <c r="B291" t="s">
        <v>285</v>
      </c>
      <c r="C291" s="319">
        <v>2271</v>
      </c>
      <c r="D291" s="266">
        <v>9974479.2919038758</v>
      </c>
      <c r="E291" s="270">
        <v>9999629.4842518773</v>
      </c>
      <c r="F291" s="257">
        <f t="shared" si="33"/>
        <v>25150.192348001525</v>
      </c>
      <c r="G291" s="258">
        <f t="shared" si="34"/>
        <v>2.5214541643708188E-3</v>
      </c>
      <c r="H291" s="259">
        <f t="shared" si="35"/>
        <v>11.074501254073766</v>
      </c>
      <c r="I291" s="275">
        <f t="shared" si="36"/>
        <v>-11.123894288405161</v>
      </c>
      <c r="J291" s="275"/>
      <c r="K291" s="276">
        <v>-50426.908010690902</v>
      </c>
      <c r="L291" s="277">
        <v>-65510.01395556589</v>
      </c>
      <c r="M291" s="278">
        <f t="shared" si="37"/>
        <v>-6.6416142425693474</v>
      </c>
      <c r="N291" s="279">
        <v>-13395.547478323122</v>
      </c>
      <c r="O291" s="280">
        <v>-23574.805462416254</v>
      </c>
      <c r="P291" s="281">
        <f t="shared" si="38"/>
        <v>-4.4822800458358136</v>
      </c>
      <c r="R291" s="375">
        <v>2</v>
      </c>
    </row>
    <row r="292" spans="1:18" ht="14.4">
      <c r="A292">
        <v>921</v>
      </c>
      <c r="B292" t="s">
        <v>286</v>
      </c>
      <c r="C292" s="319">
        <v>1941</v>
      </c>
      <c r="D292" s="266">
        <v>12342348.842146285</v>
      </c>
      <c r="E292" s="270">
        <v>12005762.640157722</v>
      </c>
      <c r="F292" s="257">
        <f t="shared" si="33"/>
        <v>-336586.20198856294</v>
      </c>
      <c r="G292" s="258">
        <f t="shared" si="34"/>
        <v>-2.727083850030218E-2</v>
      </c>
      <c r="H292" s="259">
        <f t="shared" si="35"/>
        <v>-173.40865635680728</v>
      </c>
      <c r="I292" s="275">
        <f t="shared" si="36"/>
        <v>173.33118011260439</v>
      </c>
      <c r="J292" s="275"/>
      <c r="K292" s="276">
        <v>492864.53945027624</v>
      </c>
      <c r="L292" s="277">
        <v>694825.65779123851</v>
      </c>
      <c r="M292" s="278">
        <f t="shared" si="37"/>
        <v>104.05003520915109</v>
      </c>
      <c r="N292" s="279">
        <v>-56439.522818091667</v>
      </c>
      <c r="O292" s="280">
        <v>78035.17943951115</v>
      </c>
      <c r="P292" s="281">
        <f t="shared" si="38"/>
        <v>69.281144903453281</v>
      </c>
      <c r="R292" s="375">
        <v>11</v>
      </c>
    </row>
    <row r="293" spans="1:18" ht="14.4">
      <c r="A293">
        <v>922</v>
      </c>
      <c r="B293" t="s">
        <v>287</v>
      </c>
      <c r="C293" s="319">
        <v>4444</v>
      </c>
      <c r="D293" s="266">
        <v>15043741.554322096</v>
      </c>
      <c r="E293" s="270">
        <v>14783008.021031629</v>
      </c>
      <c r="F293" s="257">
        <f t="shared" si="33"/>
        <v>-260733.53329046629</v>
      </c>
      <c r="G293" s="258">
        <f t="shared" si="34"/>
        <v>-1.7331694535496527E-2</v>
      </c>
      <c r="H293" s="259">
        <f t="shared" si="35"/>
        <v>-58.670912081563074</v>
      </c>
      <c r="I293" s="275">
        <f t="shared" si="36"/>
        <v>58.732504033075401</v>
      </c>
      <c r="J293" s="275"/>
      <c r="K293" s="276">
        <v>-433863.17385756993</v>
      </c>
      <c r="L293" s="277">
        <v>-277440.15797350585</v>
      </c>
      <c r="M293" s="278">
        <f t="shared" si="37"/>
        <v>35.198698443758794</v>
      </c>
      <c r="N293" s="279">
        <v>-413867.62787282886</v>
      </c>
      <c r="O293" s="280">
        <v>-309283.39583390584</v>
      </c>
      <c r="P293" s="281">
        <f t="shared" si="38"/>
        <v>23.533805589316611</v>
      </c>
      <c r="R293" s="375">
        <v>6</v>
      </c>
    </row>
    <row r="294" spans="1:18" ht="14.4">
      <c r="A294">
        <v>924</v>
      </c>
      <c r="B294" t="s">
        <v>288</v>
      </c>
      <c r="C294" s="319">
        <v>3004</v>
      </c>
      <c r="D294" s="266">
        <v>14693631.930442393</v>
      </c>
      <c r="E294" s="270">
        <v>14549943.563930951</v>
      </c>
      <c r="F294" s="257">
        <f t="shared" si="33"/>
        <v>-143688.36651144177</v>
      </c>
      <c r="G294" s="258">
        <f t="shared" si="34"/>
        <v>-9.7789550733026719E-3</v>
      </c>
      <c r="H294" s="259">
        <f t="shared" si="35"/>
        <v>-47.832345709534543</v>
      </c>
      <c r="I294" s="275">
        <f t="shared" si="36"/>
        <v>47.736763933739347</v>
      </c>
      <c r="J294" s="275"/>
      <c r="K294" s="276">
        <v>-206122.41685213419</v>
      </c>
      <c r="L294" s="277">
        <v>-119891.45469181852</v>
      </c>
      <c r="M294" s="278">
        <f t="shared" si="37"/>
        <v>28.705380213154349</v>
      </c>
      <c r="N294" s="279">
        <v>-369151.36498249811</v>
      </c>
      <c r="O294" s="280">
        <v>-311981.08828586078</v>
      </c>
      <c r="P294" s="281">
        <f t="shared" si="38"/>
        <v>19.031383720584998</v>
      </c>
      <c r="R294" s="375">
        <v>16</v>
      </c>
    </row>
    <row r="295" spans="1:18" ht="14.4">
      <c r="A295">
        <v>925</v>
      </c>
      <c r="B295" t="s">
        <v>289</v>
      </c>
      <c r="C295" s="319">
        <v>3490</v>
      </c>
      <c r="D295" s="266">
        <v>14569407.249762855</v>
      </c>
      <c r="E295" s="270">
        <v>14224426.879373876</v>
      </c>
      <c r="F295" s="257">
        <f t="shared" si="33"/>
        <v>-344980.37038897909</v>
      </c>
      <c r="G295" s="258">
        <f t="shared" si="34"/>
        <v>-2.3678408083115002E-2</v>
      </c>
      <c r="H295" s="259">
        <f t="shared" si="35"/>
        <v>-98.848243664463922</v>
      </c>
      <c r="I295" s="275">
        <f t="shared" si="36"/>
        <v>98.799176284666657</v>
      </c>
      <c r="J295" s="275"/>
      <c r="K295" s="276">
        <v>964554.08980234561</v>
      </c>
      <c r="L295" s="277">
        <v>1171553.0129345662</v>
      </c>
      <c r="M295" s="278">
        <f t="shared" si="37"/>
        <v>59.312012358802477</v>
      </c>
      <c r="N295" s="279">
        <v>756434.14729145542</v>
      </c>
      <c r="O295" s="280">
        <v>894244.34939272143</v>
      </c>
      <c r="P295" s="281">
        <f t="shared" si="38"/>
        <v>39.487163925864188</v>
      </c>
      <c r="R295" s="375">
        <v>11</v>
      </c>
    </row>
    <row r="296" spans="1:18" ht="14.4">
      <c r="A296">
        <v>927</v>
      </c>
      <c r="B296" t="s">
        <v>290</v>
      </c>
      <c r="C296" s="319">
        <v>29239</v>
      </c>
      <c r="D296" s="266">
        <v>98345347.079872102</v>
      </c>
      <c r="E296" s="270">
        <v>96466154.083969265</v>
      </c>
      <c r="F296" s="257">
        <f t="shared" si="33"/>
        <v>-1879192.9959028363</v>
      </c>
      <c r="G296" s="258">
        <f t="shared" si="34"/>
        <v>-1.9108102738979935E-2</v>
      </c>
      <c r="H296" s="259">
        <f t="shared" si="35"/>
        <v>-64.270084336086612</v>
      </c>
      <c r="I296" s="275">
        <f t="shared" si="36"/>
        <v>64.270595730542681</v>
      </c>
      <c r="J296" s="275"/>
      <c r="K296" s="276">
        <v>-1183608.67459025</v>
      </c>
      <c r="L296" s="277">
        <v>-56093.811421952822</v>
      </c>
      <c r="M296" s="278">
        <f t="shared" si="37"/>
        <v>38.562018645244265</v>
      </c>
      <c r="N296" s="279">
        <v>103457.98705784844</v>
      </c>
      <c r="O296" s="280">
        <v>855151.07245488896</v>
      </c>
      <c r="P296" s="281">
        <f t="shared" si="38"/>
        <v>25.708577085298419</v>
      </c>
      <c r="R296" s="375">
        <v>1</v>
      </c>
    </row>
    <row r="297" spans="1:18" ht="14.4">
      <c r="A297">
        <v>931</v>
      </c>
      <c r="B297" t="s">
        <v>291</v>
      </c>
      <c r="C297" s="319">
        <v>6070</v>
      </c>
      <c r="D297" s="266">
        <v>30693954.3052462</v>
      </c>
      <c r="E297" s="270">
        <v>28709659.535774622</v>
      </c>
      <c r="F297" s="257">
        <f t="shared" si="33"/>
        <v>-1984294.7694715783</v>
      </c>
      <c r="G297" s="258">
        <f t="shared" si="34"/>
        <v>-6.464773973851988E-2</v>
      </c>
      <c r="H297" s="259">
        <f t="shared" si="35"/>
        <v>-326.90193895742641</v>
      </c>
      <c r="I297" s="275">
        <f t="shared" si="36"/>
        <v>326.87258856349393</v>
      </c>
      <c r="J297" s="275"/>
      <c r="K297" s="276">
        <v>2436275.0793183893</v>
      </c>
      <c r="L297" s="277">
        <v>3626863.0738060228</v>
      </c>
      <c r="M297" s="278">
        <f t="shared" si="37"/>
        <v>196.14299744442067</v>
      </c>
      <c r="N297" s="279">
        <v>1716352.4846798589</v>
      </c>
      <c r="O297" s="280">
        <v>2509881.1027726335</v>
      </c>
      <c r="P297" s="281">
        <f t="shared" si="38"/>
        <v>130.72959111907326</v>
      </c>
      <c r="R297" s="375">
        <v>13</v>
      </c>
    </row>
    <row r="298" spans="1:18" ht="14.4">
      <c r="A298">
        <v>934</v>
      </c>
      <c r="B298" t="s">
        <v>292</v>
      </c>
      <c r="C298" s="319">
        <v>2756</v>
      </c>
      <c r="D298" s="266">
        <v>12474426.335443003</v>
      </c>
      <c r="E298" s="270">
        <v>12607966.739484962</v>
      </c>
      <c r="F298" s="257">
        <f t="shared" si="33"/>
        <v>133540.40404195897</v>
      </c>
      <c r="G298" s="258">
        <f t="shared" si="34"/>
        <v>1.0705133883594861E-2</v>
      </c>
      <c r="H298" s="259">
        <f t="shared" si="35"/>
        <v>48.454428171973504</v>
      </c>
      <c r="I298" s="275">
        <f t="shared" si="36"/>
        <v>-48.50763276899535</v>
      </c>
      <c r="J298" s="275"/>
      <c r="K298" s="276">
        <v>409813.59544919158</v>
      </c>
      <c r="L298" s="277">
        <v>329698.51586891845</v>
      </c>
      <c r="M298" s="278">
        <f t="shared" si="37"/>
        <v>-29.069332213451787</v>
      </c>
      <c r="N298" s="279">
        <v>91106.442690656535</v>
      </c>
      <c r="O298" s="280">
        <v>37534.486359578485</v>
      </c>
      <c r="P298" s="281">
        <f t="shared" si="38"/>
        <v>-19.43830055554356</v>
      </c>
      <c r="R298" s="375">
        <v>14</v>
      </c>
    </row>
    <row r="299" spans="1:18" ht="14.4">
      <c r="A299">
        <v>935</v>
      </c>
      <c r="B299" t="s">
        <v>293</v>
      </c>
      <c r="C299" s="319">
        <v>3040</v>
      </c>
      <c r="D299" s="266">
        <v>14360719.643006233</v>
      </c>
      <c r="E299" s="270">
        <v>14131031.468813326</v>
      </c>
      <c r="F299" s="257">
        <f t="shared" si="33"/>
        <v>-229688.17419290729</v>
      </c>
      <c r="G299" s="258">
        <f t="shared" si="34"/>
        <v>-1.5994196663031923E-2</v>
      </c>
      <c r="H299" s="259">
        <f t="shared" si="35"/>
        <v>-75.555320458193194</v>
      </c>
      <c r="I299" s="275">
        <f t="shared" si="36"/>
        <v>75.479976822945176</v>
      </c>
      <c r="J299" s="275"/>
      <c r="K299" s="276">
        <v>-1384.6995544617216</v>
      </c>
      <c r="L299" s="277">
        <v>136442.51767940156</v>
      </c>
      <c r="M299" s="278">
        <f t="shared" si="37"/>
        <v>45.337900405876077</v>
      </c>
      <c r="N299" s="279">
        <v>141505.90552974556</v>
      </c>
      <c r="O299" s="280">
        <v>233137.81783763564</v>
      </c>
      <c r="P299" s="281">
        <f t="shared" si="38"/>
        <v>30.142076417069102</v>
      </c>
      <c r="R299" s="375">
        <v>8</v>
      </c>
    </row>
    <row r="300" spans="1:18" ht="14.4">
      <c r="A300">
        <v>936</v>
      </c>
      <c r="B300" t="s">
        <v>294</v>
      </c>
      <c r="C300" s="319">
        <v>6465</v>
      </c>
      <c r="D300" s="266">
        <v>32090484.784231905</v>
      </c>
      <c r="E300" s="270">
        <v>32690735.874869056</v>
      </c>
      <c r="F300" s="257">
        <f t="shared" si="33"/>
        <v>600251.09063715115</v>
      </c>
      <c r="G300" s="258">
        <f t="shared" si="34"/>
        <v>1.870495552414006E-2</v>
      </c>
      <c r="H300" s="259">
        <f t="shared" si="35"/>
        <v>92.846263052923618</v>
      </c>
      <c r="I300" s="275">
        <f t="shared" si="36"/>
        <v>-92.886106669478849</v>
      </c>
      <c r="J300" s="275"/>
      <c r="K300" s="276">
        <v>2496536.9565103459</v>
      </c>
      <c r="L300" s="277">
        <v>2136402.3985461933</v>
      </c>
      <c r="M300" s="278">
        <f t="shared" si="37"/>
        <v>-55.705268053233205</v>
      </c>
      <c r="N300" s="279">
        <v>1345893.1229531642</v>
      </c>
      <c r="O300" s="280">
        <v>1105519.0012991361</v>
      </c>
      <c r="P300" s="281">
        <f t="shared" si="38"/>
        <v>-37.180838616245644</v>
      </c>
      <c r="R300" s="375">
        <v>6</v>
      </c>
    </row>
    <row r="301" spans="1:18" ht="14.4">
      <c r="A301">
        <v>946</v>
      </c>
      <c r="B301" t="s">
        <v>295</v>
      </c>
      <c r="C301" s="319">
        <v>6376</v>
      </c>
      <c r="D301" s="266">
        <v>26474464.144938238</v>
      </c>
      <c r="E301" s="270">
        <v>25015241.754161797</v>
      </c>
      <c r="F301" s="257">
        <f t="shared" si="33"/>
        <v>-1459222.3907764405</v>
      </c>
      <c r="G301" s="258">
        <f t="shared" si="34"/>
        <v>-5.5118108634332273E-2</v>
      </c>
      <c r="H301" s="259">
        <f t="shared" si="35"/>
        <v>-228.86173004649316</v>
      </c>
      <c r="I301" s="275">
        <f t="shared" si="36"/>
        <v>228.84309671952605</v>
      </c>
      <c r="J301" s="275"/>
      <c r="K301" s="276">
        <v>-69238.727095952665</v>
      </c>
      <c r="L301" s="277">
        <v>806302.13141631358</v>
      </c>
      <c r="M301" s="278">
        <f t="shared" si="37"/>
        <v>137.31820240154741</v>
      </c>
      <c r="N301" s="279">
        <v>248680.01792598719</v>
      </c>
      <c r="O301" s="280">
        <v>832242.74409741897</v>
      </c>
      <c r="P301" s="281">
        <f t="shared" si="38"/>
        <v>91.524894317978649</v>
      </c>
      <c r="R301" s="375">
        <v>15</v>
      </c>
    </row>
    <row r="302" spans="1:18" ht="14.4">
      <c r="A302">
        <v>976</v>
      </c>
      <c r="B302" t="s">
        <v>296</v>
      </c>
      <c r="C302" s="319">
        <v>3830</v>
      </c>
      <c r="D302" s="266">
        <v>23176904.448012967</v>
      </c>
      <c r="E302" s="270">
        <v>22904669.135040179</v>
      </c>
      <c r="F302" s="257">
        <f t="shared" si="33"/>
        <v>-272235.31297278777</v>
      </c>
      <c r="G302" s="258">
        <f t="shared" si="34"/>
        <v>-1.1745973824219109E-2</v>
      </c>
      <c r="H302" s="259">
        <f t="shared" si="35"/>
        <v>-71.079716180884532</v>
      </c>
      <c r="I302" s="275">
        <f t="shared" si="36"/>
        <v>71.003515237867759</v>
      </c>
      <c r="J302" s="275"/>
      <c r="K302" s="276">
        <v>609999.86583882815</v>
      </c>
      <c r="L302" s="277">
        <v>773359.29094524588</v>
      </c>
      <c r="M302" s="278">
        <f t="shared" si="37"/>
        <v>42.652591411597321</v>
      </c>
      <c r="N302" s="279">
        <v>315883.86778970098</v>
      </c>
      <c r="O302" s="280">
        <v>424467.90604431677</v>
      </c>
      <c r="P302" s="281">
        <f t="shared" si="38"/>
        <v>28.350923826270442</v>
      </c>
      <c r="R302" s="375">
        <v>19</v>
      </c>
    </row>
    <row r="303" spans="1:18" ht="14.4">
      <c r="A303">
        <v>977</v>
      </c>
      <c r="B303" t="s">
        <v>297</v>
      </c>
      <c r="C303" s="319">
        <v>15357</v>
      </c>
      <c r="D303" s="266">
        <v>60502307.118650012</v>
      </c>
      <c r="E303" s="270">
        <v>60520410.63174662</v>
      </c>
      <c r="F303" s="257">
        <f t="shared" si="33"/>
        <v>18103.513096608222</v>
      </c>
      <c r="G303" s="258">
        <f t="shared" si="34"/>
        <v>2.9922021091039949E-4</v>
      </c>
      <c r="H303" s="259">
        <f t="shared" si="35"/>
        <v>1.1788443769361348</v>
      </c>
      <c r="I303" s="275">
        <f t="shared" si="36"/>
        <v>-1.1752034395031994</v>
      </c>
      <c r="J303" s="275"/>
      <c r="K303" s="276">
        <v>-60573.918385576966</v>
      </c>
      <c r="L303" s="277">
        <v>-71439.520232758659</v>
      </c>
      <c r="M303" s="278">
        <f t="shared" si="37"/>
        <v>-0.70753414385502988</v>
      </c>
      <c r="N303" s="279">
        <v>-408394.49690884101</v>
      </c>
      <c r="O303" s="280">
        <v>-415576.49428210995</v>
      </c>
      <c r="P303" s="281">
        <f t="shared" si="38"/>
        <v>-0.46766929564816956</v>
      </c>
      <c r="R303" s="375">
        <v>17</v>
      </c>
    </row>
    <row r="304" spans="1:18" ht="14.4">
      <c r="A304">
        <v>980</v>
      </c>
      <c r="B304" t="s">
        <v>298</v>
      </c>
      <c r="C304" s="319">
        <v>33533</v>
      </c>
      <c r="D304" s="266">
        <v>106039937.80224605</v>
      </c>
      <c r="E304" s="270">
        <v>106753281.38032535</v>
      </c>
      <c r="F304" s="257">
        <f t="shared" si="33"/>
        <v>713343.57807929814</v>
      </c>
      <c r="G304" s="258">
        <f t="shared" si="34"/>
        <v>6.7271218077250578E-3</v>
      </c>
      <c r="H304" s="259">
        <f t="shared" si="35"/>
        <v>21.272882774559335</v>
      </c>
      <c r="I304" s="275">
        <f t="shared" si="36"/>
        <v>-21.261112416103629</v>
      </c>
      <c r="J304" s="275"/>
      <c r="K304" s="276">
        <v>-62703.91624709098</v>
      </c>
      <c r="L304" s="277">
        <v>-490734.72712584567</v>
      </c>
      <c r="M304" s="278">
        <f t="shared" si="37"/>
        <v>-12.764465179934831</v>
      </c>
      <c r="N304" s="279">
        <v>-948007.07198615419</v>
      </c>
      <c r="O304" s="280">
        <v>-1232925.1437566024</v>
      </c>
      <c r="P304" s="281">
        <f t="shared" si="38"/>
        <v>-8.4966472361687959</v>
      </c>
      <c r="R304" s="375">
        <v>6</v>
      </c>
    </row>
    <row r="305" spans="1:18" ht="14.4">
      <c r="A305">
        <v>981</v>
      </c>
      <c r="B305" t="s">
        <v>299</v>
      </c>
      <c r="C305" s="319">
        <v>2282</v>
      </c>
      <c r="D305" s="266">
        <v>8712838.6713965088</v>
      </c>
      <c r="E305" s="270">
        <v>8740460.9345091879</v>
      </c>
      <c r="F305" s="257">
        <f t="shared" si="33"/>
        <v>27622.263112679124</v>
      </c>
      <c r="G305" s="258">
        <f t="shared" si="34"/>
        <v>3.170294338555884E-3</v>
      </c>
      <c r="H305" s="259">
        <f t="shared" si="35"/>
        <v>12.104409777685856</v>
      </c>
      <c r="I305" s="275">
        <f t="shared" si="36"/>
        <v>-12.17374871236035</v>
      </c>
      <c r="J305" s="275"/>
      <c r="K305" s="276">
        <v>320344.08370615816</v>
      </c>
      <c r="L305" s="277">
        <v>303780.61352688877</v>
      </c>
      <c r="M305" s="278">
        <f t="shared" si="37"/>
        <v>-7.2583129619935942</v>
      </c>
      <c r="N305" s="279">
        <v>141844.8768570988</v>
      </c>
      <c r="O305" s="280">
        <v>130627.85247476186</v>
      </c>
      <c r="P305" s="281">
        <f t="shared" si="38"/>
        <v>-4.9154357503667567</v>
      </c>
      <c r="R305" s="375">
        <v>5</v>
      </c>
    </row>
    <row r="306" spans="1:18" ht="14.4">
      <c r="A306">
        <v>989</v>
      </c>
      <c r="B306" t="s">
        <v>300</v>
      </c>
      <c r="C306" s="319">
        <v>5484</v>
      </c>
      <c r="D306" s="266">
        <v>28475613.905615512</v>
      </c>
      <c r="E306" s="270">
        <v>28628669.898399472</v>
      </c>
      <c r="F306" s="257">
        <f t="shared" si="33"/>
        <v>153055.99278395995</v>
      </c>
      <c r="G306" s="258">
        <f t="shared" si="34"/>
        <v>5.3749848305738078E-3</v>
      </c>
      <c r="H306" s="259">
        <f t="shared" si="35"/>
        <v>27.909553753457324</v>
      </c>
      <c r="I306" s="275">
        <f t="shared" si="36"/>
        <v>-27.94926661202755</v>
      </c>
      <c r="J306" s="275"/>
      <c r="K306" s="276">
        <v>-779524.71954086318</v>
      </c>
      <c r="L306" s="277">
        <v>-871344.70607507485</v>
      </c>
      <c r="M306" s="278">
        <f t="shared" si="37"/>
        <v>-16.74325064445873</v>
      </c>
      <c r="N306" s="279">
        <v>-462239.63386356074</v>
      </c>
      <c r="O306" s="280">
        <v>-523693.42542970815</v>
      </c>
      <c r="P306" s="281">
        <f t="shared" si="38"/>
        <v>-11.20601596756882</v>
      </c>
      <c r="R306" s="375">
        <v>14</v>
      </c>
    </row>
    <row r="307" spans="1:18" ht="14.4">
      <c r="A307">
        <v>992</v>
      </c>
      <c r="B307" t="s">
        <v>301</v>
      </c>
      <c r="C307" s="319">
        <v>18318</v>
      </c>
      <c r="D307" s="266">
        <v>74199831.782257453</v>
      </c>
      <c r="E307" s="270">
        <v>75991035.807705</v>
      </c>
      <c r="F307" s="257">
        <f t="shared" si="33"/>
        <v>1791204.0254475474</v>
      </c>
      <c r="G307" s="258">
        <f t="shared" si="34"/>
        <v>2.4140270704439217E-2</v>
      </c>
      <c r="H307" s="259">
        <f t="shared" si="35"/>
        <v>97.783820583445106</v>
      </c>
      <c r="I307" s="275">
        <f t="shared" si="36"/>
        <v>-97.853645290116219</v>
      </c>
      <c r="J307" s="275"/>
      <c r="K307" s="276">
        <v>4499011.813399097</v>
      </c>
      <c r="L307" s="277">
        <v>3424369.3243256295</v>
      </c>
      <c r="M307" s="278">
        <f t="shared" si="37"/>
        <v>-58.665929090155444</v>
      </c>
      <c r="N307" s="279">
        <v>4116799.4274443183</v>
      </c>
      <c r="O307" s="280">
        <v>3398958.842093437</v>
      </c>
      <c r="P307" s="281">
        <f t="shared" si="38"/>
        <v>-39.187716199960768</v>
      </c>
      <c r="R307" s="375">
        <v>13</v>
      </c>
    </row>
  </sheetData>
  <autoFilter ref="A14:R14" xr:uid="{840DABD8-FC40-4A64-9E6A-168E36CA0F0F}"/>
  <conditionalFormatting sqref="P8:P10 P12:P1048576 P1:P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Tietoa aineistosta</vt:lpstr>
      <vt:lpstr>Vos-laskelma</vt:lpstr>
      <vt:lpstr>Kotikuntakorvaukset</vt:lpstr>
      <vt:lpstr>Pp-vos-erittely</vt:lpstr>
      <vt:lpstr>Siirtolaskelmavertailu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2022-09-20T06:44:42Z</dcterms:modified>
</cp:coreProperties>
</file>