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4/"/>
    </mc:Choice>
  </mc:AlternateContent>
  <xr:revisionPtr revIDLastSave="0" documentId="8_{F70D9B47-82C9-4D49-A0AD-B71A612443D1}" xr6:coauthVersionLast="47" xr6:coauthVersionMax="47" xr10:uidLastSave="{00000000-0000-0000-0000-000000000000}"/>
  <bookViews>
    <workbookView xWindow="-120" yWindow="-120" windowWidth="29040" windowHeight="15720" tabRatio="881" activeTab="1" xr2:uid="{00000000-000D-0000-FFFF-FFFF00000000}"/>
  </bookViews>
  <sheets>
    <sheet name="Tietoa aineistosta" sheetId="4" r:id="rId1"/>
    <sheet name="1. Vos-laskelma" sheetId="3" r:id="rId2"/>
    <sheet name="2. Vos-laskelma_€as" sheetId="21" r:id="rId3"/>
    <sheet name="3. Muutos2023-24a" sheetId="29" r:id="rId4"/>
    <sheet name="4. Muutos2023-24b" sheetId="16" r:id="rId5"/>
    <sheet name="5. Sote_siirto2023-24" sheetId="15" r:id="rId6"/>
    <sheet name="6. OKM-vos" sheetId="33" r:id="rId7"/>
    <sheet name="7. OKM-vos_€as" sheetId="34" r:id="rId8"/>
    <sheet name="8. Kotikuntakorvaukset" sheetId="5" r:id="rId9"/>
    <sheet name="Vos-laskelma, €as" sheetId="13" state="hidden" r:id="rId10"/>
    <sheet name="9. Hark.var." sheetId="32" r:id="rId11"/>
    <sheet name="10. Mk-hva" sheetId="30" r:id="rId12"/>
    <sheet name="11. Mk-hva_€as" sheetId="26" r:id="rId13"/>
    <sheet name="12. Kuntakoko" sheetId="27" r:id="rId14"/>
    <sheet name="13. Mk-hva-kuntakoko23-24" sheetId="28" r:id="rId15"/>
    <sheet name="14. Perushinnat" sheetId="14" r:id="rId16"/>
  </sheets>
  <definedNames>
    <definedName name="_xlnm._FilterDatabase" localSheetId="1" hidden="1">'1. Vos-laskelma'!$A$10:$AJ$10</definedName>
    <definedName name="_xlnm._FilterDatabase" localSheetId="11" hidden="1">'10. Mk-hva'!$A$10:$AH$10</definedName>
    <definedName name="_xlnm._FilterDatabase" localSheetId="12" hidden="1">'11. Mk-hva_€as'!$A$10:$AA$10</definedName>
    <definedName name="_xlnm._FilterDatabase" localSheetId="13" hidden="1">'12. Kuntakoko'!$A$10:$AA$10</definedName>
    <definedName name="_xlnm._FilterDatabase" localSheetId="14" hidden="1">'13. Mk-hva-kuntakoko23-24'!$A$4:$M$4</definedName>
    <definedName name="_xlnm._FilterDatabase" localSheetId="2" hidden="1">'2. Vos-laskelma_€as'!$A$10:$AF$10</definedName>
    <definedName name="_xlnm._FilterDatabase" localSheetId="3" hidden="1">'3. Muutos2023-24a'!$A$10:$O$10</definedName>
    <definedName name="_xlnm._FilterDatabase" localSheetId="4" hidden="1">'4. Muutos2023-24b'!$A$10:$AI$10</definedName>
    <definedName name="_xlnm._FilterDatabase" localSheetId="5" hidden="1">'5. Sote_siirto2023-24'!$A$10:$AH$10</definedName>
    <definedName name="_xlnm._FilterDatabase" localSheetId="6" hidden="1">'6. OKM-vos'!$A$10:$AT$10</definedName>
    <definedName name="_xlnm._FilterDatabase" localSheetId="7" hidden="1">'7. OKM-vos_€as'!$A$10:$AT$10</definedName>
    <definedName name="_xlnm._FilterDatabase" localSheetId="8" hidden="1">'8. Kotikuntakorvaukset'!$A$10:$E$10</definedName>
    <definedName name="_xlnm._FilterDatabase" localSheetId="10" hidden="1">'9. Hark.var.'!$A$10:$G$10</definedName>
    <definedName name="_xlnm._FilterDatabase" localSheetId="9" hidden="1">'Vos-laskelma, €as'!$A$10:$AC$10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" i="33" l="1"/>
  <c r="G11" i="33" s="1"/>
  <c r="D12" i="33"/>
  <c r="G12" i="33" s="1"/>
  <c r="D13" i="33"/>
  <c r="G13" i="33" s="1"/>
  <c r="D14" i="33"/>
  <c r="G14" i="33" s="1"/>
  <c r="D15" i="33"/>
  <c r="G15" i="33" s="1"/>
  <c r="D16" i="33"/>
  <c r="G16" i="33" s="1"/>
  <c r="D17" i="33"/>
  <c r="G17" i="33" s="1"/>
  <c r="D18" i="33"/>
  <c r="G18" i="33" s="1"/>
  <c r="D19" i="33"/>
  <c r="G19" i="33" s="1"/>
  <c r="D20" i="33"/>
  <c r="G20" i="33" s="1"/>
  <c r="D21" i="33"/>
  <c r="G21" i="33" s="1"/>
  <c r="D22" i="33"/>
  <c r="G22" i="33" s="1"/>
  <c r="D23" i="33"/>
  <c r="G23" i="33" s="1"/>
  <c r="D24" i="33"/>
  <c r="G24" i="33" s="1"/>
  <c r="D25" i="33"/>
  <c r="G25" i="33" s="1"/>
  <c r="D26" i="33"/>
  <c r="G26" i="33" s="1"/>
  <c r="D27" i="33"/>
  <c r="G27" i="33" s="1"/>
  <c r="D28" i="33"/>
  <c r="G28" i="33" s="1"/>
  <c r="D29" i="33"/>
  <c r="G29" i="33" s="1"/>
  <c r="D30" i="33"/>
  <c r="G30" i="33" s="1"/>
  <c r="D31" i="33"/>
  <c r="G31" i="33" s="1"/>
  <c r="D32" i="33"/>
  <c r="G32" i="33" s="1"/>
  <c r="D33" i="33"/>
  <c r="G33" i="33" s="1"/>
  <c r="D34" i="33"/>
  <c r="G34" i="33" s="1"/>
  <c r="D35" i="33"/>
  <c r="G35" i="33" s="1"/>
  <c r="D36" i="33"/>
  <c r="G36" i="33" s="1"/>
  <c r="D37" i="33"/>
  <c r="G37" i="33" s="1"/>
  <c r="D38" i="33"/>
  <c r="G38" i="33" s="1"/>
  <c r="D39" i="33"/>
  <c r="G39" i="33" s="1"/>
  <c r="D40" i="33"/>
  <c r="G40" i="33" s="1"/>
  <c r="D41" i="33"/>
  <c r="G41" i="33" s="1"/>
  <c r="D42" i="33"/>
  <c r="G42" i="33" s="1"/>
  <c r="D43" i="33"/>
  <c r="G43" i="33" s="1"/>
  <c r="D44" i="33"/>
  <c r="G44" i="33" s="1"/>
  <c r="D45" i="33"/>
  <c r="G45" i="33" s="1"/>
  <c r="D46" i="33"/>
  <c r="G46" i="33" s="1"/>
  <c r="D47" i="33"/>
  <c r="G47" i="33" s="1"/>
  <c r="D48" i="33"/>
  <c r="G48" i="33" s="1"/>
  <c r="D49" i="33"/>
  <c r="G49" i="33" s="1"/>
  <c r="D50" i="33"/>
  <c r="G50" i="33" s="1"/>
  <c r="D51" i="33"/>
  <c r="G51" i="33" s="1"/>
  <c r="D52" i="33"/>
  <c r="G52" i="33" s="1"/>
  <c r="D53" i="33"/>
  <c r="G53" i="33" s="1"/>
  <c r="D54" i="33"/>
  <c r="G54" i="33" s="1"/>
  <c r="D55" i="33"/>
  <c r="G55" i="33" s="1"/>
  <c r="D56" i="33"/>
  <c r="G56" i="33" s="1"/>
  <c r="D57" i="33"/>
  <c r="G57" i="33" s="1"/>
  <c r="D58" i="33"/>
  <c r="G58" i="33" s="1"/>
  <c r="D59" i="33"/>
  <c r="G59" i="33" s="1"/>
  <c r="D60" i="33"/>
  <c r="G60" i="33" s="1"/>
  <c r="D61" i="33"/>
  <c r="G61" i="33" s="1"/>
  <c r="D62" i="33"/>
  <c r="G62" i="33" s="1"/>
  <c r="D63" i="33"/>
  <c r="G63" i="33" s="1"/>
  <c r="D64" i="33"/>
  <c r="G64" i="33" s="1"/>
  <c r="D65" i="33"/>
  <c r="G65" i="33" s="1"/>
  <c r="D66" i="33"/>
  <c r="G66" i="33" s="1"/>
  <c r="D67" i="33"/>
  <c r="G67" i="33" s="1"/>
  <c r="D68" i="33"/>
  <c r="G68" i="33" s="1"/>
  <c r="D69" i="33"/>
  <c r="G69" i="33" s="1"/>
  <c r="D70" i="33"/>
  <c r="G70" i="33" s="1"/>
  <c r="D71" i="33"/>
  <c r="G71" i="33" s="1"/>
  <c r="D72" i="33"/>
  <c r="G72" i="33" s="1"/>
  <c r="D73" i="33"/>
  <c r="G73" i="33" s="1"/>
  <c r="D74" i="33"/>
  <c r="G74" i="33" s="1"/>
  <c r="D75" i="33"/>
  <c r="G75" i="33" s="1"/>
  <c r="D76" i="33"/>
  <c r="G76" i="33" s="1"/>
  <c r="D77" i="33"/>
  <c r="G77" i="33" s="1"/>
  <c r="D78" i="33"/>
  <c r="G78" i="33" s="1"/>
  <c r="D79" i="33"/>
  <c r="G79" i="33" s="1"/>
  <c r="D80" i="33"/>
  <c r="G80" i="33" s="1"/>
  <c r="D81" i="33"/>
  <c r="G81" i="33" s="1"/>
  <c r="D82" i="33"/>
  <c r="G82" i="33" s="1"/>
  <c r="D83" i="33"/>
  <c r="G83" i="33" s="1"/>
  <c r="D84" i="33"/>
  <c r="G84" i="33" s="1"/>
  <c r="D85" i="33"/>
  <c r="G85" i="33" s="1"/>
  <c r="D86" i="33"/>
  <c r="G86" i="33" s="1"/>
  <c r="D87" i="33"/>
  <c r="G87" i="33" s="1"/>
  <c r="D88" i="33"/>
  <c r="G88" i="33" s="1"/>
  <c r="D89" i="33"/>
  <c r="G89" i="33" s="1"/>
  <c r="D90" i="33"/>
  <c r="G90" i="33" s="1"/>
  <c r="D91" i="33"/>
  <c r="G91" i="33" s="1"/>
  <c r="D92" i="33"/>
  <c r="G92" i="33" s="1"/>
  <c r="D93" i="33"/>
  <c r="G93" i="33" s="1"/>
  <c r="D94" i="33"/>
  <c r="G94" i="33" s="1"/>
  <c r="D95" i="33"/>
  <c r="G95" i="33" s="1"/>
  <c r="D96" i="33"/>
  <c r="G96" i="33" s="1"/>
  <c r="D97" i="33"/>
  <c r="G97" i="33" s="1"/>
  <c r="D98" i="33"/>
  <c r="G98" i="33" s="1"/>
  <c r="D99" i="33"/>
  <c r="G99" i="33" s="1"/>
  <c r="D100" i="33"/>
  <c r="G100" i="33" s="1"/>
  <c r="D101" i="33"/>
  <c r="G101" i="33" s="1"/>
  <c r="D102" i="33"/>
  <c r="G102" i="33" s="1"/>
  <c r="D103" i="33"/>
  <c r="G103" i="33" s="1"/>
  <c r="D104" i="33"/>
  <c r="G104" i="33" s="1"/>
  <c r="D105" i="33"/>
  <c r="G105" i="33" s="1"/>
  <c r="D106" i="33"/>
  <c r="G106" i="33" s="1"/>
  <c r="D107" i="33"/>
  <c r="G107" i="33" s="1"/>
  <c r="D108" i="33"/>
  <c r="G108" i="33" s="1"/>
  <c r="D109" i="33"/>
  <c r="G109" i="33" s="1"/>
  <c r="D110" i="33"/>
  <c r="G110" i="33" s="1"/>
  <c r="D111" i="33"/>
  <c r="G111" i="33" s="1"/>
  <c r="D112" i="33"/>
  <c r="G112" i="33" s="1"/>
  <c r="D113" i="33"/>
  <c r="G113" i="33" s="1"/>
  <c r="D114" i="33"/>
  <c r="G114" i="33" s="1"/>
  <c r="D115" i="33"/>
  <c r="G115" i="33" s="1"/>
  <c r="D116" i="33"/>
  <c r="G116" i="33" s="1"/>
  <c r="D117" i="33"/>
  <c r="G117" i="33" s="1"/>
  <c r="D118" i="33"/>
  <c r="G118" i="33" s="1"/>
  <c r="D119" i="33"/>
  <c r="G119" i="33" s="1"/>
  <c r="D120" i="33"/>
  <c r="G120" i="33" s="1"/>
  <c r="D121" i="33"/>
  <c r="G121" i="33" s="1"/>
  <c r="D122" i="33"/>
  <c r="G122" i="33" s="1"/>
  <c r="D123" i="33"/>
  <c r="G123" i="33" s="1"/>
  <c r="D124" i="33"/>
  <c r="G124" i="33" s="1"/>
  <c r="D125" i="33"/>
  <c r="G125" i="33" s="1"/>
  <c r="D126" i="33"/>
  <c r="G126" i="33" s="1"/>
  <c r="D127" i="33"/>
  <c r="G127" i="33" s="1"/>
  <c r="D128" i="33"/>
  <c r="G128" i="33" s="1"/>
  <c r="D129" i="33"/>
  <c r="G129" i="33" s="1"/>
  <c r="D130" i="33"/>
  <c r="G130" i="33" s="1"/>
  <c r="D131" i="33"/>
  <c r="G131" i="33" s="1"/>
  <c r="D132" i="33"/>
  <c r="G132" i="33" s="1"/>
  <c r="D133" i="33"/>
  <c r="G133" i="33" s="1"/>
  <c r="D134" i="33"/>
  <c r="G134" i="33" s="1"/>
  <c r="D135" i="33"/>
  <c r="G135" i="33" s="1"/>
  <c r="D136" i="33"/>
  <c r="G136" i="33" s="1"/>
  <c r="D137" i="33"/>
  <c r="G137" i="33" s="1"/>
  <c r="D138" i="33"/>
  <c r="G138" i="33" s="1"/>
  <c r="D139" i="33"/>
  <c r="G139" i="33" s="1"/>
  <c r="D140" i="33"/>
  <c r="G140" i="33" s="1"/>
  <c r="D141" i="33"/>
  <c r="G141" i="33" s="1"/>
  <c r="D142" i="33"/>
  <c r="G142" i="33" s="1"/>
  <c r="D143" i="33"/>
  <c r="G143" i="33" s="1"/>
  <c r="D144" i="33"/>
  <c r="G144" i="33" s="1"/>
  <c r="D145" i="33"/>
  <c r="G145" i="33" s="1"/>
  <c r="D146" i="33"/>
  <c r="G146" i="33" s="1"/>
  <c r="D147" i="33"/>
  <c r="G147" i="33" s="1"/>
  <c r="D148" i="33"/>
  <c r="G148" i="33" s="1"/>
  <c r="D149" i="33"/>
  <c r="G149" i="33" s="1"/>
  <c r="D150" i="33"/>
  <c r="G150" i="33" s="1"/>
  <c r="D151" i="33"/>
  <c r="G151" i="33" s="1"/>
  <c r="D152" i="33"/>
  <c r="G152" i="33" s="1"/>
  <c r="D153" i="33"/>
  <c r="G153" i="33" s="1"/>
  <c r="D154" i="33"/>
  <c r="G154" i="33" s="1"/>
  <c r="D155" i="33"/>
  <c r="G155" i="33" s="1"/>
  <c r="D156" i="33"/>
  <c r="G156" i="33" s="1"/>
  <c r="D157" i="33"/>
  <c r="G157" i="33" s="1"/>
  <c r="D158" i="33"/>
  <c r="G158" i="33" s="1"/>
  <c r="D159" i="33"/>
  <c r="G159" i="33" s="1"/>
  <c r="D160" i="33"/>
  <c r="G160" i="33" s="1"/>
  <c r="D161" i="33"/>
  <c r="G161" i="33" s="1"/>
  <c r="D162" i="33"/>
  <c r="G162" i="33" s="1"/>
  <c r="D163" i="33"/>
  <c r="G163" i="33" s="1"/>
  <c r="D164" i="33"/>
  <c r="G164" i="33" s="1"/>
  <c r="D165" i="33"/>
  <c r="G165" i="33" s="1"/>
  <c r="D166" i="33"/>
  <c r="G166" i="33" s="1"/>
  <c r="D167" i="33"/>
  <c r="G167" i="33" s="1"/>
  <c r="D168" i="33"/>
  <c r="G168" i="33" s="1"/>
  <c r="D169" i="33"/>
  <c r="G169" i="33" s="1"/>
  <c r="D170" i="33"/>
  <c r="G170" i="33" s="1"/>
  <c r="D171" i="33"/>
  <c r="G171" i="33" s="1"/>
  <c r="D172" i="33"/>
  <c r="G172" i="33" s="1"/>
  <c r="D173" i="33"/>
  <c r="G173" i="33" s="1"/>
  <c r="D174" i="33"/>
  <c r="G174" i="33" s="1"/>
  <c r="D175" i="33"/>
  <c r="G175" i="33" s="1"/>
  <c r="D176" i="33"/>
  <c r="G176" i="33" s="1"/>
  <c r="D177" i="33"/>
  <c r="G177" i="33" s="1"/>
  <c r="D178" i="33"/>
  <c r="G178" i="33" s="1"/>
  <c r="D179" i="33"/>
  <c r="G179" i="33" s="1"/>
  <c r="D180" i="33"/>
  <c r="G180" i="33" s="1"/>
  <c r="D181" i="33"/>
  <c r="G181" i="33" s="1"/>
  <c r="D182" i="33"/>
  <c r="G182" i="33" s="1"/>
  <c r="D183" i="33"/>
  <c r="G183" i="33" s="1"/>
  <c r="D184" i="33"/>
  <c r="G184" i="33" s="1"/>
  <c r="D185" i="33"/>
  <c r="G185" i="33" s="1"/>
  <c r="D186" i="33"/>
  <c r="G186" i="33" s="1"/>
  <c r="D187" i="33"/>
  <c r="G187" i="33" s="1"/>
  <c r="D188" i="33"/>
  <c r="G188" i="33" s="1"/>
  <c r="D189" i="33"/>
  <c r="G189" i="33" s="1"/>
  <c r="D190" i="33"/>
  <c r="G190" i="33" s="1"/>
  <c r="D191" i="33"/>
  <c r="G191" i="33" s="1"/>
  <c r="D192" i="33"/>
  <c r="G192" i="33" s="1"/>
  <c r="D193" i="33"/>
  <c r="G193" i="33" s="1"/>
  <c r="D194" i="33"/>
  <c r="G194" i="33" s="1"/>
  <c r="D195" i="33"/>
  <c r="G195" i="33" s="1"/>
  <c r="D196" i="33"/>
  <c r="G196" i="33" s="1"/>
  <c r="D197" i="33"/>
  <c r="G197" i="33" s="1"/>
  <c r="D198" i="33"/>
  <c r="G198" i="33" s="1"/>
  <c r="D199" i="33"/>
  <c r="G199" i="33" s="1"/>
  <c r="D200" i="33"/>
  <c r="G200" i="33" s="1"/>
  <c r="D201" i="33"/>
  <c r="G201" i="33" s="1"/>
  <c r="D202" i="33"/>
  <c r="G202" i="33" s="1"/>
  <c r="D203" i="33"/>
  <c r="G203" i="33" s="1"/>
  <c r="D204" i="33"/>
  <c r="G204" i="33" s="1"/>
  <c r="D205" i="33"/>
  <c r="G205" i="33" s="1"/>
  <c r="D206" i="33"/>
  <c r="G206" i="33" s="1"/>
  <c r="D207" i="33"/>
  <c r="G207" i="33" s="1"/>
  <c r="D208" i="33"/>
  <c r="G208" i="33" s="1"/>
  <c r="D209" i="33"/>
  <c r="G209" i="33" s="1"/>
  <c r="D210" i="33"/>
  <c r="G210" i="33" s="1"/>
  <c r="D211" i="33"/>
  <c r="G211" i="33" s="1"/>
  <c r="D212" i="33"/>
  <c r="G212" i="33" s="1"/>
  <c r="D213" i="33"/>
  <c r="G213" i="33" s="1"/>
  <c r="D214" i="33"/>
  <c r="G214" i="33" s="1"/>
  <c r="D215" i="33"/>
  <c r="G215" i="33" s="1"/>
  <c r="D216" i="33"/>
  <c r="G216" i="33" s="1"/>
  <c r="D217" i="33"/>
  <c r="G217" i="33" s="1"/>
  <c r="D218" i="33"/>
  <c r="G218" i="33" s="1"/>
  <c r="D219" i="33"/>
  <c r="G219" i="33" s="1"/>
  <c r="D220" i="33"/>
  <c r="G220" i="33" s="1"/>
  <c r="D221" i="33"/>
  <c r="G221" i="33" s="1"/>
  <c r="D222" i="33"/>
  <c r="G222" i="33" s="1"/>
  <c r="D223" i="33"/>
  <c r="G223" i="33" s="1"/>
  <c r="D224" i="33"/>
  <c r="G224" i="33" s="1"/>
  <c r="D225" i="33"/>
  <c r="G225" i="33" s="1"/>
  <c r="D226" i="33"/>
  <c r="G226" i="33" s="1"/>
  <c r="D227" i="33"/>
  <c r="G227" i="33" s="1"/>
  <c r="D228" i="33"/>
  <c r="G228" i="33" s="1"/>
  <c r="D229" i="33"/>
  <c r="G229" i="33" s="1"/>
  <c r="D230" i="33"/>
  <c r="G230" i="33" s="1"/>
  <c r="D231" i="33"/>
  <c r="G231" i="33" s="1"/>
  <c r="D232" i="33"/>
  <c r="G232" i="33" s="1"/>
  <c r="D233" i="33"/>
  <c r="G233" i="33" s="1"/>
  <c r="D234" i="33"/>
  <c r="G234" i="33" s="1"/>
  <c r="D235" i="33"/>
  <c r="G235" i="33" s="1"/>
  <c r="D236" i="33"/>
  <c r="G236" i="33" s="1"/>
  <c r="D237" i="33"/>
  <c r="G237" i="33" s="1"/>
  <c r="D238" i="33"/>
  <c r="G238" i="33" s="1"/>
  <c r="D239" i="33"/>
  <c r="G239" i="33" s="1"/>
  <c r="D240" i="33"/>
  <c r="G240" i="33" s="1"/>
  <c r="D241" i="33"/>
  <c r="G241" i="33" s="1"/>
  <c r="D242" i="33"/>
  <c r="G242" i="33" s="1"/>
  <c r="D243" i="33"/>
  <c r="G243" i="33" s="1"/>
  <c r="D244" i="33"/>
  <c r="G244" i="33" s="1"/>
  <c r="D245" i="33"/>
  <c r="G245" i="33" s="1"/>
  <c r="D246" i="33"/>
  <c r="G246" i="33" s="1"/>
  <c r="D247" i="33"/>
  <c r="G247" i="33" s="1"/>
  <c r="D248" i="33"/>
  <c r="G248" i="33" s="1"/>
  <c r="D249" i="33"/>
  <c r="G249" i="33" s="1"/>
  <c r="D250" i="33"/>
  <c r="G250" i="33" s="1"/>
  <c r="D251" i="33"/>
  <c r="G251" i="33" s="1"/>
  <c r="D252" i="33"/>
  <c r="G252" i="33" s="1"/>
  <c r="D253" i="33"/>
  <c r="G253" i="33" s="1"/>
  <c r="D254" i="33"/>
  <c r="G254" i="33" s="1"/>
  <c r="D255" i="33"/>
  <c r="G255" i="33" s="1"/>
  <c r="D256" i="33"/>
  <c r="G256" i="33" s="1"/>
  <c r="D257" i="33"/>
  <c r="G257" i="33" s="1"/>
  <c r="D258" i="33"/>
  <c r="G258" i="33" s="1"/>
  <c r="D259" i="33"/>
  <c r="G259" i="33" s="1"/>
  <c r="D260" i="33"/>
  <c r="G260" i="33" s="1"/>
  <c r="D261" i="33"/>
  <c r="G261" i="33" s="1"/>
  <c r="D262" i="33"/>
  <c r="G262" i="33" s="1"/>
  <c r="D263" i="33"/>
  <c r="G263" i="33" s="1"/>
  <c r="D264" i="33"/>
  <c r="G264" i="33" s="1"/>
  <c r="D265" i="33"/>
  <c r="G265" i="33" s="1"/>
  <c r="D266" i="33"/>
  <c r="G266" i="33" s="1"/>
  <c r="D267" i="33"/>
  <c r="G267" i="33" s="1"/>
  <c r="D268" i="33"/>
  <c r="G268" i="33" s="1"/>
  <c r="D269" i="33"/>
  <c r="G269" i="33" s="1"/>
  <c r="D270" i="33"/>
  <c r="G270" i="33" s="1"/>
  <c r="D271" i="33"/>
  <c r="G271" i="33" s="1"/>
  <c r="D272" i="33"/>
  <c r="G272" i="33" s="1"/>
  <c r="D273" i="33"/>
  <c r="G273" i="33" s="1"/>
  <c r="D274" i="33"/>
  <c r="G274" i="33" s="1"/>
  <c r="D275" i="33"/>
  <c r="G275" i="33" s="1"/>
  <c r="D276" i="33"/>
  <c r="G276" i="33" s="1"/>
  <c r="D277" i="33"/>
  <c r="G277" i="33" s="1"/>
  <c r="D278" i="33"/>
  <c r="G278" i="33" s="1"/>
  <c r="D279" i="33"/>
  <c r="G279" i="33" s="1"/>
  <c r="D280" i="33"/>
  <c r="G280" i="33" s="1"/>
  <c r="D281" i="33"/>
  <c r="G281" i="33" s="1"/>
  <c r="D282" i="33"/>
  <c r="G282" i="33" s="1"/>
  <c r="D283" i="33"/>
  <c r="G283" i="33" s="1"/>
  <c r="D284" i="33"/>
  <c r="G284" i="33" s="1"/>
  <c r="D285" i="33"/>
  <c r="G285" i="33" s="1"/>
  <c r="D286" i="33"/>
  <c r="G286" i="33" s="1"/>
  <c r="D287" i="33"/>
  <c r="G287" i="33" s="1"/>
  <c r="D288" i="33"/>
  <c r="G288" i="33" s="1"/>
  <c r="D289" i="33"/>
  <c r="G289" i="33" s="1"/>
  <c r="D290" i="33"/>
  <c r="G290" i="33" s="1"/>
  <c r="D291" i="33"/>
  <c r="G291" i="33" s="1"/>
  <c r="D292" i="33"/>
  <c r="G292" i="33" s="1"/>
  <c r="D293" i="33"/>
  <c r="G293" i="33" s="1"/>
  <c r="D294" i="33"/>
  <c r="G294" i="33" s="1"/>
  <c r="D295" i="33"/>
  <c r="G295" i="33" s="1"/>
  <c r="D296" i="33"/>
  <c r="G296" i="33" s="1"/>
  <c r="D297" i="33"/>
  <c r="G297" i="33" s="1"/>
  <c r="D298" i="33"/>
  <c r="G298" i="33" s="1"/>
  <c r="D299" i="33"/>
  <c r="G299" i="33" s="1"/>
  <c r="D300" i="33"/>
  <c r="G300" i="33" s="1"/>
  <c r="D301" i="33"/>
  <c r="G301" i="33" s="1"/>
  <c r="D302" i="33"/>
  <c r="G302" i="33" s="1"/>
  <c r="D303" i="33"/>
  <c r="G303" i="33" s="1"/>
  <c r="F10" i="33"/>
  <c r="E10" i="33"/>
  <c r="AT10" i="33"/>
  <c r="AS10" i="33"/>
  <c r="AR10" i="33"/>
  <c r="AQ10" i="33"/>
  <c r="AP10" i="33"/>
  <c r="AO10" i="33"/>
  <c r="AN10" i="33"/>
  <c r="AM10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J10" i="33"/>
  <c r="I10" i="33"/>
  <c r="H10" i="33"/>
  <c r="C10" i="33"/>
  <c r="D10" i="33" l="1"/>
  <c r="G10" i="33" s="1"/>
  <c r="M44" i="14" l="1"/>
  <c r="F26" i="28" l="1"/>
  <c r="G26" i="28"/>
  <c r="F27" i="28"/>
  <c r="G27" i="28"/>
  <c r="F28" i="28"/>
  <c r="G28" i="28"/>
  <c r="F29" i="28"/>
  <c r="G29" i="28"/>
  <c r="F33" i="28"/>
  <c r="G33" i="28"/>
  <c r="F34" i="28"/>
  <c r="G34" i="28"/>
  <c r="F35" i="28"/>
  <c r="G35" i="28"/>
  <c r="F36" i="28"/>
  <c r="G36" i="28"/>
  <c r="F37" i="28"/>
  <c r="G37" i="28"/>
  <c r="F38" i="28"/>
  <c r="G38" i="28"/>
  <c r="F39" i="28"/>
  <c r="G39" i="28"/>
  <c r="F25" i="28"/>
  <c r="G25" i="28"/>
  <c r="J5" i="28"/>
  <c r="J6" i="28"/>
  <c r="J7" i="28"/>
  <c r="J8" i="28"/>
  <c r="J9" i="28"/>
  <c r="J10" i="28"/>
  <c r="J11" i="28"/>
  <c r="J12" i="28"/>
  <c r="J13" i="28"/>
  <c r="J14" i="28"/>
  <c r="J15" i="28"/>
  <c r="J16" i="28"/>
  <c r="J17" i="28"/>
  <c r="J18" i="28"/>
  <c r="J19" i="28"/>
  <c r="J20" i="28"/>
  <c r="J21" i="28"/>
  <c r="J22" i="28"/>
  <c r="I5" i="28"/>
  <c r="I6" i="28"/>
  <c r="I7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F5" i="28"/>
  <c r="G5" i="28"/>
  <c r="F6" i="28"/>
  <c r="G6" i="28"/>
  <c r="F7" i="28"/>
  <c r="G7" i="28"/>
  <c r="F8" i="28"/>
  <c r="G8" i="28"/>
  <c r="F9" i="28"/>
  <c r="G9" i="28"/>
  <c r="F10" i="28"/>
  <c r="G10" i="28"/>
  <c r="F11" i="28"/>
  <c r="G11" i="28"/>
  <c r="F12" i="28"/>
  <c r="G12" i="28"/>
  <c r="F13" i="28"/>
  <c r="G13" i="28"/>
  <c r="F14" i="28"/>
  <c r="G14" i="28"/>
  <c r="F15" i="28"/>
  <c r="G15" i="28"/>
  <c r="F16" i="28"/>
  <c r="G16" i="28"/>
  <c r="F17" i="28"/>
  <c r="G17" i="28"/>
  <c r="F18" i="28"/>
  <c r="G18" i="28"/>
  <c r="F19" i="28"/>
  <c r="G19" i="28"/>
  <c r="F20" i="28"/>
  <c r="G20" i="28"/>
  <c r="F21" i="28"/>
  <c r="G21" i="28"/>
  <c r="F22" i="28"/>
  <c r="G22" i="28"/>
  <c r="G4" i="28"/>
  <c r="T20" i="27"/>
  <c r="U20" i="27"/>
  <c r="V20" i="27"/>
  <c r="W20" i="27"/>
  <c r="X20" i="27"/>
  <c r="Y20" i="27"/>
  <c r="Z20" i="27"/>
  <c r="AA20" i="27"/>
  <c r="T21" i="27"/>
  <c r="U21" i="27"/>
  <c r="V21" i="27"/>
  <c r="W21" i="27"/>
  <c r="X21" i="27"/>
  <c r="Y21" i="27"/>
  <c r="Z21" i="27"/>
  <c r="AA21" i="27"/>
  <c r="T22" i="27"/>
  <c r="U22" i="27"/>
  <c r="V22" i="27"/>
  <c r="W22" i="27"/>
  <c r="X22" i="27"/>
  <c r="Y22" i="27"/>
  <c r="Z22" i="27"/>
  <c r="AA22" i="27"/>
  <c r="T23" i="27"/>
  <c r="U23" i="27"/>
  <c r="V23" i="27"/>
  <c r="W23" i="27"/>
  <c r="X23" i="27"/>
  <c r="Y23" i="27"/>
  <c r="Z23" i="27"/>
  <c r="AA23" i="27"/>
  <c r="T24" i="27"/>
  <c r="U24" i="27"/>
  <c r="V24" i="27"/>
  <c r="W24" i="27"/>
  <c r="X24" i="27"/>
  <c r="Y24" i="27"/>
  <c r="Z24" i="27"/>
  <c r="AA24" i="27"/>
  <c r="T25" i="27"/>
  <c r="U25" i="27"/>
  <c r="V25" i="27"/>
  <c r="W25" i="27"/>
  <c r="X25" i="27"/>
  <c r="Y25" i="27"/>
  <c r="Z25" i="27"/>
  <c r="AA25" i="27"/>
  <c r="T26" i="27"/>
  <c r="U26" i="27"/>
  <c r="V26" i="27"/>
  <c r="W26" i="27"/>
  <c r="X26" i="27"/>
  <c r="Y26" i="27"/>
  <c r="Z26" i="27"/>
  <c r="AA26" i="27"/>
  <c r="T27" i="27"/>
  <c r="U27" i="27"/>
  <c r="V27" i="27"/>
  <c r="W27" i="27"/>
  <c r="X27" i="27"/>
  <c r="Y27" i="27"/>
  <c r="Z27" i="27"/>
  <c r="AA27" i="27"/>
  <c r="S21" i="27"/>
  <c r="S22" i="27"/>
  <c r="S23" i="27"/>
  <c r="S24" i="27"/>
  <c r="S25" i="27"/>
  <c r="S26" i="27"/>
  <c r="S27" i="27"/>
  <c r="S20" i="27"/>
  <c r="E21" i="27"/>
  <c r="F21" i="27"/>
  <c r="G21" i="27"/>
  <c r="H21" i="27"/>
  <c r="I21" i="27"/>
  <c r="J21" i="27"/>
  <c r="K21" i="27"/>
  <c r="L21" i="27"/>
  <c r="E22" i="27"/>
  <c r="F22" i="27"/>
  <c r="G22" i="27"/>
  <c r="H22" i="27"/>
  <c r="I22" i="27"/>
  <c r="J22" i="27"/>
  <c r="K22" i="27"/>
  <c r="L22" i="27"/>
  <c r="E23" i="27"/>
  <c r="F23" i="27"/>
  <c r="G23" i="27"/>
  <c r="H23" i="27"/>
  <c r="I23" i="27"/>
  <c r="J23" i="27"/>
  <c r="K23" i="27"/>
  <c r="L23" i="27"/>
  <c r="E24" i="27"/>
  <c r="F24" i="27"/>
  <c r="G24" i="27"/>
  <c r="H24" i="27"/>
  <c r="I24" i="27"/>
  <c r="J24" i="27"/>
  <c r="K24" i="27"/>
  <c r="L24" i="27"/>
  <c r="E25" i="27"/>
  <c r="F25" i="27"/>
  <c r="G25" i="27"/>
  <c r="H25" i="27"/>
  <c r="I25" i="27"/>
  <c r="J25" i="27"/>
  <c r="K25" i="27"/>
  <c r="L25" i="27"/>
  <c r="E26" i="27"/>
  <c r="F26" i="27"/>
  <c r="G26" i="27"/>
  <c r="H26" i="27"/>
  <c r="I26" i="27"/>
  <c r="J26" i="27"/>
  <c r="K26" i="27"/>
  <c r="L26" i="27"/>
  <c r="E27" i="27"/>
  <c r="F27" i="27"/>
  <c r="G27" i="27"/>
  <c r="H27" i="27"/>
  <c r="I27" i="27"/>
  <c r="J27" i="27"/>
  <c r="K27" i="27"/>
  <c r="L27" i="27"/>
  <c r="F20" i="27"/>
  <c r="G20" i="27"/>
  <c r="H20" i="27"/>
  <c r="I20" i="27"/>
  <c r="J20" i="27"/>
  <c r="K20" i="27"/>
  <c r="L20" i="27"/>
  <c r="D21" i="27"/>
  <c r="D22" i="27"/>
  <c r="D23" i="27"/>
  <c r="D24" i="27"/>
  <c r="D25" i="27"/>
  <c r="D26" i="27"/>
  <c r="D27" i="27"/>
  <c r="E20" i="27"/>
  <c r="D20" i="27"/>
  <c r="N10" i="26" l="1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4" i="26"/>
  <c r="N25" i="26"/>
  <c r="N26" i="26"/>
  <c r="N27" i="26"/>
  <c r="N28" i="26"/>
  <c r="N31" i="26"/>
  <c r="N32" i="26"/>
  <c r="N33" i="26"/>
  <c r="N34" i="26"/>
  <c r="N35" i="26"/>
  <c r="AB12" i="16"/>
  <c r="AC12" i="16"/>
  <c r="AB13" i="16"/>
  <c r="AC13" i="16"/>
  <c r="AB14" i="16"/>
  <c r="AC14" i="16"/>
  <c r="AB15" i="16"/>
  <c r="AC15" i="16"/>
  <c r="AB16" i="16"/>
  <c r="AC16" i="16"/>
  <c r="AB17" i="16"/>
  <c r="AC17" i="16"/>
  <c r="AB18" i="16"/>
  <c r="AC18" i="16"/>
  <c r="AB19" i="16"/>
  <c r="AC19" i="16"/>
  <c r="AB20" i="16"/>
  <c r="AC20" i="16"/>
  <c r="AB21" i="16"/>
  <c r="AC21" i="16"/>
  <c r="AB22" i="16"/>
  <c r="AC22" i="16"/>
  <c r="AB23" i="16"/>
  <c r="AC23" i="16"/>
  <c r="AB24" i="16"/>
  <c r="AC24" i="16"/>
  <c r="AB25" i="16"/>
  <c r="AC25" i="16"/>
  <c r="AB26" i="16"/>
  <c r="AC26" i="16"/>
  <c r="AB27" i="16"/>
  <c r="AC27" i="16"/>
  <c r="AB28" i="16"/>
  <c r="AC28" i="16"/>
  <c r="AB29" i="16"/>
  <c r="AC29" i="16"/>
  <c r="AB30" i="16"/>
  <c r="AC30" i="16"/>
  <c r="AB31" i="16"/>
  <c r="AC31" i="16"/>
  <c r="AB32" i="16"/>
  <c r="AC32" i="16"/>
  <c r="AB33" i="16"/>
  <c r="AC33" i="16"/>
  <c r="AB34" i="16"/>
  <c r="AC34" i="16"/>
  <c r="AB35" i="16"/>
  <c r="AC35" i="16"/>
  <c r="AB36" i="16"/>
  <c r="AC36" i="16"/>
  <c r="AB37" i="16"/>
  <c r="AC37" i="16"/>
  <c r="AB38" i="16"/>
  <c r="AC38" i="16"/>
  <c r="AB39" i="16"/>
  <c r="AC39" i="16"/>
  <c r="AB40" i="16"/>
  <c r="AC40" i="16"/>
  <c r="AB41" i="16"/>
  <c r="AC41" i="16"/>
  <c r="AB42" i="16"/>
  <c r="AC42" i="16"/>
  <c r="AB43" i="16"/>
  <c r="AC43" i="16"/>
  <c r="AB44" i="16"/>
  <c r="AC44" i="16"/>
  <c r="AB45" i="16"/>
  <c r="AC45" i="16"/>
  <c r="AB46" i="16"/>
  <c r="AC46" i="16"/>
  <c r="AB47" i="16"/>
  <c r="AC47" i="16"/>
  <c r="AB48" i="16"/>
  <c r="AC48" i="16"/>
  <c r="AB49" i="16"/>
  <c r="AC49" i="16"/>
  <c r="AB50" i="16"/>
  <c r="AC50" i="16"/>
  <c r="AB51" i="16"/>
  <c r="AC51" i="16"/>
  <c r="AB52" i="16"/>
  <c r="AC52" i="16"/>
  <c r="AB53" i="16"/>
  <c r="AC53" i="16"/>
  <c r="AB54" i="16"/>
  <c r="AC54" i="16"/>
  <c r="AB55" i="16"/>
  <c r="AC55" i="16"/>
  <c r="AB56" i="16"/>
  <c r="AC56" i="16"/>
  <c r="AB57" i="16"/>
  <c r="AC57" i="16"/>
  <c r="AB58" i="16"/>
  <c r="AC58" i="16"/>
  <c r="AB59" i="16"/>
  <c r="AC59" i="16"/>
  <c r="AB60" i="16"/>
  <c r="AC60" i="16"/>
  <c r="AB61" i="16"/>
  <c r="AC61" i="16"/>
  <c r="AB62" i="16"/>
  <c r="AC62" i="16"/>
  <c r="AB63" i="16"/>
  <c r="AC63" i="16"/>
  <c r="AB64" i="16"/>
  <c r="AC64" i="16"/>
  <c r="AB65" i="16"/>
  <c r="AC65" i="16"/>
  <c r="AB66" i="16"/>
  <c r="AC66" i="16"/>
  <c r="AB67" i="16"/>
  <c r="AC67" i="16"/>
  <c r="AB68" i="16"/>
  <c r="AC68" i="16"/>
  <c r="AB69" i="16"/>
  <c r="AC69" i="16"/>
  <c r="AB70" i="16"/>
  <c r="AC70" i="16"/>
  <c r="AB71" i="16"/>
  <c r="AC71" i="16"/>
  <c r="AB72" i="16"/>
  <c r="AC72" i="16"/>
  <c r="AB73" i="16"/>
  <c r="AC73" i="16"/>
  <c r="AB74" i="16"/>
  <c r="AC74" i="16"/>
  <c r="AB75" i="16"/>
  <c r="AC75" i="16"/>
  <c r="AB76" i="16"/>
  <c r="AC76" i="16"/>
  <c r="AB77" i="16"/>
  <c r="AC77" i="16"/>
  <c r="AB78" i="16"/>
  <c r="AC78" i="16"/>
  <c r="AB79" i="16"/>
  <c r="AC79" i="16"/>
  <c r="AB80" i="16"/>
  <c r="AC80" i="16"/>
  <c r="AB81" i="16"/>
  <c r="AC81" i="16"/>
  <c r="AB82" i="16"/>
  <c r="AC82" i="16"/>
  <c r="AB83" i="16"/>
  <c r="AC83" i="16"/>
  <c r="AB84" i="16"/>
  <c r="AC84" i="16"/>
  <c r="AB85" i="16"/>
  <c r="AC85" i="16"/>
  <c r="AB86" i="16"/>
  <c r="AC86" i="16"/>
  <c r="AB87" i="16"/>
  <c r="AC87" i="16"/>
  <c r="AB88" i="16"/>
  <c r="AC88" i="16"/>
  <c r="AB89" i="16"/>
  <c r="AC89" i="16"/>
  <c r="AB90" i="16"/>
  <c r="AC90" i="16"/>
  <c r="AB91" i="16"/>
  <c r="AC91" i="16"/>
  <c r="AB92" i="16"/>
  <c r="AC92" i="16"/>
  <c r="AB93" i="16"/>
  <c r="AC93" i="16"/>
  <c r="AB94" i="16"/>
  <c r="AC94" i="16"/>
  <c r="AB95" i="16"/>
  <c r="AC95" i="16"/>
  <c r="AB96" i="16"/>
  <c r="AC96" i="16"/>
  <c r="AB97" i="16"/>
  <c r="AC97" i="16"/>
  <c r="AB98" i="16"/>
  <c r="AC98" i="16"/>
  <c r="AB99" i="16"/>
  <c r="AC99" i="16"/>
  <c r="AB100" i="16"/>
  <c r="AC100" i="16"/>
  <c r="AB101" i="16"/>
  <c r="AC101" i="16"/>
  <c r="AB102" i="16"/>
  <c r="AC102" i="16"/>
  <c r="AB103" i="16"/>
  <c r="AC103" i="16"/>
  <c r="AB104" i="16"/>
  <c r="AC104" i="16"/>
  <c r="AB105" i="16"/>
  <c r="AC105" i="16"/>
  <c r="AB106" i="16"/>
  <c r="AC106" i="16"/>
  <c r="AB107" i="16"/>
  <c r="AC107" i="16"/>
  <c r="AB108" i="16"/>
  <c r="AC108" i="16"/>
  <c r="AB109" i="16"/>
  <c r="AC109" i="16"/>
  <c r="AB110" i="16"/>
  <c r="AC110" i="16"/>
  <c r="AB111" i="16"/>
  <c r="AC111" i="16"/>
  <c r="AB112" i="16"/>
  <c r="AC112" i="16"/>
  <c r="AB113" i="16"/>
  <c r="AC113" i="16"/>
  <c r="AB114" i="16"/>
  <c r="AC114" i="16"/>
  <c r="AB115" i="16"/>
  <c r="AC115" i="16"/>
  <c r="AB116" i="16"/>
  <c r="AC116" i="16"/>
  <c r="AB117" i="16"/>
  <c r="AC117" i="16"/>
  <c r="AB118" i="16"/>
  <c r="AC118" i="16"/>
  <c r="AB119" i="16"/>
  <c r="AC119" i="16"/>
  <c r="AB120" i="16"/>
  <c r="AC120" i="16"/>
  <c r="AB121" i="16"/>
  <c r="AC121" i="16"/>
  <c r="AB122" i="16"/>
  <c r="AC122" i="16"/>
  <c r="AB123" i="16"/>
  <c r="AC123" i="16"/>
  <c r="AB124" i="16"/>
  <c r="AC124" i="16"/>
  <c r="AB125" i="16"/>
  <c r="AC125" i="16"/>
  <c r="AB126" i="16"/>
  <c r="AC126" i="16"/>
  <c r="AB127" i="16"/>
  <c r="AC127" i="16"/>
  <c r="AB128" i="16"/>
  <c r="AC128" i="16"/>
  <c r="AB129" i="16"/>
  <c r="AC129" i="16"/>
  <c r="AB130" i="16"/>
  <c r="AC130" i="16"/>
  <c r="AB131" i="16"/>
  <c r="AC131" i="16"/>
  <c r="AB132" i="16"/>
  <c r="AC132" i="16"/>
  <c r="AB133" i="16"/>
  <c r="AC133" i="16"/>
  <c r="AB134" i="16"/>
  <c r="AC134" i="16"/>
  <c r="AB135" i="16"/>
  <c r="AC135" i="16"/>
  <c r="AB136" i="16"/>
  <c r="AC136" i="16"/>
  <c r="AB137" i="16"/>
  <c r="AC137" i="16"/>
  <c r="AB138" i="16"/>
  <c r="AC138" i="16"/>
  <c r="AB139" i="16"/>
  <c r="AC139" i="16"/>
  <c r="AB140" i="16"/>
  <c r="AC140" i="16"/>
  <c r="AB141" i="16"/>
  <c r="AC141" i="16"/>
  <c r="AB142" i="16"/>
  <c r="AC142" i="16"/>
  <c r="AB143" i="16"/>
  <c r="AC143" i="16"/>
  <c r="AB144" i="16"/>
  <c r="AC144" i="16"/>
  <c r="AB145" i="16"/>
  <c r="AC145" i="16"/>
  <c r="AB146" i="16"/>
  <c r="AC146" i="16"/>
  <c r="AB147" i="16"/>
  <c r="AC147" i="16"/>
  <c r="AB148" i="16"/>
  <c r="AC148" i="16"/>
  <c r="AB149" i="16"/>
  <c r="AC149" i="16"/>
  <c r="AB150" i="16"/>
  <c r="AC150" i="16"/>
  <c r="AB151" i="16"/>
  <c r="AC151" i="16"/>
  <c r="AB152" i="16"/>
  <c r="AC152" i="16"/>
  <c r="AB153" i="16"/>
  <c r="AC153" i="16"/>
  <c r="AB154" i="16"/>
  <c r="AC154" i="16"/>
  <c r="AB155" i="16"/>
  <c r="AC155" i="16"/>
  <c r="AB156" i="16"/>
  <c r="AC156" i="16"/>
  <c r="AB157" i="16"/>
  <c r="AC157" i="16"/>
  <c r="AB158" i="16"/>
  <c r="AC158" i="16"/>
  <c r="AB159" i="16"/>
  <c r="AC159" i="16"/>
  <c r="AB160" i="16"/>
  <c r="AC160" i="16"/>
  <c r="AB161" i="16"/>
  <c r="AC161" i="16"/>
  <c r="AB162" i="16"/>
  <c r="AC162" i="16"/>
  <c r="AB163" i="16"/>
  <c r="AC163" i="16"/>
  <c r="AB164" i="16"/>
  <c r="AC164" i="16"/>
  <c r="AB165" i="16"/>
  <c r="AC165" i="16"/>
  <c r="AB166" i="16"/>
  <c r="AC166" i="16"/>
  <c r="AB167" i="16"/>
  <c r="AC167" i="16"/>
  <c r="AB168" i="16"/>
  <c r="AC168" i="16"/>
  <c r="AB169" i="16"/>
  <c r="AC169" i="16"/>
  <c r="AB170" i="16"/>
  <c r="AC170" i="16"/>
  <c r="AB171" i="16"/>
  <c r="AC171" i="16"/>
  <c r="AB172" i="16"/>
  <c r="AC172" i="16"/>
  <c r="AB173" i="16"/>
  <c r="AC173" i="16"/>
  <c r="AB174" i="16"/>
  <c r="AC174" i="16"/>
  <c r="AB175" i="16"/>
  <c r="AC175" i="16"/>
  <c r="AB176" i="16"/>
  <c r="AC176" i="16"/>
  <c r="AB177" i="16"/>
  <c r="AC177" i="16"/>
  <c r="AB178" i="16"/>
  <c r="AC178" i="16"/>
  <c r="AB179" i="16"/>
  <c r="AC179" i="16"/>
  <c r="AB180" i="16"/>
  <c r="AC180" i="16"/>
  <c r="AB181" i="16"/>
  <c r="AC181" i="16"/>
  <c r="AB182" i="16"/>
  <c r="AC182" i="16"/>
  <c r="AB183" i="16"/>
  <c r="AC183" i="16"/>
  <c r="AB184" i="16"/>
  <c r="AC184" i="16"/>
  <c r="AB185" i="16"/>
  <c r="AC185" i="16"/>
  <c r="AB186" i="16"/>
  <c r="AC186" i="16"/>
  <c r="AB187" i="16"/>
  <c r="AC187" i="16"/>
  <c r="AB188" i="16"/>
  <c r="AC188" i="16"/>
  <c r="AB189" i="16"/>
  <c r="AC189" i="16"/>
  <c r="AB190" i="16"/>
  <c r="AC190" i="16"/>
  <c r="AB191" i="16"/>
  <c r="AC191" i="16"/>
  <c r="AB192" i="16"/>
  <c r="AC192" i="16"/>
  <c r="AB193" i="16"/>
  <c r="AC193" i="16"/>
  <c r="AB194" i="16"/>
  <c r="AC194" i="16"/>
  <c r="AB195" i="16"/>
  <c r="AC195" i="16"/>
  <c r="AB196" i="16"/>
  <c r="AC196" i="16"/>
  <c r="AB197" i="16"/>
  <c r="AC197" i="16"/>
  <c r="AB198" i="16"/>
  <c r="AC198" i="16"/>
  <c r="AB199" i="16"/>
  <c r="AC199" i="16"/>
  <c r="AB200" i="16"/>
  <c r="AC200" i="16"/>
  <c r="AB201" i="16"/>
  <c r="AC201" i="16"/>
  <c r="AB202" i="16"/>
  <c r="AC202" i="16"/>
  <c r="AB203" i="16"/>
  <c r="AC203" i="16"/>
  <c r="AB204" i="16"/>
  <c r="AC204" i="16"/>
  <c r="AB205" i="16"/>
  <c r="AC205" i="16"/>
  <c r="AB206" i="16"/>
  <c r="AC206" i="16"/>
  <c r="AB207" i="16"/>
  <c r="AC207" i="16"/>
  <c r="AB208" i="16"/>
  <c r="AC208" i="16"/>
  <c r="AB209" i="16"/>
  <c r="AC209" i="16"/>
  <c r="AB210" i="16"/>
  <c r="AC210" i="16"/>
  <c r="AB211" i="16"/>
  <c r="AC211" i="16"/>
  <c r="AB212" i="16"/>
  <c r="AC212" i="16"/>
  <c r="AB213" i="16"/>
  <c r="AC213" i="16"/>
  <c r="AB214" i="16"/>
  <c r="AC214" i="16"/>
  <c r="AB215" i="16"/>
  <c r="AC215" i="16"/>
  <c r="AB216" i="16"/>
  <c r="AC216" i="16"/>
  <c r="AB217" i="16"/>
  <c r="AC217" i="16"/>
  <c r="AB218" i="16"/>
  <c r="AC218" i="16"/>
  <c r="AB219" i="16"/>
  <c r="AC219" i="16"/>
  <c r="AB220" i="16"/>
  <c r="AC220" i="16"/>
  <c r="AB221" i="16"/>
  <c r="AC221" i="16"/>
  <c r="AB222" i="16"/>
  <c r="AC222" i="16"/>
  <c r="AB223" i="16"/>
  <c r="AC223" i="16"/>
  <c r="AB224" i="16"/>
  <c r="AC224" i="16"/>
  <c r="AB225" i="16"/>
  <c r="AC225" i="16"/>
  <c r="AB226" i="16"/>
  <c r="AC226" i="16"/>
  <c r="AB227" i="16"/>
  <c r="AC227" i="16"/>
  <c r="AB228" i="16"/>
  <c r="AC228" i="16"/>
  <c r="AB229" i="16"/>
  <c r="AC229" i="16"/>
  <c r="AB230" i="16"/>
  <c r="AC230" i="16"/>
  <c r="AB231" i="16"/>
  <c r="AC231" i="16"/>
  <c r="AB232" i="16"/>
  <c r="AC232" i="16"/>
  <c r="AB233" i="16"/>
  <c r="AC233" i="16"/>
  <c r="AB234" i="16"/>
  <c r="AC234" i="16"/>
  <c r="AB235" i="16"/>
  <c r="AC235" i="16"/>
  <c r="AB236" i="16"/>
  <c r="AC236" i="16"/>
  <c r="AB237" i="16"/>
  <c r="AC237" i="16"/>
  <c r="AB238" i="16"/>
  <c r="AC238" i="16"/>
  <c r="AB239" i="16"/>
  <c r="AC239" i="16"/>
  <c r="AB240" i="16"/>
  <c r="AC240" i="16"/>
  <c r="AB241" i="16"/>
  <c r="AC241" i="16"/>
  <c r="AB242" i="16"/>
  <c r="AC242" i="16"/>
  <c r="AB243" i="16"/>
  <c r="AC243" i="16"/>
  <c r="AB244" i="16"/>
  <c r="AC244" i="16"/>
  <c r="AB245" i="16"/>
  <c r="AC245" i="16"/>
  <c r="AB246" i="16"/>
  <c r="AC246" i="16"/>
  <c r="AB247" i="16"/>
  <c r="AC247" i="16"/>
  <c r="AB248" i="16"/>
  <c r="AC248" i="16"/>
  <c r="AB249" i="16"/>
  <c r="AC249" i="16"/>
  <c r="AB250" i="16"/>
  <c r="AC250" i="16"/>
  <c r="AB251" i="16"/>
  <c r="AC251" i="16"/>
  <c r="AB252" i="16"/>
  <c r="AC252" i="16"/>
  <c r="AB253" i="16"/>
  <c r="AC253" i="16"/>
  <c r="AB254" i="16"/>
  <c r="AC254" i="16"/>
  <c r="AB255" i="16"/>
  <c r="AC255" i="16"/>
  <c r="AB256" i="16"/>
  <c r="AC256" i="16"/>
  <c r="AB257" i="16"/>
  <c r="AC257" i="16"/>
  <c r="AB258" i="16"/>
  <c r="AC258" i="16"/>
  <c r="AB259" i="16"/>
  <c r="AC259" i="16"/>
  <c r="AB260" i="16"/>
  <c r="AC260" i="16"/>
  <c r="AB261" i="16"/>
  <c r="AC261" i="16"/>
  <c r="AB262" i="16"/>
  <c r="AC262" i="16"/>
  <c r="AB263" i="16"/>
  <c r="AC263" i="16"/>
  <c r="AB264" i="16"/>
  <c r="AC264" i="16"/>
  <c r="AB265" i="16"/>
  <c r="AC265" i="16"/>
  <c r="AB266" i="16"/>
  <c r="AC266" i="16"/>
  <c r="AB267" i="16"/>
  <c r="AC267" i="16"/>
  <c r="AB268" i="16"/>
  <c r="AC268" i="16"/>
  <c r="AB269" i="16"/>
  <c r="AC269" i="16"/>
  <c r="AB270" i="16"/>
  <c r="AC270" i="16"/>
  <c r="AB271" i="16"/>
  <c r="AC271" i="16"/>
  <c r="AB272" i="16"/>
  <c r="AC272" i="16"/>
  <c r="AB273" i="16"/>
  <c r="AC273" i="16"/>
  <c r="AB274" i="16"/>
  <c r="AC274" i="16"/>
  <c r="AB275" i="16"/>
  <c r="AC275" i="16"/>
  <c r="AB276" i="16"/>
  <c r="AC276" i="16"/>
  <c r="AB277" i="16"/>
  <c r="AC277" i="16"/>
  <c r="AB278" i="16"/>
  <c r="AC278" i="16"/>
  <c r="AB279" i="16"/>
  <c r="AC279" i="16"/>
  <c r="AB280" i="16"/>
  <c r="AC280" i="16"/>
  <c r="AB281" i="16"/>
  <c r="AC281" i="16"/>
  <c r="AB282" i="16"/>
  <c r="AC282" i="16"/>
  <c r="AB283" i="16"/>
  <c r="AC283" i="16"/>
  <c r="AB284" i="16"/>
  <c r="AC284" i="16"/>
  <c r="AB285" i="16"/>
  <c r="AC285" i="16"/>
  <c r="AB286" i="16"/>
  <c r="AC286" i="16"/>
  <c r="AB287" i="16"/>
  <c r="AC287" i="16"/>
  <c r="AB288" i="16"/>
  <c r="AC288" i="16"/>
  <c r="AB289" i="16"/>
  <c r="AC289" i="16"/>
  <c r="AB290" i="16"/>
  <c r="AC290" i="16"/>
  <c r="AB291" i="16"/>
  <c r="AC291" i="16"/>
  <c r="AB292" i="16"/>
  <c r="AC292" i="16"/>
  <c r="AB293" i="16"/>
  <c r="AC293" i="16"/>
  <c r="AB294" i="16"/>
  <c r="AC294" i="16"/>
  <c r="AB295" i="16"/>
  <c r="AC295" i="16"/>
  <c r="AB296" i="16"/>
  <c r="AC296" i="16"/>
  <c r="AB297" i="16"/>
  <c r="AC297" i="16"/>
  <c r="AB298" i="16"/>
  <c r="AC298" i="16"/>
  <c r="AB299" i="16"/>
  <c r="AC299" i="16"/>
  <c r="AB300" i="16"/>
  <c r="AC300" i="16"/>
  <c r="AB301" i="16"/>
  <c r="AC301" i="16"/>
  <c r="AB302" i="16"/>
  <c r="AC302" i="16"/>
  <c r="AB303" i="16"/>
  <c r="AC303" i="16"/>
  <c r="AC11" i="16"/>
  <c r="Y10" i="16"/>
  <c r="Y11" i="16"/>
  <c r="Y12" i="16"/>
  <c r="Y13" i="16"/>
  <c r="Y14" i="16"/>
  <c r="Y15" i="16"/>
  <c r="Y16" i="16"/>
  <c r="Y17" i="16"/>
  <c r="Y18" i="16"/>
  <c r="Y19" i="16"/>
  <c r="Y20" i="16"/>
  <c r="Y21" i="16"/>
  <c r="Y22" i="16"/>
  <c r="Y23" i="16"/>
  <c r="Y24" i="16"/>
  <c r="Y25" i="16"/>
  <c r="Y26" i="16"/>
  <c r="Y27" i="16"/>
  <c r="Y28" i="16"/>
  <c r="Y29" i="16"/>
  <c r="Y30" i="16"/>
  <c r="Y31" i="16"/>
  <c r="Y32" i="16"/>
  <c r="Y33" i="16"/>
  <c r="Y34" i="16"/>
  <c r="Y35" i="16"/>
  <c r="Y36" i="16"/>
  <c r="Y37" i="16"/>
  <c r="Y38" i="16"/>
  <c r="Y39" i="16"/>
  <c r="Y40" i="16"/>
  <c r="Y41" i="16"/>
  <c r="Y42" i="16"/>
  <c r="Y43" i="16"/>
  <c r="Y44" i="16"/>
  <c r="Y45" i="16"/>
  <c r="Y46" i="16"/>
  <c r="Y47" i="16"/>
  <c r="Y48" i="16"/>
  <c r="Y49" i="16"/>
  <c r="Y50" i="16"/>
  <c r="Y51" i="16"/>
  <c r="Y52" i="16"/>
  <c r="Y53" i="16"/>
  <c r="Y54" i="16"/>
  <c r="Y55" i="16"/>
  <c r="Y56" i="16"/>
  <c r="Y57" i="16"/>
  <c r="Y58" i="16"/>
  <c r="Y59" i="16"/>
  <c r="Y60" i="16"/>
  <c r="Y61" i="16"/>
  <c r="Y62" i="16"/>
  <c r="Y63" i="16"/>
  <c r="Y64" i="16"/>
  <c r="Y65" i="16"/>
  <c r="Y66" i="16"/>
  <c r="Y67" i="16"/>
  <c r="Y68" i="16"/>
  <c r="Y69" i="16"/>
  <c r="Y70" i="16"/>
  <c r="Y71" i="16"/>
  <c r="Y72" i="16"/>
  <c r="Y73" i="16"/>
  <c r="Y74" i="16"/>
  <c r="Y75" i="16"/>
  <c r="Y76" i="16"/>
  <c r="Y77" i="16"/>
  <c r="Y78" i="16"/>
  <c r="Y79" i="16"/>
  <c r="Y80" i="16"/>
  <c r="Y81" i="16"/>
  <c r="Y82" i="16"/>
  <c r="Y83" i="16"/>
  <c r="Y84" i="16"/>
  <c r="Y85" i="16"/>
  <c r="Y86" i="16"/>
  <c r="Y87" i="16"/>
  <c r="Y88" i="16"/>
  <c r="Y89" i="16"/>
  <c r="Y90" i="16"/>
  <c r="Y91" i="16"/>
  <c r="Y92" i="16"/>
  <c r="Y93" i="16"/>
  <c r="Y94" i="16"/>
  <c r="Y95" i="16"/>
  <c r="Y96" i="16"/>
  <c r="Y97" i="16"/>
  <c r="Y98" i="16"/>
  <c r="Y99" i="16"/>
  <c r="Y100" i="16"/>
  <c r="Y101" i="16"/>
  <c r="Y102" i="16"/>
  <c r="Y103" i="16"/>
  <c r="Y104" i="16"/>
  <c r="Y105" i="16"/>
  <c r="Y106" i="16"/>
  <c r="Y107" i="16"/>
  <c r="Y108" i="16"/>
  <c r="Y109" i="16"/>
  <c r="Y110" i="16"/>
  <c r="Y111" i="16"/>
  <c r="Y112" i="16"/>
  <c r="Y113" i="16"/>
  <c r="Y114" i="16"/>
  <c r="Y115" i="16"/>
  <c r="Y116" i="16"/>
  <c r="Y117" i="16"/>
  <c r="Y118" i="16"/>
  <c r="Y119" i="16"/>
  <c r="Y120" i="16"/>
  <c r="Y121" i="16"/>
  <c r="Y122" i="16"/>
  <c r="Y123" i="16"/>
  <c r="Y124" i="16"/>
  <c r="Y125" i="16"/>
  <c r="Y126" i="16"/>
  <c r="Y127" i="16"/>
  <c r="Y128" i="16"/>
  <c r="Y129" i="16"/>
  <c r="Y130" i="16"/>
  <c r="Y131" i="16"/>
  <c r="Y132" i="16"/>
  <c r="Y133" i="16"/>
  <c r="Y134" i="16"/>
  <c r="Y135" i="16"/>
  <c r="Y136" i="16"/>
  <c r="Y137" i="16"/>
  <c r="Y138" i="16"/>
  <c r="Y139" i="16"/>
  <c r="Y140" i="16"/>
  <c r="Y141" i="16"/>
  <c r="Y142" i="16"/>
  <c r="Y143" i="16"/>
  <c r="Y144" i="16"/>
  <c r="Y145" i="16"/>
  <c r="Y146" i="16"/>
  <c r="Y147" i="16"/>
  <c r="Y148" i="16"/>
  <c r="Y149" i="16"/>
  <c r="Y150" i="16"/>
  <c r="Y151" i="16"/>
  <c r="Y152" i="16"/>
  <c r="Y153" i="16"/>
  <c r="Y154" i="16"/>
  <c r="Y155" i="16"/>
  <c r="Y156" i="16"/>
  <c r="Y157" i="16"/>
  <c r="Y158" i="16"/>
  <c r="Y159" i="16"/>
  <c r="Y160" i="16"/>
  <c r="Y161" i="16"/>
  <c r="Y162" i="16"/>
  <c r="Y163" i="16"/>
  <c r="Y164" i="16"/>
  <c r="Y165" i="16"/>
  <c r="Y166" i="16"/>
  <c r="Y167" i="16"/>
  <c r="Y168" i="16"/>
  <c r="Y169" i="16"/>
  <c r="Y170" i="16"/>
  <c r="Y171" i="16"/>
  <c r="Y172" i="16"/>
  <c r="Y173" i="16"/>
  <c r="Y174" i="16"/>
  <c r="Y175" i="16"/>
  <c r="Y176" i="16"/>
  <c r="Y177" i="16"/>
  <c r="Y178" i="16"/>
  <c r="Y179" i="16"/>
  <c r="Y180" i="16"/>
  <c r="Y181" i="16"/>
  <c r="Y182" i="16"/>
  <c r="Y183" i="16"/>
  <c r="Y184" i="16"/>
  <c r="Y185" i="16"/>
  <c r="Y186" i="16"/>
  <c r="Y187" i="16"/>
  <c r="Y188" i="16"/>
  <c r="Y189" i="16"/>
  <c r="Y190" i="16"/>
  <c r="Y191" i="16"/>
  <c r="Y192" i="16"/>
  <c r="Y193" i="16"/>
  <c r="Y194" i="16"/>
  <c r="Y195" i="16"/>
  <c r="Y196" i="16"/>
  <c r="Y197" i="16"/>
  <c r="Y198" i="16"/>
  <c r="Y199" i="16"/>
  <c r="Y200" i="16"/>
  <c r="Y201" i="16"/>
  <c r="Y202" i="16"/>
  <c r="Y203" i="16"/>
  <c r="Y204" i="16"/>
  <c r="Y205" i="16"/>
  <c r="Y206" i="16"/>
  <c r="Y207" i="16"/>
  <c r="Y208" i="16"/>
  <c r="Y209" i="16"/>
  <c r="Y210" i="16"/>
  <c r="Y211" i="16"/>
  <c r="Y212" i="16"/>
  <c r="Y213" i="16"/>
  <c r="Y214" i="16"/>
  <c r="Y215" i="16"/>
  <c r="Y216" i="16"/>
  <c r="Y217" i="16"/>
  <c r="Y218" i="16"/>
  <c r="Y219" i="16"/>
  <c r="Y220" i="16"/>
  <c r="Y221" i="16"/>
  <c r="Y222" i="16"/>
  <c r="Y223" i="16"/>
  <c r="Y224" i="16"/>
  <c r="Y225" i="16"/>
  <c r="Y226" i="16"/>
  <c r="Y227" i="16"/>
  <c r="Y228" i="16"/>
  <c r="Y229" i="16"/>
  <c r="Y230" i="16"/>
  <c r="Y231" i="16"/>
  <c r="Y232" i="16"/>
  <c r="Y233" i="16"/>
  <c r="Y234" i="16"/>
  <c r="Y235" i="16"/>
  <c r="Y236" i="16"/>
  <c r="Y237" i="16"/>
  <c r="Y238" i="16"/>
  <c r="Y239" i="16"/>
  <c r="Y240" i="16"/>
  <c r="Y241" i="16"/>
  <c r="Y242" i="16"/>
  <c r="Y243" i="16"/>
  <c r="Y244" i="16"/>
  <c r="Y245" i="16"/>
  <c r="Y246" i="16"/>
  <c r="Y247" i="16"/>
  <c r="Y248" i="16"/>
  <c r="Y249" i="16"/>
  <c r="Y250" i="16"/>
  <c r="Y251" i="16"/>
  <c r="Y252" i="16"/>
  <c r="Y253" i="16"/>
  <c r="Y254" i="16"/>
  <c r="Y255" i="16"/>
  <c r="Y256" i="16"/>
  <c r="Y257" i="16"/>
  <c r="Y258" i="16"/>
  <c r="Y259" i="16"/>
  <c r="Y260" i="16"/>
  <c r="Y261" i="16"/>
  <c r="Y262" i="16"/>
  <c r="Y263" i="16"/>
  <c r="Y264" i="16"/>
  <c r="Y265" i="16"/>
  <c r="Y266" i="16"/>
  <c r="Y267" i="16"/>
  <c r="Y268" i="16"/>
  <c r="Y269" i="16"/>
  <c r="Y270" i="16"/>
  <c r="Y271" i="16"/>
  <c r="Y272" i="16"/>
  <c r="Y273" i="16"/>
  <c r="Y274" i="16"/>
  <c r="Y275" i="16"/>
  <c r="Y276" i="16"/>
  <c r="Y277" i="16"/>
  <c r="Y278" i="16"/>
  <c r="Y279" i="16"/>
  <c r="Y280" i="16"/>
  <c r="Y281" i="16"/>
  <c r="Y282" i="16"/>
  <c r="Y283" i="16"/>
  <c r="Y284" i="16"/>
  <c r="Y285" i="16"/>
  <c r="Y286" i="16"/>
  <c r="Y287" i="16"/>
  <c r="Y288" i="16"/>
  <c r="Y289" i="16"/>
  <c r="Y290" i="16"/>
  <c r="Y291" i="16"/>
  <c r="Y292" i="16"/>
  <c r="Y293" i="16"/>
  <c r="Y294" i="16"/>
  <c r="Y295" i="16"/>
  <c r="Y296" i="16"/>
  <c r="Y297" i="16"/>
  <c r="Y298" i="16"/>
  <c r="Y299" i="16"/>
  <c r="Y300" i="16"/>
  <c r="Y301" i="16"/>
  <c r="Y302" i="16"/>
  <c r="Y303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301" i="16"/>
  <c r="X302" i="16"/>
  <c r="X303" i="16"/>
  <c r="X11" i="16"/>
  <c r="X12" i="16"/>
  <c r="X13" i="16"/>
  <c r="X14" i="16"/>
  <c r="X15" i="16"/>
  <c r="X16" i="16"/>
  <c r="X17" i="16"/>
  <c r="X10" i="16"/>
  <c r="E11" i="16" l="1"/>
  <c r="Q11" i="16" s="1"/>
  <c r="E12" i="16"/>
  <c r="Q12" i="16" s="1"/>
  <c r="E13" i="16"/>
  <c r="Q13" i="16" s="1"/>
  <c r="E14" i="16"/>
  <c r="Q14" i="16" s="1"/>
  <c r="E15" i="16"/>
  <c r="Q15" i="16" s="1"/>
  <c r="E16" i="16"/>
  <c r="Q16" i="16" s="1"/>
  <c r="E17" i="16"/>
  <c r="Q17" i="16" s="1"/>
  <c r="E18" i="16"/>
  <c r="Q18" i="16" s="1"/>
  <c r="E19" i="16"/>
  <c r="Q19" i="16" s="1"/>
  <c r="E20" i="16"/>
  <c r="Q20" i="16" s="1"/>
  <c r="E21" i="16"/>
  <c r="Q21" i="16" s="1"/>
  <c r="E22" i="16"/>
  <c r="Q22" i="16" s="1"/>
  <c r="E23" i="16"/>
  <c r="Q23" i="16" s="1"/>
  <c r="E24" i="16"/>
  <c r="Q24" i="16" s="1"/>
  <c r="E25" i="16"/>
  <c r="Q25" i="16" s="1"/>
  <c r="E26" i="16"/>
  <c r="Q26" i="16" s="1"/>
  <c r="E27" i="16"/>
  <c r="Q27" i="16" s="1"/>
  <c r="E28" i="16"/>
  <c r="Q28" i="16" s="1"/>
  <c r="E29" i="16"/>
  <c r="Q29" i="16" s="1"/>
  <c r="E30" i="16"/>
  <c r="Q30" i="16" s="1"/>
  <c r="E31" i="16"/>
  <c r="Q31" i="16" s="1"/>
  <c r="E32" i="16"/>
  <c r="Q32" i="16" s="1"/>
  <c r="E33" i="16"/>
  <c r="Q33" i="16" s="1"/>
  <c r="E34" i="16"/>
  <c r="Q34" i="16" s="1"/>
  <c r="E35" i="16"/>
  <c r="Q35" i="16" s="1"/>
  <c r="E36" i="16"/>
  <c r="Q36" i="16" s="1"/>
  <c r="E37" i="16"/>
  <c r="Q37" i="16" s="1"/>
  <c r="E38" i="16"/>
  <c r="Q38" i="16" s="1"/>
  <c r="E39" i="16"/>
  <c r="Q39" i="16" s="1"/>
  <c r="E40" i="16"/>
  <c r="Q40" i="16" s="1"/>
  <c r="E41" i="16"/>
  <c r="Q41" i="16" s="1"/>
  <c r="E42" i="16"/>
  <c r="Q42" i="16" s="1"/>
  <c r="E43" i="16"/>
  <c r="Q43" i="16" s="1"/>
  <c r="E44" i="16"/>
  <c r="Q44" i="16" s="1"/>
  <c r="E45" i="16"/>
  <c r="Q45" i="16" s="1"/>
  <c r="E46" i="16"/>
  <c r="Q46" i="16" s="1"/>
  <c r="E47" i="16"/>
  <c r="Q47" i="16" s="1"/>
  <c r="E48" i="16"/>
  <c r="Q48" i="16" s="1"/>
  <c r="E49" i="16"/>
  <c r="Q49" i="16" s="1"/>
  <c r="E50" i="16"/>
  <c r="Q50" i="16" s="1"/>
  <c r="E51" i="16"/>
  <c r="Q51" i="16" s="1"/>
  <c r="E52" i="16"/>
  <c r="Q52" i="16" s="1"/>
  <c r="E53" i="16"/>
  <c r="Q53" i="16" s="1"/>
  <c r="E54" i="16"/>
  <c r="Q54" i="16" s="1"/>
  <c r="E55" i="16"/>
  <c r="Q55" i="16" s="1"/>
  <c r="E56" i="16"/>
  <c r="Q56" i="16" s="1"/>
  <c r="E57" i="16"/>
  <c r="Q57" i="16" s="1"/>
  <c r="E58" i="16"/>
  <c r="Q58" i="16" s="1"/>
  <c r="E59" i="16"/>
  <c r="Q59" i="16" s="1"/>
  <c r="E60" i="16"/>
  <c r="Q60" i="16" s="1"/>
  <c r="E61" i="16"/>
  <c r="Q61" i="16" s="1"/>
  <c r="E62" i="16"/>
  <c r="Q62" i="16" s="1"/>
  <c r="E63" i="16"/>
  <c r="Q63" i="16" s="1"/>
  <c r="E64" i="16"/>
  <c r="Q64" i="16" s="1"/>
  <c r="E65" i="16"/>
  <c r="Q65" i="16" s="1"/>
  <c r="E66" i="16"/>
  <c r="Q66" i="16" s="1"/>
  <c r="E67" i="16"/>
  <c r="Q67" i="16" s="1"/>
  <c r="E68" i="16"/>
  <c r="Q68" i="16" s="1"/>
  <c r="E69" i="16"/>
  <c r="Q69" i="16" s="1"/>
  <c r="E70" i="16"/>
  <c r="Q70" i="16" s="1"/>
  <c r="E71" i="16"/>
  <c r="Q71" i="16" s="1"/>
  <c r="E72" i="16"/>
  <c r="Q72" i="16" s="1"/>
  <c r="E73" i="16"/>
  <c r="Q73" i="16" s="1"/>
  <c r="E74" i="16"/>
  <c r="Q74" i="16" s="1"/>
  <c r="E75" i="16"/>
  <c r="Q75" i="16" s="1"/>
  <c r="E76" i="16"/>
  <c r="Q76" i="16" s="1"/>
  <c r="E77" i="16"/>
  <c r="Q77" i="16" s="1"/>
  <c r="E78" i="16"/>
  <c r="Q78" i="16" s="1"/>
  <c r="E79" i="16"/>
  <c r="Q79" i="16" s="1"/>
  <c r="E80" i="16"/>
  <c r="Q80" i="16" s="1"/>
  <c r="E81" i="16"/>
  <c r="Q81" i="16" s="1"/>
  <c r="E82" i="16"/>
  <c r="Q82" i="16" s="1"/>
  <c r="E83" i="16"/>
  <c r="Q83" i="16" s="1"/>
  <c r="E84" i="16"/>
  <c r="Q84" i="16" s="1"/>
  <c r="E85" i="16"/>
  <c r="Q85" i="16" s="1"/>
  <c r="E86" i="16"/>
  <c r="Q86" i="16" s="1"/>
  <c r="E87" i="16"/>
  <c r="Q87" i="16" s="1"/>
  <c r="E88" i="16"/>
  <c r="Q88" i="16" s="1"/>
  <c r="E89" i="16"/>
  <c r="Q89" i="16" s="1"/>
  <c r="E90" i="16"/>
  <c r="Q90" i="16" s="1"/>
  <c r="E91" i="16"/>
  <c r="Q91" i="16" s="1"/>
  <c r="E92" i="16"/>
  <c r="Q92" i="16" s="1"/>
  <c r="E93" i="16"/>
  <c r="Q93" i="16" s="1"/>
  <c r="E94" i="16"/>
  <c r="Q94" i="16" s="1"/>
  <c r="E95" i="16"/>
  <c r="Q95" i="16" s="1"/>
  <c r="E96" i="16"/>
  <c r="Q96" i="16" s="1"/>
  <c r="E97" i="16"/>
  <c r="Q97" i="16" s="1"/>
  <c r="E98" i="16"/>
  <c r="Q98" i="16" s="1"/>
  <c r="E99" i="16"/>
  <c r="Q99" i="16" s="1"/>
  <c r="E100" i="16"/>
  <c r="Q100" i="16" s="1"/>
  <c r="E101" i="16"/>
  <c r="Q101" i="16" s="1"/>
  <c r="E102" i="16"/>
  <c r="Q102" i="16" s="1"/>
  <c r="E103" i="16"/>
  <c r="Q103" i="16" s="1"/>
  <c r="E104" i="16"/>
  <c r="Q104" i="16" s="1"/>
  <c r="E105" i="16"/>
  <c r="Q105" i="16" s="1"/>
  <c r="E106" i="16"/>
  <c r="Q106" i="16" s="1"/>
  <c r="E107" i="16"/>
  <c r="Q107" i="16" s="1"/>
  <c r="E108" i="16"/>
  <c r="Q108" i="16" s="1"/>
  <c r="E109" i="16"/>
  <c r="Q109" i="16" s="1"/>
  <c r="E110" i="16"/>
  <c r="Q110" i="16" s="1"/>
  <c r="E111" i="16"/>
  <c r="Q111" i="16" s="1"/>
  <c r="E112" i="16"/>
  <c r="Q112" i="16" s="1"/>
  <c r="E113" i="16"/>
  <c r="Q113" i="16" s="1"/>
  <c r="E114" i="16"/>
  <c r="Q114" i="16" s="1"/>
  <c r="E115" i="16"/>
  <c r="Q115" i="16" s="1"/>
  <c r="E116" i="16"/>
  <c r="Q116" i="16" s="1"/>
  <c r="E117" i="16"/>
  <c r="Q117" i="16" s="1"/>
  <c r="E118" i="16"/>
  <c r="Q118" i="16" s="1"/>
  <c r="E119" i="16"/>
  <c r="Q119" i="16" s="1"/>
  <c r="E120" i="16"/>
  <c r="Q120" i="16" s="1"/>
  <c r="E121" i="16"/>
  <c r="Q121" i="16" s="1"/>
  <c r="E122" i="16"/>
  <c r="Q122" i="16" s="1"/>
  <c r="E123" i="16"/>
  <c r="Q123" i="16" s="1"/>
  <c r="E124" i="16"/>
  <c r="Q124" i="16" s="1"/>
  <c r="E125" i="16"/>
  <c r="Q125" i="16" s="1"/>
  <c r="E126" i="16"/>
  <c r="Q126" i="16" s="1"/>
  <c r="E127" i="16"/>
  <c r="Q127" i="16" s="1"/>
  <c r="E128" i="16"/>
  <c r="Q128" i="16" s="1"/>
  <c r="E129" i="16"/>
  <c r="Q129" i="16" s="1"/>
  <c r="E130" i="16"/>
  <c r="Q130" i="16" s="1"/>
  <c r="E131" i="16"/>
  <c r="Q131" i="16" s="1"/>
  <c r="E132" i="16"/>
  <c r="Q132" i="16" s="1"/>
  <c r="E133" i="16"/>
  <c r="Q133" i="16" s="1"/>
  <c r="E134" i="16"/>
  <c r="Q134" i="16" s="1"/>
  <c r="E135" i="16"/>
  <c r="Q135" i="16" s="1"/>
  <c r="E136" i="16"/>
  <c r="Q136" i="16" s="1"/>
  <c r="E137" i="16"/>
  <c r="Q137" i="16" s="1"/>
  <c r="E138" i="16"/>
  <c r="Q138" i="16" s="1"/>
  <c r="E139" i="16"/>
  <c r="Q139" i="16" s="1"/>
  <c r="E140" i="16"/>
  <c r="Q140" i="16" s="1"/>
  <c r="E141" i="16"/>
  <c r="Q141" i="16" s="1"/>
  <c r="E142" i="16"/>
  <c r="Q142" i="16" s="1"/>
  <c r="E143" i="16"/>
  <c r="Q143" i="16" s="1"/>
  <c r="E144" i="16"/>
  <c r="Q144" i="16" s="1"/>
  <c r="E145" i="16"/>
  <c r="Q145" i="16" s="1"/>
  <c r="E146" i="16"/>
  <c r="Q146" i="16" s="1"/>
  <c r="E147" i="16"/>
  <c r="Q147" i="16" s="1"/>
  <c r="E148" i="16"/>
  <c r="Q148" i="16" s="1"/>
  <c r="E149" i="16"/>
  <c r="Q149" i="16" s="1"/>
  <c r="E150" i="16"/>
  <c r="Q150" i="16" s="1"/>
  <c r="E151" i="16"/>
  <c r="Q151" i="16" s="1"/>
  <c r="E152" i="16"/>
  <c r="Q152" i="16" s="1"/>
  <c r="E153" i="16"/>
  <c r="Q153" i="16" s="1"/>
  <c r="E154" i="16"/>
  <c r="Q154" i="16" s="1"/>
  <c r="E155" i="16"/>
  <c r="Q155" i="16" s="1"/>
  <c r="E156" i="16"/>
  <c r="Q156" i="16" s="1"/>
  <c r="E157" i="16"/>
  <c r="Q157" i="16" s="1"/>
  <c r="E158" i="16"/>
  <c r="Q158" i="16" s="1"/>
  <c r="E159" i="16"/>
  <c r="Q159" i="16" s="1"/>
  <c r="E160" i="16"/>
  <c r="Q160" i="16" s="1"/>
  <c r="E161" i="16"/>
  <c r="Q161" i="16" s="1"/>
  <c r="E162" i="16"/>
  <c r="Q162" i="16" s="1"/>
  <c r="E163" i="16"/>
  <c r="Q163" i="16" s="1"/>
  <c r="E164" i="16"/>
  <c r="Q164" i="16" s="1"/>
  <c r="E165" i="16"/>
  <c r="Q165" i="16" s="1"/>
  <c r="E166" i="16"/>
  <c r="Q166" i="16" s="1"/>
  <c r="E167" i="16"/>
  <c r="Q167" i="16" s="1"/>
  <c r="E168" i="16"/>
  <c r="Q168" i="16" s="1"/>
  <c r="E169" i="16"/>
  <c r="Q169" i="16" s="1"/>
  <c r="E170" i="16"/>
  <c r="Q170" i="16" s="1"/>
  <c r="E171" i="16"/>
  <c r="Q171" i="16" s="1"/>
  <c r="E172" i="16"/>
  <c r="Q172" i="16" s="1"/>
  <c r="E173" i="16"/>
  <c r="Q173" i="16" s="1"/>
  <c r="E174" i="16"/>
  <c r="Q174" i="16" s="1"/>
  <c r="E175" i="16"/>
  <c r="Q175" i="16" s="1"/>
  <c r="E176" i="16"/>
  <c r="Q176" i="16" s="1"/>
  <c r="E177" i="16"/>
  <c r="Q177" i="16" s="1"/>
  <c r="E178" i="16"/>
  <c r="Q178" i="16" s="1"/>
  <c r="E179" i="16"/>
  <c r="Q179" i="16" s="1"/>
  <c r="E180" i="16"/>
  <c r="Q180" i="16" s="1"/>
  <c r="E181" i="16"/>
  <c r="Q181" i="16" s="1"/>
  <c r="E182" i="16"/>
  <c r="Q182" i="16" s="1"/>
  <c r="E183" i="16"/>
  <c r="Q183" i="16" s="1"/>
  <c r="E184" i="16"/>
  <c r="Q184" i="16" s="1"/>
  <c r="E185" i="16"/>
  <c r="Q185" i="16" s="1"/>
  <c r="E186" i="16"/>
  <c r="Q186" i="16" s="1"/>
  <c r="E187" i="16"/>
  <c r="Q187" i="16" s="1"/>
  <c r="E188" i="16"/>
  <c r="Q188" i="16" s="1"/>
  <c r="E189" i="16"/>
  <c r="Q189" i="16" s="1"/>
  <c r="E190" i="16"/>
  <c r="Q190" i="16" s="1"/>
  <c r="E191" i="16"/>
  <c r="Q191" i="16" s="1"/>
  <c r="E192" i="16"/>
  <c r="Q192" i="16" s="1"/>
  <c r="E193" i="16"/>
  <c r="Q193" i="16" s="1"/>
  <c r="E194" i="16"/>
  <c r="Q194" i="16" s="1"/>
  <c r="E195" i="16"/>
  <c r="Q195" i="16" s="1"/>
  <c r="E196" i="16"/>
  <c r="Q196" i="16" s="1"/>
  <c r="E197" i="16"/>
  <c r="Q197" i="16" s="1"/>
  <c r="E198" i="16"/>
  <c r="Q198" i="16" s="1"/>
  <c r="E199" i="16"/>
  <c r="Q199" i="16" s="1"/>
  <c r="E200" i="16"/>
  <c r="Q200" i="16" s="1"/>
  <c r="E201" i="16"/>
  <c r="Q201" i="16" s="1"/>
  <c r="E202" i="16"/>
  <c r="Q202" i="16" s="1"/>
  <c r="E203" i="16"/>
  <c r="Q203" i="16" s="1"/>
  <c r="E204" i="16"/>
  <c r="Q204" i="16" s="1"/>
  <c r="E205" i="16"/>
  <c r="Q205" i="16" s="1"/>
  <c r="E206" i="16"/>
  <c r="Q206" i="16" s="1"/>
  <c r="E207" i="16"/>
  <c r="Q207" i="16" s="1"/>
  <c r="E208" i="16"/>
  <c r="Q208" i="16" s="1"/>
  <c r="E209" i="16"/>
  <c r="Q209" i="16" s="1"/>
  <c r="E210" i="16"/>
  <c r="Q210" i="16" s="1"/>
  <c r="E211" i="16"/>
  <c r="Q211" i="16" s="1"/>
  <c r="E212" i="16"/>
  <c r="Q212" i="16" s="1"/>
  <c r="E213" i="16"/>
  <c r="Q213" i="16" s="1"/>
  <c r="E214" i="16"/>
  <c r="Q214" i="16" s="1"/>
  <c r="E215" i="16"/>
  <c r="Q215" i="16" s="1"/>
  <c r="E216" i="16"/>
  <c r="Q216" i="16" s="1"/>
  <c r="E217" i="16"/>
  <c r="Q217" i="16" s="1"/>
  <c r="E218" i="16"/>
  <c r="Q218" i="16" s="1"/>
  <c r="E219" i="16"/>
  <c r="Q219" i="16" s="1"/>
  <c r="E220" i="16"/>
  <c r="Q220" i="16" s="1"/>
  <c r="E221" i="16"/>
  <c r="Q221" i="16" s="1"/>
  <c r="E222" i="16"/>
  <c r="Q222" i="16" s="1"/>
  <c r="E223" i="16"/>
  <c r="Q223" i="16" s="1"/>
  <c r="E224" i="16"/>
  <c r="Q224" i="16" s="1"/>
  <c r="E225" i="16"/>
  <c r="Q225" i="16" s="1"/>
  <c r="E226" i="16"/>
  <c r="Q226" i="16" s="1"/>
  <c r="E227" i="16"/>
  <c r="Q227" i="16" s="1"/>
  <c r="E228" i="16"/>
  <c r="Q228" i="16" s="1"/>
  <c r="E229" i="16"/>
  <c r="Q229" i="16" s="1"/>
  <c r="E230" i="16"/>
  <c r="Q230" i="16" s="1"/>
  <c r="E231" i="16"/>
  <c r="Q231" i="16" s="1"/>
  <c r="E232" i="16"/>
  <c r="Q232" i="16" s="1"/>
  <c r="E233" i="16"/>
  <c r="Q233" i="16" s="1"/>
  <c r="E234" i="16"/>
  <c r="Q234" i="16" s="1"/>
  <c r="E235" i="16"/>
  <c r="Q235" i="16" s="1"/>
  <c r="E236" i="16"/>
  <c r="Q236" i="16" s="1"/>
  <c r="E237" i="16"/>
  <c r="Q237" i="16" s="1"/>
  <c r="E238" i="16"/>
  <c r="Q238" i="16" s="1"/>
  <c r="E239" i="16"/>
  <c r="Q239" i="16" s="1"/>
  <c r="E240" i="16"/>
  <c r="Q240" i="16" s="1"/>
  <c r="E241" i="16"/>
  <c r="Q241" i="16" s="1"/>
  <c r="E242" i="16"/>
  <c r="Q242" i="16" s="1"/>
  <c r="E243" i="16"/>
  <c r="Q243" i="16" s="1"/>
  <c r="E244" i="16"/>
  <c r="Q244" i="16" s="1"/>
  <c r="E245" i="16"/>
  <c r="Q245" i="16" s="1"/>
  <c r="E246" i="16"/>
  <c r="Q246" i="16" s="1"/>
  <c r="E247" i="16"/>
  <c r="Q247" i="16" s="1"/>
  <c r="E248" i="16"/>
  <c r="Q248" i="16" s="1"/>
  <c r="E249" i="16"/>
  <c r="Q249" i="16" s="1"/>
  <c r="E250" i="16"/>
  <c r="Q250" i="16" s="1"/>
  <c r="E251" i="16"/>
  <c r="Q251" i="16" s="1"/>
  <c r="E252" i="16"/>
  <c r="Q252" i="16" s="1"/>
  <c r="E253" i="16"/>
  <c r="Q253" i="16" s="1"/>
  <c r="E254" i="16"/>
  <c r="Q254" i="16" s="1"/>
  <c r="E255" i="16"/>
  <c r="Q255" i="16" s="1"/>
  <c r="E256" i="16"/>
  <c r="Q256" i="16" s="1"/>
  <c r="E257" i="16"/>
  <c r="Q257" i="16" s="1"/>
  <c r="E258" i="16"/>
  <c r="Q258" i="16" s="1"/>
  <c r="E259" i="16"/>
  <c r="Q259" i="16" s="1"/>
  <c r="E260" i="16"/>
  <c r="Q260" i="16" s="1"/>
  <c r="E261" i="16"/>
  <c r="Q261" i="16" s="1"/>
  <c r="E262" i="16"/>
  <c r="Q262" i="16" s="1"/>
  <c r="E263" i="16"/>
  <c r="Q263" i="16" s="1"/>
  <c r="E264" i="16"/>
  <c r="Q264" i="16" s="1"/>
  <c r="E265" i="16"/>
  <c r="Q265" i="16" s="1"/>
  <c r="E266" i="16"/>
  <c r="Q266" i="16" s="1"/>
  <c r="E267" i="16"/>
  <c r="Q267" i="16" s="1"/>
  <c r="E268" i="16"/>
  <c r="Q268" i="16" s="1"/>
  <c r="E269" i="16"/>
  <c r="Q269" i="16" s="1"/>
  <c r="E270" i="16"/>
  <c r="Q270" i="16" s="1"/>
  <c r="E271" i="16"/>
  <c r="Q271" i="16" s="1"/>
  <c r="E272" i="16"/>
  <c r="Q272" i="16" s="1"/>
  <c r="E273" i="16"/>
  <c r="Q273" i="16" s="1"/>
  <c r="E274" i="16"/>
  <c r="Q274" i="16" s="1"/>
  <c r="E275" i="16"/>
  <c r="Q275" i="16" s="1"/>
  <c r="E276" i="16"/>
  <c r="Q276" i="16" s="1"/>
  <c r="E277" i="16"/>
  <c r="Q277" i="16" s="1"/>
  <c r="E278" i="16"/>
  <c r="Q278" i="16" s="1"/>
  <c r="E279" i="16"/>
  <c r="Q279" i="16" s="1"/>
  <c r="E280" i="16"/>
  <c r="Q280" i="16" s="1"/>
  <c r="E281" i="16"/>
  <c r="Q281" i="16" s="1"/>
  <c r="E282" i="16"/>
  <c r="Q282" i="16" s="1"/>
  <c r="E283" i="16"/>
  <c r="Q283" i="16" s="1"/>
  <c r="E284" i="16"/>
  <c r="Q284" i="16" s="1"/>
  <c r="E285" i="16"/>
  <c r="Q285" i="16" s="1"/>
  <c r="E286" i="16"/>
  <c r="Q286" i="16" s="1"/>
  <c r="E287" i="16"/>
  <c r="Q287" i="16" s="1"/>
  <c r="E288" i="16"/>
  <c r="Q288" i="16" s="1"/>
  <c r="E289" i="16"/>
  <c r="Q289" i="16" s="1"/>
  <c r="E290" i="16"/>
  <c r="Q290" i="16" s="1"/>
  <c r="E291" i="16"/>
  <c r="Q291" i="16" s="1"/>
  <c r="E292" i="16"/>
  <c r="Q292" i="16" s="1"/>
  <c r="E293" i="16"/>
  <c r="Q293" i="16" s="1"/>
  <c r="E294" i="16"/>
  <c r="Q294" i="16" s="1"/>
  <c r="E295" i="16"/>
  <c r="Q295" i="16" s="1"/>
  <c r="E296" i="16"/>
  <c r="Q296" i="16" s="1"/>
  <c r="E297" i="16"/>
  <c r="Q297" i="16" s="1"/>
  <c r="E298" i="16"/>
  <c r="Q298" i="16" s="1"/>
  <c r="E299" i="16"/>
  <c r="Q299" i="16" s="1"/>
  <c r="E300" i="16"/>
  <c r="Q300" i="16" s="1"/>
  <c r="E301" i="16"/>
  <c r="Q301" i="16" s="1"/>
  <c r="E302" i="16"/>
  <c r="Q302" i="16" s="1"/>
  <c r="E303" i="16"/>
  <c r="Q303" i="16" s="1"/>
  <c r="E10" i="16"/>
  <c r="Q10" i="16" s="1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10" i="16"/>
  <c r="AD11" i="15"/>
  <c r="AD12" i="15"/>
  <c r="AD13" i="15"/>
  <c r="AD14" i="15"/>
  <c r="AD15" i="15"/>
  <c r="AD16" i="15"/>
  <c r="AD17" i="15"/>
  <c r="AD18" i="15"/>
  <c r="AD19" i="15"/>
  <c r="AD20" i="15"/>
  <c r="AD21" i="15"/>
  <c r="AD22" i="15"/>
  <c r="AD23" i="15"/>
  <c r="AD24" i="15"/>
  <c r="AD25" i="15"/>
  <c r="AD26" i="15"/>
  <c r="AD27" i="15"/>
  <c r="AD28" i="15"/>
  <c r="AD29" i="15"/>
  <c r="AD30" i="15"/>
  <c r="AD31" i="15"/>
  <c r="AD32" i="15"/>
  <c r="AD33" i="15"/>
  <c r="AD34" i="15"/>
  <c r="AD35" i="15"/>
  <c r="AD36" i="15"/>
  <c r="AD37" i="15"/>
  <c r="AD38" i="15"/>
  <c r="AD39" i="15"/>
  <c r="AD40" i="15"/>
  <c r="AD41" i="15"/>
  <c r="AD42" i="15"/>
  <c r="AD43" i="15"/>
  <c r="AD44" i="15"/>
  <c r="AD45" i="15"/>
  <c r="AD46" i="15"/>
  <c r="AD47" i="15"/>
  <c r="AD48" i="15"/>
  <c r="AD49" i="15"/>
  <c r="AD50" i="15"/>
  <c r="AD51" i="15"/>
  <c r="AD52" i="15"/>
  <c r="AD53" i="15"/>
  <c r="AD54" i="15"/>
  <c r="AD55" i="15"/>
  <c r="AD56" i="15"/>
  <c r="AD57" i="15"/>
  <c r="AD58" i="15"/>
  <c r="AD59" i="15"/>
  <c r="AD60" i="15"/>
  <c r="AD61" i="15"/>
  <c r="AD62" i="15"/>
  <c r="AD63" i="15"/>
  <c r="AD64" i="15"/>
  <c r="AD65" i="15"/>
  <c r="AD66" i="15"/>
  <c r="AD67" i="15"/>
  <c r="AD68" i="15"/>
  <c r="AD69" i="15"/>
  <c r="AD70" i="15"/>
  <c r="AD71" i="15"/>
  <c r="AD72" i="15"/>
  <c r="AD73" i="15"/>
  <c r="AD74" i="15"/>
  <c r="AD75" i="15"/>
  <c r="AD76" i="15"/>
  <c r="AD77" i="15"/>
  <c r="AD78" i="15"/>
  <c r="AD79" i="15"/>
  <c r="AD80" i="15"/>
  <c r="AD81" i="15"/>
  <c r="AD82" i="15"/>
  <c r="AD83" i="15"/>
  <c r="AD84" i="15"/>
  <c r="AD85" i="15"/>
  <c r="AD86" i="15"/>
  <c r="AD87" i="15"/>
  <c r="AD88" i="15"/>
  <c r="AD89" i="15"/>
  <c r="AD90" i="15"/>
  <c r="AD91" i="15"/>
  <c r="AD92" i="15"/>
  <c r="AD93" i="15"/>
  <c r="AD94" i="15"/>
  <c r="AD95" i="15"/>
  <c r="AD96" i="15"/>
  <c r="AD97" i="15"/>
  <c r="AD98" i="15"/>
  <c r="AD99" i="15"/>
  <c r="AD100" i="15"/>
  <c r="AD101" i="15"/>
  <c r="AD102" i="15"/>
  <c r="AD103" i="15"/>
  <c r="AD104" i="15"/>
  <c r="AD105" i="15"/>
  <c r="AD106" i="15"/>
  <c r="AD107" i="15"/>
  <c r="AD108" i="15"/>
  <c r="AD109" i="15"/>
  <c r="AD110" i="15"/>
  <c r="AD111" i="15"/>
  <c r="AD112" i="15"/>
  <c r="AD113" i="15"/>
  <c r="AD114" i="15"/>
  <c r="AD115" i="15"/>
  <c r="AD116" i="15"/>
  <c r="AD117" i="15"/>
  <c r="AD118" i="15"/>
  <c r="AD119" i="15"/>
  <c r="AD120" i="15"/>
  <c r="AD121" i="15"/>
  <c r="AD122" i="15"/>
  <c r="AD123" i="15"/>
  <c r="AD124" i="15"/>
  <c r="AD125" i="15"/>
  <c r="AD126" i="15"/>
  <c r="AD127" i="15"/>
  <c r="AD128" i="15"/>
  <c r="AD129" i="15"/>
  <c r="AD130" i="15"/>
  <c r="AD131" i="15"/>
  <c r="AD132" i="15"/>
  <c r="AD133" i="15"/>
  <c r="AD134" i="15"/>
  <c r="AD135" i="15"/>
  <c r="AD136" i="15"/>
  <c r="AD137" i="15"/>
  <c r="AD138" i="15"/>
  <c r="AD139" i="15"/>
  <c r="AD140" i="15"/>
  <c r="AD141" i="15"/>
  <c r="AD142" i="15"/>
  <c r="AD143" i="15"/>
  <c r="AD144" i="15"/>
  <c r="AD145" i="15"/>
  <c r="AD146" i="15"/>
  <c r="AD147" i="15"/>
  <c r="AD148" i="15"/>
  <c r="AD149" i="15"/>
  <c r="AD150" i="15"/>
  <c r="AD151" i="15"/>
  <c r="AD152" i="15"/>
  <c r="AD153" i="15"/>
  <c r="AD154" i="15"/>
  <c r="AD155" i="15"/>
  <c r="AD156" i="15"/>
  <c r="AD157" i="15"/>
  <c r="AD158" i="15"/>
  <c r="AD159" i="15"/>
  <c r="AD160" i="15"/>
  <c r="AD161" i="15"/>
  <c r="AD162" i="15"/>
  <c r="AD163" i="15"/>
  <c r="AD164" i="15"/>
  <c r="AD165" i="15"/>
  <c r="AD166" i="15"/>
  <c r="AD167" i="15"/>
  <c r="AD168" i="15"/>
  <c r="AD169" i="15"/>
  <c r="AD170" i="15"/>
  <c r="AD171" i="15"/>
  <c r="AD172" i="15"/>
  <c r="AD173" i="15"/>
  <c r="AD174" i="15"/>
  <c r="AD175" i="15"/>
  <c r="AD176" i="15"/>
  <c r="AD177" i="15"/>
  <c r="AD178" i="15"/>
  <c r="AD179" i="15"/>
  <c r="AD180" i="15"/>
  <c r="AD181" i="15"/>
  <c r="AD182" i="15"/>
  <c r="AD183" i="15"/>
  <c r="AD184" i="15"/>
  <c r="AD185" i="15"/>
  <c r="AD186" i="15"/>
  <c r="AD187" i="15"/>
  <c r="AD188" i="15"/>
  <c r="AD189" i="15"/>
  <c r="AD190" i="15"/>
  <c r="AD191" i="15"/>
  <c r="AD192" i="15"/>
  <c r="AD193" i="15"/>
  <c r="AD194" i="15"/>
  <c r="AD195" i="15"/>
  <c r="AD196" i="15"/>
  <c r="AD197" i="15"/>
  <c r="AD198" i="15"/>
  <c r="AD199" i="15"/>
  <c r="AD200" i="15"/>
  <c r="AD201" i="15"/>
  <c r="AD202" i="15"/>
  <c r="AD203" i="15"/>
  <c r="AD204" i="15"/>
  <c r="AD205" i="15"/>
  <c r="AD206" i="15"/>
  <c r="AD207" i="15"/>
  <c r="AD208" i="15"/>
  <c r="AD209" i="15"/>
  <c r="AD210" i="15"/>
  <c r="AD211" i="15"/>
  <c r="AD212" i="15"/>
  <c r="AD213" i="15"/>
  <c r="AD214" i="15"/>
  <c r="AD215" i="15"/>
  <c r="AD216" i="15"/>
  <c r="AD217" i="15"/>
  <c r="AD218" i="15"/>
  <c r="AD219" i="15"/>
  <c r="AD220" i="15"/>
  <c r="AD221" i="15"/>
  <c r="AD222" i="15"/>
  <c r="AD223" i="15"/>
  <c r="AD224" i="15"/>
  <c r="AD225" i="15"/>
  <c r="AD226" i="15"/>
  <c r="AD227" i="15"/>
  <c r="AD228" i="15"/>
  <c r="AD229" i="15"/>
  <c r="AD230" i="15"/>
  <c r="AD231" i="15"/>
  <c r="AD232" i="15"/>
  <c r="AD233" i="15"/>
  <c r="AD234" i="15"/>
  <c r="AD235" i="15"/>
  <c r="AD236" i="15"/>
  <c r="AD237" i="15"/>
  <c r="AD238" i="15"/>
  <c r="AD239" i="15"/>
  <c r="AD240" i="15"/>
  <c r="AD241" i="15"/>
  <c r="AD242" i="15"/>
  <c r="AD243" i="15"/>
  <c r="AD244" i="15"/>
  <c r="AD245" i="15"/>
  <c r="AD246" i="15"/>
  <c r="AD247" i="15"/>
  <c r="AD248" i="15"/>
  <c r="AD249" i="15"/>
  <c r="AD250" i="15"/>
  <c r="AD251" i="15"/>
  <c r="AD252" i="15"/>
  <c r="AD253" i="15"/>
  <c r="AD254" i="15"/>
  <c r="AD255" i="15"/>
  <c r="AD256" i="15"/>
  <c r="AD257" i="15"/>
  <c r="AD258" i="15"/>
  <c r="AD259" i="15"/>
  <c r="AD260" i="15"/>
  <c r="AD261" i="15"/>
  <c r="AD262" i="15"/>
  <c r="AD263" i="15"/>
  <c r="AD264" i="15"/>
  <c r="AD265" i="15"/>
  <c r="AD266" i="15"/>
  <c r="AD267" i="15"/>
  <c r="AD268" i="15"/>
  <c r="AD269" i="15"/>
  <c r="AD270" i="15"/>
  <c r="AD271" i="15"/>
  <c r="AD272" i="15"/>
  <c r="AD273" i="15"/>
  <c r="AD274" i="15"/>
  <c r="AD275" i="15"/>
  <c r="AD276" i="15"/>
  <c r="AD277" i="15"/>
  <c r="AD278" i="15"/>
  <c r="AD279" i="15"/>
  <c r="AD280" i="15"/>
  <c r="AD281" i="15"/>
  <c r="AD282" i="15"/>
  <c r="AD283" i="15"/>
  <c r="AD284" i="15"/>
  <c r="AD285" i="15"/>
  <c r="AD286" i="15"/>
  <c r="AD287" i="15"/>
  <c r="AD288" i="15"/>
  <c r="AD289" i="15"/>
  <c r="AD290" i="15"/>
  <c r="AD291" i="15"/>
  <c r="AD292" i="15"/>
  <c r="AD293" i="15"/>
  <c r="AD294" i="15"/>
  <c r="AD295" i="15"/>
  <c r="AD296" i="15"/>
  <c r="AD297" i="15"/>
  <c r="AD298" i="15"/>
  <c r="AD299" i="15"/>
  <c r="AD300" i="15"/>
  <c r="AD301" i="15"/>
  <c r="AD302" i="15"/>
  <c r="AD303" i="15"/>
  <c r="AD10" i="15"/>
  <c r="AH10" i="3" l="1"/>
  <c r="K10" i="3"/>
  <c r="F4" i="28" l="1"/>
  <c r="AF10" i="3"/>
  <c r="AD10" i="3"/>
  <c r="AC10" i="3"/>
  <c r="N21" i="27"/>
  <c r="N22" i="27"/>
  <c r="N23" i="27"/>
  <c r="N24" i="27"/>
  <c r="N25" i="27"/>
  <c r="N26" i="27"/>
  <c r="N27" i="27"/>
  <c r="N20" i="27"/>
  <c r="N11" i="27"/>
  <c r="N12" i="27"/>
  <c r="N13" i="27"/>
  <c r="N14" i="27"/>
  <c r="N15" i="27"/>
  <c r="N16" i="27"/>
  <c r="N17" i="27"/>
  <c r="H33" i="28" l="1"/>
  <c r="I33" i="28"/>
  <c r="J33" i="28"/>
  <c r="H34" i="28"/>
  <c r="I34" i="28"/>
  <c r="J34" i="28"/>
  <c r="H35" i="28"/>
  <c r="I35" i="28"/>
  <c r="J35" i="28"/>
  <c r="H36" i="28"/>
  <c r="I36" i="28"/>
  <c r="J36" i="28"/>
  <c r="H37" i="28"/>
  <c r="I37" i="28"/>
  <c r="J37" i="28"/>
  <c r="H38" i="28"/>
  <c r="I38" i="28"/>
  <c r="J38" i="28"/>
  <c r="H39" i="28"/>
  <c r="I39" i="28"/>
  <c r="J39" i="28"/>
  <c r="D33" i="28"/>
  <c r="E33" i="28" s="1"/>
  <c r="D34" i="28"/>
  <c r="E34" i="28" s="1"/>
  <c r="D35" i="28"/>
  <c r="E35" i="28" s="1"/>
  <c r="D36" i="28"/>
  <c r="E36" i="28" s="1"/>
  <c r="D37" i="28"/>
  <c r="E37" i="28" s="1"/>
  <c r="D38" i="28"/>
  <c r="E38" i="28" s="1"/>
  <c r="D39" i="28"/>
  <c r="E39" i="28" s="1"/>
  <c r="I28" i="28"/>
  <c r="I29" i="28"/>
  <c r="I27" i="28"/>
  <c r="I26" i="28"/>
  <c r="I4" i="28"/>
  <c r="H5" i="28"/>
  <c r="H6" i="28"/>
  <c r="H7" i="28"/>
  <c r="H8" i="28"/>
  <c r="H9" i="28"/>
  <c r="H10" i="28"/>
  <c r="H11" i="28"/>
  <c r="H12" i="28"/>
  <c r="H13" i="28"/>
  <c r="H14" i="28"/>
  <c r="H15" i="28"/>
  <c r="H16" i="28"/>
  <c r="H17" i="28"/>
  <c r="H18" i="28"/>
  <c r="H19" i="28"/>
  <c r="H20" i="28"/>
  <c r="H21" i="28"/>
  <c r="H22" i="28"/>
  <c r="H28" i="28"/>
  <c r="H29" i="28"/>
  <c r="H27" i="28"/>
  <c r="H26" i="28"/>
  <c r="H4" i="28"/>
  <c r="D5" i="28"/>
  <c r="E5" i="28" s="1"/>
  <c r="D6" i="28"/>
  <c r="E6" i="28" s="1"/>
  <c r="D7" i="28"/>
  <c r="E7" i="28" s="1"/>
  <c r="D8" i="28"/>
  <c r="E8" i="28" s="1"/>
  <c r="D9" i="28"/>
  <c r="E9" i="28" s="1"/>
  <c r="D10" i="28"/>
  <c r="E10" i="28" s="1"/>
  <c r="D11" i="28"/>
  <c r="E11" i="28" s="1"/>
  <c r="D12" i="28"/>
  <c r="E12" i="28" s="1"/>
  <c r="D13" i="28"/>
  <c r="E13" i="28" s="1"/>
  <c r="D14" i="28"/>
  <c r="E14" i="28" s="1"/>
  <c r="D15" i="28"/>
  <c r="E15" i="28" s="1"/>
  <c r="D16" i="28"/>
  <c r="E16" i="28" s="1"/>
  <c r="D17" i="28"/>
  <c r="E17" i="28" s="1"/>
  <c r="D18" i="28"/>
  <c r="E18" i="28" s="1"/>
  <c r="D19" i="28"/>
  <c r="E19" i="28" s="1"/>
  <c r="D20" i="28"/>
  <c r="E20" i="28" s="1"/>
  <c r="D21" i="28"/>
  <c r="E21" i="28" s="1"/>
  <c r="D22" i="28"/>
  <c r="E22" i="28" s="1"/>
  <c r="D28" i="28"/>
  <c r="E28" i="28" s="1"/>
  <c r="D29" i="28"/>
  <c r="E29" i="28" s="1"/>
  <c r="D27" i="28"/>
  <c r="E27" i="28" s="1"/>
  <c r="D26" i="28"/>
  <c r="E26" i="28" s="1"/>
  <c r="D4" i="28"/>
  <c r="E4" i="28" s="1"/>
  <c r="I25" i="28"/>
  <c r="K10" i="29"/>
  <c r="K13" i="29"/>
  <c r="K14" i="29"/>
  <c r="K15" i="29"/>
  <c r="K16" i="29"/>
  <c r="K17" i="29"/>
  <c r="K11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7" i="29"/>
  <c r="K38" i="29"/>
  <c r="K285" i="29"/>
  <c r="K39" i="29"/>
  <c r="K40" i="29"/>
  <c r="K41" i="29"/>
  <c r="K42" i="29"/>
  <c r="K43" i="29"/>
  <c r="K44" i="29"/>
  <c r="K45" i="29"/>
  <c r="K46" i="29"/>
  <c r="K36" i="29"/>
  <c r="K47" i="29"/>
  <c r="K48" i="29"/>
  <c r="K49" i="29"/>
  <c r="K50" i="29"/>
  <c r="K51" i="29"/>
  <c r="K52" i="29"/>
  <c r="K54" i="29"/>
  <c r="K55" i="29"/>
  <c r="K56" i="29"/>
  <c r="K57" i="29"/>
  <c r="K53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1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0" i="29"/>
  <c r="K179" i="29"/>
  <c r="K121" i="29"/>
  <c r="K122" i="29"/>
  <c r="K123" i="29"/>
  <c r="K90" i="29"/>
  <c r="K92" i="29"/>
  <c r="K124" i="29"/>
  <c r="K125" i="29"/>
  <c r="K126" i="29"/>
  <c r="K128" i="29"/>
  <c r="K129" i="29"/>
  <c r="K130" i="29"/>
  <c r="K127" i="29"/>
  <c r="K131" i="29"/>
  <c r="K132" i="29"/>
  <c r="K133" i="29"/>
  <c r="K134" i="29"/>
  <c r="K135" i="29"/>
  <c r="K136" i="29"/>
  <c r="K137" i="29"/>
  <c r="K138" i="29"/>
  <c r="K139" i="29"/>
  <c r="K140" i="29"/>
  <c r="K142" i="29"/>
  <c r="K143" i="29"/>
  <c r="K144" i="29"/>
  <c r="K145" i="29"/>
  <c r="K146" i="29"/>
  <c r="K147" i="29"/>
  <c r="K148" i="29"/>
  <c r="K141" i="29"/>
  <c r="K183" i="29"/>
  <c r="K149" i="29"/>
  <c r="K150" i="29"/>
  <c r="K151" i="29"/>
  <c r="K152" i="29"/>
  <c r="K153" i="29"/>
  <c r="K154" i="29"/>
  <c r="K155" i="29"/>
  <c r="K156" i="29"/>
  <c r="K157" i="29"/>
  <c r="K158" i="29"/>
  <c r="K159" i="29"/>
  <c r="K160" i="29"/>
  <c r="K161" i="29"/>
  <c r="K162" i="29"/>
  <c r="K163" i="29"/>
  <c r="K165" i="29"/>
  <c r="K164" i="29"/>
  <c r="K166" i="29"/>
  <c r="K167" i="29"/>
  <c r="K168" i="29"/>
  <c r="K169" i="29"/>
  <c r="K170" i="29"/>
  <c r="K171" i="29"/>
  <c r="K172" i="29"/>
  <c r="K173" i="29"/>
  <c r="K174" i="29"/>
  <c r="K175" i="29"/>
  <c r="K176" i="29"/>
  <c r="K177" i="29"/>
  <c r="K178" i="29"/>
  <c r="K180" i="29"/>
  <c r="K181" i="29"/>
  <c r="K182" i="29"/>
  <c r="K184" i="29"/>
  <c r="K185" i="29"/>
  <c r="K187" i="29"/>
  <c r="K189" i="29"/>
  <c r="K190" i="29"/>
  <c r="K191" i="29"/>
  <c r="K192" i="29"/>
  <c r="K193" i="29"/>
  <c r="K194" i="29"/>
  <c r="K186" i="29"/>
  <c r="K195" i="29"/>
  <c r="K196" i="29"/>
  <c r="K197" i="29"/>
  <c r="K198" i="29"/>
  <c r="K199" i="29"/>
  <c r="K200" i="29"/>
  <c r="K202" i="29"/>
  <c r="K203" i="29"/>
  <c r="K204" i="29"/>
  <c r="K205" i="29"/>
  <c r="K206" i="29"/>
  <c r="K207" i="29"/>
  <c r="K208" i="29"/>
  <c r="K209" i="29"/>
  <c r="K210" i="29"/>
  <c r="K211" i="29"/>
  <c r="K212" i="29"/>
  <c r="K213" i="29"/>
  <c r="K214" i="29"/>
  <c r="K201" i="29"/>
  <c r="K215" i="29"/>
  <c r="K217" i="29"/>
  <c r="K218" i="29"/>
  <c r="K219" i="29"/>
  <c r="K220" i="29"/>
  <c r="K221" i="29"/>
  <c r="K222" i="29"/>
  <c r="K223" i="29"/>
  <c r="K224" i="29"/>
  <c r="K225" i="29"/>
  <c r="K226" i="29"/>
  <c r="K227" i="29"/>
  <c r="K228" i="29"/>
  <c r="K229" i="29"/>
  <c r="K230" i="29"/>
  <c r="K231" i="29"/>
  <c r="K216" i="29"/>
  <c r="K232" i="29"/>
  <c r="K233" i="29"/>
  <c r="K234" i="29"/>
  <c r="K236" i="29"/>
  <c r="K237" i="29"/>
  <c r="K238" i="29"/>
  <c r="K239" i="29"/>
  <c r="K240" i="29"/>
  <c r="K241" i="29"/>
  <c r="K242" i="29"/>
  <c r="K243" i="29"/>
  <c r="K245" i="29"/>
  <c r="K246" i="29"/>
  <c r="K247" i="29"/>
  <c r="K248" i="29"/>
  <c r="K249" i="29"/>
  <c r="K250" i="29"/>
  <c r="K251" i="29"/>
  <c r="K252" i="29"/>
  <c r="K253" i="29"/>
  <c r="K254" i="29"/>
  <c r="K255" i="29"/>
  <c r="K256" i="29"/>
  <c r="K257" i="29"/>
  <c r="K258" i="29"/>
  <c r="K282" i="29"/>
  <c r="K235" i="29"/>
  <c r="K244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188" i="29"/>
  <c r="K272" i="29"/>
  <c r="K273" i="29"/>
  <c r="K274" i="29"/>
  <c r="K275" i="29"/>
  <c r="K276" i="29"/>
  <c r="K277" i="29"/>
  <c r="K278" i="29"/>
  <c r="K279" i="29"/>
  <c r="K280" i="29"/>
  <c r="K281" i="29"/>
  <c r="K283" i="29"/>
  <c r="K284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299" i="29"/>
  <c r="K300" i="29"/>
  <c r="K301" i="29"/>
  <c r="K302" i="29"/>
  <c r="K303" i="29"/>
  <c r="K12" i="29"/>
  <c r="J26" i="28"/>
  <c r="J27" i="28"/>
  <c r="J29" i="28"/>
  <c r="J28" i="28"/>
  <c r="J25" i="28"/>
  <c r="J4" i="28"/>
  <c r="D25" i="28" l="1"/>
  <c r="E25" i="28" s="1"/>
  <c r="H25" i="28" l="1"/>
  <c r="O25" i="27" l="1"/>
  <c r="O11" i="27"/>
  <c r="O12" i="27"/>
  <c r="O13" i="27"/>
  <c r="O14" i="27"/>
  <c r="O15" i="27"/>
  <c r="O16" i="27"/>
  <c r="O17" i="27"/>
  <c r="O20" i="27"/>
  <c r="O22" i="27"/>
  <c r="O23" i="27"/>
  <c r="O24" i="27"/>
  <c r="O26" i="27"/>
  <c r="O27" i="27"/>
  <c r="O21" i="27"/>
  <c r="O11" i="26"/>
  <c r="O12" i="26"/>
  <c r="O13" i="26"/>
  <c r="O14" i="26"/>
  <c r="O15" i="26"/>
  <c r="O16" i="26"/>
  <c r="O17" i="26"/>
  <c r="O18" i="26"/>
  <c r="O19" i="26"/>
  <c r="O20" i="26"/>
  <c r="O21" i="26"/>
  <c r="O22" i="26"/>
  <c r="O23" i="26"/>
  <c r="O24" i="26"/>
  <c r="O25" i="26"/>
  <c r="O26" i="26"/>
  <c r="O27" i="26"/>
  <c r="O28" i="26"/>
  <c r="O31" i="26"/>
  <c r="O34" i="26"/>
  <c r="O35" i="26"/>
  <c r="O33" i="26"/>
  <c r="O32" i="26"/>
  <c r="O10" i="26"/>
  <c r="N10" i="27" l="1"/>
  <c r="O10" i="27" l="1"/>
  <c r="AC10" i="16"/>
  <c r="AE12" i="3" l="1"/>
  <c r="AG12" i="3" s="1"/>
  <c r="AE13" i="3"/>
  <c r="AG13" i="3" s="1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28" i="3"/>
  <c r="AE29" i="3"/>
  <c r="AE30" i="3"/>
  <c r="AE31" i="3"/>
  <c r="AE32" i="3"/>
  <c r="AE33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49" i="3"/>
  <c r="AE50" i="3"/>
  <c r="AE51" i="3"/>
  <c r="AE52" i="3"/>
  <c r="AE53" i="3"/>
  <c r="AE54" i="3"/>
  <c r="AE55" i="3"/>
  <c r="AE56" i="3"/>
  <c r="AE57" i="3"/>
  <c r="AE58" i="3"/>
  <c r="AE59" i="3"/>
  <c r="AE60" i="3"/>
  <c r="AE61" i="3"/>
  <c r="AE62" i="3"/>
  <c r="AE63" i="3"/>
  <c r="AE64" i="3"/>
  <c r="AE65" i="3"/>
  <c r="AE66" i="3"/>
  <c r="AE67" i="3"/>
  <c r="AE68" i="3"/>
  <c r="AE69" i="3"/>
  <c r="AE70" i="3"/>
  <c r="AE71" i="3"/>
  <c r="AE72" i="3"/>
  <c r="AE73" i="3"/>
  <c r="AE74" i="3"/>
  <c r="AE75" i="3"/>
  <c r="AE76" i="3"/>
  <c r="AE77" i="3"/>
  <c r="AE78" i="3"/>
  <c r="AE79" i="3"/>
  <c r="AE80" i="3"/>
  <c r="AE81" i="3"/>
  <c r="AE82" i="3"/>
  <c r="AE83" i="3"/>
  <c r="AE84" i="3"/>
  <c r="AE85" i="3"/>
  <c r="AE86" i="3"/>
  <c r="AE87" i="3"/>
  <c r="AE88" i="3"/>
  <c r="AE89" i="3"/>
  <c r="AE90" i="3"/>
  <c r="AE91" i="3"/>
  <c r="AE92" i="3"/>
  <c r="AE93" i="3"/>
  <c r="AE94" i="3"/>
  <c r="AE95" i="3"/>
  <c r="AE96" i="3"/>
  <c r="AE97" i="3"/>
  <c r="AE98" i="3"/>
  <c r="AE99" i="3"/>
  <c r="AE100" i="3"/>
  <c r="AE101" i="3"/>
  <c r="AE102" i="3"/>
  <c r="AE103" i="3"/>
  <c r="AE104" i="3"/>
  <c r="AE105" i="3"/>
  <c r="AE106" i="3"/>
  <c r="AE107" i="3"/>
  <c r="AE108" i="3"/>
  <c r="AE109" i="3"/>
  <c r="AE110" i="3"/>
  <c r="AE111" i="3"/>
  <c r="AE112" i="3"/>
  <c r="AE113" i="3"/>
  <c r="AE114" i="3"/>
  <c r="AE115" i="3"/>
  <c r="AE116" i="3"/>
  <c r="AE117" i="3"/>
  <c r="AE118" i="3"/>
  <c r="AE119" i="3"/>
  <c r="AE120" i="3"/>
  <c r="AE121" i="3"/>
  <c r="AE122" i="3"/>
  <c r="AE123" i="3"/>
  <c r="AE124" i="3"/>
  <c r="AE125" i="3"/>
  <c r="AE126" i="3"/>
  <c r="AE127" i="3"/>
  <c r="AE128" i="3"/>
  <c r="AE129" i="3"/>
  <c r="AE130" i="3"/>
  <c r="AE131" i="3"/>
  <c r="AE132" i="3"/>
  <c r="AE133" i="3"/>
  <c r="AE134" i="3"/>
  <c r="AE135" i="3"/>
  <c r="AE136" i="3"/>
  <c r="AE137" i="3"/>
  <c r="AE138" i="3"/>
  <c r="AE139" i="3"/>
  <c r="AE140" i="3"/>
  <c r="AE141" i="3"/>
  <c r="AE142" i="3"/>
  <c r="AE143" i="3"/>
  <c r="AE144" i="3"/>
  <c r="AE145" i="3"/>
  <c r="AE146" i="3"/>
  <c r="AE147" i="3"/>
  <c r="AE148" i="3"/>
  <c r="AE149" i="3"/>
  <c r="AE150" i="3"/>
  <c r="AE151" i="3"/>
  <c r="AE152" i="3"/>
  <c r="AE153" i="3"/>
  <c r="AE154" i="3"/>
  <c r="AE155" i="3"/>
  <c r="AE156" i="3"/>
  <c r="AE157" i="3"/>
  <c r="AE158" i="3"/>
  <c r="AE159" i="3"/>
  <c r="AE160" i="3"/>
  <c r="AE161" i="3"/>
  <c r="AE162" i="3"/>
  <c r="AE163" i="3"/>
  <c r="AE164" i="3"/>
  <c r="AE165" i="3"/>
  <c r="AE166" i="3"/>
  <c r="AE167" i="3"/>
  <c r="AE168" i="3"/>
  <c r="AE169" i="3"/>
  <c r="AE170" i="3"/>
  <c r="AE171" i="3"/>
  <c r="AE172" i="3"/>
  <c r="AE173" i="3"/>
  <c r="AE174" i="3"/>
  <c r="AE175" i="3"/>
  <c r="AE176" i="3"/>
  <c r="AE177" i="3"/>
  <c r="AE178" i="3"/>
  <c r="AE179" i="3"/>
  <c r="AE180" i="3"/>
  <c r="AE181" i="3"/>
  <c r="AE182" i="3"/>
  <c r="AE183" i="3"/>
  <c r="AE184" i="3"/>
  <c r="AE185" i="3"/>
  <c r="AE186" i="3"/>
  <c r="AE187" i="3"/>
  <c r="AE188" i="3"/>
  <c r="AE189" i="3"/>
  <c r="AE190" i="3"/>
  <c r="AE191" i="3"/>
  <c r="AE192" i="3"/>
  <c r="AE193" i="3"/>
  <c r="AE194" i="3"/>
  <c r="AE195" i="3"/>
  <c r="AE196" i="3"/>
  <c r="AE197" i="3"/>
  <c r="AE198" i="3"/>
  <c r="AE199" i="3"/>
  <c r="AE200" i="3"/>
  <c r="AE201" i="3"/>
  <c r="AE202" i="3"/>
  <c r="AE203" i="3"/>
  <c r="AE204" i="3"/>
  <c r="AE205" i="3"/>
  <c r="AE206" i="3"/>
  <c r="AE207" i="3"/>
  <c r="AE208" i="3"/>
  <c r="AE209" i="3"/>
  <c r="AE210" i="3"/>
  <c r="AE211" i="3"/>
  <c r="AE212" i="3"/>
  <c r="AE213" i="3"/>
  <c r="AE214" i="3"/>
  <c r="AE215" i="3"/>
  <c r="AE216" i="3"/>
  <c r="AE217" i="3"/>
  <c r="AE218" i="3"/>
  <c r="AE219" i="3"/>
  <c r="AE220" i="3"/>
  <c r="AE221" i="3"/>
  <c r="AE222" i="3"/>
  <c r="AE223" i="3"/>
  <c r="AE224" i="3"/>
  <c r="AE225" i="3"/>
  <c r="AE226" i="3"/>
  <c r="AE227" i="3"/>
  <c r="AE228" i="3"/>
  <c r="AE229" i="3"/>
  <c r="AE230" i="3"/>
  <c r="AE231" i="3"/>
  <c r="AE232" i="3"/>
  <c r="AE233" i="3"/>
  <c r="AE234" i="3"/>
  <c r="AE235" i="3"/>
  <c r="AE236" i="3"/>
  <c r="AE237" i="3"/>
  <c r="AE238" i="3"/>
  <c r="AE239" i="3"/>
  <c r="AE240" i="3"/>
  <c r="AE241" i="3"/>
  <c r="AE242" i="3"/>
  <c r="AE243" i="3"/>
  <c r="AE244" i="3"/>
  <c r="AE245" i="3"/>
  <c r="AE246" i="3"/>
  <c r="AE247" i="3"/>
  <c r="AE248" i="3"/>
  <c r="AE249" i="3"/>
  <c r="AE250" i="3"/>
  <c r="AE251" i="3"/>
  <c r="AE252" i="3"/>
  <c r="AE253" i="3"/>
  <c r="AE254" i="3"/>
  <c r="AE255" i="3"/>
  <c r="AE256" i="3"/>
  <c r="AE257" i="3"/>
  <c r="AE258" i="3"/>
  <c r="AE259" i="3"/>
  <c r="AE260" i="3"/>
  <c r="AE261" i="3"/>
  <c r="AE262" i="3"/>
  <c r="AE263" i="3"/>
  <c r="AE264" i="3"/>
  <c r="AE265" i="3"/>
  <c r="AE266" i="3"/>
  <c r="AE267" i="3"/>
  <c r="AE268" i="3"/>
  <c r="AE269" i="3"/>
  <c r="AE270" i="3"/>
  <c r="AE271" i="3"/>
  <c r="AE272" i="3"/>
  <c r="AE273" i="3"/>
  <c r="AE274" i="3"/>
  <c r="AE275" i="3"/>
  <c r="AE276" i="3"/>
  <c r="AE277" i="3"/>
  <c r="AE278" i="3"/>
  <c r="AE279" i="3"/>
  <c r="AE280" i="3"/>
  <c r="AE281" i="3"/>
  <c r="AE282" i="3"/>
  <c r="AE283" i="3"/>
  <c r="AE284" i="3"/>
  <c r="AE285" i="3"/>
  <c r="AE286" i="3"/>
  <c r="AE287" i="3"/>
  <c r="AE288" i="3"/>
  <c r="AE289" i="3"/>
  <c r="AE290" i="3"/>
  <c r="AE291" i="3"/>
  <c r="AE292" i="3"/>
  <c r="AE293" i="3"/>
  <c r="AE294" i="3"/>
  <c r="AE295" i="3"/>
  <c r="AE296" i="3"/>
  <c r="AE297" i="3"/>
  <c r="AE298" i="3"/>
  <c r="AE299" i="3"/>
  <c r="AE300" i="3"/>
  <c r="AE301" i="3"/>
  <c r="AE302" i="3"/>
  <c r="AE303" i="3"/>
  <c r="AE11" i="3"/>
  <c r="AE10" i="3" l="1"/>
  <c r="O10" i="15"/>
  <c r="N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2" i="15"/>
  <c r="R113" i="15"/>
  <c r="R114" i="15"/>
  <c r="R115" i="15"/>
  <c r="R116" i="15"/>
  <c r="R117" i="15"/>
  <c r="R118" i="15"/>
  <c r="R119" i="15"/>
  <c r="R120" i="15"/>
  <c r="R121" i="15"/>
  <c r="R122" i="15"/>
  <c r="R123" i="15"/>
  <c r="R124" i="15"/>
  <c r="R125" i="15"/>
  <c r="R126" i="15"/>
  <c r="R127" i="15"/>
  <c r="R128" i="15"/>
  <c r="R129" i="15"/>
  <c r="R130" i="15"/>
  <c r="R131" i="15"/>
  <c r="R132" i="15"/>
  <c r="R133" i="15"/>
  <c r="R134" i="15"/>
  <c r="R135" i="15"/>
  <c r="R136" i="15"/>
  <c r="R137" i="15"/>
  <c r="R138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R153" i="15"/>
  <c r="R154" i="15"/>
  <c r="R155" i="15"/>
  <c r="R156" i="15"/>
  <c r="R157" i="15"/>
  <c r="R158" i="15"/>
  <c r="R159" i="15"/>
  <c r="R160" i="15"/>
  <c r="R161" i="15"/>
  <c r="R162" i="15"/>
  <c r="R163" i="15"/>
  <c r="R164" i="15"/>
  <c r="R165" i="15"/>
  <c r="R166" i="15"/>
  <c r="R167" i="15"/>
  <c r="R168" i="15"/>
  <c r="R169" i="15"/>
  <c r="R170" i="15"/>
  <c r="R171" i="15"/>
  <c r="R172" i="15"/>
  <c r="R173" i="15"/>
  <c r="R174" i="15"/>
  <c r="R175" i="15"/>
  <c r="R176" i="15"/>
  <c r="R177" i="15"/>
  <c r="R178" i="15"/>
  <c r="R179" i="15"/>
  <c r="R180" i="15"/>
  <c r="R181" i="15"/>
  <c r="R182" i="15"/>
  <c r="R183" i="15"/>
  <c r="R184" i="15"/>
  <c r="R185" i="15"/>
  <c r="R186" i="15"/>
  <c r="R187" i="15"/>
  <c r="R188" i="15"/>
  <c r="R189" i="15"/>
  <c r="R190" i="15"/>
  <c r="R191" i="15"/>
  <c r="R192" i="15"/>
  <c r="R193" i="15"/>
  <c r="R194" i="15"/>
  <c r="R195" i="15"/>
  <c r="R196" i="15"/>
  <c r="R197" i="15"/>
  <c r="R198" i="15"/>
  <c r="R199" i="15"/>
  <c r="R200" i="15"/>
  <c r="R201" i="15"/>
  <c r="R202" i="15"/>
  <c r="R203" i="15"/>
  <c r="R204" i="15"/>
  <c r="R205" i="15"/>
  <c r="R206" i="15"/>
  <c r="R207" i="15"/>
  <c r="R208" i="15"/>
  <c r="R209" i="15"/>
  <c r="R210" i="15"/>
  <c r="R211" i="15"/>
  <c r="R212" i="15"/>
  <c r="R213" i="15"/>
  <c r="R214" i="15"/>
  <c r="R215" i="15"/>
  <c r="R216" i="15"/>
  <c r="R217" i="15"/>
  <c r="R218" i="15"/>
  <c r="R219" i="15"/>
  <c r="R220" i="15"/>
  <c r="R221" i="15"/>
  <c r="R222" i="15"/>
  <c r="R223" i="15"/>
  <c r="R224" i="15"/>
  <c r="R225" i="15"/>
  <c r="R226" i="15"/>
  <c r="R227" i="15"/>
  <c r="R228" i="15"/>
  <c r="R229" i="15"/>
  <c r="R230" i="15"/>
  <c r="R231" i="15"/>
  <c r="R232" i="15"/>
  <c r="R233" i="15"/>
  <c r="R234" i="15"/>
  <c r="R235" i="15"/>
  <c r="R236" i="15"/>
  <c r="R237" i="15"/>
  <c r="R238" i="15"/>
  <c r="R239" i="15"/>
  <c r="R240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54" i="15"/>
  <c r="R255" i="15"/>
  <c r="R256" i="15"/>
  <c r="R257" i="15"/>
  <c r="R258" i="15"/>
  <c r="R259" i="15"/>
  <c r="R260" i="15"/>
  <c r="R261" i="15"/>
  <c r="R262" i="15"/>
  <c r="R263" i="15"/>
  <c r="R264" i="15"/>
  <c r="R265" i="15"/>
  <c r="R266" i="15"/>
  <c r="R267" i="15"/>
  <c r="R268" i="15"/>
  <c r="R269" i="15"/>
  <c r="R270" i="15"/>
  <c r="R271" i="15"/>
  <c r="R272" i="15"/>
  <c r="R273" i="15"/>
  <c r="R274" i="15"/>
  <c r="R275" i="15"/>
  <c r="R276" i="15"/>
  <c r="R277" i="15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10" i="15"/>
  <c r="E11" i="15" l="1"/>
  <c r="F11" i="15" s="1"/>
  <c r="E12" i="15"/>
  <c r="F12" i="15" s="1"/>
  <c r="E13" i="15"/>
  <c r="F13" i="15" s="1"/>
  <c r="E14" i="15"/>
  <c r="F14" i="15" s="1"/>
  <c r="E15" i="15"/>
  <c r="F15" i="15" s="1"/>
  <c r="E16" i="15"/>
  <c r="F16" i="15" s="1"/>
  <c r="E17" i="15"/>
  <c r="F17" i="15" s="1"/>
  <c r="E18" i="15"/>
  <c r="F18" i="15" s="1"/>
  <c r="E19" i="15"/>
  <c r="F19" i="15" s="1"/>
  <c r="E20" i="15"/>
  <c r="F20" i="15" s="1"/>
  <c r="E21" i="15"/>
  <c r="F21" i="15" s="1"/>
  <c r="E22" i="15"/>
  <c r="F22" i="15" s="1"/>
  <c r="E23" i="15"/>
  <c r="F23" i="15" s="1"/>
  <c r="E24" i="15"/>
  <c r="F24" i="15" s="1"/>
  <c r="E25" i="15"/>
  <c r="F25" i="15" s="1"/>
  <c r="E26" i="15"/>
  <c r="F26" i="15" s="1"/>
  <c r="E27" i="15"/>
  <c r="F27" i="15" s="1"/>
  <c r="E28" i="15"/>
  <c r="F28" i="15" s="1"/>
  <c r="E29" i="15"/>
  <c r="F29" i="15" s="1"/>
  <c r="E30" i="15"/>
  <c r="F30" i="15" s="1"/>
  <c r="E31" i="15"/>
  <c r="F31" i="15" s="1"/>
  <c r="E32" i="15"/>
  <c r="F32" i="15" s="1"/>
  <c r="E33" i="15"/>
  <c r="F33" i="15" s="1"/>
  <c r="E34" i="15"/>
  <c r="F34" i="15" s="1"/>
  <c r="E35" i="15"/>
  <c r="F35" i="15" s="1"/>
  <c r="E36" i="15"/>
  <c r="F36" i="15" s="1"/>
  <c r="E37" i="15"/>
  <c r="F37" i="15" s="1"/>
  <c r="E38" i="15"/>
  <c r="F38" i="15" s="1"/>
  <c r="E39" i="15"/>
  <c r="F39" i="15" s="1"/>
  <c r="E40" i="15"/>
  <c r="F40" i="15" s="1"/>
  <c r="E41" i="15"/>
  <c r="F41" i="15" s="1"/>
  <c r="E42" i="15"/>
  <c r="F42" i="15" s="1"/>
  <c r="E43" i="15"/>
  <c r="F43" i="15" s="1"/>
  <c r="E44" i="15"/>
  <c r="F44" i="15" s="1"/>
  <c r="E45" i="15"/>
  <c r="F45" i="15" s="1"/>
  <c r="E46" i="15"/>
  <c r="F46" i="15" s="1"/>
  <c r="E47" i="15"/>
  <c r="F47" i="15" s="1"/>
  <c r="E48" i="15"/>
  <c r="F48" i="15" s="1"/>
  <c r="E49" i="15"/>
  <c r="F49" i="15" s="1"/>
  <c r="E50" i="15"/>
  <c r="F50" i="15" s="1"/>
  <c r="E51" i="15"/>
  <c r="F51" i="15" s="1"/>
  <c r="E52" i="15"/>
  <c r="F52" i="15" s="1"/>
  <c r="E53" i="15"/>
  <c r="F53" i="15" s="1"/>
  <c r="E54" i="15"/>
  <c r="F54" i="15" s="1"/>
  <c r="E55" i="15"/>
  <c r="F55" i="15" s="1"/>
  <c r="E56" i="15"/>
  <c r="F56" i="15" s="1"/>
  <c r="E57" i="15"/>
  <c r="F57" i="15" s="1"/>
  <c r="E58" i="15"/>
  <c r="F58" i="15" s="1"/>
  <c r="E59" i="15"/>
  <c r="F59" i="15" s="1"/>
  <c r="E60" i="15"/>
  <c r="F60" i="15" s="1"/>
  <c r="E61" i="15"/>
  <c r="F61" i="15" s="1"/>
  <c r="E62" i="15"/>
  <c r="F62" i="15" s="1"/>
  <c r="E63" i="15"/>
  <c r="F63" i="15" s="1"/>
  <c r="E64" i="15"/>
  <c r="F64" i="15" s="1"/>
  <c r="E65" i="15"/>
  <c r="F65" i="15" s="1"/>
  <c r="E66" i="15"/>
  <c r="F66" i="15" s="1"/>
  <c r="E67" i="15"/>
  <c r="F67" i="15" s="1"/>
  <c r="E68" i="15"/>
  <c r="F68" i="15" s="1"/>
  <c r="E69" i="15"/>
  <c r="F69" i="15" s="1"/>
  <c r="E70" i="15"/>
  <c r="F70" i="15" s="1"/>
  <c r="E71" i="15"/>
  <c r="F71" i="15" s="1"/>
  <c r="E72" i="15"/>
  <c r="F72" i="15" s="1"/>
  <c r="E73" i="15"/>
  <c r="F73" i="15" s="1"/>
  <c r="E74" i="15"/>
  <c r="F74" i="15" s="1"/>
  <c r="E75" i="15"/>
  <c r="F75" i="15" s="1"/>
  <c r="E76" i="15"/>
  <c r="F76" i="15" s="1"/>
  <c r="E77" i="15"/>
  <c r="F77" i="15" s="1"/>
  <c r="E78" i="15"/>
  <c r="F78" i="15" s="1"/>
  <c r="E79" i="15"/>
  <c r="F79" i="15" s="1"/>
  <c r="E80" i="15"/>
  <c r="F80" i="15" s="1"/>
  <c r="E81" i="15"/>
  <c r="F81" i="15" s="1"/>
  <c r="E82" i="15"/>
  <c r="F82" i="15" s="1"/>
  <c r="E83" i="15"/>
  <c r="F83" i="15" s="1"/>
  <c r="E84" i="15"/>
  <c r="F84" i="15" s="1"/>
  <c r="E85" i="15"/>
  <c r="F85" i="15" s="1"/>
  <c r="E86" i="15"/>
  <c r="F86" i="15" s="1"/>
  <c r="E87" i="15"/>
  <c r="F87" i="15" s="1"/>
  <c r="E88" i="15"/>
  <c r="F88" i="15" s="1"/>
  <c r="E89" i="15"/>
  <c r="F89" i="15" s="1"/>
  <c r="E90" i="15"/>
  <c r="F90" i="15" s="1"/>
  <c r="E91" i="15"/>
  <c r="F91" i="15" s="1"/>
  <c r="E92" i="15"/>
  <c r="F92" i="15" s="1"/>
  <c r="E93" i="15"/>
  <c r="F93" i="15" s="1"/>
  <c r="E94" i="15"/>
  <c r="F94" i="15" s="1"/>
  <c r="E95" i="15"/>
  <c r="F95" i="15" s="1"/>
  <c r="E96" i="15"/>
  <c r="F96" i="15" s="1"/>
  <c r="E97" i="15"/>
  <c r="F97" i="15" s="1"/>
  <c r="E98" i="15"/>
  <c r="F98" i="15" s="1"/>
  <c r="E99" i="15"/>
  <c r="F99" i="15" s="1"/>
  <c r="E100" i="15"/>
  <c r="F100" i="15" s="1"/>
  <c r="E101" i="15"/>
  <c r="F101" i="15" s="1"/>
  <c r="E102" i="15"/>
  <c r="F102" i="15" s="1"/>
  <c r="E103" i="15"/>
  <c r="F103" i="15" s="1"/>
  <c r="E104" i="15"/>
  <c r="F104" i="15" s="1"/>
  <c r="E105" i="15"/>
  <c r="F105" i="15" s="1"/>
  <c r="E106" i="15"/>
  <c r="F106" i="15" s="1"/>
  <c r="E107" i="15"/>
  <c r="F107" i="15" s="1"/>
  <c r="E108" i="15"/>
  <c r="F108" i="15" s="1"/>
  <c r="E109" i="15"/>
  <c r="F109" i="15" s="1"/>
  <c r="E110" i="15"/>
  <c r="F110" i="15" s="1"/>
  <c r="E111" i="15"/>
  <c r="F111" i="15" s="1"/>
  <c r="E112" i="15"/>
  <c r="F112" i="15" s="1"/>
  <c r="E113" i="15"/>
  <c r="F113" i="15" s="1"/>
  <c r="E114" i="15"/>
  <c r="F114" i="15" s="1"/>
  <c r="E115" i="15"/>
  <c r="F115" i="15" s="1"/>
  <c r="E116" i="15"/>
  <c r="F116" i="15" s="1"/>
  <c r="E117" i="15"/>
  <c r="F117" i="15" s="1"/>
  <c r="E118" i="15"/>
  <c r="F118" i="15" s="1"/>
  <c r="E119" i="15"/>
  <c r="F119" i="15" s="1"/>
  <c r="E120" i="15"/>
  <c r="F120" i="15" s="1"/>
  <c r="E121" i="15"/>
  <c r="F121" i="15" s="1"/>
  <c r="E122" i="15"/>
  <c r="F122" i="15" s="1"/>
  <c r="E123" i="15"/>
  <c r="F123" i="15" s="1"/>
  <c r="E124" i="15"/>
  <c r="F124" i="15" s="1"/>
  <c r="E125" i="15"/>
  <c r="F125" i="15" s="1"/>
  <c r="E126" i="15"/>
  <c r="F126" i="15" s="1"/>
  <c r="E127" i="15"/>
  <c r="F127" i="15" s="1"/>
  <c r="E128" i="15"/>
  <c r="F128" i="15" s="1"/>
  <c r="E129" i="15"/>
  <c r="F129" i="15" s="1"/>
  <c r="E130" i="15"/>
  <c r="F130" i="15" s="1"/>
  <c r="E131" i="15"/>
  <c r="F131" i="15" s="1"/>
  <c r="E132" i="15"/>
  <c r="F132" i="15" s="1"/>
  <c r="E133" i="15"/>
  <c r="F133" i="15" s="1"/>
  <c r="E134" i="15"/>
  <c r="F134" i="15" s="1"/>
  <c r="E135" i="15"/>
  <c r="F135" i="15" s="1"/>
  <c r="E136" i="15"/>
  <c r="F136" i="15" s="1"/>
  <c r="E137" i="15"/>
  <c r="F137" i="15" s="1"/>
  <c r="E138" i="15"/>
  <c r="F138" i="15" s="1"/>
  <c r="E139" i="15"/>
  <c r="F139" i="15" s="1"/>
  <c r="E140" i="15"/>
  <c r="F140" i="15" s="1"/>
  <c r="E141" i="15"/>
  <c r="F141" i="15" s="1"/>
  <c r="E142" i="15"/>
  <c r="F142" i="15" s="1"/>
  <c r="E143" i="15"/>
  <c r="F143" i="15" s="1"/>
  <c r="E144" i="15"/>
  <c r="F144" i="15" s="1"/>
  <c r="E145" i="15"/>
  <c r="F145" i="15" s="1"/>
  <c r="E146" i="15"/>
  <c r="F146" i="15" s="1"/>
  <c r="E147" i="15"/>
  <c r="F147" i="15" s="1"/>
  <c r="E148" i="15"/>
  <c r="F148" i="15" s="1"/>
  <c r="E149" i="15"/>
  <c r="F149" i="15" s="1"/>
  <c r="E150" i="15"/>
  <c r="F150" i="15" s="1"/>
  <c r="E151" i="15"/>
  <c r="F151" i="15" s="1"/>
  <c r="E152" i="15"/>
  <c r="F152" i="15" s="1"/>
  <c r="E153" i="15"/>
  <c r="F153" i="15" s="1"/>
  <c r="E154" i="15"/>
  <c r="F154" i="15" s="1"/>
  <c r="E155" i="15"/>
  <c r="F155" i="15" s="1"/>
  <c r="E156" i="15"/>
  <c r="F156" i="15" s="1"/>
  <c r="E157" i="15"/>
  <c r="F157" i="15" s="1"/>
  <c r="E158" i="15"/>
  <c r="F158" i="15" s="1"/>
  <c r="E159" i="15"/>
  <c r="F159" i="15" s="1"/>
  <c r="E160" i="15"/>
  <c r="F160" i="15" s="1"/>
  <c r="E161" i="15"/>
  <c r="F161" i="15" s="1"/>
  <c r="E162" i="15"/>
  <c r="F162" i="15" s="1"/>
  <c r="E163" i="15"/>
  <c r="F163" i="15" s="1"/>
  <c r="E164" i="15"/>
  <c r="F164" i="15" s="1"/>
  <c r="E165" i="15"/>
  <c r="F165" i="15" s="1"/>
  <c r="E166" i="15"/>
  <c r="F166" i="15" s="1"/>
  <c r="E167" i="15"/>
  <c r="F167" i="15" s="1"/>
  <c r="E168" i="15"/>
  <c r="F168" i="15" s="1"/>
  <c r="E169" i="15"/>
  <c r="F169" i="15" s="1"/>
  <c r="E170" i="15"/>
  <c r="F170" i="15" s="1"/>
  <c r="E171" i="15"/>
  <c r="F171" i="15" s="1"/>
  <c r="E172" i="15"/>
  <c r="F172" i="15" s="1"/>
  <c r="E173" i="15"/>
  <c r="F173" i="15" s="1"/>
  <c r="E174" i="15"/>
  <c r="F174" i="15" s="1"/>
  <c r="E175" i="15"/>
  <c r="F175" i="15" s="1"/>
  <c r="E176" i="15"/>
  <c r="F176" i="15" s="1"/>
  <c r="E177" i="15"/>
  <c r="F177" i="15" s="1"/>
  <c r="E178" i="15"/>
  <c r="F178" i="15" s="1"/>
  <c r="E179" i="15"/>
  <c r="F179" i="15" s="1"/>
  <c r="E180" i="15"/>
  <c r="F180" i="15" s="1"/>
  <c r="E181" i="15"/>
  <c r="F181" i="15" s="1"/>
  <c r="E182" i="15"/>
  <c r="F182" i="15" s="1"/>
  <c r="E183" i="15"/>
  <c r="F183" i="15" s="1"/>
  <c r="E184" i="15"/>
  <c r="F184" i="15" s="1"/>
  <c r="E185" i="15"/>
  <c r="F185" i="15" s="1"/>
  <c r="E186" i="15"/>
  <c r="F186" i="15" s="1"/>
  <c r="E187" i="15"/>
  <c r="F187" i="15" s="1"/>
  <c r="E188" i="15"/>
  <c r="F188" i="15" s="1"/>
  <c r="E189" i="15"/>
  <c r="F189" i="15" s="1"/>
  <c r="E190" i="15"/>
  <c r="F190" i="15" s="1"/>
  <c r="E191" i="15"/>
  <c r="F191" i="15" s="1"/>
  <c r="E192" i="15"/>
  <c r="F192" i="15" s="1"/>
  <c r="E193" i="15"/>
  <c r="F193" i="15" s="1"/>
  <c r="E194" i="15"/>
  <c r="F194" i="15" s="1"/>
  <c r="E195" i="15"/>
  <c r="F195" i="15" s="1"/>
  <c r="E196" i="15"/>
  <c r="F196" i="15" s="1"/>
  <c r="E197" i="15"/>
  <c r="F197" i="15" s="1"/>
  <c r="E198" i="15"/>
  <c r="F198" i="15" s="1"/>
  <c r="E199" i="15"/>
  <c r="F199" i="15" s="1"/>
  <c r="E200" i="15"/>
  <c r="F200" i="15" s="1"/>
  <c r="E201" i="15"/>
  <c r="F201" i="15" s="1"/>
  <c r="E202" i="15"/>
  <c r="F202" i="15" s="1"/>
  <c r="E203" i="15"/>
  <c r="F203" i="15" s="1"/>
  <c r="E204" i="15"/>
  <c r="F204" i="15" s="1"/>
  <c r="E205" i="15"/>
  <c r="F205" i="15" s="1"/>
  <c r="E206" i="15"/>
  <c r="F206" i="15" s="1"/>
  <c r="E207" i="15"/>
  <c r="F207" i="15" s="1"/>
  <c r="E208" i="15"/>
  <c r="F208" i="15" s="1"/>
  <c r="E209" i="15"/>
  <c r="F209" i="15" s="1"/>
  <c r="E210" i="15"/>
  <c r="F210" i="15" s="1"/>
  <c r="E211" i="15"/>
  <c r="F211" i="15" s="1"/>
  <c r="E212" i="15"/>
  <c r="F212" i="15" s="1"/>
  <c r="E213" i="15"/>
  <c r="F213" i="15" s="1"/>
  <c r="E214" i="15"/>
  <c r="F214" i="15" s="1"/>
  <c r="E215" i="15"/>
  <c r="F215" i="15" s="1"/>
  <c r="E216" i="15"/>
  <c r="F216" i="15" s="1"/>
  <c r="E217" i="15"/>
  <c r="F217" i="15" s="1"/>
  <c r="E218" i="15"/>
  <c r="F218" i="15" s="1"/>
  <c r="E219" i="15"/>
  <c r="F219" i="15" s="1"/>
  <c r="E220" i="15"/>
  <c r="F220" i="15" s="1"/>
  <c r="E221" i="15"/>
  <c r="F221" i="15" s="1"/>
  <c r="E222" i="15"/>
  <c r="F222" i="15" s="1"/>
  <c r="E223" i="15"/>
  <c r="F223" i="15" s="1"/>
  <c r="E224" i="15"/>
  <c r="F224" i="15" s="1"/>
  <c r="E225" i="15"/>
  <c r="F225" i="15" s="1"/>
  <c r="E226" i="15"/>
  <c r="F226" i="15" s="1"/>
  <c r="E227" i="15"/>
  <c r="F227" i="15" s="1"/>
  <c r="E228" i="15"/>
  <c r="F228" i="15" s="1"/>
  <c r="E229" i="15"/>
  <c r="F229" i="15" s="1"/>
  <c r="E230" i="15"/>
  <c r="F230" i="15" s="1"/>
  <c r="E231" i="15"/>
  <c r="F231" i="15" s="1"/>
  <c r="E232" i="15"/>
  <c r="F232" i="15" s="1"/>
  <c r="E233" i="15"/>
  <c r="F233" i="15" s="1"/>
  <c r="E234" i="15"/>
  <c r="F234" i="15" s="1"/>
  <c r="E235" i="15"/>
  <c r="F235" i="15" s="1"/>
  <c r="E236" i="15"/>
  <c r="F236" i="15" s="1"/>
  <c r="E237" i="15"/>
  <c r="F237" i="15" s="1"/>
  <c r="E238" i="15"/>
  <c r="F238" i="15" s="1"/>
  <c r="E239" i="15"/>
  <c r="F239" i="15" s="1"/>
  <c r="E240" i="15"/>
  <c r="F240" i="15" s="1"/>
  <c r="E241" i="15"/>
  <c r="F241" i="15" s="1"/>
  <c r="E242" i="15"/>
  <c r="F242" i="15" s="1"/>
  <c r="E243" i="15"/>
  <c r="F243" i="15" s="1"/>
  <c r="E244" i="15"/>
  <c r="F244" i="15" s="1"/>
  <c r="E245" i="15"/>
  <c r="F245" i="15" s="1"/>
  <c r="E246" i="15"/>
  <c r="F246" i="15" s="1"/>
  <c r="E247" i="15"/>
  <c r="F247" i="15" s="1"/>
  <c r="E248" i="15"/>
  <c r="F248" i="15" s="1"/>
  <c r="E249" i="15"/>
  <c r="F249" i="15" s="1"/>
  <c r="E250" i="15"/>
  <c r="F250" i="15" s="1"/>
  <c r="E251" i="15"/>
  <c r="F251" i="15" s="1"/>
  <c r="E252" i="15"/>
  <c r="F252" i="15" s="1"/>
  <c r="E253" i="15"/>
  <c r="F253" i="15" s="1"/>
  <c r="E254" i="15"/>
  <c r="F254" i="15" s="1"/>
  <c r="E255" i="15"/>
  <c r="F255" i="15" s="1"/>
  <c r="E256" i="15"/>
  <c r="F256" i="15" s="1"/>
  <c r="E257" i="15"/>
  <c r="F257" i="15" s="1"/>
  <c r="E258" i="15"/>
  <c r="F258" i="15" s="1"/>
  <c r="E259" i="15"/>
  <c r="F259" i="15" s="1"/>
  <c r="E260" i="15"/>
  <c r="F260" i="15" s="1"/>
  <c r="E261" i="15"/>
  <c r="F261" i="15" s="1"/>
  <c r="E262" i="15"/>
  <c r="F262" i="15" s="1"/>
  <c r="E263" i="15"/>
  <c r="F263" i="15" s="1"/>
  <c r="E264" i="15"/>
  <c r="F264" i="15" s="1"/>
  <c r="E265" i="15"/>
  <c r="F265" i="15" s="1"/>
  <c r="E266" i="15"/>
  <c r="F266" i="15" s="1"/>
  <c r="E267" i="15"/>
  <c r="F267" i="15" s="1"/>
  <c r="E268" i="15"/>
  <c r="F268" i="15" s="1"/>
  <c r="E269" i="15"/>
  <c r="F269" i="15" s="1"/>
  <c r="E270" i="15"/>
  <c r="F270" i="15" s="1"/>
  <c r="E271" i="15"/>
  <c r="F271" i="15" s="1"/>
  <c r="E272" i="15"/>
  <c r="F272" i="15" s="1"/>
  <c r="E273" i="15"/>
  <c r="F273" i="15" s="1"/>
  <c r="E274" i="15"/>
  <c r="F274" i="15" s="1"/>
  <c r="E275" i="15"/>
  <c r="F275" i="15" s="1"/>
  <c r="E276" i="15"/>
  <c r="F276" i="15" s="1"/>
  <c r="E277" i="15"/>
  <c r="F277" i="15" s="1"/>
  <c r="E278" i="15"/>
  <c r="F278" i="15" s="1"/>
  <c r="E279" i="15"/>
  <c r="F279" i="15" s="1"/>
  <c r="E280" i="15"/>
  <c r="F280" i="15" s="1"/>
  <c r="E281" i="15"/>
  <c r="F281" i="15" s="1"/>
  <c r="E282" i="15"/>
  <c r="F282" i="15" s="1"/>
  <c r="E283" i="15"/>
  <c r="F283" i="15" s="1"/>
  <c r="E284" i="15"/>
  <c r="F284" i="15" s="1"/>
  <c r="E285" i="15"/>
  <c r="F285" i="15" s="1"/>
  <c r="E286" i="15"/>
  <c r="F286" i="15" s="1"/>
  <c r="E287" i="15"/>
  <c r="F287" i="15" s="1"/>
  <c r="E288" i="15"/>
  <c r="F288" i="15" s="1"/>
  <c r="E289" i="15"/>
  <c r="F289" i="15" s="1"/>
  <c r="E290" i="15"/>
  <c r="F290" i="15" s="1"/>
  <c r="E291" i="15"/>
  <c r="F291" i="15" s="1"/>
  <c r="E292" i="15"/>
  <c r="F292" i="15" s="1"/>
  <c r="E293" i="15"/>
  <c r="F293" i="15" s="1"/>
  <c r="E294" i="15"/>
  <c r="F294" i="15" s="1"/>
  <c r="E295" i="15"/>
  <c r="F295" i="15" s="1"/>
  <c r="E296" i="15"/>
  <c r="F296" i="15" s="1"/>
  <c r="E297" i="15"/>
  <c r="F297" i="15" s="1"/>
  <c r="E298" i="15"/>
  <c r="F298" i="15" s="1"/>
  <c r="E299" i="15"/>
  <c r="F299" i="15" s="1"/>
  <c r="E300" i="15"/>
  <c r="F300" i="15" s="1"/>
  <c r="E301" i="15"/>
  <c r="F301" i="15" s="1"/>
  <c r="E302" i="15"/>
  <c r="F302" i="15" s="1"/>
  <c r="E303" i="15"/>
  <c r="F303" i="15" s="1"/>
  <c r="J11" i="15"/>
  <c r="K11" i="15" s="1"/>
  <c r="J12" i="15"/>
  <c r="K12" i="15" s="1"/>
  <c r="J13" i="15"/>
  <c r="K13" i="15" s="1"/>
  <c r="J14" i="15"/>
  <c r="K14" i="15" s="1"/>
  <c r="J15" i="15"/>
  <c r="K15" i="15" s="1"/>
  <c r="J16" i="15"/>
  <c r="K16" i="15" s="1"/>
  <c r="J17" i="15"/>
  <c r="K17" i="15" s="1"/>
  <c r="J18" i="15"/>
  <c r="K18" i="15" s="1"/>
  <c r="J19" i="15"/>
  <c r="K19" i="15" s="1"/>
  <c r="J20" i="15"/>
  <c r="K20" i="15" s="1"/>
  <c r="J21" i="15"/>
  <c r="K21" i="15" s="1"/>
  <c r="J22" i="15"/>
  <c r="K22" i="15" s="1"/>
  <c r="J23" i="15"/>
  <c r="K23" i="15" s="1"/>
  <c r="J24" i="15"/>
  <c r="K24" i="15" s="1"/>
  <c r="J25" i="15"/>
  <c r="K25" i="15" s="1"/>
  <c r="J26" i="15"/>
  <c r="K26" i="15" s="1"/>
  <c r="J27" i="15"/>
  <c r="K27" i="15" s="1"/>
  <c r="J28" i="15"/>
  <c r="K28" i="15" s="1"/>
  <c r="J29" i="15"/>
  <c r="K29" i="15" s="1"/>
  <c r="J30" i="15"/>
  <c r="K30" i="15" s="1"/>
  <c r="J31" i="15"/>
  <c r="K31" i="15" s="1"/>
  <c r="J32" i="15"/>
  <c r="K32" i="15" s="1"/>
  <c r="J33" i="15"/>
  <c r="K33" i="15" s="1"/>
  <c r="J34" i="15"/>
  <c r="K34" i="15" s="1"/>
  <c r="J35" i="15"/>
  <c r="K35" i="15" s="1"/>
  <c r="J36" i="15"/>
  <c r="K36" i="15" s="1"/>
  <c r="J37" i="15"/>
  <c r="K37" i="15" s="1"/>
  <c r="J38" i="15"/>
  <c r="K38" i="15" s="1"/>
  <c r="J39" i="15"/>
  <c r="K39" i="15" s="1"/>
  <c r="J40" i="15"/>
  <c r="K40" i="15" s="1"/>
  <c r="J41" i="15"/>
  <c r="K41" i="15" s="1"/>
  <c r="J42" i="15"/>
  <c r="K42" i="15" s="1"/>
  <c r="J43" i="15"/>
  <c r="K43" i="15" s="1"/>
  <c r="J44" i="15"/>
  <c r="K44" i="15" s="1"/>
  <c r="J45" i="15"/>
  <c r="K45" i="15" s="1"/>
  <c r="J46" i="15"/>
  <c r="K46" i="15" s="1"/>
  <c r="J47" i="15"/>
  <c r="K47" i="15" s="1"/>
  <c r="J48" i="15"/>
  <c r="K48" i="15" s="1"/>
  <c r="J49" i="15"/>
  <c r="K49" i="15" s="1"/>
  <c r="J50" i="15"/>
  <c r="K50" i="15" s="1"/>
  <c r="J51" i="15"/>
  <c r="K51" i="15" s="1"/>
  <c r="J52" i="15"/>
  <c r="K52" i="15" s="1"/>
  <c r="J53" i="15"/>
  <c r="K53" i="15" s="1"/>
  <c r="J54" i="15"/>
  <c r="K54" i="15" s="1"/>
  <c r="J55" i="15"/>
  <c r="K55" i="15" s="1"/>
  <c r="J56" i="15"/>
  <c r="K56" i="15" s="1"/>
  <c r="J57" i="15"/>
  <c r="K57" i="15" s="1"/>
  <c r="J58" i="15"/>
  <c r="K58" i="15" s="1"/>
  <c r="J59" i="15"/>
  <c r="K59" i="15" s="1"/>
  <c r="J60" i="15"/>
  <c r="K60" i="15" s="1"/>
  <c r="J61" i="15"/>
  <c r="K61" i="15" s="1"/>
  <c r="J62" i="15"/>
  <c r="K62" i="15" s="1"/>
  <c r="J63" i="15"/>
  <c r="K63" i="15" s="1"/>
  <c r="J64" i="15"/>
  <c r="K64" i="15" s="1"/>
  <c r="J65" i="15"/>
  <c r="K65" i="15" s="1"/>
  <c r="J66" i="15"/>
  <c r="K66" i="15" s="1"/>
  <c r="J67" i="15"/>
  <c r="K67" i="15" s="1"/>
  <c r="J68" i="15"/>
  <c r="K68" i="15" s="1"/>
  <c r="J69" i="15"/>
  <c r="K69" i="15" s="1"/>
  <c r="J70" i="15"/>
  <c r="K70" i="15" s="1"/>
  <c r="J71" i="15"/>
  <c r="K71" i="15" s="1"/>
  <c r="J72" i="15"/>
  <c r="K72" i="15" s="1"/>
  <c r="J73" i="15"/>
  <c r="K73" i="15" s="1"/>
  <c r="J74" i="15"/>
  <c r="K74" i="15" s="1"/>
  <c r="J75" i="15"/>
  <c r="K75" i="15" s="1"/>
  <c r="J76" i="15"/>
  <c r="K76" i="15" s="1"/>
  <c r="J77" i="15"/>
  <c r="K77" i="15" s="1"/>
  <c r="J78" i="15"/>
  <c r="K78" i="15" s="1"/>
  <c r="J79" i="15"/>
  <c r="K79" i="15" s="1"/>
  <c r="J80" i="15"/>
  <c r="K80" i="15" s="1"/>
  <c r="J81" i="15"/>
  <c r="K81" i="15" s="1"/>
  <c r="J82" i="15"/>
  <c r="K82" i="15" s="1"/>
  <c r="J83" i="15"/>
  <c r="K83" i="15" s="1"/>
  <c r="J84" i="15"/>
  <c r="K84" i="15" s="1"/>
  <c r="J85" i="15"/>
  <c r="K85" i="15" s="1"/>
  <c r="J86" i="15"/>
  <c r="K86" i="15" s="1"/>
  <c r="J87" i="15"/>
  <c r="K87" i="15" s="1"/>
  <c r="J88" i="15"/>
  <c r="K88" i="15" s="1"/>
  <c r="J89" i="15"/>
  <c r="K89" i="15" s="1"/>
  <c r="J90" i="15"/>
  <c r="K90" i="15" s="1"/>
  <c r="J91" i="15"/>
  <c r="K91" i="15" s="1"/>
  <c r="J92" i="15"/>
  <c r="K92" i="15" s="1"/>
  <c r="J93" i="15"/>
  <c r="K93" i="15" s="1"/>
  <c r="J94" i="15"/>
  <c r="K94" i="15" s="1"/>
  <c r="J95" i="15"/>
  <c r="K95" i="15" s="1"/>
  <c r="J96" i="15"/>
  <c r="K96" i="15" s="1"/>
  <c r="J97" i="15"/>
  <c r="K97" i="15" s="1"/>
  <c r="J98" i="15"/>
  <c r="K98" i="15" s="1"/>
  <c r="J99" i="15"/>
  <c r="K99" i="15" s="1"/>
  <c r="J100" i="15"/>
  <c r="K100" i="15" s="1"/>
  <c r="J101" i="15"/>
  <c r="K101" i="15" s="1"/>
  <c r="J102" i="15"/>
  <c r="K102" i="15" s="1"/>
  <c r="J103" i="15"/>
  <c r="K103" i="15" s="1"/>
  <c r="J104" i="15"/>
  <c r="K104" i="15" s="1"/>
  <c r="J105" i="15"/>
  <c r="K105" i="15" s="1"/>
  <c r="J106" i="15"/>
  <c r="K106" i="15" s="1"/>
  <c r="J107" i="15"/>
  <c r="K107" i="15" s="1"/>
  <c r="J108" i="15"/>
  <c r="K108" i="15" s="1"/>
  <c r="J109" i="15"/>
  <c r="K109" i="15" s="1"/>
  <c r="J110" i="15"/>
  <c r="K110" i="15" s="1"/>
  <c r="J111" i="15"/>
  <c r="K111" i="15" s="1"/>
  <c r="J112" i="15"/>
  <c r="K112" i="15" s="1"/>
  <c r="J113" i="15"/>
  <c r="K113" i="15" s="1"/>
  <c r="J114" i="15"/>
  <c r="K114" i="15" s="1"/>
  <c r="J115" i="15"/>
  <c r="K115" i="15" s="1"/>
  <c r="J116" i="15"/>
  <c r="K116" i="15" s="1"/>
  <c r="J117" i="15"/>
  <c r="K117" i="15" s="1"/>
  <c r="J118" i="15"/>
  <c r="K118" i="15" s="1"/>
  <c r="J119" i="15"/>
  <c r="K119" i="15" s="1"/>
  <c r="J120" i="15"/>
  <c r="K120" i="15" s="1"/>
  <c r="J121" i="15"/>
  <c r="K121" i="15" s="1"/>
  <c r="J122" i="15"/>
  <c r="K122" i="15" s="1"/>
  <c r="J123" i="15"/>
  <c r="K123" i="15" s="1"/>
  <c r="J124" i="15"/>
  <c r="K124" i="15" s="1"/>
  <c r="J125" i="15"/>
  <c r="K125" i="15" s="1"/>
  <c r="J126" i="15"/>
  <c r="K126" i="15" s="1"/>
  <c r="J127" i="15"/>
  <c r="K127" i="15" s="1"/>
  <c r="J128" i="15"/>
  <c r="K128" i="15" s="1"/>
  <c r="J129" i="15"/>
  <c r="K129" i="15" s="1"/>
  <c r="J130" i="15"/>
  <c r="K130" i="15" s="1"/>
  <c r="J131" i="15"/>
  <c r="K131" i="15" s="1"/>
  <c r="J132" i="15"/>
  <c r="K132" i="15" s="1"/>
  <c r="J133" i="15"/>
  <c r="K133" i="15" s="1"/>
  <c r="J134" i="15"/>
  <c r="K134" i="15" s="1"/>
  <c r="J135" i="15"/>
  <c r="K135" i="15" s="1"/>
  <c r="J136" i="15"/>
  <c r="K136" i="15" s="1"/>
  <c r="J137" i="15"/>
  <c r="K137" i="15" s="1"/>
  <c r="J138" i="15"/>
  <c r="K138" i="15" s="1"/>
  <c r="J139" i="15"/>
  <c r="K139" i="15" s="1"/>
  <c r="J140" i="15"/>
  <c r="K140" i="15" s="1"/>
  <c r="J141" i="15"/>
  <c r="K141" i="15" s="1"/>
  <c r="J142" i="15"/>
  <c r="K142" i="15" s="1"/>
  <c r="J143" i="15"/>
  <c r="K143" i="15" s="1"/>
  <c r="J144" i="15"/>
  <c r="K144" i="15" s="1"/>
  <c r="J145" i="15"/>
  <c r="K145" i="15" s="1"/>
  <c r="J146" i="15"/>
  <c r="K146" i="15" s="1"/>
  <c r="J147" i="15"/>
  <c r="K147" i="15" s="1"/>
  <c r="J148" i="15"/>
  <c r="K148" i="15" s="1"/>
  <c r="J149" i="15"/>
  <c r="K149" i="15" s="1"/>
  <c r="J150" i="15"/>
  <c r="K150" i="15" s="1"/>
  <c r="J151" i="15"/>
  <c r="K151" i="15" s="1"/>
  <c r="J152" i="15"/>
  <c r="K152" i="15" s="1"/>
  <c r="J153" i="15"/>
  <c r="K153" i="15" s="1"/>
  <c r="J154" i="15"/>
  <c r="K154" i="15" s="1"/>
  <c r="J155" i="15"/>
  <c r="K155" i="15" s="1"/>
  <c r="J156" i="15"/>
  <c r="K156" i="15" s="1"/>
  <c r="J157" i="15"/>
  <c r="K157" i="15" s="1"/>
  <c r="J158" i="15"/>
  <c r="K158" i="15" s="1"/>
  <c r="J159" i="15"/>
  <c r="K159" i="15" s="1"/>
  <c r="J160" i="15"/>
  <c r="K160" i="15" s="1"/>
  <c r="J161" i="15"/>
  <c r="K161" i="15" s="1"/>
  <c r="J162" i="15"/>
  <c r="K162" i="15" s="1"/>
  <c r="J163" i="15"/>
  <c r="K163" i="15" s="1"/>
  <c r="J164" i="15"/>
  <c r="K164" i="15" s="1"/>
  <c r="J165" i="15"/>
  <c r="K165" i="15" s="1"/>
  <c r="J166" i="15"/>
  <c r="K166" i="15" s="1"/>
  <c r="J167" i="15"/>
  <c r="K167" i="15" s="1"/>
  <c r="J168" i="15"/>
  <c r="K168" i="15" s="1"/>
  <c r="J169" i="15"/>
  <c r="K169" i="15" s="1"/>
  <c r="J170" i="15"/>
  <c r="K170" i="15" s="1"/>
  <c r="J171" i="15"/>
  <c r="K171" i="15" s="1"/>
  <c r="J172" i="15"/>
  <c r="K172" i="15" s="1"/>
  <c r="J173" i="15"/>
  <c r="K173" i="15" s="1"/>
  <c r="J174" i="15"/>
  <c r="K174" i="15" s="1"/>
  <c r="J175" i="15"/>
  <c r="K175" i="15" s="1"/>
  <c r="J176" i="15"/>
  <c r="K176" i="15" s="1"/>
  <c r="J177" i="15"/>
  <c r="K177" i="15" s="1"/>
  <c r="J178" i="15"/>
  <c r="K178" i="15" s="1"/>
  <c r="J179" i="15"/>
  <c r="K179" i="15" s="1"/>
  <c r="J180" i="15"/>
  <c r="K180" i="15" s="1"/>
  <c r="J181" i="15"/>
  <c r="K181" i="15" s="1"/>
  <c r="J182" i="15"/>
  <c r="K182" i="15" s="1"/>
  <c r="J183" i="15"/>
  <c r="K183" i="15" s="1"/>
  <c r="J184" i="15"/>
  <c r="K184" i="15" s="1"/>
  <c r="J185" i="15"/>
  <c r="K185" i="15" s="1"/>
  <c r="J186" i="15"/>
  <c r="K186" i="15" s="1"/>
  <c r="J187" i="15"/>
  <c r="K187" i="15" s="1"/>
  <c r="J188" i="15"/>
  <c r="K188" i="15" s="1"/>
  <c r="J189" i="15"/>
  <c r="K189" i="15" s="1"/>
  <c r="J190" i="15"/>
  <c r="K190" i="15" s="1"/>
  <c r="J191" i="15"/>
  <c r="K191" i="15" s="1"/>
  <c r="J192" i="15"/>
  <c r="K192" i="15" s="1"/>
  <c r="J193" i="15"/>
  <c r="K193" i="15" s="1"/>
  <c r="J194" i="15"/>
  <c r="K194" i="15" s="1"/>
  <c r="J195" i="15"/>
  <c r="K195" i="15" s="1"/>
  <c r="J196" i="15"/>
  <c r="K196" i="15" s="1"/>
  <c r="J197" i="15"/>
  <c r="K197" i="15" s="1"/>
  <c r="J198" i="15"/>
  <c r="K198" i="15" s="1"/>
  <c r="J199" i="15"/>
  <c r="K199" i="15" s="1"/>
  <c r="J200" i="15"/>
  <c r="K200" i="15" s="1"/>
  <c r="J201" i="15"/>
  <c r="K201" i="15" s="1"/>
  <c r="J202" i="15"/>
  <c r="K202" i="15" s="1"/>
  <c r="J203" i="15"/>
  <c r="K203" i="15" s="1"/>
  <c r="J204" i="15"/>
  <c r="K204" i="15" s="1"/>
  <c r="J205" i="15"/>
  <c r="K205" i="15" s="1"/>
  <c r="J206" i="15"/>
  <c r="K206" i="15" s="1"/>
  <c r="J207" i="15"/>
  <c r="K207" i="15" s="1"/>
  <c r="J208" i="15"/>
  <c r="K208" i="15" s="1"/>
  <c r="J209" i="15"/>
  <c r="K209" i="15" s="1"/>
  <c r="J210" i="15"/>
  <c r="K210" i="15" s="1"/>
  <c r="J211" i="15"/>
  <c r="K211" i="15" s="1"/>
  <c r="J212" i="15"/>
  <c r="K212" i="15" s="1"/>
  <c r="J213" i="15"/>
  <c r="K213" i="15" s="1"/>
  <c r="J214" i="15"/>
  <c r="K214" i="15" s="1"/>
  <c r="J215" i="15"/>
  <c r="K215" i="15" s="1"/>
  <c r="J216" i="15"/>
  <c r="K216" i="15" s="1"/>
  <c r="J217" i="15"/>
  <c r="K217" i="15" s="1"/>
  <c r="J218" i="15"/>
  <c r="K218" i="15" s="1"/>
  <c r="J219" i="15"/>
  <c r="K219" i="15" s="1"/>
  <c r="J220" i="15"/>
  <c r="K220" i="15" s="1"/>
  <c r="J221" i="15"/>
  <c r="K221" i="15" s="1"/>
  <c r="J222" i="15"/>
  <c r="K222" i="15" s="1"/>
  <c r="J223" i="15"/>
  <c r="K223" i="15" s="1"/>
  <c r="J224" i="15"/>
  <c r="K224" i="15" s="1"/>
  <c r="J225" i="15"/>
  <c r="K225" i="15" s="1"/>
  <c r="J226" i="15"/>
  <c r="K226" i="15" s="1"/>
  <c r="J227" i="15"/>
  <c r="K227" i="15" s="1"/>
  <c r="J228" i="15"/>
  <c r="K228" i="15" s="1"/>
  <c r="J229" i="15"/>
  <c r="K229" i="15" s="1"/>
  <c r="J230" i="15"/>
  <c r="K230" i="15" s="1"/>
  <c r="J231" i="15"/>
  <c r="K231" i="15" s="1"/>
  <c r="J232" i="15"/>
  <c r="K232" i="15" s="1"/>
  <c r="J233" i="15"/>
  <c r="K233" i="15" s="1"/>
  <c r="J234" i="15"/>
  <c r="K234" i="15" s="1"/>
  <c r="J235" i="15"/>
  <c r="K235" i="15" s="1"/>
  <c r="J236" i="15"/>
  <c r="K236" i="15" s="1"/>
  <c r="J237" i="15"/>
  <c r="K237" i="15" s="1"/>
  <c r="J238" i="15"/>
  <c r="K238" i="15" s="1"/>
  <c r="J239" i="15"/>
  <c r="K239" i="15" s="1"/>
  <c r="J240" i="15"/>
  <c r="K240" i="15" s="1"/>
  <c r="J241" i="15"/>
  <c r="K241" i="15" s="1"/>
  <c r="J242" i="15"/>
  <c r="K242" i="15" s="1"/>
  <c r="J243" i="15"/>
  <c r="K243" i="15" s="1"/>
  <c r="J244" i="15"/>
  <c r="K244" i="15" s="1"/>
  <c r="J245" i="15"/>
  <c r="K245" i="15" s="1"/>
  <c r="J246" i="15"/>
  <c r="K246" i="15" s="1"/>
  <c r="J247" i="15"/>
  <c r="K247" i="15" s="1"/>
  <c r="J248" i="15"/>
  <c r="K248" i="15" s="1"/>
  <c r="J249" i="15"/>
  <c r="K249" i="15" s="1"/>
  <c r="J250" i="15"/>
  <c r="K250" i="15" s="1"/>
  <c r="J251" i="15"/>
  <c r="K251" i="15" s="1"/>
  <c r="J252" i="15"/>
  <c r="K252" i="15" s="1"/>
  <c r="J253" i="15"/>
  <c r="K253" i="15" s="1"/>
  <c r="J254" i="15"/>
  <c r="K254" i="15" s="1"/>
  <c r="J255" i="15"/>
  <c r="K255" i="15" s="1"/>
  <c r="J256" i="15"/>
  <c r="K256" i="15" s="1"/>
  <c r="J257" i="15"/>
  <c r="K257" i="15" s="1"/>
  <c r="J258" i="15"/>
  <c r="K258" i="15" s="1"/>
  <c r="J259" i="15"/>
  <c r="K259" i="15" s="1"/>
  <c r="J260" i="15"/>
  <c r="K260" i="15" s="1"/>
  <c r="J261" i="15"/>
  <c r="K261" i="15" s="1"/>
  <c r="J262" i="15"/>
  <c r="K262" i="15" s="1"/>
  <c r="J263" i="15"/>
  <c r="K263" i="15" s="1"/>
  <c r="J264" i="15"/>
  <c r="K264" i="15" s="1"/>
  <c r="J265" i="15"/>
  <c r="K265" i="15" s="1"/>
  <c r="J266" i="15"/>
  <c r="K266" i="15" s="1"/>
  <c r="J267" i="15"/>
  <c r="K267" i="15" s="1"/>
  <c r="J268" i="15"/>
  <c r="K268" i="15" s="1"/>
  <c r="J269" i="15"/>
  <c r="K269" i="15" s="1"/>
  <c r="J270" i="15"/>
  <c r="K270" i="15" s="1"/>
  <c r="J271" i="15"/>
  <c r="K271" i="15" s="1"/>
  <c r="J272" i="15"/>
  <c r="K272" i="15" s="1"/>
  <c r="J273" i="15"/>
  <c r="K273" i="15" s="1"/>
  <c r="J274" i="15"/>
  <c r="K274" i="15" s="1"/>
  <c r="J275" i="15"/>
  <c r="K275" i="15" s="1"/>
  <c r="J276" i="15"/>
  <c r="K276" i="15" s="1"/>
  <c r="J277" i="15"/>
  <c r="K277" i="15" s="1"/>
  <c r="J278" i="15"/>
  <c r="K278" i="15" s="1"/>
  <c r="J279" i="15"/>
  <c r="K279" i="15" s="1"/>
  <c r="J280" i="15"/>
  <c r="K280" i="15" s="1"/>
  <c r="J281" i="15"/>
  <c r="K281" i="15" s="1"/>
  <c r="J282" i="15"/>
  <c r="K282" i="15" s="1"/>
  <c r="J283" i="15"/>
  <c r="K283" i="15" s="1"/>
  <c r="J284" i="15"/>
  <c r="K284" i="15" s="1"/>
  <c r="J285" i="15"/>
  <c r="K285" i="15" s="1"/>
  <c r="J286" i="15"/>
  <c r="K286" i="15" s="1"/>
  <c r="J287" i="15"/>
  <c r="K287" i="15" s="1"/>
  <c r="J288" i="15"/>
  <c r="K288" i="15" s="1"/>
  <c r="J289" i="15"/>
  <c r="K289" i="15" s="1"/>
  <c r="J290" i="15"/>
  <c r="K290" i="15" s="1"/>
  <c r="J291" i="15"/>
  <c r="K291" i="15" s="1"/>
  <c r="J292" i="15"/>
  <c r="K292" i="15" s="1"/>
  <c r="J293" i="15"/>
  <c r="K293" i="15" s="1"/>
  <c r="J294" i="15"/>
  <c r="K294" i="15" s="1"/>
  <c r="J295" i="15"/>
  <c r="K295" i="15" s="1"/>
  <c r="J296" i="15"/>
  <c r="K296" i="15" s="1"/>
  <c r="J297" i="15"/>
  <c r="K297" i="15" s="1"/>
  <c r="J298" i="15"/>
  <c r="K298" i="15" s="1"/>
  <c r="J299" i="15"/>
  <c r="K299" i="15" s="1"/>
  <c r="J300" i="15"/>
  <c r="K300" i="15" s="1"/>
  <c r="J301" i="15"/>
  <c r="K301" i="15" s="1"/>
  <c r="J302" i="15"/>
  <c r="K302" i="15" s="1"/>
  <c r="J303" i="15"/>
  <c r="K303" i="15" s="1"/>
  <c r="T12" i="15" l="1"/>
  <c r="AA12" i="15" s="1"/>
  <c r="AC12" i="15" s="1"/>
  <c r="T13" i="15"/>
  <c r="AA13" i="15" s="1"/>
  <c r="AC13" i="15" s="1"/>
  <c r="T14" i="15"/>
  <c r="AA14" i="15" s="1"/>
  <c r="AC14" i="15" s="1"/>
  <c r="T15" i="15"/>
  <c r="AA15" i="15" s="1"/>
  <c r="AC15" i="15" s="1"/>
  <c r="T16" i="15"/>
  <c r="AA16" i="15" s="1"/>
  <c r="AC16" i="15" s="1"/>
  <c r="T17" i="15"/>
  <c r="AA17" i="15" s="1"/>
  <c r="AC17" i="15" s="1"/>
  <c r="T18" i="15"/>
  <c r="AA18" i="15" s="1"/>
  <c r="AC18" i="15" s="1"/>
  <c r="T19" i="15"/>
  <c r="AA19" i="15" s="1"/>
  <c r="AC19" i="15" s="1"/>
  <c r="T20" i="15"/>
  <c r="AA20" i="15" s="1"/>
  <c r="AC20" i="15" s="1"/>
  <c r="T21" i="15"/>
  <c r="AA21" i="15" s="1"/>
  <c r="AC21" i="15" s="1"/>
  <c r="T22" i="15"/>
  <c r="AA22" i="15" s="1"/>
  <c r="AC22" i="15" s="1"/>
  <c r="T23" i="15"/>
  <c r="AA23" i="15" s="1"/>
  <c r="AC23" i="15" s="1"/>
  <c r="T24" i="15"/>
  <c r="AA24" i="15" s="1"/>
  <c r="AC24" i="15" s="1"/>
  <c r="T25" i="15"/>
  <c r="AA25" i="15" s="1"/>
  <c r="AC25" i="15" s="1"/>
  <c r="T26" i="15"/>
  <c r="AA26" i="15" s="1"/>
  <c r="AC26" i="15" s="1"/>
  <c r="T27" i="15"/>
  <c r="AA27" i="15" s="1"/>
  <c r="AC27" i="15" s="1"/>
  <c r="T28" i="15"/>
  <c r="AA28" i="15" s="1"/>
  <c r="AC28" i="15" s="1"/>
  <c r="T29" i="15"/>
  <c r="AA29" i="15" s="1"/>
  <c r="AC29" i="15" s="1"/>
  <c r="T30" i="15"/>
  <c r="AA30" i="15" s="1"/>
  <c r="AC30" i="15" s="1"/>
  <c r="T31" i="15"/>
  <c r="AA31" i="15" s="1"/>
  <c r="AC31" i="15" s="1"/>
  <c r="T32" i="15"/>
  <c r="AA32" i="15" s="1"/>
  <c r="AC32" i="15" s="1"/>
  <c r="T33" i="15"/>
  <c r="AA33" i="15" s="1"/>
  <c r="AC33" i="15" s="1"/>
  <c r="T34" i="15"/>
  <c r="AA34" i="15" s="1"/>
  <c r="AC34" i="15" s="1"/>
  <c r="T35" i="15"/>
  <c r="AA35" i="15" s="1"/>
  <c r="AC35" i="15" s="1"/>
  <c r="T36" i="15"/>
  <c r="AA36" i="15" s="1"/>
  <c r="AC36" i="15" s="1"/>
  <c r="T37" i="15"/>
  <c r="AA37" i="15" s="1"/>
  <c r="AC37" i="15" s="1"/>
  <c r="T38" i="15"/>
  <c r="AA38" i="15" s="1"/>
  <c r="AC38" i="15" s="1"/>
  <c r="T39" i="15"/>
  <c r="AA39" i="15" s="1"/>
  <c r="AC39" i="15" s="1"/>
  <c r="T40" i="15"/>
  <c r="AA40" i="15" s="1"/>
  <c r="AC40" i="15" s="1"/>
  <c r="T41" i="15"/>
  <c r="AA41" i="15" s="1"/>
  <c r="AC41" i="15" s="1"/>
  <c r="T42" i="15"/>
  <c r="AA42" i="15" s="1"/>
  <c r="AC42" i="15" s="1"/>
  <c r="T43" i="15"/>
  <c r="AA43" i="15" s="1"/>
  <c r="AC43" i="15" s="1"/>
  <c r="T44" i="15"/>
  <c r="AA44" i="15" s="1"/>
  <c r="AC44" i="15" s="1"/>
  <c r="T45" i="15"/>
  <c r="AA45" i="15" s="1"/>
  <c r="AC45" i="15" s="1"/>
  <c r="T46" i="15"/>
  <c r="AA46" i="15" s="1"/>
  <c r="AC46" i="15" s="1"/>
  <c r="T47" i="15"/>
  <c r="AA47" i="15" s="1"/>
  <c r="AC47" i="15" s="1"/>
  <c r="T48" i="15"/>
  <c r="AA48" i="15" s="1"/>
  <c r="AC48" i="15" s="1"/>
  <c r="T49" i="15"/>
  <c r="AA49" i="15" s="1"/>
  <c r="AC49" i="15" s="1"/>
  <c r="T50" i="15"/>
  <c r="AA50" i="15" s="1"/>
  <c r="AC50" i="15" s="1"/>
  <c r="T51" i="15"/>
  <c r="AA51" i="15" s="1"/>
  <c r="AC51" i="15" s="1"/>
  <c r="T52" i="15"/>
  <c r="AA52" i="15" s="1"/>
  <c r="AC52" i="15" s="1"/>
  <c r="T53" i="15"/>
  <c r="AA53" i="15" s="1"/>
  <c r="AC53" i="15" s="1"/>
  <c r="T54" i="15"/>
  <c r="AA54" i="15" s="1"/>
  <c r="AC54" i="15" s="1"/>
  <c r="T55" i="15"/>
  <c r="AA55" i="15" s="1"/>
  <c r="AC55" i="15" s="1"/>
  <c r="T56" i="15"/>
  <c r="AA56" i="15" s="1"/>
  <c r="AC56" i="15" s="1"/>
  <c r="T57" i="15"/>
  <c r="AA57" i="15" s="1"/>
  <c r="AC57" i="15" s="1"/>
  <c r="T58" i="15"/>
  <c r="AA58" i="15" s="1"/>
  <c r="AC58" i="15" s="1"/>
  <c r="T59" i="15"/>
  <c r="AA59" i="15" s="1"/>
  <c r="AC59" i="15" s="1"/>
  <c r="T60" i="15"/>
  <c r="AA60" i="15" s="1"/>
  <c r="AC60" i="15" s="1"/>
  <c r="T61" i="15"/>
  <c r="AA61" i="15" s="1"/>
  <c r="AC61" i="15" s="1"/>
  <c r="T62" i="15"/>
  <c r="AA62" i="15" s="1"/>
  <c r="AC62" i="15" s="1"/>
  <c r="T63" i="15"/>
  <c r="AA63" i="15" s="1"/>
  <c r="AC63" i="15" s="1"/>
  <c r="T64" i="15"/>
  <c r="AA64" i="15" s="1"/>
  <c r="AC64" i="15" s="1"/>
  <c r="T65" i="15"/>
  <c r="AA65" i="15" s="1"/>
  <c r="AC65" i="15" s="1"/>
  <c r="T66" i="15"/>
  <c r="AA66" i="15" s="1"/>
  <c r="AC66" i="15" s="1"/>
  <c r="T67" i="15"/>
  <c r="AA67" i="15" s="1"/>
  <c r="AC67" i="15" s="1"/>
  <c r="T68" i="15"/>
  <c r="AA68" i="15" s="1"/>
  <c r="AC68" i="15" s="1"/>
  <c r="T69" i="15"/>
  <c r="AA69" i="15" s="1"/>
  <c r="AC69" i="15" s="1"/>
  <c r="T70" i="15"/>
  <c r="AA70" i="15" s="1"/>
  <c r="AC70" i="15" s="1"/>
  <c r="T71" i="15"/>
  <c r="AA71" i="15" s="1"/>
  <c r="AC71" i="15" s="1"/>
  <c r="T72" i="15"/>
  <c r="AA72" i="15" s="1"/>
  <c r="AC72" i="15" s="1"/>
  <c r="T73" i="15"/>
  <c r="AA73" i="15" s="1"/>
  <c r="AC73" i="15" s="1"/>
  <c r="T74" i="15"/>
  <c r="AA74" i="15" s="1"/>
  <c r="AC74" i="15" s="1"/>
  <c r="T75" i="15"/>
  <c r="AA75" i="15" s="1"/>
  <c r="AC75" i="15" s="1"/>
  <c r="T76" i="15"/>
  <c r="AA76" i="15" s="1"/>
  <c r="AC76" i="15" s="1"/>
  <c r="T77" i="15"/>
  <c r="AA77" i="15" s="1"/>
  <c r="AC77" i="15" s="1"/>
  <c r="T78" i="15"/>
  <c r="AA78" i="15" s="1"/>
  <c r="AC78" i="15" s="1"/>
  <c r="T79" i="15"/>
  <c r="AA79" i="15" s="1"/>
  <c r="AC79" i="15" s="1"/>
  <c r="T80" i="15"/>
  <c r="AA80" i="15" s="1"/>
  <c r="AC80" i="15" s="1"/>
  <c r="T81" i="15"/>
  <c r="AA81" i="15" s="1"/>
  <c r="AC81" i="15" s="1"/>
  <c r="T82" i="15"/>
  <c r="AA82" i="15" s="1"/>
  <c r="AC82" i="15" s="1"/>
  <c r="T83" i="15"/>
  <c r="AA83" i="15" s="1"/>
  <c r="AC83" i="15" s="1"/>
  <c r="T84" i="15"/>
  <c r="AA84" i="15" s="1"/>
  <c r="AC84" i="15" s="1"/>
  <c r="T85" i="15"/>
  <c r="AA85" i="15" s="1"/>
  <c r="AC85" i="15" s="1"/>
  <c r="T86" i="15"/>
  <c r="AA86" i="15" s="1"/>
  <c r="AC86" i="15" s="1"/>
  <c r="T87" i="15"/>
  <c r="AA87" i="15" s="1"/>
  <c r="AC87" i="15" s="1"/>
  <c r="T88" i="15"/>
  <c r="AA88" i="15" s="1"/>
  <c r="AC88" i="15" s="1"/>
  <c r="T89" i="15"/>
  <c r="AA89" i="15" s="1"/>
  <c r="AC89" i="15" s="1"/>
  <c r="T90" i="15"/>
  <c r="AA90" i="15" s="1"/>
  <c r="AC90" i="15" s="1"/>
  <c r="T91" i="15"/>
  <c r="AA91" i="15" s="1"/>
  <c r="AC91" i="15" s="1"/>
  <c r="T92" i="15"/>
  <c r="AA92" i="15" s="1"/>
  <c r="AC92" i="15" s="1"/>
  <c r="T93" i="15"/>
  <c r="AA93" i="15" s="1"/>
  <c r="AC93" i="15" s="1"/>
  <c r="T94" i="15"/>
  <c r="AA94" i="15" s="1"/>
  <c r="AC94" i="15" s="1"/>
  <c r="T95" i="15"/>
  <c r="AA95" i="15" s="1"/>
  <c r="AC95" i="15" s="1"/>
  <c r="T96" i="15"/>
  <c r="AA96" i="15" s="1"/>
  <c r="AC96" i="15" s="1"/>
  <c r="T97" i="15"/>
  <c r="AA97" i="15" s="1"/>
  <c r="AC97" i="15" s="1"/>
  <c r="T98" i="15"/>
  <c r="AA98" i="15" s="1"/>
  <c r="AC98" i="15" s="1"/>
  <c r="T99" i="15"/>
  <c r="AA99" i="15" s="1"/>
  <c r="AC99" i="15" s="1"/>
  <c r="T100" i="15"/>
  <c r="AA100" i="15" s="1"/>
  <c r="AC100" i="15" s="1"/>
  <c r="T101" i="15"/>
  <c r="AA101" i="15" s="1"/>
  <c r="AC101" i="15" s="1"/>
  <c r="T102" i="15"/>
  <c r="AA102" i="15" s="1"/>
  <c r="AC102" i="15" s="1"/>
  <c r="T103" i="15"/>
  <c r="AA103" i="15" s="1"/>
  <c r="AC103" i="15" s="1"/>
  <c r="T104" i="15"/>
  <c r="AA104" i="15" s="1"/>
  <c r="AC104" i="15" s="1"/>
  <c r="T105" i="15"/>
  <c r="AA105" i="15" s="1"/>
  <c r="AC105" i="15" s="1"/>
  <c r="T106" i="15"/>
  <c r="AA106" i="15" s="1"/>
  <c r="AC106" i="15" s="1"/>
  <c r="T107" i="15"/>
  <c r="AA107" i="15" s="1"/>
  <c r="AC107" i="15" s="1"/>
  <c r="T108" i="15"/>
  <c r="AA108" i="15" s="1"/>
  <c r="AC108" i="15" s="1"/>
  <c r="T109" i="15"/>
  <c r="AA109" i="15" s="1"/>
  <c r="AC109" i="15" s="1"/>
  <c r="T110" i="15"/>
  <c r="AA110" i="15" s="1"/>
  <c r="AC110" i="15" s="1"/>
  <c r="T111" i="15"/>
  <c r="AA111" i="15" s="1"/>
  <c r="AC111" i="15" s="1"/>
  <c r="T112" i="15"/>
  <c r="AA112" i="15" s="1"/>
  <c r="AC112" i="15" s="1"/>
  <c r="T113" i="15"/>
  <c r="AA113" i="15" s="1"/>
  <c r="AC113" i="15" s="1"/>
  <c r="T114" i="15"/>
  <c r="AA114" i="15" s="1"/>
  <c r="AC114" i="15" s="1"/>
  <c r="T115" i="15"/>
  <c r="AA115" i="15" s="1"/>
  <c r="AC115" i="15" s="1"/>
  <c r="T116" i="15"/>
  <c r="AA116" i="15" s="1"/>
  <c r="AC116" i="15" s="1"/>
  <c r="T117" i="15"/>
  <c r="AA117" i="15" s="1"/>
  <c r="AC117" i="15" s="1"/>
  <c r="T118" i="15"/>
  <c r="AA118" i="15" s="1"/>
  <c r="AC118" i="15" s="1"/>
  <c r="T119" i="15"/>
  <c r="AA119" i="15" s="1"/>
  <c r="AC119" i="15" s="1"/>
  <c r="T120" i="15"/>
  <c r="AA120" i="15" s="1"/>
  <c r="AC120" i="15" s="1"/>
  <c r="T121" i="15"/>
  <c r="AA121" i="15" s="1"/>
  <c r="AC121" i="15" s="1"/>
  <c r="T122" i="15"/>
  <c r="AA122" i="15" s="1"/>
  <c r="AC122" i="15" s="1"/>
  <c r="T123" i="15"/>
  <c r="AA123" i="15" s="1"/>
  <c r="AC123" i="15" s="1"/>
  <c r="T124" i="15"/>
  <c r="AA124" i="15" s="1"/>
  <c r="AC124" i="15" s="1"/>
  <c r="T125" i="15"/>
  <c r="AA125" i="15" s="1"/>
  <c r="AC125" i="15" s="1"/>
  <c r="T126" i="15"/>
  <c r="AA126" i="15" s="1"/>
  <c r="AC126" i="15" s="1"/>
  <c r="T127" i="15"/>
  <c r="AA127" i="15" s="1"/>
  <c r="AC127" i="15" s="1"/>
  <c r="T128" i="15"/>
  <c r="AA128" i="15" s="1"/>
  <c r="AC128" i="15" s="1"/>
  <c r="T129" i="15"/>
  <c r="AA129" i="15" s="1"/>
  <c r="AC129" i="15" s="1"/>
  <c r="T130" i="15"/>
  <c r="AA130" i="15" s="1"/>
  <c r="AC130" i="15" s="1"/>
  <c r="T131" i="15"/>
  <c r="AA131" i="15" s="1"/>
  <c r="AC131" i="15" s="1"/>
  <c r="T132" i="15"/>
  <c r="AA132" i="15" s="1"/>
  <c r="AC132" i="15" s="1"/>
  <c r="T133" i="15"/>
  <c r="AA133" i="15" s="1"/>
  <c r="AC133" i="15" s="1"/>
  <c r="T134" i="15"/>
  <c r="AA134" i="15" s="1"/>
  <c r="AC134" i="15" s="1"/>
  <c r="T135" i="15"/>
  <c r="AA135" i="15" s="1"/>
  <c r="AC135" i="15" s="1"/>
  <c r="T136" i="15"/>
  <c r="AA136" i="15" s="1"/>
  <c r="AC136" i="15" s="1"/>
  <c r="T137" i="15"/>
  <c r="AA137" i="15" s="1"/>
  <c r="AC137" i="15" s="1"/>
  <c r="T138" i="15"/>
  <c r="AA138" i="15" s="1"/>
  <c r="AC138" i="15" s="1"/>
  <c r="T139" i="15"/>
  <c r="AA139" i="15" s="1"/>
  <c r="AC139" i="15" s="1"/>
  <c r="T140" i="15"/>
  <c r="AA140" i="15" s="1"/>
  <c r="AC140" i="15" s="1"/>
  <c r="T141" i="15"/>
  <c r="AA141" i="15" s="1"/>
  <c r="AC141" i="15" s="1"/>
  <c r="T142" i="15"/>
  <c r="AA142" i="15" s="1"/>
  <c r="AC142" i="15" s="1"/>
  <c r="T143" i="15"/>
  <c r="AA143" i="15" s="1"/>
  <c r="AC143" i="15" s="1"/>
  <c r="T144" i="15"/>
  <c r="AA144" i="15" s="1"/>
  <c r="AC144" i="15" s="1"/>
  <c r="T145" i="15"/>
  <c r="AA145" i="15" s="1"/>
  <c r="AC145" i="15" s="1"/>
  <c r="T146" i="15"/>
  <c r="AA146" i="15" s="1"/>
  <c r="AC146" i="15" s="1"/>
  <c r="T147" i="15"/>
  <c r="AA147" i="15" s="1"/>
  <c r="AC147" i="15" s="1"/>
  <c r="T148" i="15"/>
  <c r="AA148" i="15" s="1"/>
  <c r="AC148" i="15" s="1"/>
  <c r="T149" i="15"/>
  <c r="AA149" i="15" s="1"/>
  <c r="AC149" i="15" s="1"/>
  <c r="T150" i="15"/>
  <c r="AA150" i="15" s="1"/>
  <c r="AC150" i="15" s="1"/>
  <c r="T151" i="15"/>
  <c r="AA151" i="15" s="1"/>
  <c r="AC151" i="15" s="1"/>
  <c r="T152" i="15"/>
  <c r="AA152" i="15" s="1"/>
  <c r="AC152" i="15" s="1"/>
  <c r="T153" i="15"/>
  <c r="AA153" i="15" s="1"/>
  <c r="AC153" i="15" s="1"/>
  <c r="T154" i="15"/>
  <c r="AA154" i="15" s="1"/>
  <c r="AC154" i="15" s="1"/>
  <c r="T155" i="15"/>
  <c r="AA155" i="15" s="1"/>
  <c r="AC155" i="15" s="1"/>
  <c r="T156" i="15"/>
  <c r="AA156" i="15" s="1"/>
  <c r="AC156" i="15" s="1"/>
  <c r="T157" i="15"/>
  <c r="AA157" i="15" s="1"/>
  <c r="AC157" i="15" s="1"/>
  <c r="T158" i="15"/>
  <c r="AA158" i="15" s="1"/>
  <c r="AC158" i="15" s="1"/>
  <c r="T159" i="15"/>
  <c r="AA159" i="15" s="1"/>
  <c r="AC159" i="15" s="1"/>
  <c r="T160" i="15"/>
  <c r="AA160" i="15" s="1"/>
  <c r="AC160" i="15" s="1"/>
  <c r="T161" i="15"/>
  <c r="AA161" i="15" s="1"/>
  <c r="AC161" i="15" s="1"/>
  <c r="T162" i="15"/>
  <c r="AA162" i="15" s="1"/>
  <c r="AC162" i="15" s="1"/>
  <c r="T163" i="15"/>
  <c r="AA163" i="15" s="1"/>
  <c r="AC163" i="15" s="1"/>
  <c r="T164" i="15"/>
  <c r="AA164" i="15" s="1"/>
  <c r="AC164" i="15" s="1"/>
  <c r="T165" i="15"/>
  <c r="AA165" i="15" s="1"/>
  <c r="AC165" i="15" s="1"/>
  <c r="T166" i="15"/>
  <c r="AA166" i="15" s="1"/>
  <c r="AC166" i="15" s="1"/>
  <c r="T167" i="15"/>
  <c r="AA167" i="15" s="1"/>
  <c r="AC167" i="15" s="1"/>
  <c r="T168" i="15"/>
  <c r="AA168" i="15" s="1"/>
  <c r="AC168" i="15" s="1"/>
  <c r="T169" i="15"/>
  <c r="AA169" i="15" s="1"/>
  <c r="AC169" i="15" s="1"/>
  <c r="T170" i="15"/>
  <c r="AA170" i="15" s="1"/>
  <c r="AC170" i="15" s="1"/>
  <c r="T171" i="15"/>
  <c r="AA171" i="15" s="1"/>
  <c r="AC171" i="15" s="1"/>
  <c r="T172" i="15"/>
  <c r="AA172" i="15" s="1"/>
  <c r="AC172" i="15" s="1"/>
  <c r="T173" i="15"/>
  <c r="AA173" i="15" s="1"/>
  <c r="AC173" i="15" s="1"/>
  <c r="T174" i="15"/>
  <c r="AA174" i="15" s="1"/>
  <c r="AC174" i="15" s="1"/>
  <c r="T175" i="15"/>
  <c r="AA175" i="15" s="1"/>
  <c r="AC175" i="15" s="1"/>
  <c r="T176" i="15"/>
  <c r="AA176" i="15" s="1"/>
  <c r="AC176" i="15" s="1"/>
  <c r="T177" i="15"/>
  <c r="AA177" i="15" s="1"/>
  <c r="AC177" i="15" s="1"/>
  <c r="T178" i="15"/>
  <c r="AA178" i="15" s="1"/>
  <c r="AC178" i="15" s="1"/>
  <c r="T179" i="15"/>
  <c r="AA179" i="15" s="1"/>
  <c r="AC179" i="15" s="1"/>
  <c r="T180" i="15"/>
  <c r="AA180" i="15" s="1"/>
  <c r="AC180" i="15" s="1"/>
  <c r="T181" i="15"/>
  <c r="AA181" i="15" s="1"/>
  <c r="AC181" i="15" s="1"/>
  <c r="T182" i="15"/>
  <c r="AA182" i="15" s="1"/>
  <c r="AC182" i="15" s="1"/>
  <c r="T183" i="15"/>
  <c r="AA183" i="15" s="1"/>
  <c r="AC183" i="15" s="1"/>
  <c r="T184" i="15"/>
  <c r="AA184" i="15" s="1"/>
  <c r="AC184" i="15" s="1"/>
  <c r="T185" i="15"/>
  <c r="AA185" i="15" s="1"/>
  <c r="AC185" i="15" s="1"/>
  <c r="T186" i="15"/>
  <c r="AA186" i="15" s="1"/>
  <c r="AC186" i="15" s="1"/>
  <c r="T187" i="15"/>
  <c r="AA187" i="15" s="1"/>
  <c r="AC187" i="15" s="1"/>
  <c r="T188" i="15"/>
  <c r="AA188" i="15" s="1"/>
  <c r="AC188" i="15" s="1"/>
  <c r="T189" i="15"/>
  <c r="AA189" i="15" s="1"/>
  <c r="AC189" i="15" s="1"/>
  <c r="T190" i="15"/>
  <c r="AA190" i="15" s="1"/>
  <c r="AC190" i="15" s="1"/>
  <c r="T191" i="15"/>
  <c r="AA191" i="15" s="1"/>
  <c r="AC191" i="15" s="1"/>
  <c r="T192" i="15"/>
  <c r="AA192" i="15" s="1"/>
  <c r="AC192" i="15" s="1"/>
  <c r="T193" i="15"/>
  <c r="AA193" i="15" s="1"/>
  <c r="AC193" i="15" s="1"/>
  <c r="T194" i="15"/>
  <c r="AA194" i="15" s="1"/>
  <c r="AC194" i="15" s="1"/>
  <c r="T195" i="15"/>
  <c r="AA195" i="15" s="1"/>
  <c r="AC195" i="15" s="1"/>
  <c r="T196" i="15"/>
  <c r="AA196" i="15" s="1"/>
  <c r="AC196" i="15" s="1"/>
  <c r="T197" i="15"/>
  <c r="AA197" i="15" s="1"/>
  <c r="AC197" i="15" s="1"/>
  <c r="T198" i="15"/>
  <c r="AA198" i="15" s="1"/>
  <c r="AC198" i="15" s="1"/>
  <c r="T199" i="15"/>
  <c r="AA199" i="15" s="1"/>
  <c r="AC199" i="15" s="1"/>
  <c r="T200" i="15"/>
  <c r="AA200" i="15" s="1"/>
  <c r="AC200" i="15" s="1"/>
  <c r="T201" i="15"/>
  <c r="AA201" i="15" s="1"/>
  <c r="AC201" i="15" s="1"/>
  <c r="T202" i="15"/>
  <c r="AA202" i="15" s="1"/>
  <c r="AC202" i="15" s="1"/>
  <c r="T203" i="15"/>
  <c r="AA203" i="15" s="1"/>
  <c r="AC203" i="15" s="1"/>
  <c r="T204" i="15"/>
  <c r="AA204" i="15" s="1"/>
  <c r="AC204" i="15" s="1"/>
  <c r="T205" i="15"/>
  <c r="AA205" i="15" s="1"/>
  <c r="AC205" i="15" s="1"/>
  <c r="T206" i="15"/>
  <c r="AA206" i="15" s="1"/>
  <c r="AC206" i="15" s="1"/>
  <c r="T207" i="15"/>
  <c r="AA207" i="15" s="1"/>
  <c r="AC207" i="15" s="1"/>
  <c r="T208" i="15"/>
  <c r="AA208" i="15" s="1"/>
  <c r="AC208" i="15" s="1"/>
  <c r="T209" i="15"/>
  <c r="AA209" i="15" s="1"/>
  <c r="AC209" i="15" s="1"/>
  <c r="T210" i="15"/>
  <c r="AA210" i="15" s="1"/>
  <c r="AC210" i="15" s="1"/>
  <c r="T211" i="15"/>
  <c r="AA211" i="15" s="1"/>
  <c r="AC211" i="15" s="1"/>
  <c r="T212" i="15"/>
  <c r="AA212" i="15" s="1"/>
  <c r="AC212" i="15" s="1"/>
  <c r="T213" i="15"/>
  <c r="AA213" i="15" s="1"/>
  <c r="AC213" i="15" s="1"/>
  <c r="T214" i="15"/>
  <c r="AA214" i="15" s="1"/>
  <c r="AC214" i="15" s="1"/>
  <c r="T215" i="15"/>
  <c r="AA215" i="15" s="1"/>
  <c r="AC215" i="15" s="1"/>
  <c r="T216" i="15"/>
  <c r="AA216" i="15" s="1"/>
  <c r="AC216" i="15" s="1"/>
  <c r="T217" i="15"/>
  <c r="AA217" i="15" s="1"/>
  <c r="AC217" i="15" s="1"/>
  <c r="T218" i="15"/>
  <c r="AA218" i="15" s="1"/>
  <c r="AC218" i="15" s="1"/>
  <c r="T219" i="15"/>
  <c r="AA219" i="15" s="1"/>
  <c r="AC219" i="15" s="1"/>
  <c r="T220" i="15"/>
  <c r="AA220" i="15" s="1"/>
  <c r="AC220" i="15" s="1"/>
  <c r="T221" i="15"/>
  <c r="AA221" i="15" s="1"/>
  <c r="AC221" i="15" s="1"/>
  <c r="T222" i="15"/>
  <c r="AA222" i="15" s="1"/>
  <c r="AC222" i="15" s="1"/>
  <c r="T223" i="15"/>
  <c r="AA223" i="15" s="1"/>
  <c r="AC223" i="15" s="1"/>
  <c r="T224" i="15"/>
  <c r="AA224" i="15" s="1"/>
  <c r="AC224" i="15" s="1"/>
  <c r="T225" i="15"/>
  <c r="AA225" i="15" s="1"/>
  <c r="AC225" i="15" s="1"/>
  <c r="T226" i="15"/>
  <c r="AA226" i="15" s="1"/>
  <c r="AC226" i="15" s="1"/>
  <c r="T227" i="15"/>
  <c r="AA227" i="15" s="1"/>
  <c r="AC227" i="15" s="1"/>
  <c r="T228" i="15"/>
  <c r="AA228" i="15" s="1"/>
  <c r="AC228" i="15" s="1"/>
  <c r="T229" i="15"/>
  <c r="AA229" i="15" s="1"/>
  <c r="AC229" i="15" s="1"/>
  <c r="T230" i="15"/>
  <c r="AA230" i="15" s="1"/>
  <c r="AC230" i="15" s="1"/>
  <c r="T231" i="15"/>
  <c r="AA231" i="15" s="1"/>
  <c r="AC231" i="15" s="1"/>
  <c r="T232" i="15"/>
  <c r="AA232" i="15" s="1"/>
  <c r="AC232" i="15" s="1"/>
  <c r="T233" i="15"/>
  <c r="AA233" i="15" s="1"/>
  <c r="AC233" i="15" s="1"/>
  <c r="T234" i="15"/>
  <c r="AA234" i="15" s="1"/>
  <c r="AC234" i="15" s="1"/>
  <c r="T235" i="15"/>
  <c r="AA235" i="15" s="1"/>
  <c r="AC235" i="15" s="1"/>
  <c r="T236" i="15"/>
  <c r="AA236" i="15" s="1"/>
  <c r="AC236" i="15" s="1"/>
  <c r="T237" i="15"/>
  <c r="AA237" i="15" s="1"/>
  <c r="AC237" i="15" s="1"/>
  <c r="T238" i="15"/>
  <c r="AA238" i="15" s="1"/>
  <c r="AC238" i="15" s="1"/>
  <c r="T239" i="15"/>
  <c r="AA239" i="15" s="1"/>
  <c r="AC239" i="15" s="1"/>
  <c r="T240" i="15"/>
  <c r="AA240" i="15" s="1"/>
  <c r="AC240" i="15" s="1"/>
  <c r="T241" i="15"/>
  <c r="AA241" i="15" s="1"/>
  <c r="AC241" i="15" s="1"/>
  <c r="T242" i="15"/>
  <c r="AA242" i="15" s="1"/>
  <c r="AC242" i="15" s="1"/>
  <c r="T243" i="15"/>
  <c r="AA243" i="15" s="1"/>
  <c r="AC243" i="15" s="1"/>
  <c r="T244" i="15"/>
  <c r="AA244" i="15" s="1"/>
  <c r="AC244" i="15" s="1"/>
  <c r="T245" i="15"/>
  <c r="AA245" i="15" s="1"/>
  <c r="AC245" i="15" s="1"/>
  <c r="T246" i="15"/>
  <c r="AA246" i="15" s="1"/>
  <c r="AC246" i="15" s="1"/>
  <c r="T247" i="15"/>
  <c r="AA247" i="15" s="1"/>
  <c r="AC247" i="15" s="1"/>
  <c r="T248" i="15"/>
  <c r="AA248" i="15" s="1"/>
  <c r="AC248" i="15" s="1"/>
  <c r="T249" i="15"/>
  <c r="AA249" i="15" s="1"/>
  <c r="AC249" i="15" s="1"/>
  <c r="T250" i="15"/>
  <c r="AA250" i="15" s="1"/>
  <c r="AC250" i="15" s="1"/>
  <c r="T251" i="15"/>
  <c r="AA251" i="15" s="1"/>
  <c r="AC251" i="15" s="1"/>
  <c r="T252" i="15"/>
  <c r="AA252" i="15" s="1"/>
  <c r="AC252" i="15" s="1"/>
  <c r="T253" i="15"/>
  <c r="AA253" i="15" s="1"/>
  <c r="AC253" i="15" s="1"/>
  <c r="T254" i="15"/>
  <c r="AA254" i="15" s="1"/>
  <c r="AC254" i="15" s="1"/>
  <c r="T255" i="15"/>
  <c r="AA255" i="15" s="1"/>
  <c r="AC255" i="15" s="1"/>
  <c r="T256" i="15"/>
  <c r="AA256" i="15" s="1"/>
  <c r="AC256" i="15" s="1"/>
  <c r="T257" i="15"/>
  <c r="AA257" i="15" s="1"/>
  <c r="AC257" i="15" s="1"/>
  <c r="T258" i="15"/>
  <c r="AA258" i="15" s="1"/>
  <c r="AC258" i="15" s="1"/>
  <c r="T259" i="15"/>
  <c r="AA259" i="15" s="1"/>
  <c r="AC259" i="15" s="1"/>
  <c r="T260" i="15"/>
  <c r="AA260" i="15" s="1"/>
  <c r="AC260" i="15" s="1"/>
  <c r="T261" i="15"/>
  <c r="AA261" i="15" s="1"/>
  <c r="AC261" i="15" s="1"/>
  <c r="T262" i="15"/>
  <c r="AA262" i="15" s="1"/>
  <c r="AC262" i="15" s="1"/>
  <c r="T263" i="15"/>
  <c r="AA263" i="15" s="1"/>
  <c r="AC263" i="15" s="1"/>
  <c r="T264" i="15"/>
  <c r="AA264" i="15" s="1"/>
  <c r="AC264" i="15" s="1"/>
  <c r="T265" i="15"/>
  <c r="AA265" i="15" s="1"/>
  <c r="AC265" i="15" s="1"/>
  <c r="T266" i="15"/>
  <c r="AA266" i="15" s="1"/>
  <c r="AC266" i="15" s="1"/>
  <c r="T267" i="15"/>
  <c r="AA267" i="15" s="1"/>
  <c r="AC267" i="15" s="1"/>
  <c r="T268" i="15"/>
  <c r="AA268" i="15" s="1"/>
  <c r="AC268" i="15" s="1"/>
  <c r="T269" i="15"/>
  <c r="AA269" i="15" s="1"/>
  <c r="AC269" i="15" s="1"/>
  <c r="T270" i="15"/>
  <c r="AA270" i="15" s="1"/>
  <c r="AC270" i="15" s="1"/>
  <c r="T271" i="15"/>
  <c r="AA271" i="15" s="1"/>
  <c r="AC271" i="15" s="1"/>
  <c r="T272" i="15"/>
  <c r="AA272" i="15" s="1"/>
  <c r="AC272" i="15" s="1"/>
  <c r="T273" i="15"/>
  <c r="AA273" i="15" s="1"/>
  <c r="AC273" i="15" s="1"/>
  <c r="T274" i="15"/>
  <c r="AA274" i="15" s="1"/>
  <c r="AC274" i="15" s="1"/>
  <c r="T275" i="15"/>
  <c r="AA275" i="15" s="1"/>
  <c r="AC275" i="15" s="1"/>
  <c r="T276" i="15"/>
  <c r="AA276" i="15" s="1"/>
  <c r="AC276" i="15" s="1"/>
  <c r="T277" i="15"/>
  <c r="AA277" i="15" s="1"/>
  <c r="AC277" i="15" s="1"/>
  <c r="T278" i="15"/>
  <c r="AA278" i="15" s="1"/>
  <c r="AC278" i="15" s="1"/>
  <c r="T279" i="15"/>
  <c r="AA279" i="15" s="1"/>
  <c r="AC279" i="15" s="1"/>
  <c r="T280" i="15"/>
  <c r="AA280" i="15" s="1"/>
  <c r="AC280" i="15" s="1"/>
  <c r="T281" i="15"/>
  <c r="AA281" i="15" s="1"/>
  <c r="AC281" i="15" s="1"/>
  <c r="T282" i="15"/>
  <c r="AA282" i="15" s="1"/>
  <c r="AC282" i="15" s="1"/>
  <c r="T283" i="15"/>
  <c r="AA283" i="15" s="1"/>
  <c r="AC283" i="15" s="1"/>
  <c r="T284" i="15"/>
  <c r="AA284" i="15" s="1"/>
  <c r="AC284" i="15" s="1"/>
  <c r="T285" i="15"/>
  <c r="AA285" i="15" s="1"/>
  <c r="AC285" i="15" s="1"/>
  <c r="T286" i="15"/>
  <c r="AA286" i="15" s="1"/>
  <c r="AC286" i="15" s="1"/>
  <c r="T287" i="15"/>
  <c r="AA287" i="15" s="1"/>
  <c r="AC287" i="15" s="1"/>
  <c r="T288" i="15"/>
  <c r="AA288" i="15" s="1"/>
  <c r="AC288" i="15" s="1"/>
  <c r="T289" i="15"/>
  <c r="AA289" i="15" s="1"/>
  <c r="AC289" i="15" s="1"/>
  <c r="T290" i="15"/>
  <c r="AA290" i="15" s="1"/>
  <c r="AC290" i="15" s="1"/>
  <c r="T291" i="15"/>
  <c r="AA291" i="15" s="1"/>
  <c r="AC291" i="15" s="1"/>
  <c r="T292" i="15"/>
  <c r="AA292" i="15" s="1"/>
  <c r="AC292" i="15" s="1"/>
  <c r="T293" i="15"/>
  <c r="AA293" i="15" s="1"/>
  <c r="AC293" i="15" s="1"/>
  <c r="T294" i="15"/>
  <c r="AA294" i="15" s="1"/>
  <c r="AC294" i="15" s="1"/>
  <c r="T295" i="15"/>
  <c r="AA295" i="15" s="1"/>
  <c r="AC295" i="15" s="1"/>
  <c r="T296" i="15"/>
  <c r="AA296" i="15" s="1"/>
  <c r="AC296" i="15" s="1"/>
  <c r="T297" i="15"/>
  <c r="AA297" i="15" s="1"/>
  <c r="AC297" i="15" s="1"/>
  <c r="T298" i="15"/>
  <c r="AA298" i="15" s="1"/>
  <c r="AC298" i="15" s="1"/>
  <c r="T299" i="15"/>
  <c r="AA299" i="15" s="1"/>
  <c r="AC299" i="15" s="1"/>
  <c r="T300" i="15"/>
  <c r="AA300" i="15" s="1"/>
  <c r="AC300" i="15" s="1"/>
  <c r="T301" i="15"/>
  <c r="AA301" i="15" s="1"/>
  <c r="AC301" i="15" s="1"/>
  <c r="T302" i="15"/>
  <c r="AA302" i="15" s="1"/>
  <c r="AC302" i="15" s="1"/>
  <c r="T303" i="15"/>
  <c r="AA303" i="15" s="1"/>
  <c r="AC303" i="15" s="1"/>
  <c r="T11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AA10" i="15" l="1"/>
  <c r="AC10" i="15" s="1"/>
  <c r="AA11" i="15"/>
  <c r="AC11" i="15" s="1"/>
  <c r="T10" i="15"/>
  <c r="M10" i="15"/>
  <c r="H303" i="3" l="1"/>
  <c r="D303" i="3"/>
  <c r="H302" i="3"/>
  <c r="D302" i="3"/>
  <c r="H301" i="3"/>
  <c r="D301" i="3"/>
  <c r="H300" i="3"/>
  <c r="D300" i="3"/>
  <c r="H299" i="3"/>
  <c r="D299" i="3"/>
  <c r="H298" i="3"/>
  <c r="D298" i="3"/>
  <c r="H297" i="3"/>
  <c r="D297" i="3"/>
  <c r="H296" i="3"/>
  <c r="D296" i="3"/>
  <c r="H295" i="3"/>
  <c r="D295" i="3"/>
  <c r="H294" i="3"/>
  <c r="D294" i="3"/>
  <c r="H293" i="3"/>
  <c r="D293" i="3"/>
  <c r="H292" i="3"/>
  <c r="D292" i="3"/>
  <c r="H291" i="3"/>
  <c r="D291" i="3"/>
  <c r="H290" i="3"/>
  <c r="D290" i="3"/>
  <c r="H289" i="3"/>
  <c r="D289" i="3"/>
  <c r="H288" i="3"/>
  <c r="D288" i="3"/>
  <c r="H287" i="3"/>
  <c r="D287" i="3"/>
  <c r="H286" i="3"/>
  <c r="D286" i="3"/>
  <c r="H285" i="3"/>
  <c r="D285" i="3"/>
  <c r="H284" i="3"/>
  <c r="D284" i="3"/>
  <c r="H283" i="3"/>
  <c r="D283" i="3"/>
  <c r="H282" i="3"/>
  <c r="D282" i="3"/>
  <c r="H281" i="3"/>
  <c r="D281" i="3"/>
  <c r="H280" i="3"/>
  <c r="D280" i="3"/>
  <c r="H279" i="3"/>
  <c r="D279" i="3"/>
  <c r="H278" i="3"/>
  <c r="D278" i="3"/>
  <c r="H277" i="3"/>
  <c r="D277" i="3"/>
  <c r="H276" i="3"/>
  <c r="D276" i="3"/>
  <c r="H275" i="3"/>
  <c r="D275" i="3"/>
  <c r="H274" i="3"/>
  <c r="D274" i="3"/>
  <c r="H273" i="3"/>
  <c r="D273" i="3"/>
  <c r="H272" i="3"/>
  <c r="D272" i="3"/>
  <c r="H271" i="3"/>
  <c r="D271" i="3"/>
  <c r="H270" i="3"/>
  <c r="D270" i="3"/>
  <c r="H269" i="3"/>
  <c r="D269" i="3"/>
  <c r="H268" i="3"/>
  <c r="D268" i="3"/>
  <c r="H267" i="3"/>
  <c r="D267" i="3"/>
  <c r="H266" i="3"/>
  <c r="D266" i="3"/>
  <c r="H265" i="3"/>
  <c r="D265" i="3"/>
  <c r="H264" i="3"/>
  <c r="D264" i="3"/>
  <c r="H263" i="3"/>
  <c r="D263" i="3"/>
  <c r="H262" i="3"/>
  <c r="D262" i="3"/>
  <c r="H261" i="3"/>
  <c r="D261" i="3"/>
  <c r="H260" i="3"/>
  <c r="D260" i="3"/>
  <c r="H259" i="3"/>
  <c r="D259" i="3"/>
  <c r="H258" i="3"/>
  <c r="D258" i="3"/>
  <c r="H257" i="3"/>
  <c r="D257" i="3"/>
  <c r="H256" i="3"/>
  <c r="D256" i="3"/>
  <c r="H255" i="3"/>
  <c r="D255" i="3"/>
  <c r="H254" i="3"/>
  <c r="D254" i="3"/>
  <c r="H253" i="3"/>
  <c r="D253" i="3"/>
  <c r="H252" i="3"/>
  <c r="D252" i="3"/>
  <c r="H251" i="3"/>
  <c r="D251" i="3"/>
  <c r="H250" i="3"/>
  <c r="D250" i="3"/>
  <c r="H249" i="3"/>
  <c r="D249" i="3"/>
  <c r="H248" i="3"/>
  <c r="D248" i="3"/>
  <c r="H247" i="3"/>
  <c r="D247" i="3"/>
  <c r="H246" i="3"/>
  <c r="D246" i="3"/>
  <c r="H245" i="3"/>
  <c r="D245" i="3"/>
  <c r="H244" i="3"/>
  <c r="D244" i="3"/>
  <c r="H243" i="3"/>
  <c r="D243" i="3"/>
  <c r="H242" i="3"/>
  <c r="D242" i="3"/>
  <c r="H241" i="3"/>
  <c r="D241" i="3"/>
  <c r="H240" i="3"/>
  <c r="D240" i="3"/>
  <c r="H239" i="3"/>
  <c r="D239" i="3"/>
  <c r="H238" i="3"/>
  <c r="D238" i="3"/>
  <c r="H237" i="3"/>
  <c r="D237" i="3"/>
  <c r="H236" i="3"/>
  <c r="D236" i="3"/>
  <c r="H235" i="3"/>
  <c r="D235" i="3"/>
  <c r="H234" i="3"/>
  <c r="D234" i="3"/>
  <c r="H233" i="3"/>
  <c r="D233" i="3"/>
  <c r="H232" i="3"/>
  <c r="D232" i="3"/>
  <c r="H231" i="3"/>
  <c r="D231" i="3"/>
  <c r="H230" i="3"/>
  <c r="D230" i="3"/>
  <c r="H229" i="3"/>
  <c r="D229" i="3"/>
  <c r="H228" i="3"/>
  <c r="D228" i="3"/>
  <c r="H227" i="3"/>
  <c r="D227" i="3"/>
  <c r="H226" i="3"/>
  <c r="D226" i="3"/>
  <c r="H225" i="3"/>
  <c r="D225" i="3"/>
  <c r="H224" i="3"/>
  <c r="D224" i="3"/>
  <c r="H223" i="3"/>
  <c r="D223" i="3"/>
  <c r="H222" i="3"/>
  <c r="D222" i="3"/>
  <c r="H221" i="3"/>
  <c r="D221" i="3"/>
  <c r="H220" i="3"/>
  <c r="D220" i="3"/>
  <c r="H219" i="3"/>
  <c r="D219" i="3"/>
  <c r="H218" i="3"/>
  <c r="D218" i="3"/>
  <c r="H217" i="3"/>
  <c r="D217" i="3"/>
  <c r="H216" i="3"/>
  <c r="D216" i="3"/>
  <c r="H215" i="3"/>
  <c r="D215" i="3"/>
  <c r="H214" i="3"/>
  <c r="D214" i="3"/>
  <c r="H213" i="3"/>
  <c r="D213" i="3"/>
  <c r="H212" i="3"/>
  <c r="D212" i="3"/>
  <c r="H211" i="3"/>
  <c r="D211" i="3"/>
  <c r="H210" i="3"/>
  <c r="D210" i="3"/>
  <c r="H209" i="3"/>
  <c r="D209" i="3"/>
  <c r="H208" i="3"/>
  <c r="D208" i="3"/>
  <c r="H207" i="3"/>
  <c r="D207" i="3"/>
  <c r="H206" i="3"/>
  <c r="D206" i="3"/>
  <c r="H205" i="3"/>
  <c r="D205" i="3"/>
  <c r="H204" i="3"/>
  <c r="D204" i="3"/>
  <c r="H203" i="3"/>
  <c r="D203" i="3"/>
  <c r="H202" i="3"/>
  <c r="D202" i="3"/>
  <c r="H201" i="3"/>
  <c r="D201" i="3"/>
  <c r="H200" i="3"/>
  <c r="D200" i="3"/>
  <c r="H199" i="3"/>
  <c r="D199" i="3"/>
  <c r="H198" i="3"/>
  <c r="D198" i="3"/>
  <c r="H197" i="3"/>
  <c r="D197" i="3"/>
  <c r="H196" i="3"/>
  <c r="D196" i="3"/>
  <c r="H195" i="3"/>
  <c r="D195" i="3"/>
  <c r="H194" i="3"/>
  <c r="D194" i="3"/>
  <c r="H193" i="3"/>
  <c r="D193" i="3"/>
  <c r="H192" i="3"/>
  <c r="D192" i="3"/>
  <c r="H191" i="3"/>
  <c r="D191" i="3"/>
  <c r="H190" i="3"/>
  <c r="D190" i="3"/>
  <c r="H189" i="3"/>
  <c r="D189" i="3"/>
  <c r="H188" i="3"/>
  <c r="D188" i="3"/>
  <c r="H187" i="3"/>
  <c r="D187" i="3"/>
  <c r="H186" i="3"/>
  <c r="D186" i="3"/>
  <c r="H185" i="3"/>
  <c r="D185" i="3"/>
  <c r="H184" i="3"/>
  <c r="D184" i="3"/>
  <c r="H183" i="3"/>
  <c r="D183" i="3"/>
  <c r="H182" i="3"/>
  <c r="D182" i="3"/>
  <c r="H181" i="3"/>
  <c r="D181" i="3"/>
  <c r="H180" i="3"/>
  <c r="D180" i="3"/>
  <c r="H179" i="3"/>
  <c r="D179" i="3"/>
  <c r="H178" i="3"/>
  <c r="D178" i="3"/>
  <c r="H177" i="3"/>
  <c r="D177" i="3"/>
  <c r="H176" i="3"/>
  <c r="D176" i="3"/>
  <c r="H175" i="3"/>
  <c r="D175" i="3"/>
  <c r="H174" i="3"/>
  <c r="D174" i="3"/>
  <c r="H173" i="3"/>
  <c r="D173" i="3"/>
  <c r="H172" i="3"/>
  <c r="D172" i="3"/>
  <c r="H171" i="3"/>
  <c r="D171" i="3"/>
  <c r="H170" i="3"/>
  <c r="D170" i="3"/>
  <c r="H169" i="3"/>
  <c r="D169" i="3"/>
  <c r="H168" i="3"/>
  <c r="D168" i="3"/>
  <c r="H167" i="3"/>
  <c r="D167" i="3"/>
  <c r="H166" i="3"/>
  <c r="D166" i="3"/>
  <c r="H165" i="3"/>
  <c r="D165" i="3"/>
  <c r="H164" i="3"/>
  <c r="D164" i="3"/>
  <c r="H163" i="3"/>
  <c r="D163" i="3"/>
  <c r="H162" i="3"/>
  <c r="D162" i="3"/>
  <c r="H161" i="3"/>
  <c r="D161" i="3"/>
  <c r="H160" i="3"/>
  <c r="D160" i="3"/>
  <c r="H159" i="3"/>
  <c r="D159" i="3"/>
  <c r="H158" i="3"/>
  <c r="D158" i="3"/>
  <c r="H157" i="3"/>
  <c r="D157" i="3"/>
  <c r="H156" i="3"/>
  <c r="D156" i="3"/>
  <c r="H155" i="3"/>
  <c r="D155" i="3"/>
  <c r="H154" i="3"/>
  <c r="D154" i="3"/>
  <c r="H153" i="3"/>
  <c r="D153" i="3"/>
  <c r="H152" i="3"/>
  <c r="D152" i="3"/>
  <c r="H151" i="3"/>
  <c r="D151" i="3"/>
  <c r="H150" i="3"/>
  <c r="D150" i="3"/>
  <c r="H149" i="3"/>
  <c r="D149" i="3"/>
  <c r="H148" i="3"/>
  <c r="D148" i="3"/>
  <c r="H147" i="3"/>
  <c r="D147" i="3"/>
  <c r="H146" i="3"/>
  <c r="D146" i="3"/>
  <c r="H145" i="3"/>
  <c r="D145" i="3"/>
  <c r="H144" i="3"/>
  <c r="D144" i="3"/>
  <c r="H143" i="3"/>
  <c r="D143" i="3"/>
  <c r="H142" i="3"/>
  <c r="D142" i="3"/>
  <c r="H141" i="3"/>
  <c r="D141" i="3"/>
  <c r="H140" i="3"/>
  <c r="D140" i="3"/>
  <c r="H139" i="3"/>
  <c r="D139" i="3"/>
  <c r="H138" i="3"/>
  <c r="D138" i="3"/>
  <c r="H137" i="3"/>
  <c r="D137" i="3"/>
  <c r="H136" i="3"/>
  <c r="D136" i="3"/>
  <c r="H135" i="3"/>
  <c r="D135" i="3"/>
  <c r="H134" i="3"/>
  <c r="D134" i="3"/>
  <c r="H133" i="3"/>
  <c r="D133" i="3"/>
  <c r="H132" i="3"/>
  <c r="D132" i="3"/>
  <c r="H131" i="3"/>
  <c r="D131" i="3"/>
  <c r="H130" i="3"/>
  <c r="D130" i="3"/>
  <c r="H129" i="3"/>
  <c r="D129" i="3"/>
  <c r="H128" i="3"/>
  <c r="D128" i="3"/>
  <c r="H127" i="3"/>
  <c r="D127" i="3"/>
  <c r="H126" i="3"/>
  <c r="D126" i="3"/>
  <c r="H125" i="3"/>
  <c r="D125" i="3"/>
  <c r="H124" i="3"/>
  <c r="D124" i="3"/>
  <c r="H123" i="3"/>
  <c r="D123" i="3"/>
  <c r="H122" i="3"/>
  <c r="D122" i="3"/>
  <c r="H121" i="3"/>
  <c r="D121" i="3"/>
  <c r="H120" i="3"/>
  <c r="D120" i="3"/>
  <c r="H119" i="3"/>
  <c r="D119" i="3"/>
  <c r="H118" i="3"/>
  <c r="D118" i="3"/>
  <c r="H117" i="3"/>
  <c r="D117" i="3"/>
  <c r="H116" i="3"/>
  <c r="D116" i="3"/>
  <c r="H115" i="3"/>
  <c r="D115" i="3"/>
  <c r="H114" i="3"/>
  <c r="D114" i="3"/>
  <c r="H113" i="3"/>
  <c r="D113" i="3"/>
  <c r="H112" i="3"/>
  <c r="D112" i="3"/>
  <c r="H111" i="3"/>
  <c r="D111" i="3"/>
  <c r="H110" i="3"/>
  <c r="D110" i="3"/>
  <c r="H109" i="3"/>
  <c r="D109" i="3"/>
  <c r="H108" i="3"/>
  <c r="D108" i="3"/>
  <c r="H107" i="3"/>
  <c r="D107" i="3"/>
  <c r="H106" i="3"/>
  <c r="D106" i="3"/>
  <c r="H105" i="3"/>
  <c r="D105" i="3"/>
  <c r="H104" i="3"/>
  <c r="D104" i="3"/>
  <c r="H103" i="3"/>
  <c r="D103" i="3"/>
  <c r="H102" i="3"/>
  <c r="D102" i="3"/>
  <c r="H101" i="3"/>
  <c r="D101" i="3"/>
  <c r="H100" i="3"/>
  <c r="D100" i="3"/>
  <c r="H99" i="3"/>
  <c r="D99" i="3"/>
  <c r="H98" i="3"/>
  <c r="D98" i="3"/>
  <c r="H97" i="3"/>
  <c r="D97" i="3"/>
  <c r="H96" i="3"/>
  <c r="D96" i="3"/>
  <c r="H95" i="3"/>
  <c r="D95" i="3"/>
  <c r="H94" i="3"/>
  <c r="D94" i="3"/>
  <c r="H93" i="3"/>
  <c r="D93" i="3"/>
  <c r="H92" i="3"/>
  <c r="D92" i="3"/>
  <c r="H91" i="3"/>
  <c r="D91" i="3"/>
  <c r="H90" i="3"/>
  <c r="D90" i="3"/>
  <c r="H89" i="3"/>
  <c r="D89" i="3"/>
  <c r="H88" i="3"/>
  <c r="D88" i="3"/>
  <c r="H87" i="3"/>
  <c r="D87" i="3"/>
  <c r="H86" i="3"/>
  <c r="D86" i="3"/>
  <c r="H85" i="3"/>
  <c r="D85" i="3"/>
  <c r="H84" i="3"/>
  <c r="D84" i="3"/>
  <c r="H83" i="3"/>
  <c r="D83" i="3"/>
  <c r="H82" i="3"/>
  <c r="D82" i="3"/>
  <c r="H81" i="3"/>
  <c r="D81" i="3"/>
  <c r="H80" i="3"/>
  <c r="D80" i="3"/>
  <c r="H79" i="3"/>
  <c r="D79" i="3"/>
  <c r="H78" i="3"/>
  <c r="D78" i="3"/>
  <c r="H77" i="3"/>
  <c r="D77" i="3"/>
  <c r="H76" i="3"/>
  <c r="D76" i="3"/>
  <c r="H75" i="3"/>
  <c r="D75" i="3"/>
  <c r="H74" i="3"/>
  <c r="D74" i="3"/>
  <c r="H73" i="3"/>
  <c r="D73" i="3"/>
  <c r="H72" i="3"/>
  <c r="D72" i="3"/>
  <c r="H71" i="3"/>
  <c r="D71" i="3"/>
  <c r="H70" i="3"/>
  <c r="D70" i="3"/>
  <c r="H69" i="3"/>
  <c r="D69" i="3"/>
  <c r="H68" i="3"/>
  <c r="D68" i="3"/>
  <c r="H67" i="3"/>
  <c r="D67" i="3"/>
  <c r="H66" i="3"/>
  <c r="D66" i="3"/>
  <c r="H65" i="3"/>
  <c r="D65" i="3"/>
  <c r="H64" i="3"/>
  <c r="D64" i="3"/>
  <c r="H63" i="3"/>
  <c r="D63" i="3"/>
  <c r="H62" i="3"/>
  <c r="D62" i="3"/>
  <c r="H61" i="3"/>
  <c r="D61" i="3"/>
  <c r="H60" i="3"/>
  <c r="D60" i="3"/>
  <c r="H59" i="3"/>
  <c r="D59" i="3"/>
  <c r="H58" i="3"/>
  <c r="D58" i="3"/>
  <c r="H57" i="3"/>
  <c r="D57" i="3"/>
  <c r="H56" i="3"/>
  <c r="D56" i="3"/>
  <c r="H55" i="3"/>
  <c r="D55" i="3"/>
  <c r="H54" i="3"/>
  <c r="D54" i="3"/>
  <c r="H53" i="3"/>
  <c r="D53" i="3"/>
  <c r="H52" i="3"/>
  <c r="D52" i="3"/>
  <c r="H51" i="3"/>
  <c r="D51" i="3"/>
  <c r="H50" i="3"/>
  <c r="D50" i="3"/>
  <c r="H49" i="3"/>
  <c r="D49" i="3"/>
  <c r="H48" i="3"/>
  <c r="D48" i="3"/>
  <c r="H47" i="3"/>
  <c r="D47" i="3"/>
  <c r="H46" i="3"/>
  <c r="D46" i="3"/>
  <c r="H45" i="3"/>
  <c r="D45" i="3"/>
  <c r="H44" i="3"/>
  <c r="D44" i="3"/>
  <c r="H43" i="3"/>
  <c r="D43" i="3"/>
  <c r="H42" i="3"/>
  <c r="D42" i="3"/>
  <c r="H41" i="3"/>
  <c r="D41" i="3"/>
  <c r="H40" i="3"/>
  <c r="D40" i="3"/>
  <c r="H39" i="3"/>
  <c r="D39" i="3"/>
  <c r="H38" i="3"/>
  <c r="D38" i="3"/>
  <c r="H37" i="3"/>
  <c r="D37" i="3"/>
  <c r="H36" i="3"/>
  <c r="D36" i="3"/>
  <c r="H35" i="3"/>
  <c r="D35" i="3"/>
  <c r="H34" i="3"/>
  <c r="D34" i="3"/>
  <c r="H33" i="3"/>
  <c r="D33" i="3"/>
  <c r="H32" i="3"/>
  <c r="D32" i="3"/>
  <c r="H31" i="3"/>
  <c r="D31" i="3"/>
  <c r="H30" i="3"/>
  <c r="D30" i="3"/>
  <c r="H29" i="3"/>
  <c r="D29" i="3"/>
  <c r="H28" i="3"/>
  <c r="D28" i="3"/>
  <c r="H27" i="3"/>
  <c r="D27" i="3"/>
  <c r="H26" i="3"/>
  <c r="D26" i="3"/>
  <c r="H25" i="3"/>
  <c r="D25" i="3"/>
  <c r="H24" i="3"/>
  <c r="D24" i="3"/>
  <c r="H23" i="3"/>
  <c r="D23" i="3"/>
  <c r="H22" i="3"/>
  <c r="D22" i="3"/>
  <c r="H21" i="3"/>
  <c r="D21" i="3"/>
  <c r="H20" i="3"/>
  <c r="D20" i="3"/>
  <c r="H19" i="3"/>
  <c r="D19" i="3"/>
  <c r="H18" i="3"/>
  <c r="D18" i="3"/>
  <c r="H17" i="3"/>
  <c r="D17" i="3"/>
  <c r="H16" i="3"/>
  <c r="D16" i="3"/>
  <c r="H15" i="3"/>
  <c r="D15" i="3"/>
  <c r="H14" i="3"/>
  <c r="D14" i="3"/>
  <c r="H13" i="3"/>
  <c r="D13" i="3"/>
  <c r="H12" i="3"/>
  <c r="D12" i="3"/>
  <c r="H11" i="3"/>
  <c r="D11" i="3"/>
  <c r="M10" i="3"/>
  <c r="I10" i="3"/>
  <c r="C10" i="3"/>
  <c r="I11" i="16"/>
  <c r="R11" i="16" s="1"/>
  <c r="J14" i="3" l="1"/>
  <c r="J18" i="3"/>
  <c r="J22" i="3"/>
  <c r="J26" i="3"/>
  <c r="J30" i="3"/>
  <c r="J34" i="3"/>
  <c r="J38" i="3"/>
  <c r="J42" i="3"/>
  <c r="J46" i="3"/>
  <c r="J50" i="3"/>
  <c r="J54" i="3"/>
  <c r="J58" i="3"/>
  <c r="J62" i="3"/>
  <c r="J66" i="3"/>
  <c r="J70" i="3"/>
  <c r="J74" i="3"/>
  <c r="J78" i="3"/>
  <c r="J82" i="3"/>
  <c r="J86" i="3"/>
  <c r="J90" i="3"/>
  <c r="J94" i="3"/>
  <c r="J98" i="3"/>
  <c r="J102" i="3"/>
  <c r="J106" i="3"/>
  <c r="J110" i="3"/>
  <c r="J114" i="3"/>
  <c r="J118" i="3"/>
  <c r="J122" i="3"/>
  <c r="J126" i="3"/>
  <c r="J130" i="3"/>
  <c r="J134" i="3"/>
  <c r="J138" i="3"/>
  <c r="J142" i="3"/>
  <c r="J146" i="3"/>
  <c r="J150" i="3"/>
  <c r="J154" i="3"/>
  <c r="J158" i="3"/>
  <c r="J162" i="3"/>
  <c r="J166" i="3"/>
  <c r="J170" i="3"/>
  <c r="J174" i="3"/>
  <c r="J178" i="3"/>
  <c r="J182" i="3"/>
  <c r="J186" i="3"/>
  <c r="J190" i="3"/>
  <c r="L190" i="3" s="1"/>
  <c r="J194" i="3"/>
  <c r="L194" i="3" s="1"/>
  <c r="J198" i="3"/>
  <c r="L198" i="3" s="1"/>
  <c r="J202" i="3"/>
  <c r="L202" i="3" s="1"/>
  <c r="J206" i="3"/>
  <c r="L206" i="3" s="1"/>
  <c r="J210" i="3"/>
  <c r="L210" i="3" s="1"/>
  <c r="J214" i="3"/>
  <c r="L214" i="3" s="1"/>
  <c r="J218" i="3"/>
  <c r="L218" i="3" s="1"/>
  <c r="J222" i="3"/>
  <c r="L222" i="3" s="1"/>
  <c r="J226" i="3"/>
  <c r="L226" i="3" s="1"/>
  <c r="J230" i="3"/>
  <c r="L230" i="3" s="1"/>
  <c r="J234" i="3"/>
  <c r="L234" i="3" s="1"/>
  <c r="J238" i="3"/>
  <c r="L238" i="3" s="1"/>
  <c r="J242" i="3"/>
  <c r="L242" i="3" s="1"/>
  <c r="J246" i="3"/>
  <c r="L246" i="3" s="1"/>
  <c r="J250" i="3"/>
  <c r="L250" i="3" s="1"/>
  <c r="J254" i="3"/>
  <c r="L254" i="3" s="1"/>
  <c r="J258" i="3"/>
  <c r="L258" i="3" s="1"/>
  <c r="J262" i="3"/>
  <c r="L262" i="3" s="1"/>
  <c r="J266" i="3"/>
  <c r="L266" i="3" s="1"/>
  <c r="J270" i="3"/>
  <c r="L270" i="3" s="1"/>
  <c r="J274" i="3"/>
  <c r="L274" i="3" s="1"/>
  <c r="D243" i="29" s="1"/>
  <c r="J278" i="3"/>
  <c r="L278" i="3" s="1"/>
  <c r="J282" i="3"/>
  <c r="L282" i="3" s="1"/>
  <c r="J286" i="3"/>
  <c r="L286" i="3" s="1"/>
  <c r="J290" i="3"/>
  <c r="L290" i="3" s="1"/>
  <c r="J294" i="3"/>
  <c r="L294" i="3" s="1"/>
  <c r="J298" i="3"/>
  <c r="L298" i="3" s="1"/>
  <c r="J302" i="3"/>
  <c r="L302" i="3" s="1"/>
  <c r="J11" i="3"/>
  <c r="J15" i="3"/>
  <c r="J19" i="3"/>
  <c r="J23" i="3"/>
  <c r="J27" i="3"/>
  <c r="J31" i="3"/>
  <c r="J35" i="3"/>
  <c r="J39" i="3"/>
  <c r="J43" i="3"/>
  <c r="J47" i="3"/>
  <c r="J51" i="3"/>
  <c r="J55" i="3"/>
  <c r="J59" i="3"/>
  <c r="J63" i="3"/>
  <c r="J67" i="3"/>
  <c r="J71" i="3"/>
  <c r="J75" i="3"/>
  <c r="J79" i="3"/>
  <c r="J83" i="3"/>
  <c r="J87" i="3"/>
  <c r="J91" i="3"/>
  <c r="J95" i="3"/>
  <c r="J99" i="3"/>
  <c r="J103" i="3"/>
  <c r="J107" i="3"/>
  <c r="J111" i="3"/>
  <c r="J115" i="3"/>
  <c r="J119" i="3"/>
  <c r="J123" i="3"/>
  <c r="J127" i="3"/>
  <c r="J131" i="3"/>
  <c r="J135" i="3"/>
  <c r="J139" i="3"/>
  <c r="J143" i="3"/>
  <c r="J147" i="3"/>
  <c r="J151" i="3"/>
  <c r="J155" i="3"/>
  <c r="J159" i="3"/>
  <c r="J163" i="3"/>
  <c r="J167" i="3"/>
  <c r="J171" i="3"/>
  <c r="J175" i="3"/>
  <c r="J179" i="3"/>
  <c r="J183" i="3"/>
  <c r="J187" i="3"/>
  <c r="J191" i="3"/>
  <c r="L191" i="3" s="1"/>
  <c r="J195" i="3"/>
  <c r="L195" i="3" s="1"/>
  <c r="J199" i="3"/>
  <c r="L199" i="3" s="1"/>
  <c r="J203" i="3"/>
  <c r="L203" i="3" s="1"/>
  <c r="J207" i="3"/>
  <c r="L207" i="3" s="1"/>
  <c r="J211" i="3"/>
  <c r="L211" i="3" s="1"/>
  <c r="J215" i="3"/>
  <c r="L215" i="3" s="1"/>
  <c r="J219" i="3"/>
  <c r="L219" i="3" s="1"/>
  <c r="J223" i="3"/>
  <c r="L223" i="3" s="1"/>
  <c r="J227" i="3"/>
  <c r="L227" i="3" s="1"/>
  <c r="J231" i="3"/>
  <c r="L231" i="3" s="1"/>
  <c r="J235" i="3"/>
  <c r="L235" i="3" s="1"/>
  <c r="J239" i="3"/>
  <c r="L239" i="3" s="1"/>
  <c r="J243" i="3"/>
  <c r="L243" i="3" s="1"/>
  <c r="J247" i="3"/>
  <c r="L247" i="3" s="1"/>
  <c r="J251" i="3"/>
  <c r="L251" i="3" s="1"/>
  <c r="D297" i="29" s="1"/>
  <c r="J255" i="3"/>
  <c r="L255" i="3" s="1"/>
  <c r="J259" i="3"/>
  <c r="L259" i="3" s="1"/>
  <c r="J263" i="3"/>
  <c r="L263" i="3" s="1"/>
  <c r="J267" i="3"/>
  <c r="L267" i="3" s="1"/>
  <c r="J271" i="3"/>
  <c r="L271" i="3" s="1"/>
  <c r="J275" i="3"/>
  <c r="L275" i="3" s="1"/>
  <c r="J279" i="3"/>
  <c r="L279" i="3" s="1"/>
  <c r="J283" i="3"/>
  <c r="L283" i="3" s="1"/>
  <c r="J287" i="3"/>
  <c r="L287" i="3" s="1"/>
  <c r="J291" i="3"/>
  <c r="L291" i="3" s="1"/>
  <c r="D197" i="29" s="1"/>
  <c r="J295" i="3"/>
  <c r="L295" i="3" s="1"/>
  <c r="J299" i="3"/>
  <c r="L299" i="3" s="1"/>
  <c r="J303" i="3"/>
  <c r="L303" i="3" s="1"/>
  <c r="J12" i="3"/>
  <c r="J16" i="3"/>
  <c r="J20" i="3"/>
  <c r="J24" i="3"/>
  <c r="J28" i="3"/>
  <c r="J32" i="3"/>
  <c r="J36" i="3"/>
  <c r="J40" i="3"/>
  <c r="J44" i="3"/>
  <c r="J48" i="3"/>
  <c r="J52" i="3"/>
  <c r="J56" i="3"/>
  <c r="J60" i="3"/>
  <c r="J64" i="3"/>
  <c r="J68" i="3"/>
  <c r="J72" i="3"/>
  <c r="J76" i="3"/>
  <c r="J80" i="3"/>
  <c r="J84" i="3"/>
  <c r="J88" i="3"/>
  <c r="J92" i="3"/>
  <c r="J96" i="3"/>
  <c r="J100" i="3"/>
  <c r="J104" i="3"/>
  <c r="J108" i="3"/>
  <c r="J112" i="3"/>
  <c r="J116" i="3"/>
  <c r="J120" i="3"/>
  <c r="J124" i="3"/>
  <c r="J128" i="3"/>
  <c r="J132" i="3"/>
  <c r="J136" i="3"/>
  <c r="J140" i="3"/>
  <c r="J144" i="3"/>
  <c r="J148" i="3"/>
  <c r="J152" i="3"/>
  <c r="J156" i="3"/>
  <c r="J160" i="3"/>
  <c r="J164" i="3"/>
  <c r="J168" i="3"/>
  <c r="J172" i="3"/>
  <c r="J176" i="3"/>
  <c r="J180" i="3"/>
  <c r="J184" i="3"/>
  <c r="J188" i="3"/>
  <c r="J192" i="3"/>
  <c r="L192" i="3" s="1"/>
  <c r="J196" i="3"/>
  <c r="L196" i="3" s="1"/>
  <c r="J200" i="3"/>
  <c r="L200" i="3" s="1"/>
  <c r="J204" i="3"/>
  <c r="L204" i="3" s="1"/>
  <c r="J208" i="3"/>
  <c r="L208" i="3" s="1"/>
  <c r="J212" i="3"/>
  <c r="L212" i="3" s="1"/>
  <c r="J216" i="3"/>
  <c r="L216" i="3" s="1"/>
  <c r="J220" i="3"/>
  <c r="L220" i="3" s="1"/>
  <c r="J224" i="3"/>
  <c r="L224" i="3" s="1"/>
  <c r="J228" i="3"/>
  <c r="L228" i="3" s="1"/>
  <c r="J232" i="3"/>
  <c r="L232" i="3" s="1"/>
  <c r="J236" i="3"/>
  <c r="L236" i="3" s="1"/>
  <c r="J240" i="3"/>
  <c r="L240" i="3" s="1"/>
  <c r="J244" i="3"/>
  <c r="L244" i="3" s="1"/>
  <c r="J248" i="3"/>
  <c r="L248" i="3" s="1"/>
  <c r="J252" i="3"/>
  <c r="L252" i="3" s="1"/>
  <c r="J256" i="3"/>
  <c r="L256" i="3" s="1"/>
  <c r="J260" i="3"/>
  <c r="L260" i="3" s="1"/>
  <c r="J264" i="3"/>
  <c r="L264" i="3" s="1"/>
  <c r="J268" i="3"/>
  <c r="L268" i="3" s="1"/>
  <c r="J272" i="3"/>
  <c r="L272" i="3" s="1"/>
  <c r="J276" i="3"/>
  <c r="L276" i="3" s="1"/>
  <c r="J280" i="3"/>
  <c r="L280" i="3" s="1"/>
  <c r="J284" i="3"/>
  <c r="L284" i="3" s="1"/>
  <c r="J288" i="3"/>
  <c r="L288" i="3" s="1"/>
  <c r="D211" i="29" s="1"/>
  <c r="J292" i="3"/>
  <c r="L292" i="3" s="1"/>
  <c r="J296" i="3"/>
  <c r="L296" i="3" s="1"/>
  <c r="J300" i="3"/>
  <c r="L300" i="3" s="1"/>
  <c r="J13" i="3"/>
  <c r="J17" i="3"/>
  <c r="J21" i="3"/>
  <c r="J25" i="3"/>
  <c r="J29" i="3"/>
  <c r="J33" i="3"/>
  <c r="J37" i="3"/>
  <c r="J41" i="3"/>
  <c r="J45" i="3"/>
  <c r="J49" i="3"/>
  <c r="J53" i="3"/>
  <c r="J57" i="3"/>
  <c r="J61" i="3"/>
  <c r="J65" i="3"/>
  <c r="J69" i="3"/>
  <c r="J73" i="3"/>
  <c r="J77" i="3"/>
  <c r="J81" i="3"/>
  <c r="J85" i="3"/>
  <c r="J89" i="3"/>
  <c r="J93" i="3"/>
  <c r="J97" i="3"/>
  <c r="J101" i="3"/>
  <c r="J105" i="3"/>
  <c r="J109" i="3"/>
  <c r="J113" i="3"/>
  <c r="J117" i="3"/>
  <c r="J121" i="3"/>
  <c r="J125" i="3"/>
  <c r="J129" i="3"/>
  <c r="J133" i="3"/>
  <c r="J137" i="3"/>
  <c r="J141" i="3"/>
  <c r="J145" i="3"/>
  <c r="J149" i="3"/>
  <c r="J153" i="3"/>
  <c r="J157" i="3"/>
  <c r="J161" i="3"/>
  <c r="J165" i="3"/>
  <c r="J169" i="3"/>
  <c r="J173" i="3"/>
  <c r="J177" i="3"/>
  <c r="J181" i="3"/>
  <c r="J185" i="3"/>
  <c r="J189" i="3"/>
  <c r="L189" i="3" s="1"/>
  <c r="J193" i="3"/>
  <c r="L193" i="3" s="1"/>
  <c r="J197" i="3"/>
  <c r="L197" i="3" s="1"/>
  <c r="J201" i="3"/>
  <c r="L201" i="3" s="1"/>
  <c r="D186" i="29" s="1"/>
  <c r="J205" i="3"/>
  <c r="L205" i="3" s="1"/>
  <c r="J209" i="3"/>
  <c r="L209" i="3" s="1"/>
  <c r="J213" i="3"/>
  <c r="L213" i="3" s="1"/>
  <c r="D293" i="29" s="1"/>
  <c r="J217" i="3"/>
  <c r="L217" i="3" s="1"/>
  <c r="J221" i="3"/>
  <c r="L221" i="3" s="1"/>
  <c r="J225" i="3"/>
  <c r="L225" i="3" s="1"/>
  <c r="J229" i="3"/>
  <c r="L229" i="3" s="1"/>
  <c r="J233" i="3"/>
  <c r="L233" i="3" s="1"/>
  <c r="J237" i="3"/>
  <c r="L237" i="3" s="1"/>
  <c r="J241" i="3"/>
  <c r="L241" i="3" s="1"/>
  <c r="J245" i="3"/>
  <c r="L245" i="3" s="1"/>
  <c r="J249" i="3"/>
  <c r="L249" i="3" s="1"/>
  <c r="J253" i="3"/>
  <c r="L253" i="3" s="1"/>
  <c r="J257" i="3"/>
  <c r="L257" i="3" s="1"/>
  <c r="J261" i="3"/>
  <c r="L261" i="3" s="1"/>
  <c r="J265" i="3"/>
  <c r="L265" i="3" s="1"/>
  <c r="J269" i="3"/>
  <c r="L269" i="3" s="1"/>
  <c r="J273" i="3"/>
  <c r="L273" i="3" s="1"/>
  <c r="J277" i="3"/>
  <c r="L277" i="3" s="1"/>
  <c r="J281" i="3"/>
  <c r="L281" i="3" s="1"/>
  <c r="J285" i="3"/>
  <c r="L285" i="3" s="1"/>
  <c r="J289" i="3"/>
  <c r="L289" i="3" s="1"/>
  <c r="J293" i="3"/>
  <c r="L293" i="3" s="1"/>
  <c r="J297" i="3"/>
  <c r="L297" i="3" s="1"/>
  <c r="D199" i="29" s="1"/>
  <c r="J301" i="3"/>
  <c r="L301" i="3" s="1"/>
  <c r="D10" i="3"/>
  <c r="H10" i="3"/>
  <c r="D221" i="29" l="1"/>
  <c r="H221" i="29" s="1"/>
  <c r="D210" i="29"/>
  <c r="D195" i="29"/>
  <c r="H195" i="29" s="1"/>
  <c r="D208" i="29"/>
  <c r="D277" i="29"/>
  <c r="D106" i="29"/>
  <c r="H106" i="29" s="1"/>
  <c r="D253" i="29"/>
  <c r="D249" i="29"/>
  <c r="H249" i="29" s="1"/>
  <c r="D118" i="29"/>
  <c r="H118" i="29" s="1"/>
  <c r="D201" i="29"/>
  <c r="H201" i="29" s="1"/>
  <c r="D68" i="29"/>
  <c r="H68" i="29" s="1"/>
  <c r="D179" i="29"/>
  <c r="D141" i="29"/>
  <c r="H141" i="29" s="1"/>
  <c r="H293" i="29"/>
  <c r="H297" i="29"/>
  <c r="H210" i="29"/>
  <c r="H197" i="29"/>
  <c r="H253" i="29"/>
  <c r="H179" i="29"/>
  <c r="H243" i="29"/>
  <c r="H199" i="29"/>
  <c r="H186" i="29"/>
  <c r="H277" i="29"/>
  <c r="H211" i="29"/>
  <c r="H208" i="29"/>
  <c r="J10" i="3"/>
  <c r="L185" i="3"/>
  <c r="L169" i="3"/>
  <c r="D284" i="29" s="1"/>
  <c r="L153" i="3"/>
  <c r="L137" i="3"/>
  <c r="D90" i="29" s="1"/>
  <c r="L121" i="3"/>
  <c r="L105" i="3"/>
  <c r="L89" i="3"/>
  <c r="D281" i="29" s="1"/>
  <c r="L73" i="3"/>
  <c r="D298" i="29" s="1"/>
  <c r="L57" i="3"/>
  <c r="L41" i="3"/>
  <c r="L25" i="3"/>
  <c r="L188" i="3"/>
  <c r="D166" i="29" s="1"/>
  <c r="L172" i="3"/>
  <c r="L156" i="3"/>
  <c r="D153" i="29" s="1"/>
  <c r="H153" i="29" s="1"/>
  <c r="L140" i="3"/>
  <c r="L124" i="3"/>
  <c r="L108" i="3"/>
  <c r="L92" i="3"/>
  <c r="L76" i="3"/>
  <c r="L60" i="3"/>
  <c r="L44" i="3"/>
  <c r="L28" i="3"/>
  <c r="L12" i="3"/>
  <c r="D220" i="29" s="1"/>
  <c r="L179" i="3"/>
  <c r="D239" i="29" s="1"/>
  <c r="L163" i="3"/>
  <c r="L147" i="3"/>
  <c r="L131" i="3"/>
  <c r="L115" i="3"/>
  <c r="D26" i="29" s="1"/>
  <c r="L99" i="3"/>
  <c r="D295" i="29" s="1"/>
  <c r="L83" i="3"/>
  <c r="D270" i="29" s="1"/>
  <c r="L67" i="3"/>
  <c r="D66" i="29" s="1"/>
  <c r="H66" i="29" s="1"/>
  <c r="L51" i="3"/>
  <c r="L35" i="3"/>
  <c r="D75" i="29" s="1"/>
  <c r="L19" i="3"/>
  <c r="L186" i="3"/>
  <c r="L170" i="3"/>
  <c r="D101" i="29" s="1"/>
  <c r="L154" i="3"/>
  <c r="L138" i="3"/>
  <c r="D280" i="29" s="1"/>
  <c r="L122" i="3"/>
  <c r="D192" i="29" s="1"/>
  <c r="L106" i="3"/>
  <c r="L90" i="3"/>
  <c r="L74" i="3"/>
  <c r="L58" i="3"/>
  <c r="L42" i="3"/>
  <c r="L26" i="3"/>
  <c r="L181" i="3"/>
  <c r="L165" i="3"/>
  <c r="L149" i="3"/>
  <c r="D226" i="29" s="1"/>
  <c r="L133" i="3"/>
  <c r="D72" i="29" s="1"/>
  <c r="L117" i="3"/>
  <c r="D41" i="29" s="1"/>
  <c r="L101" i="3"/>
  <c r="D247" i="29" s="1"/>
  <c r="L85" i="3"/>
  <c r="D193" i="29" s="1"/>
  <c r="L69" i="3"/>
  <c r="L53" i="3"/>
  <c r="L37" i="3"/>
  <c r="D303" i="29" s="1"/>
  <c r="L21" i="3"/>
  <c r="D21" i="29" s="1"/>
  <c r="H21" i="29" s="1"/>
  <c r="L184" i="3"/>
  <c r="D224" i="29" s="1"/>
  <c r="L168" i="3"/>
  <c r="D236" i="29" s="1"/>
  <c r="L152" i="3"/>
  <c r="L136" i="3"/>
  <c r="D48" i="29" s="1"/>
  <c r="L120" i="3"/>
  <c r="L104" i="3"/>
  <c r="D204" i="29" s="1"/>
  <c r="L88" i="3"/>
  <c r="D231" i="29" s="1"/>
  <c r="L72" i="3"/>
  <c r="L56" i="3"/>
  <c r="D161" i="29" s="1"/>
  <c r="L40" i="3"/>
  <c r="L24" i="3"/>
  <c r="D51" i="29" s="1"/>
  <c r="L175" i="3"/>
  <c r="D133" i="29" s="1"/>
  <c r="L159" i="3"/>
  <c r="L143" i="3"/>
  <c r="L127" i="3"/>
  <c r="L111" i="3"/>
  <c r="D205" i="29" s="1"/>
  <c r="L95" i="3"/>
  <c r="L79" i="3"/>
  <c r="L63" i="3"/>
  <c r="D289" i="29" s="1"/>
  <c r="L47" i="3"/>
  <c r="D54" i="29" s="1"/>
  <c r="L31" i="3"/>
  <c r="D31" i="29" s="1"/>
  <c r="H31" i="29" s="1"/>
  <c r="L15" i="3"/>
  <c r="D150" i="29" s="1"/>
  <c r="L182" i="3"/>
  <c r="D164" i="29" s="1"/>
  <c r="L166" i="3"/>
  <c r="L150" i="3"/>
  <c r="D37" i="29" s="1"/>
  <c r="L134" i="3"/>
  <c r="L118" i="3"/>
  <c r="D251" i="29" s="1"/>
  <c r="L102" i="3"/>
  <c r="D98" i="29" s="1"/>
  <c r="L86" i="3"/>
  <c r="L70" i="3"/>
  <c r="L54" i="3"/>
  <c r="D296" i="29" s="1"/>
  <c r="L38" i="3"/>
  <c r="L22" i="3"/>
  <c r="D127" i="29" s="1"/>
  <c r="L177" i="3"/>
  <c r="L161" i="3"/>
  <c r="D202" i="29" s="1"/>
  <c r="L145" i="3"/>
  <c r="D60" i="29" s="1"/>
  <c r="L129" i="3"/>
  <c r="L113" i="3"/>
  <c r="D292" i="29" s="1"/>
  <c r="L97" i="3"/>
  <c r="L81" i="3"/>
  <c r="D275" i="29" s="1"/>
  <c r="L65" i="3"/>
  <c r="D263" i="29" s="1"/>
  <c r="L49" i="3"/>
  <c r="D77" i="29" s="1"/>
  <c r="L33" i="3"/>
  <c r="D130" i="29" s="1"/>
  <c r="L17" i="3"/>
  <c r="D44" i="29" s="1"/>
  <c r="L180" i="3"/>
  <c r="L164" i="3"/>
  <c r="D196" i="29" s="1"/>
  <c r="L148" i="3"/>
  <c r="D147" i="29" s="1"/>
  <c r="H147" i="29" s="1"/>
  <c r="L132" i="3"/>
  <c r="L116" i="3"/>
  <c r="D260" i="29" s="1"/>
  <c r="L100" i="3"/>
  <c r="L84" i="3"/>
  <c r="D250" i="29" s="1"/>
  <c r="L68" i="3"/>
  <c r="D214" i="29" s="1"/>
  <c r="L52" i="3"/>
  <c r="L36" i="3"/>
  <c r="L20" i="3"/>
  <c r="L187" i="3"/>
  <c r="D273" i="29" s="1"/>
  <c r="L171" i="3"/>
  <c r="L155" i="3"/>
  <c r="D162" i="29" s="1"/>
  <c r="L139" i="3"/>
  <c r="D47" i="29" s="1"/>
  <c r="L123" i="3"/>
  <c r="D183" i="29" s="1"/>
  <c r="L107" i="3"/>
  <c r="D241" i="29" s="1"/>
  <c r="L91" i="3"/>
  <c r="L75" i="3"/>
  <c r="L59" i="3"/>
  <c r="L43" i="3"/>
  <c r="L27" i="3"/>
  <c r="D171" i="29" s="1"/>
  <c r="L11" i="3"/>
  <c r="D100" i="29" s="1"/>
  <c r="L178" i="3"/>
  <c r="D228" i="29" s="1"/>
  <c r="L162" i="3"/>
  <c r="L146" i="3"/>
  <c r="D252" i="29" s="1"/>
  <c r="L130" i="3"/>
  <c r="L114" i="3"/>
  <c r="D268" i="29" s="1"/>
  <c r="L98" i="3"/>
  <c r="L82" i="3"/>
  <c r="L66" i="3"/>
  <c r="D262" i="29" s="1"/>
  <c r="L50" i="3"/>
  <c r="D207" i="29" s="1"/>
  <c r="L34" i="3"/>
  <c r="D85" i="29" s="1"/>
  <c r="L18" i="3"/>
  <c r="D232" i="29" s="1"/>
  <c r="L173" i="3"/>
  <c r="D240" i="29" s="1"/>
  <c r="L157" i="3"/>
  <c r="D173" i="29" s="1"/>
  <c r="L141" i="3"/>
  <c r="L125" i="3"/>
  <c r="L109" i="3"/>
  <c r="D14" i="29" s="1"/>
  <c r="L93" i="3"/>
  <c r="D32" i="29" s="1"/>
  <c r="L77" i="3"/>
  <c r="D89" i="29" s="1"/>
  <c r="L61" i="3"/>
  <c r="D238" i="29" s="1"/>
  <c r="L45" i="3"/>
  <c r="L29" i="3"/>
  <c r="D28" i="29" s="1"/>
  <c r="L13" i="3"/>
  <c r="L176" i="3"/>
  <c r="D283" i="29" s="1"/>
  <c r="L160" i="3"/>
  <c r="D206" i="29" s="1"/>
  <c r="L144" i="3"/>
  <c r="D93" i="29" s="1"/>
  <c r="L128" i="3"/>
  <c r="L112" i="3"/>
  <c r="D287" i="29" s="1"/>
  <c r="L96" i="3"/>
  <c r="L80" i="3"/>
  <c r="D194" i="29" s="1"/>
  <c r="L64" i="3"/>
  <c r="D107" i="29" s="1"/>
  <c r="L48" i="3"/>
  <c r="L32" i="3"/>
  <c r="D156" i="29" s="1"/>
  <c r="L16" i="3"/>
  <c r="D117" i="29" s="1"/>
  <c r="L183" i="3"/>
  <c r="D178" i="29" s="1"/>
  <c r="L167" i="3"/>
  <c r="D125" i="29" s="1"/>
  <c r="L151" i="3"/>
  <c r="L135" i="3"/>
  <c r="L119" i="3"/>
  <c r="D57" i="29" s="1"/>
  <c r="L103" i="3"/>
  <c r="D23" i="29" s="1"/>
  <c r="L87" i="3"/>
  <c r="D300" i="29" s="1"/>
  <c r="L71" i="3"/>
  <c r="D290" i="29" s="1"/>
  <c r="L55" i="3"/>
  <c r="D216" i="29" s="1"/>
  <c r="L39" i="3"/>
  <c r="D168" i="29" s="1"/>
  <c r="L23" i="3"/>
  <c r="L174" i="3"/>
  <c r="L158" i="3"/>
  <c r="D34" i="29" s="1"/>
  <c r="L142" i="3"/>
  <c r="L126" i="3"/>
  <c r="D16" i="29" s="1"/>
  <c r="L110" i="3"/>
  <c r="D13" i="29" s="1"/>
  <c r="L94" i="3"/>
  <c r="D257" i="29" s="1"/>
  <c r="L78" i="3"/>
  <c r="D219" i="29" s="1"/>
  <c r="L62" i="3"/>
  <c r="D234" i="29" s="1"/>
  <c r="L46" i="3"/>
  <c r="D169" i="29" s="1"/>
  <c r="L30" i="3"/>
  <c r="D113" i="29" s="1"/>
  <c r="L14" i="3"/>
  <c r="D56" i="29" s="1"/>
  <c r="AB11" i="16"/>
  <c r="W11" i="16"/>
  <c r="U10" i="16"/>
  <c r="S10" i="16"/>
  <c r="G10" i="16"/>
  <c r="D189" i="29" l="1"/>
  <c r="D99" i="29"/>
  <c r="D105" i="29"/>
  <c r="H105" i="29" s="1"/>
  <c r="D143" i="29"/>
  <c r="D33" i="29"/>
  <c r="D157" i="29"/>
  <c r="D115" i="29"/>
  <c r="D84" i="29"/>
  <c r="H84" i="29" s="1"/>
  <c r="D92" i="29"/>
  <c r="D129" i="29"/>
  <c r="D155" i="29"/>
  <c r="H155" i="29" s="1"/>
  <c r="D120" i="29"/>
  <c r="H120" i="29" s="1"/>
  <c r="D55" i="29"/>
  <c r="D149" i="29"/>
  <c r="D134" i="29"/>
  <c r="D139" i="29"/>
  <c r="H139" i="29" s="1"/>
  <c r="D61" i="29"/>
  <c r="D124" i="29"/>
  <c r="D11" i="29"/>
  <c r="H11" i="29" s="1"/>
  <c r="D35" i="29"/>
  <c r="H35" i="29" s="1"/>
  <c r="D163" i="29"/>
  <c r="H163" i="29" s="1"/>
  <c r="D36" i="29"/>
  <c r="D126" i="29"/>
  <c r="D174" i="29"/>
  <c r="H174" i="29" s="1"/>
  <c r="D175" i="29"/>
  <c r="D53" i="29"/>
  <c r="D40" i="29"/>
  <c r="D94" i="29"/>
  <c r="D116" i="29"/>
  <c r="H116" i="29" s="1"/>
  <c r="D146" i="29"/>
  <c r="H146" i="29" s="1"/>
  <c r="D165" i="29"/>
  <c r="H165" i="29" s="1"/>
  <c r="D103" i="29"/>
  <c r="H103" i="29" s="1"/>
  <c r="D20" i="29"/>
  <c r="D137" i="29"/>
  <c r="D104" i="29"/>
  <c r="D46" i="29"/>
  <c r="D184" i="29"/>
  <c r="D95" i="29"/>
  <c r="H95" i="29" s="1"/>
  <c r="D132" i="29"/>
  <c r="H132" i="29" s="1"/>
  <c r="D42" i="29"/>
  <c r="H42" i="29" s="1"/>
  <c r="D70" i="29"/>
  <c r="D67" i="29"/>
  <c r="D59" i="29"/>
  <c r="D69" i="29"/>
  <c r="D87" i="29"/>
  <c r="D80" i="29"/>
  <c r="D285" i="29"/>
  <c r="D154" i="29"/>
  <c r="H154" i="29" s="1"/>
  <c r="D177" i="29"/>
  <c r="H177" i="29" s="1"/>
  <c r="D71" i="29"/>
  <c r="H71" i="29" s="1"/>
  <c r="D108" i="29"/>
  <c r="H108" i="29" s="1"/>
  <c r="D62" i="29"/>
  <c r="H62" i="29" s="1"/>
  <c r="D245" i="29"/>
  <c r="D291" i="29"/>
  <c r="D30" i="29"/>
  <c r="H30" i="29" s="1"/>
  <c r="D81" i="29"/>
  <c r="H81" i="29" s="1"/>
  <c r="D294" i="29"/>
  <c r="H294" i="29" s="1"/>
  <c r="D212" i="29"/>
  <c r="H212" i="29" s="1"/>
  <c r="D22" i="29"/>
  <c r="H22" i="29" s="1"/>
  <c r="D86" i="29"/>
  <c r="D109" i="29"/>
  <c r="D114" i="29"/>
  <c r="D18" i="29"/>
  <c r="D200" i="29"/>
  <c r="H200" i="29" s="1"/>
  <c r="D242" i="29"/>
  <c r="H242" i="29" s="1"/>
  <c r="D148" i="29"/>
  <c r="H148" i="29" s="1"/>
  <c r="D45" i="29"/>
  <c r="H45" i="29" s="1"/>
  <c r="D182" i="29"/>
  <c r="H182" i="29" s="1"/>
  <c r="D123" i="29"/>
  <c r="H123" i="29" s="1"/>
  <c r="D299" i="29"/>
  <c r="H299" i="29" s="1"/>
  <c r="D198" i="29"/>
  <c r="H198" i="29" s="1"/>
  <c r="D244" i="29"/>
  <c r="H244" i="29" s="1"/>
  <c r="D261" i="29"/>
  <c r="H261" i="29" s="1"/>
  <c r="D259" i="29"/>
  <c r="H259" i="29" s="1"/>
  <c r="D225" i="29"/>
  <c r="H225" i="29" s="1"/>
  <c r="D152" i="29"/>
  <c r="H152" i="29" s="1"/>
  <c r="D15" i="29"/>
  <c r="D258" i="29"/>
  <c r="H258" i="29" s="1"/>
  <c r="D27" i="29"/>
  <c r="H27" i="29" s="1"/>
  <c r="D227" i="29"/>
  <c r="H227" i="29" s="1"/>
  <c r="D255" i="29"/>
  <c r="H255" i="29" s="1"/>
  <c r="D88" i="29"/>
  <c r="H88" i="29" s="1"/>
  <c r="D172" i="29"/>
  <c r="H172" i="29" s="1"/>
  <c r="D136" i="29"/>
  <c r="H136" i="29" s="1"/>
  <c r="D82" i="29"/>
  <c r="H82" i="29" s="1"/>
  <c r="D237" i="29"/>
  <c r="H237" i="29" s="1"/>
  <c r="D158" i="29"/>
  <c r="D218" i="29"/>
  <c r="H218" i="29" s="1"/>
  <c r="D25" i="29"/>
  <c r="H25" i="29" s="1"/>
  <c r="D64" i="29"/>
  <c r="D38" i="29"/>
  <c r="H38" i="29" s="1"/>
  <c r="D209" i="29"/>
  <c r="H209" i="29" s="1"/>
  <c r="D185" i="29"/>
  <c r="H185" i="29" s="1"/>
  <c r="D191" i="29"/>
  <c r="H191" i="29" s="1"/>
  <c r="D265" i="29"/>
  <c r="H265" i="29" s="1"/>
  <c r="D217" i="29"/>
  <c r="H217" i="29" s="1"/>
  <c r="D301" i="29"/>
  <c r="H301" i="29" s="1"/>
  <c r="D248" i="29"/>
  <c r="H248" i="29" s="1"/>
  <c r="D91" i="29"/>
  <c r="H91" i="29" s="1"/>
  <c r="D286" i="29"/>
  <c r="H286" i="29" s="1"/>
  <c r="D102" i="29"/>
  <c r="H102" i="29" s="1"/>
  <c r="D122" i="29"/>
  <c r="H122" i="29" s="1"/>
  <c r="D142" i="29"/>
  <c r="H142" i="29" s="1"/>
  <c r="D65" i="29"/>
  <c r="H65" i="29" s="1"/>
  <c r="D43" i="29"/>
  <c r="H43" i="29" s="1"/>
  <c r="D74" i="29"/>
  <c r="D176" i="29"/>
  <c r="D288" i="29"/>
  <c r="H288" i="29" s="1"/>
  <c r="D76" i="29"/>
  <c r="D203" i="29"/>
  <c r="H203" i="29" s="1"/>
  <c r="D279" i="29"/>
  <c r="H279" i="29" s="1"/>
  <c r="D83" i="29"/>
  <c r="H83" i="29" s="1"/>
  <c r="D229" i="29"/>
  <c r="H229" i="29" s="1"/>
  <c r="D159" i="29"/>
  <c r="H159" i="29" s="1"/>
  <c r="D170" i="29"/>
  <c r="H170" i="29" s="1"/>
  <c r="D282" i="29"/>
  <c r="H282" i="29" s="1"/>
  <c r="D254" i="29"/>
  <c r="H254" i="29" s="1"/>
  <c r="D24" i="29"/>
  <c r="H24" i="29" s="1"/>
  <c r="D230" i="29"/>
  <c r="H230" i="29" s="1"/>
  <c r="D223" i="29"/>
  <c r="H223" i="29" s="1"/>
  <c r="D128" i="29"/>
  <c r="D271" i="29"/>
  <c r="D63" i="29"/>
  <c r="H63" i="29" s="1"/>
  <c r="D235" i="29"/>
  <c r="H235" i="29" s="1"/>
  <c r="D167" i="29"/>
  <c r="D52" i="29"/>
  <c r="D140" i="29"/>
  <c r="D138" i="29"/>
  <c r="H138" i="29" s="1"/>
  <c r="D144" i="29"/>
  <c r="H144" i="29" s="1"/>
  <c r="D17" i="29"/>
  <c r="H17" i="29" s="1"/>
  <c r="D190" i="29"/>
  <c r="H190" i="29" s="1"/>
  <c r="D135" i="29"/>
  <c r="H135" i="29" s="1"/>
  <c r="D121" i="29"/>
  <c r="H121" i="29" s="1"/>
  <c r="D188" i="29"/>
  <c r="H188" i="29" s="1"/>
  <c r="D39" i="29"/>
  <c r="H39" i="29" s="1"/>
  <c r="D96" i="29"/>
  <c r="H96" i="29" s="1"/>
  <c r="D233" i="29"/>
  <c r="H233" i="29" s="1"/>
  <c r="D278" i="29"/>
  <c r="H278" i="29" s="1"/>
  <c r="D58" i="29"/>
  <c r="D213" i="29"/>
  <c r="H213" i="29" s="1"/>
  <c r="D73" i="29"/>
  <c r="H73" i="29" s="1"/>
  <c r="D112" i="29"/>
  <c r="H112" i="29" s="1"/>
  <c r="D49" i="29"/>
  <c r="H49" i="29" s="1"/>
  <c r="D110" i="29"/>
  <c r="H110" i="29" s="1"/>
  <c r="D222" i="29"/>
  <c r="H222" i="29" s="1"/>
  <c r="D187" i="29"/>
  <c r="H187" i="29" s="1"/>
  <c r="D266" i="29"/>
  <c r="H266" i="29" s="1"/>
  <c r="D78" i="29"/>
  <c r="H78" i="29" s="1"/>
  <c r="D50" i="29"/>
  <c r="H50" i="29" s="1"/>
  <c r="D256" i="29"/>
  <c r="H256" i="29" s="1"/>
  <c r="D272" i="29"/>
  <c r="H272" i="29" s="1"/>
  <c r="D131" i="29"/>
  <c r="H131" i="29" s="1"/>
  <c r="D97" i="29"/>
  <c r="D246" i="29"/>
  <c r="H246" i="29" s="1"/>
  <c r="D119" i="29"/>
  <c r="H119" i="29" s="1"/>
  <c r="D160" i="29"/>
  <c r="H160" i="29" s="1"/>
  <c r="D302" i="29"/>
  <c r="D269" i="29"/>
  <c r="H269" i="29" s="1"/>
  <c r="D111" i="29"/>
  <c r="H111" i="29" s="1"/>
  <c r="D145" i="29"/>
  <c r="H145" i="29" s="1"/>
  <c r="D12" i="29"/>
  <c r="H12" i="29" s="1"/>
  <c r="D180" i="29"/>
  <c r="H180" i="29" s="1"/>
  <c r="D264" i="29"/>
  <c r="H264" i="29" s="1"/>
  <c r="D267" i="29"/>
  <c r="H267" i="29" s="1"/>
  <c r="D151" i="29"/>
  <c r="H151" i="29" s="1"/>
  <c r="D181" i="29"/>
  <c r="H181" i="29" s="1"/>
  <c r="D29" i="29"/>
  <c r="H29" i="29" s="1"/>
  <c r="D215" i="29"/>
  <c r="H215" i="29" s="1"/>
  <c r="D274" i="29"/>
  <c r="H274" i="29" s="1"/>
  <c r="D19" i="29"/>
  <c r="H19" i="29" s="1"/>
  <c r="D276" i="29"/>
  <c r="H276" i="29" s="1"/>
  <c r="D79" i="29"/>
  <c r="H79" i="29" s="1"/>
  <c r="H57" i="29"/>
  <c r="H268" i="29"/>
  <c r="H273" i="29"/>
  <c r="H134" i="29"/>
  <c r="H205" i="29"/>
  <c r="H226" i="29"/>
  <c r="H61" i="29"/>
  <c r="H124" i="29"/>
  <c r="H239" i="29"/>
  <c r="H298" i="29"/>
  <c r="H234" i="29"/>
  <c r="H175" i="29"/>
  <c r="H53" i="29"/>
  <c r="H240" i="29"/>
  <c r="H40" i="29"/>
  <c r="H302" i="29"/>
  <c r="H296" i="29"/>
  <c r="H164" i="29"/>
  <c r="H94" i="29"/>
  <c r="H231" i="29"/>
  <c r="H303" i="29"/>
  <c r="H192" i="29"/>
  <c r="H220" i="29"/>
  <c r="H281" i="29"/>
  <c r="H113" i="29"/>
  <c r="H58" i="29"/>
  <c r="H196" i="29"/>
  <c r="H292" i="29"/>
  <c r="H20" i="29"/>
  <c r="H150" i="29"/>
  <c r="H137" i="29"/>
  <c r="H204" i="29"/>
  <c r="H104" i="29"/>
  <c r="H46" i="29"/>
  <c r="H280" i="29"/>
  <c r="H270" i="29"/>
  <c r="H245" i="29"/>
  <c r="H291" i="29"/>
  <c r="H184" i="29"/>
  <c r="H80" i="29"/>
  <c r="H86" i="29"/>
  <c r="H285" i="29"/>
  <c r="H109" i="29"/>
  <c r="H114" i="29"/>
  <c r="H295" i="29"/>
  <c r="H18" i="29"/>
  <c r="H107" i="29"/>
  <c r="H275" i="29"/>
  <c r="H168" i="29"/>
  <c r="H287" i="29"/>
  <c r="H158" i="29"/>
  <c r="H89" i="29"/>
  <c r="H70" i="29"/>
  <c r="H67" i="29"/>
  <c r="H59" i="29"/>
  <c r="H69" i="29"/>
  <c r="H87" i="29"/>
  <c r="H13" i="29"/>
  <c r="H290" i="29"/>
  <c r="H117" i="29"/>
  <c r="H93" i="29"/>
  <c r="H32" i="29"/>
  <c r="H207" i="29"/>
  <c r="H228" i="29"/>
  <c r="H183" i="29"/>
  <c r="H214" i="29"/>
  <c r="H44" i="29"/>
  <c r="H60" i="29"/>
  <c r="H98" i="29"/>
  <c r="H54" i="29"/>
  <c r="H133" i="29"/>
  <c r="H48" i="29"/>
  <c r="H193" i="29"/>
  <c r="H101" i="29"/>
  <c r="H26" i="29"/>
  <c r="H15" i="29"/>
  <c r="H166" i="29"/>
  <c r="H90" i="29"/>
  <c r="H34" i="29"/>
  <c r="H169" i="29"/>
  <c r="H28" i="29"/>
  <c r="H55" i="29"/>
  <c r="H149" i="29"/>
  <c r="H219" i="29"/>
  <c r="H125" i="29"/>
  <c r="H232" i="29"/>
  <c r="H257" i="29"/>
  <c r="H241" i="29"/>
  <c r="H300" i="29"/>
  <c r="H206" i="29"/>
  <c r="H14" i="29"/>
  <c r="H100" i="29"/>
  <c r="H47" i="29"/>
  <c r="H250" i="29"/>
  <c r="H130" i="29"/>
  <c r="H202" i="29"/>
  <c r="H251" i="29"/>
  <c r="H289" i="29"/>
  <c r="H51" i="29"/>
  <c r="H247" i="29"/>
  <c r="H64" i="29"/>
  <c r="H189" i="29"/>
  <c r="H99" i="29"/>
  <c r="H194" i="29"/>
  <c r="H173" i="29"/>
  <c r="H238" i="29"/>
  <c r="H252" i="29"/>
  <c r="H216" i="29"/>
  <c r="H178" i="29"/>
  <c r="H85" i="29"/>
  <c r="H16" i="29"/>
  <c r="H156" i="29"/>
  <c r="H262" i="29"/>
  <c r="H56" i="29"/>
  <c r="H36" i="29"/>
  <c r="H23" i="29"/>
  <c r="H97" i="29"/>
  <c r="H283" i="29"/>
  <c r="H143" i="29"/>
  <c r="H126" i="29"/>
  <c r="H171" i="29"/>
  <c r="H162" i="29"/>
  <c r="H128" i="29"/>
  <c r="H77" i="29"/>
  <c r="H33" i="29"/>
  <c r="H157" i="29"/>
  <c r="H236" i="29"/>
  <c r="H41" i="29"/>
  <c r="H74" i="29"/>
  <c r="H176" i="29"/>
  <c r="H115" i="29"/>
  <c r="H76" i="29"/>
  <c r="H284" i="29"/>
  <c r="H271" i="29"/>
  <c r="H92" i="29"/>
  <c r="H260" i="29"/>
  <c r="H263" i="29"/>
  <c r="H127" i="29"/>
  <c r="H37" i="29"/>
  <c r="H167" i="29"/>
  <c r="H161" i="29"/>
  <c r="H224" i="29"/>
  <c r="H72" i="29"/>
  <c r="H52" i="29"/>
  <c r="H75" i="29"/>
  <c r="H140" i="29"/>
  <c r="H129" i="29"/>
  <c r="L10" i="3"/>
  <c r="S46" i="21"/>
  <c r="R46" i="21" s="1"/>
  <c r="N46" i="3"/>
  <c r="O46" i="3"/>
  <c r="S199" i="21"/>
  <c r="R199" i="21" s="1"/>
  <c r="O199" i="3"/>
  <c r="N199" i="3"/>
  <c r="S224" i="21"/>
  <c r="R224" i="21" s="1"/>
  <c r="O224" i="3"/>
  <c r="N224" i="3"/>
  <c r="S18" i="21"/>
  <c r="R18" i="21" s="1"/>
  <c r="N18" i="3"/>
  <c r="O18" i="3"/>
  <c r="S43" i="21"/>
  <c r="R43" i="21" s="1"/>
  <c r="O43" i="3"/>
  <c r="N43" i="3"/>
  <c r="S132" i="21"/>
  <c r="R132" i="21" s="1"/>
  <c r="O132" i="3"/>
  <c r="N132" i="3"/>
  <c r="S225" i="21"/>
  <c r="R225" i="21" s="1"/>
  <c r="O225" i="3"/>
  <c r="N225" i="3"/>
  <c r="O262" i="3"/>
  <c r="N262" i="3"/>
  <c r="S262" i="21"/>
  <c r="R262" i="21" s="1"/>
  <c r="S56" i="21"/>
  <c r="R56" i="21" s="1"/>
  <c r="O56" i="3"/>
  <c r="N56" i="3"/>
  <c r="S21" i="21"/>
  <c r="R21" i="21" s="1"/>
  <c r="N21" i="3"/>
  <c r="O21" i="3"/>
  <c r="S58" i="21"/>
  <c r="R58" i="21" s="1"/>
  <c r="N58" i="3"/>
  <c r="O58" i="3"/>
  <c r="S19" i="21"/>
  <c r="R19" i="21" s="1"/>
  <c r="O19" i="3"/>
  <c r="N19" i="3"/>
  <c r="S211" i="21"/>
  <c r="R211" i="21" s="1"/>
  <c r="N211" i="3"/>
  <c r="O211" i="3"/>
  <c r="N172" i="3"/>
  <c r="S172" i="21"/>
  <c r="R172" i="21" s="1"/>
  <c r="O172" i="3"/>
  <c r="S236" i="21"/>
  <c r="R236" i="21" s="1"/>
  <c r="O236" i="3"/>
  <c r="N236" i="3"/>
  <c r="S135" i="21"/>
  <c r="R135" i="21" s="1"/>
  <c r="O135" i="3"/>
  <c r="N135" i="3"/>
  <c r="S288" i="21"/>
  <c r="R288" i="21" s="1"/>
  <c r="O288" i="3"/>
  <c r="N288" i="3"/>
  <c r="S82" i="21"/>
  <c r="R82" i="21" s="1"/>
  <c r="N82" i="3"/>
  <c r="O82" i="3"/>
  <c r="S107" i="21"/>
  <c r="R107" i="21" s="1"/>
  <c r="N107" i="3"/>
  <c r="O107" i="3"/>
  <c r="S196" i="21"/>
  <c r="R196" i="21" s="1"/>
  <c r="O196" i="3"/>
  <c r="N196" i="3"/>
  <c r="S161" i="21"/>
  <c r="R161" i="21" s="1"/>
  <c r="O161" i="3"/>
  <c r="N161" i="3"/>
  <c r="S198" i="21"/>
  <c r="R198" i="21" s="1"/>
  <c r="N198" i="3"/>
  <c r="O198" i="3"/>
  <c r="S223" i="21"/>
  <c r="R223" i="21" s="1"/>
  <c r="N223" i="3"/>
  <c r="O223" i="3"/>
  <c r="S248" i="21"/>
  <c r="R248" i="21" s="1"/>
  <c r="N248" i="3"/>
  <c r="O248" i="3"/>
  <c r="S213" i="21"/>
  <c r="R213" i="21" s="1"/>
  <c r="N213" i="3"/>
  <c r="O213" i="3"/>
  <c r="N122" i="3"/>
  <c r="O122" i="3"/>
  <c r="S122" i="21"/>
  <c r="R122" i="21" s="1"/>
  <c r="S147" i="21"/>
  <c r="R147" i="21" s="1"/>
  <c r="O147" i="3"/>
  <c r="N147" i="3"/>
  <c r="S108" i="21"/>
  <c r="R108" i="21" s="1"/>
  <c r="O108" i="3"/>
  <c r="N108" i="3"/>
  <c r="S73" i="21"/>
  <c r="R73" i="21" s="1"/>
  <c r="O73" i="3"/>
  <c r="N73" i="3"/>
  <c r="S62" i="21"/>
  <c r="R62" i="21" s="1"/>
  <c r="N62" i="3"/>
  <c r="O62" i="3"/>
  <c r="S126" i="21"/>
  <c r="R126" i="21" s="1"/>
  <c r="O126" i="3"/>
  <c r="N126" i="3"/>
  <c r="S190" i="21"/>
  <c r="R190" i="21" s="1"/>
  <c r="N190" i="3"/>
  <c r="O190" i="3"/>
  <c r="S254" i="21"/>
  <c r="R254" i="21" s="1"/>
  <c r="O254" i="3"/>
  <c r="N254" i="3"/>
  <c r="S23" i="21"/>
  <c r="R23" i="21" s="1"/>
  <c r="O23" i="3"/>
  <c r="N23" i="3"/>
  <c r="S87" i="21"/>
  <c r="R87" i="21" s="1"/>
  <c r="O87" i="3"/>
  <c r="N87" i="3"/>
  <c r="S151" i="21"/>
  <c r="R151" i="21" s="1"/>
  <c r="O151" i="3"/>
  <c r="N151" i="3"/>
  <c r="S215" i="21"/>
  <c r="R215" i="21" s="1"/>
  <c r="O215" i="3"/>
  <c r="N215" i="3"/>
  <c r="S279" i="21"/>
  <c r="R279" i="21" s="1"/>
  <c r="O279" i="3"/>
  <c r="N279" i="3"/>
  <c r="S48" i="21"/>
  <c r="R48" i="21" s="1"/>
  <c r="O48" i="3"/>
  <c r="N48" i="3"/>
  <c r="S112" i="21"/>
  <c r="R112" i="21" s="1"/>
  <c r="O112" i="3"/>
  <c r="N112" i="3"/>
  <c r="S176" i="21"/>
  <c r="R176" i="21" s="1"/>
  <c r="O176" i="3"/>
  <c r="N176" i="3"/>
  <c r="S240" i="21"/>
  <c r="R240" i="21" s="1"/>
  <c r="N240" i="3"/>
  <c r="O240" i="3"/>
  <c r="S13" i="21"/>
  <c r="R13" i="21" s="1"/>
  <c r="O13" i="3"/>
  <c r="N13" i="3"/>
  <c r="S77" i="21"/>
  <c r="R77" i="21" s="1"/>
  <c r="N77" i="3"/>
  <c r="O77" i="3"/>
  <c r="S141" i="21"/>
  <c r="R141" i="21" s="1"/>
  <c r="N141" i="3"/>
  <c r="O141" i="3"/>
  <c r="N205" i="3"/>
  <c r="O205" i="3"/>
  <c r="S205" i="21"/>
  <c r="R205" i="21" s="1"/>
  <c r="S269" i="21"/>
  <c r="R269" i="21" s="1"/>
  <c r="N269" i="3"/>
  <c r="O269" i="3"/>
  <c r="S34" i="21"/>
  <c r="R34" i="21" s="1"/>
  <c r="O34" i="3"/>
  <c r="N34" i="3"/>
  <c r="S98" i="21"/>
  <c r="R98" i="21" s="1"/>
  <c r="N98" i="3"/>
  <c r="O98" i="3"/>
  <c r="S162" i="21"/>
  <c r="R162" i="21" s="1"/>
  <c r="O162" i="3"/>
  <c r="N162" i="3"/>
  <c r="S226" i="21"/>
  <c r="R226" i="21" s="1"/>
  <c r="O226" i="3"/>
  <c r="N226" i="3"/>
  <c r="S290" i="21"/>
  <c r="R290" i="21" s="1"/>
  <c r="N290" i="3"/>
  <c r="O290" i="3"/>
  <c r="S59" i="21"/>
  <c r="R59" i="21" s="1"/>
  <c r="O59" i="3"/>
  <c r="N59" i="3"/>
  <c r="S123" i="21"/>
  <c r="R123" i="21" s="1"/>
  <c r="O123" i="3"/>
  <c r="N123" i="3"/>
  <c r="S187" i="21"/>
  <c r="R187" i="21" s="1"/>
  <c r="O187" i="3"/>
  <c r="N187" i="3"/>
  <c r="O251" i="3"/>
  <c r="S251" i="21"/>
  <c r="R251" i="21" s="1"/>
  <c r="N251" i="3"/>
  <c r="S20" i="21"/>
  <c r="R20" i="21" s="1"/>
  <c r="O20" i="3"/>
  <c r="N20" i="3"/>
  <c r="S84" i="21"/>
  <c r="R84" i="21" s="1"/>
  <c r="O84" i="3"/>
  <c r="N84" i="3"/>
  <c r="S148" i="21"/>
  <c r="R148" i="21" s="1"/>
  <c r="N148" i="3"/>
  <c r="O148" i="3"/>
  <c r="S212" i="21"/>
  <c r="R212" i="21" s="1"/>
  <c r="N212" i="3"/>
  <c r="O212" i="3"/>
  <c r="N276" i="3"/>
  <c r="S276" i="21"/>
  <c r="R276" i="21" s="1"/>
  <c r="O276" i="3"/>
  <c r="S49" i="21"/>
  <c r="R49" i="21" s="1"/>
  <c r="N49" i="3"/>
  <c r="O49" i="3"/>
  <c r="S113" i="21"/>
  <c r="R113" i="21" s="1"/>
  <c r="O113" i="3"/>
  <c r="N113" i="3"/>
  <c r="S177" i="21"/>
  <c r="R177" i="21" s="1"/>
  <c r="N177" i="3"/>
  <c r="O177" i="3"/>
  <c r="S241" i="21"/>
  <c r="R241" i="21" s="1"/>
  <c r="N241" i="3"/>
  <c r="O241" i="3"/>
  <c r="S22" i="21"/>
  <c r="R22" i="21" s="1"/>
  <c r="N22" i="3"/>
  <c r="O22" i="3"/>
  <c r="S86" i="21"/>
  <c r="R86" i="21" s="1"/>
  <c r="O86" i="3"/>
  <c r="N86" i="3"/>
  <c r="S150" i="21"/>
  <c r="R150" i="21" s="1"/>
  <c r="O150" i="3"/>
  <c r="N150" i="3"/>
  <c r="S214" i="21"/>
  <c r="R214" i="21" s="1"/>
  <c r="N214" i="3"/>
  <c r="O214" i="3"/>
  <c r="S278" i="21"/>
  <c r="R278" i="21" s="1"/>
  <c r="O278" i="3"/>
  <c r="N278" i="3"/>
  <c r="S47" i="21"/>
  <c r="R47" i="21" s="1"/>
  <c r="O47" i="3"/>
  <c r="N47" i="3"/>
  <c r="S111" i="21"/>
  <c r="R111" i="21" s="1"/>
  <c r="O111" i="3"/>
  <c r="N111" i="3"/>
  <c r="S175" i="21"/>
  <c r="R175" i="21" s="1"/>
  <c r="N175" i="3"/>
  <c r="O175" i="3"/>
  <c r="S239" i="21"/>
  <c r="R239" i="21" s="1"/>
  <c r="O239" i="3"/>
  <c r="N239" i="3"/>
  <c r="S303" i="21"/>
  <c r="R303" i="21" s="1"/>
  <c r="O303" i="3"/>
  <c r="N303" i="3"/>
  <c r="S72" i="21"/>
  <c r="R72" i="21" s="1"/>
  <c r="O72" i="3"/>
  <c r="N72" i="3"/>
  <c r="S136" i="21"/>
  <c r="R136" i="21" s="1"/>
  <c r="O136" i="3"/>
  <c r="N136" i="3"/>
  <c r="S200" i="21"/>
  <c r="R200" i="21" s="1"/>
  <c r="O200" i="3"/>
  <c r="N200" i="3"/>
  <c r="S264" i="21"/>
  <c r="R264" i="21" s="1"/>
  <c r="N264" i="3"/>
  <c r="O264" i="3"/>
  <c r="S37" i="21"/>
  <c r="R37" i="21" s="1"/>
  <c r="N37" i="3"/>
  <c r="O37" i="3"/>
  <c r="S101" i="21"/>
  <c r="R101" i="21" s="1"/>
  <c r="O101" i="3"/>
  <c r="N101" i="3"/>
  <c r="S165" i="21"/>
  <c r="R165" i="21" s="1"/>
  <c r="O165" i="3"/>
  <c r="N165" i="3"/>
  <c r="S229" i="21"/>
  <c r="R229" i="21" s="1"/>
  <c r="N229" i="3"/>
  <c r="O229" i="3"/>
  <c r="S293" i="21"/>
  <c r="R293" i="21" s="1"/>
  <c r="N293" i="3"/>
  <c r="O293" i="3"/>
  <c r="S74" i="21"/>
  <c r="R74" i="21" s="1"/>
  <c r="O74" i="3"/>
  <c r="N74" i="3"/>
  <c r="S138" i="21"/>
  <c r="R138" i="21" s="1"/>
  <c r="O138" i="3"/>
  <c r="N138" i="3"/>
  <c r="S202" i="21"/>
  <c r="R202" i="21" s="1"/>
  <c r="O202" i="3"/>
  <c r="N202" i="3"/>
  <c r="N266" i="3"/>
  <c r="S266" i="21"/>
  <c r="R266" i="21" s="1"/>
  <c r="O266" i="3"/>
  <c r="S35" i="21"/>
  <c r="R35" i="21" s="1"/>
  <c r="N35" i="3"/>
  <c r="O35" i="3"/>
  <c r="S99" i="21"/>
  <c r="R99" i="21" s="1"/>
  <c r="O99" i="3"/>
  <c r="N99" i="3"/>
  <c r="S163" i="21"/>
  <c r="R163" i="21" s="1"/>
  <c r="N163" i="3"/>
  <c r="O163" i="3"/>
  <c r="S227" i="21"/>
  <c r="R227" i="21" s="1"/>
  <c r="O227" i="3"/>
  <c r="N227" i="3"/>
  <c r="S291" i="21"/>
  <c r="R291" i="21" s="1"/>
  <c r="O291" i="3"/>
  <c r="N291" i="3"/>
  <c r="S60" i="21"/>
  <c r="R60" i="21" s="1"/>
  <c r="N60" i="3"/>
  <c r="O60" i="3"/>
  <c r="S124" i="21"/>
  <c r="R124" i="21" s="1"/>
  <c r="O124" i="3"/>
  <c r="N124" i="3"/>
  <c r="S188" i="21"/>
  <c r="R188" i="21" s="1"/>
  <c r="O188" i="3"/>
  <c r="N188" i="3"/>
  <c r="S252" i="21"/>
  <c r="R252" i="21" s="1"/>
  <c r="O252" i="3"/>
  <c r="N252" i="3"/>
  <c r="S25" i="21"/>
  <c r="R25" i="21" s="1"/>
  <c r="O25" i="3"/>
  <c r="N25" i="3"/>
  <c r="S89" i="21"/>
  <c r="R89" i="21" s="1"/>
  <c r="O89" i="3"/>
  <c r="N89" i="3"/>
  <c r="S153" i="21"/>
  <c r="R153" i="21" s="1"/>
  <c r="O153" i="3"/>
  <c r="N153" i="3"/>
  <c r="S217" i="21"/>
  <c r="R217" i="21" s="1"/>
  <c r="N217" i="3"/>
  <c r="O217" i="3"/>
  <c r="S281" i="21"/>
  <c r="R281" i="21" s="1"/>
  <c r="O281" i="3"/>
  <c r="N281" i="3"/>
  <c r="S238" i="21"/>
  <c r="R238" i="21" s="1"/>
  <c r="N238" i="3"/>
  <c r="O238" i="3"/>
  <c r="S253" i="21"/>
  <c r="R253" i="21" s="1"/>
  <c r="N253" i="3"/>
  <c r="O253" i="3"/>
  <c r="S289" i="21"/>
  <c r="R289" i="21" s="1"/>
  <c r="N289" i="3"/>
  <c r="O289" i="3"/>
  <c r="S265" i="21"/>
  <c r="R265" i="21" s="1"/>
  <c r="N265" i="3"/>
  <c r="O265" i="3"/>
  <c r="N110" i="3"/>
  <c r="S110" i="21"/>
  <c r="R110" i="21" s="1"/>
  <c r="O110" i="3"/>
  <c r="S71" i="21"/>
  <c r="R71" i="21" s="1"/>
  <c r="O71" i="3"/>
  <c r="N71" i="3"/>
  <c r="S32" i="21"/>
  <c r="R32" i="21" s="1"/>
  <c r="O32" i="3"/>
  <c r="N32" i="3"/>
  <c r="S125" i="21"/>
  <c r="R125" i="21" s="1"/>
  <c r="O125" i="3"/>
  <c r="N125" i="3"/>
  <c r="N299" i="3"/>
  <c r="O299" i="3"/>
  <c r="S299" i="21"/>
  <c r="R299" i="21" s="1"/>
  <c r="S95" i="21"/>
  <c r="R95" i="21" s="1"/>
  <c r="O95" i="3"/>
  <c r="N95" i="3"/>
  <c r="S201" i="21"/>
  <c r="R201" i="21" s="1"/>
  <c r="N201" i="3"/>
  <c r="O201" i="3"/>
  <c r="S14" i="21"/>
  <c r="R14" i="21" s="1"/>
  <c r="O14" i="3"/>
  <c r="N14" i="3"/>
  <c r="S78" i="21"/>
  <c r="R78" i="21" s="1"/>
  <c r="O78" i="3"/>
  <c r="N78" i="3"/>
  <c r="S142" i="21"/>
  <c r="R142" i="21" s="1"/>
  <c r="O142" i="3"/>
  <c r="N142" i="3"/>
  <c r="S206" i="21"/>
  <c r="R206" i="21" s="1"/>
  <c r="N206" i="3"/>
  <c r="O206" i="3"/>
  <c r="S270" i="21"/>
  <c r="R270" i="21" s="1"/>
  <c r="O270" i="3"/>
  <c r="N270" i="3"/>
  <c r="S39" i="21"/>
  <c r="R39" i="21" s="1"/>
  <c r="O39" i="3"/>
  <c r="N39" i="3"/>
  <c r="S103" i="21"/>
  <c r="R103" i="21" s="1"/>
  <c r="N103" i="3"/>
  <c r="O103" i="3"/>
  <c r="S167" i="21"/>
  <c r="R167" i="21" s="1"/>
  <c r="O167" i="3"/>
  <c r="N167" i="3"/>
  <c r="S231" i="21"/>
  <c r="R231" i="21" s="1"/>
  <c r="O231" i="3"/>
  <c r="N231" i="3"/>
  <c r="S295" i="21"/>
  <c r="R295" i="21" s="1"/>
  <c r="O295" i="3"/>
  <c r="N295" i="3"/>
  <c r="S64" i="21"/>
  <c r="R64" i="21" s="1"/>
  <c r="O64" i="3"/>
  <c r="N64" i="3"/>
  <c r="S128" i="21"/>
  <c r="R128" i="21" s="1"/>
  <c r="O128" i="3"/>
  <c r="N128" i="3"/>
  <c r="S192" i="21"/>
  <c r="R192" i="21" s="1"/>
  <c r="O192" i="3"/>
  <c r="N192" i="3"/>
  <c r="S256" i="21"/>
  <c r="R256" i="21" s="1"/>
  <c r="O256" i="3"/>
  <c r="N256" i="3"/>
  <c r="S29" i="21"/>
  <c r="R29" i="21" s="1"/>
  <c r="N29" i="3"/>
  <c r="O29" i="3"/>
  <c r="S93" i="21"/>
  <c r="R93" i="21" s="1"/>
  <c r="O93" i="3"/>
  <c r="N93" i="3"/>
  <c r="S157" i="21"/>
  <c r="R157" i="21" s="1"/>
  <c r="O157" i="3"/>
  <c r="N157" i="3"/>
  <c r="S221" i="21"/>
  <c r="R221" i="21" s="1"/>
  <c r="O221" i="3"/>
  <c r="N221" i="3"/>
  <c r="S285" i="21"/>
  <c r="R285" i="21" s="1"/>
  <c r="O285" i="3"/>
  <c r="N285" i="3"/>
  <c r="S50" i="21"/>
  <c r="R50" i="21" s="1"/>
  <c r="N50" i="3"/>
  <c r="O50" i="3"/>
  <c r="S114" i="21"/>
  <c r="R114" i="21" s="1"/>
  <c r="N114" i="3"/>
  <c r="O114" i="3"/>
  <c r="O178" i="3"/>
  <c r="N178" i="3"/>
  <c r="S178" i="21"/>
  <c r="R178" i="21" s="1"/>
  <c r="S242" i="21"/>
  <c r="R242" i="21" s="1"/>
  <c r="O242" i="3"/>
  <c r="N242" i="3"/>
  <c r="S11" i="21"/>
  <c r="R11" i="21" s="1"/>
  <c r="O11" i="3"/>
  <c r="N11" i="3"/>
  <c r="S75" i="21"/>
  <c r="R75" i="21" s="1"/>
  <c r="O75" i="3"/>
  <c r="N75" i="3"/>
  <c r="S139" i="21"/>
  <c r="R139" i="21" s="1"/>
  <c r="O139" i="3"/>
  <c r="N139" i="3"/>
  <c r="S203" i="21"/>
  <c r="R203" i="21" s="1"/>
  <c r="O203" i="3"/>
  <c r="N203" i="3"/>
  <c r="N267" i="3"/>
  <c r="S267" i="21"/>
  <c r="R267" i="21" s="1"/>
  <c r="O267" i="3"/>
  <c r="S36" i="21"/>
  <c r="R36" i="21" s="1"/>
  <c r="O36" i="3"/>
  <c r="N36" i="3"/>
  <c r="S100" i="21"/>
  <c r="R100" i="21" s="1"/>
  <c r="O100" i="3"/>
  <c r="N100" i="3"/>
  <c r="N164" i="3"/>
  <c r="S164" i="21"/>
  <c r="R164" i="21" s="1"/>
  <c r="O164" i="3"/>
  <c r="S228" i="21"/>
  <c r="R228" i="21" s="1"/>
  <c r="N228" i="3"/>
  <c r="O228" i="3"/>
  <c r="N292" i="3"/>
  <c r="S292" i="21"/>
  <c r="R292" i="21" s="1"/>
  <c r="O292" i="3"/>
  <c r="S65" i="21"/>
  <c r="R65" i="21" s="1"/>
  <c r="N65" i="3"/>
  <c r="O65" i="3"/>
  <c r="S129" i="21"/>
  <c r="R129" i="21" s="1"/>
  <c r="O129" i="3"/>
  <c r="N129" i="3"/>
  <c r="S193" i="21"/>
  <c r="R193" i="21" s="1"/>
  <c r="O193" i="3"/>
  <c r="N193" i="3"/>
  <c r="S257" i="21"/>
  <c r="R257" i="21" s="1"/>
  <c r="N257" i="3"/>
  <c r="O257" i="3"/>
  <c r="N38" i="3"/>
  <c r="O38" i="3"/>
  <c r="S38" i="21"/>
  <c r="R38" i="21" s="1"/>
  <c r="S102" i="21"/>
  <c r="R102" i="21" s="1"/>
  <c r="O102" i="3"/>
  <c r="N102" i="3"/>
  <c r="S166" i="21"/>
  <c r="R166" i="21" s="1"/>
  <c r="N166" i="3"/>
  <c r="O166" i="3"/>
  <c r="S230" i="21"/>
  <c r="R230" i="21" s="1"/>
  <c r="O230" i="3"/>
  <c r="N230" i="3"/>
  <c r="S294" i="21"/>
  <c r="R294" i="21" s="1"/>
  <c r="O294" i="3"/>
  <c r="N294" i="3"/>
  <c r="S63" i="21"/>
  <c r="R63" i="21" s="1"/>
  <c r="N63" i="3"/>
  <c r="O63" i="3"/>
  <c r="S127" i="21"/>
  <c r="R127" i="21" s="1"/>
  <c r="O127" i="3"/>
  <c r="N127" i="3"/>
  <c r="S191" i="21"/>
  <c r="R191" i="21" s="1"/>
  <c r="O191" i="3"/>
  <c r="N191" i="3"/>
  <c r="S255" i="21"/>
  <c r="R255" i="21" s="1"/>
  <c r="O255" i="3"/>
  <c r="N255" i="3"/>
  <c r="S24" i="21"/>
  <c r="R24" i="21" s="1"/>
  <c r="O24" i="3"/>
  <c r="N24" i="3"/>
  <c r="S88" i="21"/>
  <c r="R88" i="21" s="1"/>
  <c r="O88" i="3"/>
  <c r="N88" i="3"/>
  <c r="S152" i="21"/>
  <c r="R152" i="21" s="1"/>
  <c r="O152" i="3"/>
  <c r="N152" i="3"/>
  <c r="S216" i="21"/>
  <c r="R216" i="21" s="1"/>
  <c r="O216" i="3"/>
  <c r="N216" i="3"/>
  <c r="S280" i="21"/>
  <c r="R280" i="21" s="1"/>
  <c r="O280" i="3"/>
  <c r="N280" i="3"/>
  <c r="S53" i="21"/>
  <c r="R53" i="21" s="1"/>
  <c r="N53" i="3"/>
  <c r="O53" i="3"/>
  <c r="S117" i="21"/>
  <c r="R117" i="21" s="1"/>
  <c r="N117" i="3"/>
  <c r="O117" i="3"/>
  <c r="S181" i="21"/>
  <c r="R181" i="21" s="1"/>
  <c r="N181" i="3"/>
  <c r="O181" i="3"/>
  <c r="S245" i="21"/>
  <c r="R245" i="21" s="1"/>
  <c r="N245" i="3"/>
  <c r="O245" i="3"/>
  <c r="S26" i="21"/>
  <c r="R26" i="21" s="1"/>
  <c r="N26" i="3"/>
  <c r="O26" i="3"/>
  <c r="S90" i="21"/>
  <c r="R90" i="21" s="1"/>
  <c r="N90" i="3"/>
  <c r="O90" i="3"/>
  <c r="S154" i="21"/>
  <c r="R154" i="21" s="1"/>
  <c r="N154" i="3"/>
  <c r="O154" i="3"/>
  <c r="S218" i="21"/>
  <c r="R218" i="21" s="1"/>
  <c r="N218" i="3"/>
  <c r="O218" i="3"/>
  <c r="S282" i="21"/>
  <c r="R282" i="21" s="1"/>
  <c r="O282" i="3"/>
  <c r="N282" i="3"/>
  <c r="S51" i="21"/>
  <c r="R51" i="21" s="1"/>
  <c r="O51" i="3"/>
  <c r="N51" i="3"/>
  <c r="N115" i="3"/>
  <c r="S115" i="21"/>
  <c r="R115" i="21" s="1"/>
  <c r="O115" i="3"/>
  <c r="S179" i="21"/>
  <c r="R179" i="21" s="1"/>
  <c r="N179" i="3"/>
  <c r="O179" i="3"/>
  <c r="S243" i="21"/>
  <c r="R243" i="21" s="1"/>
  <c r="O243" i="3"/>
  <c r="N243" i="3"/>
  <c r="S12" i="21"/>
  <c r="R12" i="21" s="1"/>
  <c r="O12" i="3"/>
  <c r="N12" i="3"/>
  <c r="S76" i="21"/>
  <c r="R76" i="21" s="1"/>
  <c r="O76" i="3"/>
  <c r="N76" i="3"/>
  <c r="S140" i="21"/>
  <c r="R140" i="21" s="1"/>
  <c r="O140" i="3"/>
  <c r="N140" i="3"/>
  <c r="S204" i="21"/>
  <c r="R204" i="21" s="1"/>
  <c r="N204" i="3"/>
  <c r="O204" i="3"/>
  <c r="O268" i="3"/>
  <c r="S268" i="21"/>
  <c r="R268" i="21" s="1"/>
  <c r="N268" i="3"/>
  <c r="S41" i="21"/>
  <c r="R41" i="21" s="1"/>
  <c r="O41" i="3"/>
  <c r="N41" i="3"/>
  <c r="S105" i="21"/>
  <c r="R105" i="21" s="1"/>
  <c r="O105" i="3"/>
  <c r="N105" i="3"/>
  <c r="S169" i="21"/>
  <c r="R169" i="21" s="1"/>
  <c r="N169" i="3"/>
  <c r="O169" i="3"/>
  <c r="S233" i="21"/>
  <c r="R233" i="21" s="1"/>
  <c r="N233" i="3"/>
  <c r="O233" i="3"/>
  <c r="S297" i="21"/>
  <c r="R297" i="21" s="1"/>
  <c r="O297" i="3"/>
  <c r="N297" i="3"/>
  <c r="S174" i="21"/>
  <c r="R174" i="21" s="1"/>
  <c r="O174" i="3"/>
  <c r="N174" i="3"/>
  <c r="S96" i="21"/>
  <c r="R96" i="21" s="1"/>
  <c r="O96" i="3"/>
  <c r="N96" i="3"/>
  <c r="S61" i="21"/>
  <c r="R61" i="21" s="1"/>
  <c r="O61" i="3"/>
  <c r="N61" i="3"/>
  <c r="S210" i="21"/>
  <c r="R210" i="21" s="1"/>
  <c r="N210" i="3"/>
  <c r="O210" i="3"/>
  <c r="S235" i="21"/>
  <c r="R235" i="21" s="1"/>
  <c r="O235" i="3"/>
  <c r="N235" i="3"/>
  <c r="S33" i="21"/>
  <c r="R33" i="21" s="1"/>
  <c r="O33" i="3"/>
  <c r="N33" i="3"/>
  <c r="S134" i="21"/>
  <c r="R134" i="21" s="1"/>
  <c r="O134" i="3"/>
  <c r="N134" i="3"/>
  <c r="S159" i="21"/>
  <c r="R159" i="21" s="1"/>
  <c r="O159" i="3"/>
  <c r="N159" i="3"/>
  <c r="S120" i="21"/>
  <c r="R120" i="21" s="1"/>
  <c r="N120" i="3"/>
  <c r="O120" i="3"/>
  <c r="O149" i="3"/>
  <c r="S149" i="21"/>
  <c r="R149" i="21" s="1"/>
  <c r="N149" i="3"/>
  <c r="S250" i="21"/>
  <c r="R250" i="21" s="1"/>
  <c r="O250" i="3"/>
  <c r="N250" i="3"/>
  <c r="S275" i="21"/>
  <c r="R275" i="21" s="1"/>
  <c r="O275" i="3"/>
  <c r="N275" i="3"/>
  <c r="S137" i="21"/>
  <c r="R137" i="21" s="1"/>
  <c r="O137" i="3"/>
  <c r="N137" i="3"/>
  <c r="S302" i="21"/>
  <c r="R302" i="21" s="1"/>
  <c r="O302" i="3"/>
  <c r="N302" i="3"/>
  <c r="S263" i="21"/>
  <c r="R263" i="21" s="1"/>
  <c r="O263" i="3"/>
  <c r="N263" i="3"/>
  <c r="O160" i="3"/>
  <c r="N160" i="3"/>
  <c r="S160" i="21"/>
  <c r="R160" i="21" s="1"/>
  <c r="S189" i="21"/>
  <c r="R189" i="21" s="1"/>
  <c r="O189" i="3"/>
  <c r="N189" i="3"/>
  <c r="O146" i="3"/>
  <c r="N146" i="3"/>
  <c r="S146" i="21"/>
  <c r="R146" i="21" s="1"/>
  <c r="S274" i="21"/>
  <c r="R274" i="21" s="1"/>
  <c r="O274" i="3"/>
  <c r="N274" i="3"/>
  <c r="S171" i="21"/>
  <c r="R171" i="21" s="1"/>
  <c r="N171" i="3"/>
  <c r="O171" i="3"/>
  <c r="S68" i="21"/>
  <c r="R68" i="21" s="1"/>
  <c r="O68" i="3"/>
  <c r="N68" i="3"/>
  <c r="S260" i="21"/>
  <c r="R260" i="21" s="1"/>
  <c r="N260" i="3"/>
  <c r="O260" i="3"/>
  <c r="S97" i="21"/>
  <c r="R97" i="21" s="1"/>
  <c r="O97" i="3"/>
  <c r="N97" i="3"/>
  <c r="N70" i="3"/>
  <c r="O70" i="3"/>
  <c r="S70" i="21"/>
  <c r="R70" i="21" s="1"/>
  <c r="S31" i="21"/>
  <c r="R31" i="21" s="1"/>
  <c r="N31" i="3"/>
  <c r="O31" i="3"/>
  <c r="S287" i="21"/>
  <c r="R287" i="21" s="1"/>
  <c r="O287" i="3"/>
  <c r="N287" i="3"/>
  <c r="S184" i="21"/>
  <c r="R184" i="21" s="1"/>
  <c r="O184" i="3"/>
  <c r="N184" i="3"/>
  <c r="S85" i="21"/>
  <c r="R85" i="21" s="1"/>
  <c r="N85" i="3"/>
  <c r="O85" i="3"/>
  <c r="S277" i="21"/>
  <c r="R277" i="21" s="1"/>
  <c r="N277" i="3"/>
  <c r="O277" i="3"/>
  <c r="S186" i="21"/>
  <c r="R186" i="21" s="1"/>
  <c r="O186" i="3"/>
  <c r="N186" i="3"/>
  <c r="S83" i="21"/>
  <c r="R83" i="21" s="1"/>
  <c r="N83" i="3"/>
  <c r="O83" i="3"/>
  <c r="N44" i="3"/>
  <c r="S44" i="21"/>
  <c r="R44" i="21" s="1"/>
  <c r="O44" i="3"/>
  <c r="S300" i="21"/>
  <c r="R300" i="21" s="1"/>
  <c r="N300" i="3"/>
  <c r="O300" i="3"/>
  <c r="S30" i="21"/>
  <c r="R30" i="21" s="1"/>
  <c r="O30" i="3"/>
  <c r="N30" i="3"/>
  <c r="S94" i="21"/>
  <c r="R94" i="21" s="1"/>
  <c r="O94" i="3"/>
  <c r="N94" i="3"/>
  <c r="S158" i="21"/>
  <c r="R158" i="21" s="1"/>
  <c r="O158" i="3"/>
  <c r="N158" i="3"/>
  <c r="S222" i="21"/>
  <c r="R222" i="21" s="1"/>
  <c r="N222" i="3"/>
  <c r="O222" i="3"/>
  <c r="S286" i="21"/>
  <c r="R286" i="21" s="1"/>
  <c r="O286" i="3"/>
  <c r="N286" i="3"/>
  <c r="S55" i="21"/>
  <c r="R55" i="21" s="1"/>
  <c r="O55" i="3"/>
  <c r="N55" i="3"/>
  <c r="S119" i="21"/>
  <c r="R119" i="21" s="1"/>
  <c r="N119" i="3"/>
  <c r="O119" i="3"/>
  <c r="S183" i="21"/>
  <c r="R183" i="21" s="1"/>
  <c r="O183" i="3"/>
  <c r="N183" i="3"/>
  <c r="S247" i="21"/>
  <c r="R247" i="21" s="1"/>
  <c r="N247" i="3"/>
  <c r="O247" i="3"/>
  <c r="S16" i="21"/>
  <c r="R16" i="21" s="1"/>
  <c r="O16" i="3"/>
  <c r="N16" i="3"/>
  <c r="S80" i="21"/>
  <c r="R80" i="21" s="1"/>
  <c r="O80" i="3"/>
  <c r="N80" i="3"/>
  <c r="S144" i="21"/>
  <c r="R144" i="21" s="1"/>
  <c r="N144" i="3"/>
  <c r="O144" i="3"/>
  <c r="S208" i="21"/>
  <c r="R208" i="21" s="1"/>
  <c r="O208" i="3"/>
  <c r="N208" i="3"/>
  <c r="S272" i="21"/>
  <c r="R272" i="21" s="1"/>
  <c r="O272" i="3"/>
  <c r="N272" i="3"/>
  <c r="S45" i="21"/>
  <c r="R45" i="21" s="1"/>
  <c r="O45" i="3"/>
  <c r="N45" i="3"/>
  <c r="S109" i="21"/>
  <c r="R109" i="21" s="1"/>
  <c r="N109" i="3"/>
  <c r="O109" i="3"/>
  <c r="S173" i="21"/>
  <c r="R173" i="21" s="1"/>
  <c r="N173" i="3"/>
  <c r="O173" i="3"/>
  <c r="S237" i="21"/>
  <c r="R237" i="21" s="1"/>
  <c r="N237" i="3"/>
  <c r="O237" i="3"/>
  <c r="S301" i="21"/>
  <c r="R301" i="21" s="1"/>
  <c r="N301" i="3"/>
  <c r="O301" i="3"/>
  <c r="S66" i="21"/>
  <c r="R66" i="21" s="1"/>
  <c r="O66" i="3"/>
  <c r="N66" i="3"/>
  <c r="S130" i="21"/>
  <c r="R130" i="21" s="1"/>
  <c r="O130" i="3"/>
  <c r="N130" i="3"/>
  <c r="S194" i="21"/>
  <c r="R194" i="21" s="1"/>
  <c r="O194" i="3"/>
  <c r="N194" i="3"/>
  <c r="S258" i="21"/>
  <c r="R258" i="21" s="1"/>
  <c r="O258" i="3"/>
  <c r="N258" i="3"/>
  <c r="S27" i="21"/>
  <c r="R27" i="21" s="1"/>
  <c r="O27" i="3"/>
  <c r="N27" i="3"/>
  <c r="S91" i="21"/>
  <c r="R91" i="21" s="1"/>
  <c r="O91" i="3"/>
  <c r="N91" i="3"/>
  <c r="S155" i="21"/>
  <c r="R155" i="21" s="1"/>
  <c r="O155" i="3"/>
  <c r="N155" i="3"/>
  <c r="S219" i="21"/>
  <c r="R219" i="21" s="1"/>
  <c r="O219" i="3"/>
  <c r="N219" i="3"/>
  <c r="S283" i="21"/>
  <c r="R283" i="21" s="1"/>
  <c r="O283" i="3"/>
  <c r="N283" i="3"/>
  <c r="S52" i="21"/>
  <c r="R52" i="21" s="1"/>
  <c r="O52" i="3"/>
  <c r="N52" i="3"/>
  <c r="S116" i="21"/>
  <c r="R116" i="21" s="1"/>
  <c r="O116" i="3"/>
  <c r="N116" i="3"/>
  <c r="S180" i="21"/>
  <c r="R180" i="21" s="1"/>
  <c r="N180" i="3"/>
  <c r="O180" i="3"/>
  <c r="S244" i="21"/>
  <c r="R244" i="21" s="1"/>
  <c r="O244" i="3"/>
  <c r="N244" i="3"/>
  <c r="S17" i="21"/>
  <c r="R17" i="21" s="1"/>
  <c r="O17" i="3"/>
  <c r="N17" i="3"/>
  <c r="S81" i="21"/>
  <c r="R81" i="21" s="1"/>
  <c r="O81" i="3"/>
  <c r="N81" i="3"/>
  <c r="S145" i="21"/>
  <c r="R145" i="21" s="1"/>
  <c r="N145" i="3"/>
  <c r="O145" i="3"/>
  <c r="S209" i="21"/>
  <c r="R209" i="21" s="1"/>
  <c r="O209" i="3"/>
  <c r="N209" i="3"/>
  <c r="S273" i="21"/>
  <c r="R273" i="21" s="1"/>
  <c r="N273" i="3"/>
  <c r="O273" i="3"/>
  <c r="S54" i="21"/>
  <c r="R54" i="21" s="1"/>
  <c r="N54" i="3"/>
  <c r="O54" i="3"/>
  <c r="S118" i="21"/>
  <c r="R118" i="21" s="1"/>
  <c r="O118" i="3"/>
  <c r="N118" i="3"/>
  <c r="O182" i="3"/>
  <c r="S182" i="21"/>
  <c r="R182" i="21" s="1"/>
  <c r="N182" i="3"/>
  <c r="S246" i="21"/>
  <c r="R246" i="21" s="1"/>
  <c r="O246" i="3"/>
  <c r="N246" i="3"/>
  <c r="S15" i="21"/>
  <c r="R15" i="21" s="1"/>
  <c r="N15" i="3"/>
  <c r="O15" i="3"/>
  <c r="S79" i="21"/>
  <c r="R79" i="21" s="1"/>
  <c r="O79" i="3"/>
  <c r="N79" i="3"/>
  <c r="S143" i="21"/>
  <c r="R143" i="21" s="1"/>
  <c r="N143" i="3"/>
  <c r="O143" i="3"/>
  <c r="S207" i="21"/>
  <c r="R207" i="21" s="1"/>
  <c r="O207" i="3"/>
  <c r="N207" i="3"/>
  <c r="S271" i="21"/>
  <c r="R271" i="21" s="1"/>
  <c r="N271" i="3"/>
  <c r="O271" i="3"/>
  <c r="S40" i="21"/>
  <c r="R40" i="21" s="1"/>
  <c r="N40" i="3"/>
  <c r="O40" i="3"/>
  <c r="O104" i="3"/>
  <c r="N104" i="3"/>
  <c r="S104" i="21"/>
  <c r="R104" i="21" s="1"/>
  <c r="S168" i="21"/>
  <c r="R168" i="21" s="1"/>
  <c r="O168" i="3"/>
  <c r="N168" i="3"/>
  <c r="S232" i="21"/>
  <c r="R232" i="21" s="1"/>
  <c r="N232" i="3"/>
  <c r="O232" i="3"/>
  <c r="S296" i="21"/>
  <c r="R296" i="21" s="1"/>
  <c r="N296" i="3"/>
  <c r="O296" i="3"/>
  <c r="S69" i="21"/>
  <c r="R69" i="21" s="1"/>
  <c r="O69" i="3"/>
  <c r="N69" i="3"/>
  <c r="S133" i="21"/>
  <c r="R133" i="21" s="1"/>
  <c r="N133" i="3"/>
  <c r="O133" i="3"/>
  <c r="S197" i="21"/>
  <c r="R197" i="21" s="1"/>
  <c r="N197" i="3"/>
  <c r="O197" i="3"/>
  <c r="S261" i="21"/>
  <c r="R261" i="21" s="1"/>
  <c r="O261" i="3"/>
  <c r="N261" i="3"/>
  <c r="S42" i="21"/>
  <c r="R42" i="21" s="1"/>
  <c r="O42" i="3"/>
  <c r="N42" i="3"/>
  <c r="S106" i="21"/>
  <c r="R106" i="21" s="1"/>
  <c r="N106" i="3"/>
  <c r="O106" i="3"/>
  <c r="S170" i="21"/>
  <c r="R170" i="21" s="1"/>
  <c r="O170" i="3"/>
  <c r="N170" i="3"/>
  <c r="S234" i="21"/>
  <c r="R234" i="21" s="1"/>
  <c r="O234" i="3"/>
  <c r="N234" i="3"/>
  <c r="N298" i="3"/>
  <c r="S298" i="21"/>
  <c r="R298" i="21" s="1"/>
  <c r="O298" i="3"/>
  <c r="S67" i="21"/>
  <c r="R67" i="21" s="1"/>
  <c r="N67" i="3"/>
  <c r="O67" i="3"/>
  <c r="S131" i="21"/>
  <c r="R131" i="21" s="1"/>
  <c r="O131" i="3"/>
  <c r="N131" i="3"/>
  <c r="S195" i="21"/>
  <c r="R195" i="21" s="1"/>
  <c r="O195" i="3"/>
  <c r="N195" i="3"/>
  <c r="S259" i="21"/>
  <c r="R259" i="21" s="1"/>
  <c r="N259" i="3"/>
  <c r="O259" i="3"/>
  <c r="S28" i="21"/>
  <c r="R28" i="21" s="1"/>
  <c r="N28" i="3"/>
  <c r="O28" i="3"/>
  <c r="N92" i="3"/>
  <c r="S92" i="21"/>
  <c r="R92" i="21" s="1"/>
  <c r="O92" i="3"/>
  <c r="S156" i="21"/>
  <c r="R156" i="21" s="1"/>
  <c r="O156" i="3"/>
  <c r="N156" i="3"/>
  <c r="S220" i="21"/>
  <c r="R220" i="21" s="1"/>
  <c r="O220" i="3"/>
  <c r="N220" i="3"/>
  <c r="N284" i="3"/>
  <c r="S284" i="21"/>
  <c r="R284" i="21" s="1"/>
  <c r="O284" i="3"/>
  <c r="S57" i="21"/>
  <c r="R57" i="21" s="1"/>
  <c r="N57" i="3"/>
  <c r="O57" i="3"/>
  <c r="S121" i="21"/>
  <c r="R121" i="21" s="1"/>
  <c r="O121" i="3"/>
  <c r="N121" i="3"/>
  <c r="S185" i="21"/>
  <c r="R185" i="21" s="1"/>
  <c r="N185" i="3"/>
  <c r="O185" i="3"/>
  <c r="S249" i="21"/>
  <c r="R249" i="21" s="1"/>
  <c r="N249" i="3"/>
  <c r="O249" i="3"/>
  <c r="AB10" i="16"/>
  <c r="AA58" i="3"/>
  <c r="AG58" i="3"/>
  <c r="AA131" i="3"/>
  <c r="AG131" i="3"/>
  <c r="AA135" i="3"/>
  <c r="AG135" i="3"/>
  <c r="AA149" i="3"/>
  <c r="AG149" i="3"/>
  <c r="AA185" i="3"/>
  <c r="AG185" i="3"/>
  <c r="AA222" i="3"/>
  <c r="AG222" i="3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D10" i="29" l="1"/>
  <c r="N10" i="3"/>
  <c r="S10" i="21"/>
  <c r="R10" i="21" s="1"/>
  <c r="O10" i="3"/>
  <c r="P40" i="3"/>
  <c r="P209" i="3"/>
  <c r="P160" i="3"/>
  <c r="P154" i="3"/>
  <c r="P34" i="3"/>
  <c r="P168" i="3"/>
  <c r="P143" i="3"/>
  <c r="P246" i="3"/>
  <c r="P17" i="3"/>
  <c r="P91" i="3"/>
  <c r="P144" i="3"/>
  <c r="P222" i="3"/>
  <c r="P30" i="3"/>
  <c r="P44" i="3"/>
  <c r="P277" i="3"/>
  <c r="P287" i="3"/>
  <c r="P70" i="3"/>
  <c r="P149" i="3"/>
  <c r="P96" i="3"/>
  <c r="P179" i="3"/>
  <c r="P282" i="3"/>
  <c r="P245" i="3"/>
  <c r="P127" i="3"/>
  <c r="P193" i="3"/>
  <c r="P29" i="3"/>
  <c r="P128" i="3"/>
  <c r="P103" i="3"/>
  <c r="P32" i="3"/>
  <c r="P110" i="3"/>
  <c r="P253" i="3"/>
  <c r="P291" i="3"/>
  <c r="P74" i="3"/>
  <c r="P37" i="3"/>
  <c r="P136" i="3"/>
  <c r="P177" i="3"/>
  <c r="P59" i="3"/>
  <c r="P215" i="3"/>
  <c r="P190" i="3"/>
  <c r="P73" i="3"/>
  <c r="P248" i="3"/>
  <c r="P161" i="3"/>
  <c r="P262" i="3"/>
  <c r="P43" i="3"/>
  <c r="P220" i="3"/>
  <c r="P92" i="3"/>
  <c r="P69" i="3"/>
  <c r="P66" i="3"/>
  <c r="P119" i="3"/>
  <c r="P137" i="3"/>
  <c r="P105" i="3"/>
  <c r="P65" i="3"/>
  <c r="P242" i="3"/>
  <c r="P229" i="3"/>
  <c r="P148" i="3"/>
  <c r="P107" i="3"/>
  <c r="P135" i="3"/>
  <c r="P249" i="3"/>
  <c r="P28" i="3"/>
  <c r="P131" i="3"/>
  <c r="P298" i="3"/>
  <c r="P106" i="3"/>
  <c r="P116" i="3"/>
  <c r="P194" i="3"/>
  <c r="P173" i="3"/>
  <c r="P272" i="3"/>
  <c r="P247" i="3"/>
  <c r="P55" i="3"/>
  <c r="P97" i="3"/>
  <c r="P146" i="3"/>
  <c r="P263" i="3"/>
  <c r="P134" i="3"/>
  <c r="P204" i="3"/>
  <c r="P12" i="3"/>
  <c r="P53" i="3"/>
  <c r="P152" i="3"/>
  <c r="P230" i="3"/>
  <c r="P164" i="3"/>
  <c r="P75" i="3"/>
  <c r="P50" i="3"/>
  <c r="P157" i="3"/>
  <c r="P231" i="3"/>
  <c r="P206" i="3"/>
  <c r="P14" i="3"/>
  <c r="P217" i="3"/>
  <c r="P25" i="3"/>
  <c r="P99" i="3"/>
  <c r="P266" i="3"/>
  <c r="P165" i="3"/>
  <c r="P239" i="3"/>
  <c r="P214" i="3"/>
  <c r="P84" i="3"/>
  <c r="P162" i="3"/>
  <c r="P141" i="3"/>
  <c r="P23" i="3"/>
  <c r="P211" i="3"/>
  <c r="P199" i="3"/>
  <c r="P95" i="3"/>
  <c r="P188" i="3"/>
  <c r="P163" i="3"/>
  <c r="P111" i="3"/>
  <c r="P205" i="3"/>
  <c r="P58" i="3"/>
  <c r="P57" i="3"/>
  <c r="P156" i="3"/>
  <c r="P234" i="3"/>
  <c r="P197" i="3"/>
  <c r="P271" i="3"/>
  <c r="P79" i="3"/>
  <c r="P54" i="3"/>
  <c r="P219" i="3"/>
  <c r="P80" i="3"/>
  <c r="P158" i="3"/>
  <c r="P83" i="3"/>
  <c r="P275" i="3"/>
  <c r="P233" i="3"/>
  <c r="P41" i="3"/>
  <c r="P90" i="3"/>
  <c r="P255" i="3"/>
  <c r="P100" i="3"/>
  <c r="P267" i="3"/>
  <c r="P256" i="3"/>
  <c r="P39" i="3"/>
  <c r="P265" i="3"/>
  <c r="P124" i="3"/>
  <c r="P202" i="3"/>
  <c r="P47" i="3"/>
  <c r="P22" i="3"/>
  <c r="P113" i="3"/>
  <c r="P276" i="3"/>
  <c r="P187" i="3"/>
  <c r="P240" i="3"/>
  <c r="P48" i="3"/>
  <c r="P126" i="3"/>
  <c r="P82" i="3"/>
  <c r="P236" i="3"/>
  <c r="P21" i="3"/>
  <c r="P225" i="3"/>
  <c r="P235" i="3"/>
  <c r="P24" i="3"/>
  <c r="P102" i="3"/>
  <c r="P172" i="3"/>
  <c r="P42" i="3"/>
  <c r="P296" i="3"/>
  <c r="P182" i="3"/>
  <c r="P145" i="3"/>
  <c r="P244" i="3"/>
  <c r="P27" i="3"/>
  <c r="P301" i="3"/>
  <c r="P183" i="3"/>
  <c r="P85" i="3"/>
  <c r="P171" i="3"/>
  <c r="P189" i="3"/>
  <c r="P210" i="3"/>
  <c r="P174" i="3"/>
  <c r="P140" i="3"/>
  <c r="P181" i="3"/>
  <c r="P280" i="3"/>
  <c r="P129" i="3"/>
  <c r="P292" i="3"/>
  <c r="P203" i="3"/>
  <c r="P178" i="3"/>
  <c r="P285" i="3"/>
  <c r="P64" i="3"/>
  <c r="P142" i="3"/>
  <c r="P71" i="3"/>
  <c r="P238" i="3"/>
  <c r="P153" i="3"/>
  <c r="P227" i="3"/>
  <c r="P264" i="3"/>
  <c r="P72" i="3"/>
  <c r="P150" i="3"/>
  <c r="P269" i="3"/>
  <c r="P151" i="3"/>
  <c r="P108" i="3"/>
  <c r="P122" i="3"/>
  <c r="P223" i="3"/>
  <c r="P196" i="3"/>
  <c r="P19" i="3"/>
  <c r="P180" i="3"/>
  <c r="P283" i="3"/>
  <c r="P68" i="3"/>
  <c r="P251" i="3"/>
  <c r="P112" i="3"/>
  <c r="P185" i="3"/>
  <c r="P259" i="3"/>
  <c r="P104" i="3"/>
  <c r="P207" i="3"/>
  <c r="P52" i="3"/>
  <c r="P130" i="3"/>
  <c r="P109" i="3"/>
  <c r="P208" i="3"/>
  <c r="P286" i="3"/>
  <c r="P300" i="3"/>
  <c r="P186" i="3"/>
  <c r="P31" i="3"/>
  <c r="P302" i="3"/>
  <c r="P120" i="3"/>
  <c r="P33" i="3"/>
  <c r="P243" i="3"/>
  <c r="P115" i="3"/>
  <c r="P218" i="3"/>
  <c r="P88" i="3"/>
  <c r="P63" i="3"/>
  <c r="P38" i="3"/>
  <c r="P11" i="3"/>
  <c r="P93" i="3"/>
  <c r="P167" i="3"/>
  <c r="P299" i="3"/>
  <c r="P252" i="3"/>
  <c r="P293" i="3"/>
  <c r="P101" i="3"/>
  <c r="P212" i="3"/>
  <c r="P20" i="3"/>
  <c r="P290" i="3"/>
  <c r="P77" i="3"/>
  <c r="P176" i="3"/>
  <c r="P254" i="3"/>
  <c r="P288" i="3"/>
  <c r="P56" i="3"/>
  <c r="P18" i="3"/>
  <c r="P67" i="3"/>
  <c r="P170" i="3"/>
  <c r="P133" i="3"/>
  <c r="P273" i="3"/>
  <c r="P81" i="3"/>
  <c r="P94" i="3"/>
  <c r="P250" i="3"/>
  <c r="P169" i="3"/>
  <c r="P268" i="3"/>
  <c r="P51" i="3"/>
  <c r="P26" i="3"/>
  <c r="P191" i="3"/>
  <c r="P166" i="3"/>
  <c r="P228" i="3"/>
  <c r="P36" i="3"/>
  <c r="P192" i="3"/>
  <c r="P270" i="3"/>
  <c r="P201" i="3"/>
  <c r="P125" i="3"/>
  <c r="P289" i="3"/>
  <c r="P281" i="3"/>
  <c r="P35" i="3"/>
  <c r="P138" i="3"/>
  <c r="P200" i="3"/>
  <c r="P175" i="3"/>
  <c r="P278" i="3"/>
  <c r="P241" i="3"/>
  <c r="P123" i="3"/>
  <c r="P98" i="3"/>
  <c r="P279" i="3"/>
  <c r="P213" i="3"/>
  <c r="P132" i="3"/>
  <c r="P46" i="3"/>
  <c r="P155" i="3"/>
  <c r="P16" i="3"/>
  <c r="P184" i="3"/>
  <c r="P260" i="3"/>
  <c r="P274" i="3"/>
  <c r="P61" i="3"/>
  <c r="P121" i="3"/>
  <c r="P284" i="3"/>
  <c r="P195" i="3"/>
  <c r="P261" i="3"/>
  <c r="P232" i="3"/>
  <c r="P15" i="3"/>
  <c r="P118" i="3"/>
  <c r="P258" i="3"/>
  <c r="P237" i="3"/>
  <c r="P45" i="3"/>
  <c r="P159" i="3"/>
  <c r="P297" i="3"/>
  <c r="P76" i="3"/>
  <c r="P117" i="3"/>
  <c r="P216" i="3"/>
  <c r="P294" i="3"/>
  <c r="P257" i="3"/>
  <c r="P139" i="3"/>
  <c r="P114" i="3"/>
  <c r="P221" i="3"/>
  <c r="P295" i="3"/>
  <c r="P78" i="3"/>
  <c r="P89" i="3"/>
  <c r="P60" i="3"/>
  <c r="P303" i="3"/>
  <c r="P86" i="3"/>
  <c r="P49" i="3"/>
  <c r="P226" i="3"/>
  <c r="P13" i="3"/>
  <c r="P87" i="3"/>
  <c r="P62" i="3"/>
  <c r="P147" i="3"/>
  <c r="P198" i="3"/>
  <c r="P224" i="3"/>
  <c r="AI58" i="3"/>
  <c r="AI135" i="3"/>
  <c r="AI222" i="3"/>
  <c r="AI149" i="3"/>
  <c r="AI131" i="3"/>
  <c r="AI185" i="3"/>
  <c r="J58" i="29" l="1"/>
  <c r="J123" i="29"/>
  <c r="J187" i="29"/>
  <c r="J253" i="29"/>
  <c r="J17" i="29"/>
  <c r="J12" i="29"/>
  <c r="J279" i="29"/>
  <c r="J13" i="29"/>
  <c r="J75" i="29"/>
  <c r="J138" i="29"/>
  <c r="J205" i="29"/>
  <c r="J267" i="29"/>
  <c r="J126" i="29"/>
  <c r="J135" i="29"/>
  <c r="J122" i="29"/>
  <c r="J21" i="29"/>
  <c r="J84" i="29"/>
  <c r="J148" i="29"/>
  <c r="J214" i="29"/>
  <c r="J275" i="29"/>
  <c r="J134" i="29"/>
  <c r="J114" i="29"/>
  <c r="J227" i="29"/>
  <c r="J61" i="29"/>
  <c r="J124" i="29"/>
  <c r="J191" i="29"/>
  <c r="J256" i="29"/>
  <c r="J287" i="29"/>
  <c r="J57" i="29"/>
  <c r="J73" i="29"/>
  <c r="J23" i="29"/>
  <c r="J86" i="29"/>
  <c r="J183" i="29"/>
  <c r="J215" i="29"/>
  <c r="J179" i="29"/>
  <c r="J174" i="29"/>
  <c r="J298" i="29"/>
  <c r="J66" i="29"/>
  <c r="J195" i="29"/>
  <c r="J56" i="29"/>
  <c r="J33" i="29"/>
  <c r="J20" i="29"/>
  <c r="J147" i="29"/>
  <c r="J213" i="29"/>
  <c r="J149" i="29"/>
  <c r="J159" i="29"/>
  <c r="J94" i="29"/>
  <c r="J222" i="29"/>
  <c r="J157" i="29"/>
  <c r="J272" i="29"/>
  <c r="J198" i="29"/>
  <c r="J32" i="29"/>
  <c r="J31" i="29"/>
  <c r="J224" i="29"/>
  <c r="J210" i="29"/>
  <c r="J97" i="29"/>
  <c r="J119" i="29"/>
  <c r="J78" i="29"/>
  <c r="H10" i="29"/>
  <c r="J130" i="29"/>
  <c r="J244" i="29"/>
  <c r="J34" i="29"/>
  <c r="J83" i="29"/>
  <c r="J274" i="29"/>
  <c r="J166" i="29"/>
  <c r="J29" i="29"/>
  <c r="J154" i="29"/>
  <c r="J284" i="29"/>
  <c r="J194" i="29"/>
  <c r="J69" i="29"/>
  <c r="J132" i="29"/>
  <c r="J261" i="29"/>
  <c r="J80" i="29"/>
  <c r="J115" i="29"/>
  <c r="J96" i="29"/>
  <c r="J156" i="29"/>
  <c r="J182" i="29"/>
  <c r="J251" i="29"/>
  <c r="J89" i="29"/>
  <c r="J206" i="29"/>
  <c r="J54" i="29"/>
  <c r="J240" i="29"/>
  <c r="J208" i="29"/>
  <c r="J74" i="29"/>
  <c r="J137" i="29"/>
  <c r="J204" i="29"/>
  <c r="J266" i="29"/>
  <c r="J79" i="29"/>
  <c r="J64" i="29"/>
  <c r="J65" i="29"/>
  <c r="J28" i="29"/>
  <c r="J93" i="29"/>
  <c r="J153" i="29"/>
  <c r="J221" i="29"/>
  <c r="J283" i="29"/>
  <c r="J164" i="29"/>
  <c r="J202" i="29"/>
  <c r="J211" i="29"/>
  <c r="J38" i="29"/>
  <c r="J102" i="29"/>
  <c r="J162" i="29"/>
  <c r="J230" i="29"/>
  <c r="J293" i="29"/>
  <c r="J193" i="29"/>
  <c r="J233" i="29"/>
  <c r="J15" i="29"/>
  <c r="J77" i="29"/>
  <c r="J140" i="29"/>
  <c r="J207" i="29"/>
  <c r="J269" i="29"/>
  <c r="J63" i="29"/>
  <c r="J128" i="29"/>
  <c r="J151" i="29"/>
  <c r="J39" i="29"/>
  <c r="J104" i="29"/>
  <c r="J165" i="29"/>
  <c r="J216" i="29"/>
  <c r="J241" i="29"/>
  <c r="J188" i="29"/>
  <c r="J52" i="29"/>
  <c r="J173" i="29"/>
  <c r="J120" i="29"/>
  <c r="J257" i="29"/>
  <c r="J176" i="29"/>
  <c r="J67" i="29"/>
  <c r="J14" i="29"/>
  <c r="J268" i="29"/>
  <c r="J180" i="29"/>
  <c r="J53" i="29"/>
  <c r="J71" i="29"/>
  <c r="J19" i="29"/>
  <c r="J82" i="29"/>
  <c r="J146" i="29"/>
  <c r="J212" i="29"/>
  <c r="J273" i="29"/>
  <c r="J113" i="29"/>
  <c r="J106" i="29"/>
  <c r="J107" i="29"/>
  <c r="J37" i="29"/>
  <c r="J101" i="29"/>
  <c r="J161" i="29"/>
  <c r="J229" i="29"/>
  <c r="J292" i="29"/>
  <c r="J209" i="29"/>
  <c r="J226" i="29"/>
  <c r="J234" i="29"/>
  <c r="J45" i="29"/>
  <c r="J110" i="29"/>
  <c r="J170" i="29"/>
  <c r="J238" i="29"/>
  <c r="J301" i="29"/>
  <c r="J217" i="29"/>
  <c r="J264" i="29"/>
  <c r="J22" i="29"/>
  <c r="J85" i="29"/>
  <c r="J141" i="29"/>
  <c r="J201" i="29"/>
  <c r="J276" i="29"/>
  <c r="J105" i="29"/>
  <c r="J158" i="29"/>
  <c r="J185" i="29"/>
  <c r="J36" i="29"/>
  <c r="J112" i="29"/>
  <c r="J172" i="29"/>
  <c r="J249" i="29"/>
  <c r="J278" i="29"/>
  <c r="J18" i="29"/>
  <c r="J118" i="29"/>
  <c r="J219" i="29"/>
  <c r="J48" i="29"/>
  <c r="J50" i="29"/>
  <c r="J259" i="29"/>
  <c r="J72" i="29"/>
  <c r="J16" i="29"/>
  <c r="J27" i="29"/>
  <c r="J91" i="29"/>
  <c r="J152" i="29"/>
  <c r="J220" i="29"/>
  <c r="J281" i="29"/>
  <c r="J143" i="29"/>
  <c r="J144" i="29"/>
  <c r="J145" i="29"/>
  <c r="J44" i="29"/>
  <c r="J109" i="29"/>
  <c r="J169" i="29"/>
  <c r="J237" i="29"/>
  <c r="J300" i="29"/>
  <c r="J258" i="29"/>
  <c r="J282" i="29"/>
  <c r="J243" i="29"/>
  <c r="J178" i="29"/>
  <c r="J247" i="29"/>
  <c r="J270" i="29"/>
  <c r="J250" i="29"/>
  <c r="J49" i="29"/>
  <c r="J30" i="29"/>
  <c r="J95" i="29"/>
  <c r="J155" i="29"/>
  <c r="J223" i="29"/>
  <c r="J286" i="29"/>
  <c r="J242" i="29"/>
  <c r="J55" i="29"/>
  <c r="J181" i="29"/>
  <c r="J81" i="29"/>
  <c r="J35" i="29"/>
  <c r="J100" i="29"/>
  <c r="J160" i="29"/>
  <c r="J228" i="29"/>
  <c r="J291" i="29"/>
  <c r="J200" i="29"/>
  <c r="J184" i="29"/>
  <c r="J175" i="29"/>
  <c r="J51" i="29"/>
  <c r="J117" i="29"/>
  <c r="J177" i="29"/>
  <c r="J246" i="29"/>
  <c r="J277" i="29"/>
  <c r="J288" i="29"/>
  <c r="J297" i="29"/>
  <c r="J280" i="29"/>
  <c r="J60" i="29"/>
  <c r="J92" i="29"/>
  <c r="J190" i="29"/>
  <c r="J255" i="29"/>
  <c r="J303" i="29"/>
  <c r="J296" i="29"/>
  <c r="J99" i="29"/>
  <c r="J285" i="29"/>
  <c r="J103" i="29"/>
  <c r="J163" i="29"/>
  <c r="J231" i="29"/>
  <c r="J294" i="29"/>
  <c r="J225" i="29"/>
  <c r="J289" i="29"/>
  <c r="J252" i="29"/>
  <c r="J62" i="29"/>
  <c r="J125" i="29"/>
  <c r="J192" i="29"/>
  <c r="J295" i="29"/>
  <c r="J88" i="29"/>
  <c r="J136" i="29"/>
  <c r="J116" i="29"/>
  <c r="J245" i="29"/>
  <c r="J263" i="29"/>
  <c r="J265" i="29"/>
  <c r="J127" i="29"/>
  <c r="J98" i="29"/>
  <c r="J139" i="29"/>
  <c r="J167" i="29"/>
  <c r="J11" i="29"/>
  <c r="J150" i="29"/>
  <c r="J43" i="29"/>
  <c r="J108" i="29"/>
  <c r="J168" i="29"/>
  <c r="J236" i="29"/>
  <c r="J299" i="29"/>
  <c r="J232" i="29"/>
  <c r="J218" i="29"/>
  <c r="J203" i="29"/>
  <c r="J59" i="29"/>
  <c r="J90" i="29"/>
  <c r="J189" i="29"/>
  <c r="J254" i="29"/>
  <c r="J47" i="29"/>
  <c r="J41" i="29"/>
  <c r="J42" i="29"/>
  <c r="J10" i="29"/>
  <c r="J68" i="29"/>
  <c r="J131" i="29"/>
  <c r="J197" i="29"/>
  <c r="J260" i="29"/>
  <c r="J24" i="29"/>
  <c r="J25" i="29"/>
  <c r="J129" i="29"/>
  <c r="J46" i="29"/>
  <c r="J111" i="29"/>
  <c r="J171" i="29"/>
  <c r="J239" i="29"/>
  <c r="J302" i="29"/>
  <c r="J271" i="29"/>
  <c r="J26" i="29"/>
  <c r="J290" i="29"/>
  <c r="J70" i="29"/>
  <c r="J133" i="29"/>
  <c r="J199" i="29"/>
  <c r="J40" i="29"/>
  <c r="J121" i="29"/>
  <c r="J186" i="29"/>
  <c r="J262" i="29"/>
  <c r="J196" i="29"/>
  <c r="J76" i="29"/>
  <c r="J87" i="29"/>
  <c r="J248" i="29"/>
  <c r="J142" i="29"/>
  <c r="J235" i="29"/>
  <c r="P10" i="3"/>
  <c r="T149" i="3"/>
  <c r="U149" i="3" s="1"/>
  <c r="T131" i="3"/>
  <c r="U131" i="3" s="1"/>
  <c r="AJ222" i="3"/>
  <c r="V222" i="3" s="1"/>
  <c r="T185" i="3"/>
  <c r="U185" i="3" s="1"/>
  <c r="AJ185" i="3"/>
  <c r="V185" i="3" s="1"/>
  <c r="AJ135" i="3"/>
  <c r="V135" i="3" s="1"/>
  <c r="T58" i="3"/>
  <c r="U58" i="3" s="1"/>
  <c r="AJ149" i="3"/>
  <c r="V149" i="3" s="1"/>
  <c r="T135" i="3"/>
  <c r="U135" i="3" s="1"/>
  <c r="AJ131" i="3"/>
  <c r="V131" i="3" s="1"/>
  <c r="AJ58" i="3"/>
  <c r="T222" i="3"/>
  <c r="U222" i="3" s="1"/>
  <c r="V58" i="3" l="1"/>
  <c r="AE211" i="15" l="1"/>
  <c r="AE147" i="15"/>
  <c r="AE108" i="15"/>
  <c r="AE303" i="15"/>
  <c r="AE190" i="15"/>
  <c r="AE186" i="15"/>
  <c r="AE165" i="15"/>
  <c r="AE273" i="15"/>
  <c r="AE298" i="15"/>
  <c r="AE293" i="15"/>
  <c r="AE69" i="15"/>
  <c r="AE11" i="15"/>
  <c r="AE14" i="15"/>
  <c r="AE109" i="15"/>
  <c r="AE27" i="15"/>
  <c r="AE155" i="15"/>
  <c r="AE167" i="15"/>
  <c r="AE29" i="15"/>
  <c r="AE160" i="15"/>
  <c r="AE230" i="15"/>
  <c r="AE110" i="15"/>
  <c r="AE33" i="15"/>
  <c r="AE280" i="15"/>
  <c r="AE134" i="15"/>
  <c r="AE219" i="15"/>
  <c r="AE249" i="15"/>
  <c r="AE180" i="15"/>
  <c r="AE53" i="15"/>
  <c r="AE123" i="15"/>
  <c r="AE207" i="15"/>
  <c r="AE36" i="15"/>
  <c r="AE139" i="15"/>
  <c r="AE98" i="15"/>
  <c r="AE174" i="15"/>
  <c r="AE193" i="15"/>
  <c r="AE121" i="15"/>
  <c r="AE119" i="15"/>
  <c r="AE285" i="15"/>
  <c r="AE56" i="15"/>
  <c r="AE271" i="15"/>
  <c r="AE129" i="15"/>
  <c r="AE195" i="15"/>
  <c r="AE117" i="15"/>
  <c r="AE284" i="15"/>
  <c r="AE130" i="15"/>
  <c r="AE259" i="15"/>
  <c r="AE105" i="15"/>
  <c r="AE142" i="15"/>
  <c r="AE64" i="15"/>
  <c r="AE30" i="15"/>
  <c r="AE82" i="15"/>
  <c r="AE16" i="15"/>
  <c r="AE35" i="15"/>
  <c r="AE153" i="15"/>
  <c r="AE21" i="15"/>
  <c r="AE256" i="15"/>
  <c r="AE267" i="15"/>
  <c r="AE67" i="15"/>
  <c r="AE197" i="15"/>
  <c r="AE237" i="15"/>
  <c r="AE191" i="15"/>
  <c r="AE72" i="15"/>
  <c r="AE189" i="15"/>
  <c r="AE182" i="15"/>
  <c r="AE209" i="15"/>
  <c r="AE268" i="15"/>
  <c r="AE58" i="15"/>
  <c r="AE41" i="15"/>
  <c r="AE120" i="15"/>
  <c r="AE103" i="15"/>
  <c r="AE31" i="15"/>
  <c r="AE250" i="15"/>
  <c r="AE17" i="15"/>
  <c r="AE144" i="15"/>
  <c r="AE151" i="15"/>
  <c r="AE13" i="15"/>
  <c r="AE90" i="15"/>
  <c r="AE128" i="15"/>
  <c r="AE44" i="15"/>
  <c r="AE60" i="15"/>
  <c r="AE91" i="15"/>
  <c r="AE241" i="15"/>
  <c r="AE248" i="15"/>
  <c r="AE276" i="15"/>
  <c r="AE96" i="15"/>
  <c r="AE236" i="15"/>
  <c r="AE80" i="15"/>
  <c r="AE270" i="15"/>
  <c r="AE52" i="15"/>
  <c r="AE95" i="15"/>
  <c r="AE26" i="15"/>
  <c r="AE25" i="15"/>
  <c r="AE224" i="15"/>
  <c r="AE59" i="15"/>
  <c r="AE62" i="15"/>
  <c r="AE74" i="15"/>
  <c r="AE162" i="15"/>
  <c r="AE157" i="15"/>
  <c r="AE51" i="15"/>
  <c r="AE177" i="15"/>
  <c r="AE198" i="15"/>
  <c r="AE70" i="15"/>
  <c r="AE76" i="15"/>
  <c r="AE168" i="15"/>
  <c r="AE232" i="15"/>
  <c r="AE239" i="15"/>
  <c r="AE102" i="15"/>
  <c r="AE77" i="15"/>
  <c r="AE39" i="15"/>
  <c r="AE205" i="15"/>
  <c r="AE242" i="15"/>
  <c r="AE23" i="15"/>
  <c r="AE47" i="15"/>
  <c r="AE286" i="15"/>
  <c r="AE124" i="15"/>
  <c r="AE203" i="15"/>
  <c r="AE261" i="15"/>
  <c r="AE260" i="15"/>
  <c r="AE66" i="15"/>
  <c r="AE24" i="15"/>
  <c r="AE48" i="15"/>
  <c r="AE170" i="15"/>
  <c r="AE133" i="15"/>
  <c r="AE188" i="15"/>
  <c r="AE127" i="15"/>
  <c r="AE201" i="15"/>
  <c r="AE158" i="15"/>
  <c r="AE277" i="15"/>
  <c r="AE19" i="15"/>
  <c r="AE93" i="15"/>
  <c r="AE295" i="15"/>
  <c r="AE278" i="15"/>
  <c r="AE122" i="15"/>
  <c r="AE185" i="15"/>
  <c r="AE79" i="15"/>
  <c r="AE106" i="15"/>
  <c r="AE111" i="15"/>
  <c r="AE299" i="15"/>
  <c r="AE42" i="15"/>
  <c r="AE272" i="15"/>
  <c r="AE233" i="15"/>
  <c r="AE126" i="15"/>
  <c r="AE49" i="15"/>
  <c r="AE135" i="15"/>
  <c r="AE18" i="15"/>
  <c r="AE125" i="15"/>
  <c r="AE208" i="15"/>
  <c r="AE283" i="15"/>
  <c r="AE94" i="15"/>
  <c r="AE296" i="15"/>
  <c r="AE86" i="15"/>
  <c r="AE152" i="15"/>
  <c r="AE199" i="15"/>
  <c r="AE215" i="15"/>
  <c r="AE114" i="15"/>
  <c r="AE100" i="15"/>
  <c r="AE78" i="15"/>
  <c r="AE32" i="15"/>
  <c r="AE171" i="15"/>
  <c r="AE22" i="15"/>
  <c r="AE131" i="15"/>
  <c r="AE222" i="15"/>
  <c r="AE149" i="15"/>
  <c r="AE302" i="15"/>
  <c r="AE288" i="15"/>
  <c r="AE159" i="15"/>
  <c r="AE240" i="15"/>
  <c r="AE57" i="15"/>
  <c r="AE231" i="15"/>
  <c r="AE156" i="15"/>
  <c r="AE115" i="15"/>
  <c r="AE217" i="15"/>
  <c r="AE262" i="15"/>
  <c r="AE212" i="15"/>
  <c r="AE206" i="15"/>
  <c r="AE202" i="15"/>
  <c r="AE75" i="15"/>
  <c r="AE85" i="15"/>
  <c r="AE132" i="15"/>
  <c r="AE101" i="15"/>
  <c r="AE145" i="15"/>
  <c r="AE297" i="15"/>
  <c r="AE269" i="15"/>
  <c r="AE279" i="15"/>
  <c r="AE225" i="15"/>
  <c r="AE192" i="15"/>
  <c r="AE84" i="15"/>
  <c r="AE15" i="15"/>
  <c r="AE65" i="15"/>
  <c r="AE294" i="15"/>
  <c r="AE61" i="15"/>
  <c r="AE38" i="15"/>
  <c r="AE258" i="15"/>
  <c r="AE228" i="15"/>
  <c r="AE255" i="15"/>
  <c r="AE143" i="15"/>
  <c r="AE266" i="15"/>
  <c r="AE223" i="15"/>
  <c r="AE104" i="15"/>
  <c r="AE136" i="15"/>
  <c r="AE40" i="15"/>
  <c r="AE63" i="15"/>
  <c r="AE183" i="15"/>
  <c r="AE274" i="15"/>
  <c r="AE287" i="15"/>
  <c r="AE227" i="15"/>
  <c r="AE178" i="15"/>
  <c r="AE116" i="15"/>
  <c r="AE150" i="15"/>
  <c r="AE204" i="15"/>
  <c r="AE226" i="15"/>
  <c r="AE43" i="15"/>
  <c r="AE235" i="15"/>
  <c r="AE172" i="15"/>
  <c r="AE89" i="15"/>
  <c r="AE243" i="15"/>
  <c r="AE300" i="15"/>
  <c r="AE213" i="15"/>
  <c r="AE164" i="15"/>
  <c r="AE166" i="15"/>
  <c r="AE154" i="15"/>
  <c r="AE214" i="15"/>
  <c r="AE45" i="15"/>
  <c r="AE12" i="15"/>
  <c r="AE200" i="15"/>
  <c r="AE46" i="15"/>
  <c r="AE234" i="15"/>
  <c r="AE194" i="15"/>
  <c r="AE179" i="15"/>
  <c r="AE184" i="15"/>
  <c r="AE216" i="15"/>
  <c r="AE253" i="15"/>
  <c r="AE173" i="15"/>
  <c r="AE281" i="15"/>
  <c r="AE282" i="15"/>
  <c r="AE181" i="15"/>
  <c r="AE291" i="15"/>
  <c r="AE113" i="15"/>
  <c r="AE88" i="15"/>
  <c r="AE83" i="15"/>
  <c r="AE107" i="15"/>
  <c r="AE163" i="15"/>
  <c r="AE265" i="15"/>
  <c r="AE34" i="15"/>
  <c r="AE148" i="15"/>
  <c r="AE50" i="15"/>
  <c r="AE169" i="15"/>
  <c r="AE28" i="15"/>
  <c r="AE252" i="15"/>
  <c r="AE196" i="15"/>
  <c r="AE254" i="15"/>
  <c r="AE68" i="15"/>
  <c r="AE257" i="15"/>
  <c r="AE73" i="15"/>
  <c r="AE220" i="15"/>
  <c r="AE81" i="15"/>
  <c r="AE118" i="15"/>
  <c r="AE289" i="15"/>
  <c r="AE292" i="15"/>
  <c r="AE218" i="15"/>
  <c r="AE37" i="15"/>
  <c r="AE244" i="15"/>
  <c r="AE210" i="15"/>
  <c r="AE97" i="15"/>
  <c r="AE140" i="15"/>
  <c r="AE176" i="15"/>
  <c r="AE275" i="15"/>
  <c r="AE290" i="15"/>
  <c r="AE175" i="15"/>
  <c r="AE112" i="15"/>
  <c r="AE55" i="15"/>
  <c r="AE263" i="15"/>
  <c r="AE245" i="15"/>
  <c r="AE141" i="15"/>
  <c r="AE161" i="15"/>
  <c r="AE264" i="15"/>
  <c r="AE221" i="15"/>
  <c r="AE229" i="15"/>
  <c r="AE54" i="15"/>
  <c r="AE71" i="15"/>
  <c r="AE251" i="15"/>
  <c r="AE301" i="15"/>
  <c r="AE92" i="15"/>
  <c r="AE238" i="15"/>
  <c r="AE146" i="15"/>
  <c r="AE247" i="15"/>
  <c r="AE99" i="15"/>
  <c r="AE20" i="15"/>
  <c r="AE187" i="15"/>
  <c r="AE137" i="15"/>
  <c r="AE246" i="15"/>
  <c r="AE87" i="15"/>
  <c r="AE138" i="15"/>
  <c r="AF10" i="16"/>
  <c r="AF12" i="16"/>
  <c r="AF13" i="16"/>
  <c r="AF14" i="16"/>
  <c r="AF15" i="16"/>
  <c r="AF16" i="16"/>
  <c r="AF17" i="16"/>
  <c r="AF18" i="16"/>
  <c r="AF19" i="16"/>
  <c r="AF20" i="16"/>
  <c r="AF21" i="16"/>
  <c r="AF22" i="16"/>
  <c r="AF23" i="16"/>
  <c r="AF24" i="16"/>
  <c r="AF25" i="16"/>
  <c r="AF26" i="16"/>
  <c r="AF27" i="16"/>
  <c r="AF28" i="16"/>
  <c r="AF29" i="16"/>
  <c r="AF30" i="16"/>
  <c r="AF31" i="16"/>
  <c r="AF32" i="16"/>
  <c r="AF33" i="16"/>
  <c r="AF34" i="16"/>
  <c r="AF35" i="16"/>
  <c r="AF36" i="16"/>
  <c r="AF37" i="16"/>
  <c r="AF38" i="16"/>
  <c r="AF39" i="16"/>
  <c r="AF40" i="16"/>
  <c r="AF41" i="16"/>
  <c r="AF42" i="16"/>
  <c r="AF43" i="16"/>
  <c r="AF44" i="16"/>
  <c r="AF45" i="16"/>
  <c r="AF46" i="16"/>
  <c r="AF47" i="16"/>
  <c r="AF48" i="16"/>
  <c r="AF49" i="16"/>
  <c r="AF50" i="16"/>
  <c r="AF51" i="16"/>
  <c r="AF52" i="16"/>
  <c r="AF53" i="16"/>
  <c r="AF54" i="16"/>
  <c r="AF55" i="16"/>
  <c r="AF56" i="16"/>
  <c r="AF57" i="16"/>
  <c r="AF58" i="16"/>
  <c r="AF59" i="16"/>
  <c r="AF60" i="16"/>
  <c r="AF61" i="16"/>
  <c r="AF62" i="16"/>
  <c r="AF63" i="16"/>
  <c r="AF64" i="16"/>
  <c r="AF65" i="16"/>
  <c r="AF66" i="16"/>
  <c r="AF67" i="16"/>
  <c r="AF68" i="16"/>
  <c r="AF69" i="16"/>
  <c r="AF70" i="16"/>
  <c r="AF71" i="16"/>
  <c r="AF72" i="16"/>
  <c r="AF73" i="16"/>
  <c r="AF74" i="16"/>
  <c r="AF75" i="16"/>
  <c r="AF76" i="16"/>
  <c r="AF77" i="16"/>
  <c r="AF78" i="16"/>
  <c r="AF79" i="16"/>
  <c r="AF80" i="16"/>
  <c r="AF81" i="16"/>
  <c r="AF82" i="16"/>
  <c r="AF83" i="16"/>
  <c r="AF84" i="16"/>
  <c r="AF85" i="16"/>
  <c r="AF86" i="16"/>
  <c r="AF87" i="16"/>
  <c r="AF88" i="16"/>
  <c r="AF89" i="16"/>
  <c r="AF90" i="16"/>
  <c r="AF91" i="16"/>
  <c r="AF92" i="16"/>
  <c r="AF93" i="16"/>
  <c r="AF94" i="16"/>
  <c r="AF95" i="16"/>
  <c r="AF96" i="16"/>
  <c r="AF97" i="16"/>
  <c r="AF98" i="16"/>
  <c r="AF99" i="16"/>
  <c r="AF100" i="16"/>
  <c r="AF101" i="16"/>
  <c r="AF102" i="16"/>
  <c r="AF103" i="16"/>
  <c r="AF104" i="16"/>
  <c r="AF105" i="16"/>
  <c r="AF106" i="16"/>
  <c r="AF107" i="16"/>
  <c r="AF108" i="16"/>
  <c r="AF109" i="16"/>
  <c r="AF110" i="16"/>
  <c r="AF111" i="16"/>
  <c r="AF112" i="16"/>
  <c r="AF113" i="16"/>
  <c r="AF114" i="16"/>
  <c r="AF115" i="16"/>
  <c r="AF116" i="16"/>
  <c r="AF117" i="16"/>
  <c r="AF118" i="16"/>
  <c r="AF119" i="16"/>
  <c r="AF120" i="16"/>
  <c r="AF121" i="16"/>
  <c r="AF122" i="16"/>
  <c r="AF123" i="16"/>
  <c r="AF124" i="16"/>
  <c r="AF125" i="16"/>
  <c r="AF126" i="16"/>
  <c r="AF127" i="16"/>
  <c r="AF128" i="16"/>
  <c r="AF129" i="16"/>
  <c r="AF130" i="16"/>
  <c r="AF131" i="16"/>
  <c r="AF132" i="16"/>
  <c r="AF133" i="16"/>
  <c r="AF134" i="16"/>
  <c r="AF135" i="16"/>
  <c r="AF136" i="16"/>
  <c r="AF137" i="16"/>
  <c r="AF138" i="16"/>
  <c r="AF139" i="16"/>
  <c r="AF140" i="16"/>
  <c r="AF141" i="16"/>
  <c r="AF142" i="16"/>
  <c r="AF143" i="16"/>
  <c r="AF144" i="16"/>
  <c r="AF145" i="16"/>
  <c r="AF146" i="16"/>
  <c r="AF147" i="16"/>
  <c r="AF148" i="16"/>
  <c r="AF149" i="16"/>
  <c r="AF150" i="16"/>
  <c r="AF151" i="16"/>
  <c r="AF152" i="16"/>
  <c r="AF153" i="16"/>
  <c r="AF154" i="16"/>
  <c r="AF155" i="16"/>
  <c r="AF156" i="16"/>
  <c r="AF157" i="16"/>
  <c r="AF158" i="16"/>
  <c r="AF159" i="16"/>
  <c r="AF160" i="16"/>
  <c r="AF161" i="16"/>
  <c r="AF162" i="16"/>
  <c r="AF163" i="16"/>
  <c r="AF164" i="16"/>
  <c r="AF165" i="16"/>
  <c r="AF166" i="16"/>
  <c r="AF167" i="16"/>
  <c r="AF168" i="16"/>
  <c r="AF169" i="16"/>
  <c r="AF170" i="16"/>
  <c r="AF171" i="16"/>
  <c r="AF172" i="16"/>
  <c r="AF173" i="16"/>
  <c r="AF174" i="16"/>
  <c r="AF175" i="16"/>
  <c r="AF176" i="16"/>
  <c r="AF177" i="16"/>
  <c r="AF178" i="16"/>
  <c r="AF179" i="16"/>
  <c r="AF180" i="16"/>
  <c r="AF181" i="16"/>
  <c r="AF182" i="16"/>
  <c r="AF183" i="16"/>
  <c r="AF184" i="16"/>
  <c r="AF185" i="16"/>
  <c r="AF186" i="16"/>
  <c r="AF187" i="16"/>
  <c r="AF188" i="16"/>
  <c r="AF189" i="16"/>
  <c r="AF190" i="16"/>
  <c r="AF191" i="16"/>
  <c r="AF192" i="16"/>
  <c r="AF193" i="16"/>
  <c r="AF194" i="16"/>
  <c r="AF195" i="16"/>
  <c r="AF196" i="16"/>
  <c r="AF197" i="16"/>
  <c r="AF198" i="16"/>
  <c r="AF199" i="16"/>
  <c r="AF200" i="16"/>
  <c r="AF201" i="16"/>
  <c r="AF202" i="16"/>
  <c r="AF203" i="16"/>
  <c r="AF204" i="16"/>
  <c r="AF205" i="16"/>
  <c r="AF206" i="16"/>
  <c r="AF207" i="16"/>
  <c r="AF208" i="16"/>
  <c r="AF209" i="16"/>
  <c r="AF210" i="16"/>
  <c r="AF211" i="16"/>
  <c r="AF212" i="16"/>
  <c r="AF213" i="16"/>
  <c r="AF214" i="16"/>
  <c r="AF215" i="16"/>
  <c r="AF216" i="16"/>
  <c r="AF217" i="16"/>
  <c r="AF218" i="16"/>
  <c r="AF219" i="16"/>
  <c r="AF220" i="16"/>
  <c r="AF221" i="16"/>
  <c r="AF222" i="16"/>
  <c r="AF223" i="16"/>
  <c r="AF224" i="16"/>
  <c r="AF225" i="16"/>
  <c r="AF226" i="16"/>
  <c r="AF227" i="16"/>
  <c r="AF228" i="16"/>
  <c r="AF229" i="16"/>
  <c r="AF230" i="16"/>
  <c r="AF231" i="16"/>
  <c r="AF232" i="16"/>
  <c r="AF233" i="16"/>
  <c r="AF234" i="16"/>
  <c r="AF235" i="16"/>
  <c r="AF236" i="16"/>
  <c r="AF237" i="16"/>
  <c r="AF238" i="16"/>
  <c r="AF239" i="16"/>
  <c r="AF240" i="16"/>
  <c r="AF241" i="16"/>
  <c r="AF242" i="16"/>
  <c r="AF243" i="16"/>
  <c r="AF244" i="16"/>
  <c r="AF245" i="16"/>
  <c r="AF246" i="16"/>
  <c r="AF247" i="16"/>
  <c r="AF248" i="16"/>
  <c r="AF249" i="16"/>
  <c r="AF250" i="16"/>
  <c r="AF251" i="16"/>
  <c r="AF252" i="16"/>
  <c r="AF253" i="16"/>
  <c r="AF254" i="16"/>
  <c r="AF255" i="16"/>
  <c r="AF256" i="16"/>
  <c r="AF257" i="16"/>
  <c r="AF258" i="16"/>
  <c r="AF259" i="16"/>
  <c r="AF260" i="16"/>
  <c r="AF261" i="16"/>
  <c r="AF262" i="16"/>
  <c r="AF263" i="16"/>
  <c r="AF264" i="16"/>
  <c r="AF265" i="16"/>
  <c r="AF266" i="16"/>
  <c r="AF267" i="16"/>
  <c r="AF268" i="16"/>
  <c r="AF269" i="16"/>
  <c r="AF270" i="16"/>
  <c r="AF271" i="16"/>
  <c r="AF272" i="16"/>
  <c r="AF273" i="16"/>
  <c r="AF274" i="16"/>
  <c r="AF275" i="16"/>
  <c r="AF276" i="16"/>
  <c r="AF277" i="16"/>
  <c r="AF278" i="16"/>
  <c r="AF279" i="16"/>
  <c r="AF280" i="16"/>
  <c r="AF281" i="16"/>
  <c r="AF282" i="16"/>
  <c r="AF283" i="16"/>
  <c r="AF284" i="16"/>
  <c r="AF285" i="16"/>
  <c r="AF286" i="16"/>
  <c r="AF287" i="16"/>
  <c r="AF288" i="16"/>
  <c r="AF289" i="16"/>
  <c r="AF290" i="16"/>
  <c r="AF291" i="16"/>
  <c r="AF292" i="16"/>
  <c r="AF293" i="16"/>
  <c r="AF294" i="16"/>
  <c r="AF295" i="16"/>
  <c r="AF296" i="16"/>
  <c r="AF297" i="16"/>
  <c r="AF298" i="16"/>
  <c r="AF299" i="16"/>
  <c r="AF300" i="16"/>
  <c r="AF301" i="16"/>
  <c r="AF302" i="16"/>
  <c r="AF303" i="16"/>
  <c r="AF11" i="16"/>
  <c r="I10" i="16"/>
  <c r="R10" i="16" s="1"/>
  <c r="AG10" i="15"/>
  <c r="J10" i="16" l="1"/>
  <c r="AE10" i="15" l="1"/>
  <c r="H10" i="15"/>
  <c r="C10" i="15"/>
  <c r="E10" i="15" l="1"/>
  <c r="F10" i="15" s="1"/>
  <c r="J10" i="15"/>
  <c r="K10" i="15" s="1"/>
  <c r="AA12" i="3" l="1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2" i="3"/>
  <c r="AA133" i="3"/>
  <c r="AA134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11" i="3"/>
  <c r="AA10" i="3"/>
  <c r="C10" i="5"/>
  <c r="E10" i="5" l="1"/>
  <c r="Z10" i="3" l="1"/>
  <c r="AE146" i="16" l="1"/>
  <c r="AG146" i="16" s="1"/>
  <c r="AD146" i="16"/>
  <c r="W146" i="16"/>
  <c r="I146" i="16"/>
  <c r="R146" i="16" s="1"/>
  <c r="AE138" i="16"/>
  <c r="AG138" i="16" s="1"/>
  <c r="AD138" i="16"/>
  <c r="W138" i="16"/>
  <c r="I138" i="16"/>
  <c r="R138" i="16" s="1"/>
  <c r="AE187" i="16"/>
  <c r="AG187" i="16" s="1"/>
  <c r="AD187" i="16"/>
  <c r="W187" i="16"/>
  <c r="I187" i="16"/>
  <c r="R187" i="16" s="1"/>
  <c r="AE118" i="16"/>
  <c r="AG118" i="16" s="1"/>
  <c r="AD118" i="16"/>
  <c r="W118" i="16"/>
  <c r="I118" i="16"/>
  <c r="R118" i="16" s="1"/>
  <c r="AE27" i="16"/>
  <c r="AG27" i="16" s="1"/>
  <c r="AD27" i="16"/>
  <c r="W27" i="16"/>
  <c r="I27" i="16"/>
  <c r="R27" i="16" s="1"/>
  <c r="AE238" i="16"/>
  <c r="AG238" i="16" s="1"/>
  <c r="AD238" i="16"/>
  <c r="W238" i="16"/>
  <c r="I238" i="16"/>
  <c r="R238" i="16" s="1"/>
  <c r="AE28" i="16"/>
  <c r="AG28" i="16" s="1"/>
  <c r="AD28" i="16"/>
  <c r="W28" i="16"/>
  <c r="I28" i="16"/>
  <c r="R28" i="16" s="1"/>
  <c r="AE101" i="16"/>
  <c r="AG101" i="16" s="1"/>
  <c r="AD101" i="16"/>
  <c r="W101" i="16"/>
  <c r="I101" i="16"/>
  <c r="R101" i="16" s="1"/>
  <c r="AE155" i="16"/>
  <c r="AG155" i="16" s="1"/>
  <c r="AD155" i="16"/>
  <c r="W155" i="16"/>
  <c r="I155" i="16"/>
  <c r="R155" i="16" s="1"/>
  <c r="AE225" i="16"/>
  <c r="AG225" i="16" s="1"/>
  <c r="AD225" i="16"/>
  <c r="W225" i="16"/>
  <c r="I225" i="16"/>
  <c r="R225" i="16" s="1"/>
  <c r="AE280" i="16"/>
  <c r="AG280" i="16" s="1"/>
  <c r="AD280" i="16"/>
  <c r="W280" i="16"/>
  <c r="I280" i="16"/>
  <c r="R280" i="16" s="1"/>
  <c r="AE121" i="16"/>
  <c r="AG121" i="16" s="1"/>
  <c r="AD121" i="16"/>
  <c r="W121" i="16"/>
  <c r="I121" i="16"/>
  <c r="R121" i="16" s="1"/>
  <c r="AE80" i="16"/>
  <c r="AG80" i="16" s="1"/>
  <c r="AD80" i="16"/>
  <c r="W80" i="16"/>
  <c r="I80" i="16"/>
  <c r="R80" i="16" s="1"/>
  <c r="AE84" i="16"/>
  <c r="AG84" i="16" s="1"/>
  <c r="AD84" i="16"/>
  <c r="W84" i="16"/>
  <c r="I84" i="16"/>
  <c r="R84" i="16" s="1"/>
  <c r="AE78" i="16"/>
  <c r="AG78" i="16" s="1"/>
  <c r="AD78" i="16"/>
  <c r="W78" i="16"/>
  <c r="I78" i="16"/>
  <c r="R78" i="16" s="1"/>
  <c r="AE241" i="16"/>
  <c r="AG241" i="16" s="1"/>
  <c r="AD241" i="16"/>
  <c r="W241" i="16"/>
  <c r="I241" i="16"/>
  <c r="R241" i="16" s="1"/>
  <c r="AE178" i="16"/>
  <c r="AG178" i="16" s="1"/>
  <c r="AD178" i="16"/>
  <c r="W178" i="16"/>
  <c r="I178" i="16"/>
  <c r="R178" i="16" s="1"/>
  <c r="AE18" i="16"/>
  <c r="AG18" i="16" s="1"/>
  <c r="AD18" i="16"/>
  <c r="W18" i="16"/>
  <c r="I18" i="16"/>
  <c r="R18" i="16" s="1"/>
  <c r="AE265" i="16"/>
  <c r="AG265" i="16" s="1"/>
  <c r="AD265" i="16"/>
  <c r="W265" i="16"/>
  <c r="I265" i="16"/>
  <c r="R265" i="16" s="1"/>
  <c r="AE221" i="16"/>
  <c r="AG221" i="16" s="1"/>
  <c r="AD221" i="16"/>
  <c r="W221" i="16"/>
  <c r="I221" i="16"/>
  <c r="R221" i="16" s="1"/>
  <c r="AE160" i="16"/>
  <c r="AG160" i="16" s="1"/>
  <c r="AD160" i="16"/>
  <c r="W160" i="16"/>
  <c r="I160" i="16"/>
  <c r="R160" i="16" s="1"/>
  <c r="AE96" i="16"/>
  <c r="AG96" i="16" s="1"/>
  <c r="AD96" i="16"/>
  <c r="W96" i="16"/>
  <c r="I96" i="16"/>
  <c r="R96" i="16" s="1"/>
  <c r="AE189" i="16"/>
  <c r="AG189" i="16" s="1"/>
  <c r="AD189" i="16"/>
  <c r="W189" i="16"/>
  <c r="I189" i="16"/>
  <c r="R189" i="16" s="1"/>
  <c r="AE210" i="16"/>
  <c r="AG210" i="16" s="1"/>
  <c r="AD210" i="16"/>
  <c r="W210" i="16"/>
  <c r="I210" i="16"/>
  <c r="R210" i="16" s="1"/>
  <c r="AE68" i="16"/>
  <c r="AG68" i="16" s="1"/>
  <c r="AD68" i="16"/>
  <c r="W68" i="16"/>
  <c r="I68" i="16"/>
  <c r="R68" i="16" s="1"/>
  <c r="AE262" i="16"/>
  <c r="AG262" i="16" s="1"/>
  <c r="AD262" i="16"/>
  <c r="W262" i="16"/>
  <c r="I262" i="16"/>
  <c r="R262" i="16" s="1"/>
  <c r="AE165" i="16"/>
  <c r="AG165" i="16" s="1"/>
  <c r="AD165" i="16"/>
  <c r="W165" i="16"/>
  <c r="I165" i="16"/>
  <c r="R165" i="16" s="1"/>
  <c r="AE65" i="16"/>
  <c r="AG65" i="16" s="1"/>
  <c r="AD65" i="16"/>
  <c r="W65" i="16"/>
  <c r="I65" i="16"/>
  <c r="R65" i="16" s="1"/>
  <c r="AE95" i="16"/>
  <c r="AG95" i="16" s="1"/>
  <c r="AD95" i="16"/>
  <c r="W95" i="16"/>
  <c r="I95" i="16"/>
  <c r="R95" i="16" s="1"/>
  <c r="AE157" i="16"/>
  <c r="AG157" i="16" s="1"/>
  <c r="AD157" i="16"/>
  <c r="W157" i="16"/>
  <c r="I157" i="16"/>
  <c r="R157" i="16" s="1"/>
  <c r="AE203" i="16"/>
  <c r="AG203" i="16" s="1"/>
  <c r="AD203" i="16"/>
  <c r="W203" i="16"/>
  <c r="I203" i="16"/>
  <c r="R203" i="16" s="1"/>
  <c r="AE19" i="16"/>
  <c r="AG19" i="16" s="1"/>
  <c r="AD19" i="16"/>
  <c r="W19" i="16"/>
  <c r="I19" i="16"/>
  <c r="R19" i="16" s="1"/>
  <c r="AE56" i="16"/>
  <c r="AG56" i="16" s="1"/>
  <c r="AD56" i="16"/>
  <c r="W56" i="16"/>
  <c r="I56" i="16"/>
  <c r="R56" i="16" s="1"/>
  <c r="AE288" i="16"/>
  <c r="AG288" i="16" s="1"/>
  <c r="AD288" i="16"/>
  <c r="W288" i="16"/>
  <c r="I288" i="16"/>
  <c r="R288" i="16" s="1"/>
  <c r="AE248" i="16"/>
  <c r="AG248" i="16" s="1"/>
  <c r="AD248" i="16"/>
  <c r="W248" i="16"/>
  <c r="I248" i="16"/>
  <c r="R248" i="16" s="1"/>
  <c r="AE230" i="16"/>
  <c r="AG230" i="16" s="1"/>
  <c r="AD230" i="16"/>
  <c r="W230" i="16"/>
  <c r="I230" i="16"/>
  <c r="R230" i="16" s="1"/>
  <c r="AE211" i="16"/>
  <c r="AG211" i="16" s="1"/>
  <c r="AD211" i="16"/>
  <c r="W211" i="16"/>
  <c r="I211" i="16"/>
  <c r="R211" i="16" s="1"/>
  <c r="AE153" i="16"/>
  <c r="AG153" i="16" s="1"/>
  <c r="AD153" i="16"/>
  <c r="W153" i="16"/>
  <c r="I153" i="16"/>
  <c r="R153" i="16" s="1"/>
  <c r="AE198" i="16"/>
  <c r="AG198" i="16" s="1"/>
  <c r="AD198" i="16"/>
  <c r="W198" i="16"/>
  <c r="I198" i="16"/>
  <c r="R198" i="16" s="1"/>
  <c r="AE147" i="16"/>
  <c r="AG147" i="16" s="1"/>
  <c r="AD147" i="16"/>
  <c r="W147" i="16"/>
  <c r="I147" i="16"/>
  <c r="R147" i="16" s="1"/>
  <c r="AE107" i="16"/>
  <c r="AG107" i="16" s="1"/>
  <c r="AD107" i="16"/>
  <c r="W107" i="16"/>
  <c r="I107" i="16"/>
  <c r="R107" i="16" s="1"/>
  <c r="AE89" i="16"/>
  <c r="AG89" i="16" s="1"/>
  <c r="AD89" i="16"/>
  <c r="W89" i="16"/>
  <c r="I89" i="16"/>
  <c r="R89" i="16" s="1"/>
  <c r="AE39" i="16"/>
  <c r="AG39" i="16" s="1"/>
  <c r="AD39" i="16"/>
  <c r="W39" i="16"/>
  <c r="I39" i="16"/>
  <c r="R39" i="16" s="1"/>
  <c r="AE43" i="16"/>
  <c r="AG43" i="16" s="1"/>
  <c r="AD43" i="16"/>
  <c r="W43" i="16"/>
  <c r="I43" i="16"/>
  <c r="R43" i="16" s="1"/>
  <c r="AE206" i="16"/>
  <c r="AG206" i="16" s="1"/>
  <c r="AD206" i="16"/>
  <c r="W206" i="16"/>
  <c r="I206" i="16"/>
  <c r="R206" i="16" s="1"/>
  <c r="AE114" i="16"/>
  <c r="AG114" i="16" s="1"/>
  <c r="AD114" i="16"/>
  <c r="W114" i="16"/>
  <c r="I114" i="16"/>
  <c r="R114" i="16" s="1"/>
  <c r="AE42" i="16"/>
  <c r="AG42" i="16" s="1"/>
  <c r="AD42" i="16"/>
  <c r="W42" i="16"/>
  <c r="I42" i="16"/>
  <c r="R42" i="16" s="1"/>
  <c r="AE108" i="16"/>
  <c r="AG108" i="16" s="1"/>
  <c r="AD108" i="16"/>
  <c r="W108" i="16"/>
  <c r="I108" i="16"/>
  <c r="R108" i="16" s="1"/>
  <c r="AE287" i="16"/>
  <c r="AG287" i="16" s="1"/>
  <c r="AD287" i="16"/>
  <c r="W287" i="16"/>
  <c r="I287" i="16"/>
  <c r="R287" i="16" s="1"/>
  <c r="AE301" i="16"/>
  <c r="AG301" i="16" s="1"/>
  <c r="AD301" i="16"/>
  <c r="W301" i="16"/>
  <c r="I301" i="16"/>
  <c r="R301" i="16" s="1"/>
  <c r="AE83" i="16"/>
  <c r="AG83" i="16" s="1"/>
  <c r="AD83" i="16"/>
  <c r="W83" i="16"/>
  <c r="I83" i="16"/>
  <c r="R83" i="16" s="1"/>
  <c r="AE161" i="16"/>
  <c r="AG161" i="16" s="1"/>
  <c r="AD161" i="16"/>
  <c r="W161" i="16"/>
  <c r="I161" i="16"/>
  <c r="R161" i="16" s="1"/>
  <c r="AE23" i="16"/>
  <c r="AG23" i="16" s="1"/>
  <c r="AD23" i="16"/>
  <c r="W23" i="16"/>
  <c r="I23" i="16"/>
  <c r="R23" i="16" s="1"/>
  <c r="AE252" i="16"/>
  <c r="AG252" i="16" s="1"/>
  <c r="AD252" i="16"/>
  <c r="W252" i="16"/>
  <c r="I252" i="16"/>
  <c r="R252" i="16" s="1"/>
  <c r="AE205" i="16"/>
  <c r="AG205" i="16" s="1"/>
  <c r="AD205" i="16"/>
  <c r="W205" i="16"/>
  <c r="I205" i="16"/>
  <c r="R205" i="16" s="1"/>
  <c r="AE274" i="16"/>
  <c r="AG274" i="16" s="1"/>
  <c r="AD274" i="16"/>
  <c r="W274" i="16"/>
  <c r="I274" i="16"/>
  <c r="R274" i="16" s="1"/>
  <c r="AE270" i="16"/>
  <c r="AG270" i="16" s="1"/>
  <c r="AD270" i="16"/>
  <c r="W270" i="16"/>
  <c r="I270" i="16"/>
  <c r="R270" i="16" s="1"/>
  <c r="AE12" i="16"/>
  <c r="AG12" i="16" s="1"/>
  <c r="AD12" i="16"/>
  <c r="W12" i="16"/>
  <c r="I12" i="16"/>
  <c r="R12" i="16" s="1"/>
  <c r="AE123" i="16"/>
  <c r="AG123" i="16" s="1"/>
  <c r="AD123" i="16"/>
  <c r="W123" i="16"/>
  <c r="I123" i="16"/>
  <c r="R123" i="16" s="1"/>
  <c r="AE132" i="16"/>
  <c r="AG132" i="16" s="1"/>
  <c r="AD132" i="16"/>
  <c r="W132" i="16"/>
  <c r="I132" i="16"/>
  <c r="R132" i="16" s="1"/>
  <c r="AE105" i="16"/>
  <c r="AG105" i="16" s="1"/>
  <c r="AD105" i="16"/>
  <c r="W105" i="16"/>
  <c r="I105" i="16"/>
  <c r="R105" i="16" s="1"/>
  <c r="AE279" i="16"/>
  <c r="AG279" i="16" s="1"/>
  <c r="AD279" i="16"/>
  <c r="W279" i="16"/>
  <c r="I279" i="16"/>
  <c r="R279" i="16" s="1"/>
  <c r="AE33" i="16"/>
  <c r="AG33" i="16" s="1"/>
  <c r="AD33" i="16"/>
  <c r="W33" i="16"/>
  <c r="I33" i="16"/>
  <c r="R33" i="16" s="1"/>
  <c r="AE257" i="16"/>
  <c r="AG257" i="16" s="1"/>
  <c r="AD257" i="16"/>
  <c r="W257" i="16"/>
  <c r="I257" i="16"/>
  <c r="R257" i="16" s="1"/>
  <c r="AE223" i="16"/>
  <c r="AG223" i="16" s="1"/>
  <c r="AD223" i="16"/>
  <c r="W223" i="16"/>
  <c r="I223" i="16"/>
  <c r="R223" i="16" s="1"/>
  <c r="AE188" i="16"/>
  <c r="AG188" i="16" s="1"/>
  <c r="AD188" i="16"/>
  <c r="W188" i="16"/>
  <c r="I188" i="16"/>
  <c r="R188" i="16" s="1"/>
  <c r="AE294" i="16"/>
  <c r="AG294" i="16" s="1"/>
  <c r="AD294" i="16"/>
  <c r="W294" i="16"/>
  <c r="I294" i="16"/>
  <c r="R294" i="16" s="1"/>
  <c r="AE204" i="16"/>
  <c r="AG204" i="16" s="1"/>
  <c r="AD204" i="16"/>
  <c r="W204" i="16"/>
  <c r="I204" i="16"/>
  <c r="R204" i="16" s="1"/>
  <c r="AE72" i="16"/>
  <c r="AG72" i="16" s="1"/>
  <c r="AD72" i="16"/>
  <c r="W72" i="16"/>
  <c r="I72" i="16"/>
  <c r="R72" i="16" s="1"/>
  <c r="AE182" i="16"/>
  <c r="AG182" i="16" s="1"/>
  <c r="AD182" i="16"/>
  <c r="W182" i="16"/>
  <c r="I182" i="16"/>
  <c r="R182" i="16" s="1"/>
  <c r="AE130" i="16"/>
  <c r="AG130" i="16" s="1"/>
  <c r="AD130" i="16"/>
  <c r="W130" i="16"/>
  <c r="I130" i="16"/>
  <c r="R130" i="16" s="1"/>
  <c r="AE266" i="16"/>
  <c r="AG266" i="16" s="1"/>
  <c r="AD266" i="16"/>
  <c r="W266" i="16"/>
  <c r="I266" i="16"/>
  <c r="R266" i="16" s="1"/>
  <c r="AE244" i="16"/>
  <c r="AG244" i="16" s="1"/>
  <c r="AD244" i="16"/>
  <c r="W244" i="16"/>
  <c r="I244" i="16"/>
  <c r="R244" i="16" s="1"/>
  <c r="AE135" i="16"/>
  <c r="AG135" i="16" s="1"/>
  <c r="AD135" i="16"/>
  <c r="W135" i="16"/>
  <c r="I135" i="16"/>
  <c r="R135" i="16" s="1"/>
  <c r="AE269" i="16"/>
  <c r="AG269" i="16" s="1"/>
  <c r="AD269" i="16"/>
  <c r="W269" i="16"/>
  <c r="I269" i="16"/>
  <c r="R269" i="16" s="1"/>
  <c r="AE235" i="16"/>
  <c r="AG235" i="16" s="1"/>
  <c r="AD235" i="16"/>
  <c r="W235" i="16"/>
  <c r="I235" i="16"/>
  <c r="R235" i="16" s="1"/>
  <c r="AE290" i="16"/>
  <c r="AG290" i="16" s="1"/>
  <c r="AD290" i="16"/>
  <c r="W290" i="16"/>
  <c r="I290" i="16"/>
  <c r="R290" i="16" s="1"/>
  <c r="AE220" i="16"/>
  <c r="AG220" i="16" s="1"/>
  <c r="AD220" i="16"/>
  <c r="W220" i="16"/>
  <c r="I220" i="16"/>
  <c r="R220" i="16" s="1"/>
  <c r="AE156" i="16"/>
  <c r="AG156" i="16" s="1"/>
  <c r="AD156" i="16"/>
  <c r="W156" i="16"/>
  <c r="I156" i="16"/>
  <c r="R156" i="16" s="1"/>
  <c r="AE295" i="16"/>
  <c r="AG295" i="16" s="1"/>
  <c r="AD295" i="16"/>
  <c r="W295" i="16"/>
  <c r="I295" i="16"/>
  <c r="R295" i="16" s="1"/>
  <c r="AE208" i="16"/>
  <c r="AG208" i="16" s="1"/>
  <c r="AD208" i="16"/>
  <c r="W208" i="16"/>
  <c r="I208" i="16"/>
  <c r="R208" i="16" s="1"/>
  <c r="AE201" i="16"/>
  <c r="AG201" i="16" s="1"/>
  <c r="AD201" i="16"/>
  <c r="W201" i="16"/>
  <c r="I201" i="16"/>
  <c r="R201" i="16" s="1"/>
  <c r="AE36" i="16"/>
  <c r="AG36" i="16" s="1"/>
  <c r="AD36" i="16"/>
  <c r="W36" i="16"/>
  <c r="I36" i="16"/>
  <c r="R36" i="16" s="1"/>
  <c r="AE222" i="16"/>
  <c r="AG222" i="16" s="1"/>
  <c r="AD222" i="16"/>
  <c r="W222" i="16"/>
  <c r="I222" i="16"/>
  <c r="R222" i="16" s="1"/>
  <c r="AE184" i="16"/>
  <c r="AG184" i="16" s="1"/>
  <c r="AD184" i="16"/>
  <c r="W184" i="16"/>
  <c r="I184" i="16"/>
  <c r="R184" i="16" s="1"/>
  <c r="AE236" i="16"/>
  <c r="AG236" i="16" s="1"/>
  <c r="AD236" i="16"/>
  <c r="W236" i="16"/>
  <c r="I236" i="16"/>
  <c r="R236" i="16" s="1"/>
  <c r="AE273" i="16"/>
  <c r="AG273" i="16" s="1"/>
  <c r="AD273" i="16"/>
  <c r="W273" i="16"/>
  <c r="I273" i="16"/>
  <c r="R273" i="16" s="1"/>
  <c r="AE217" i="16"/>
  <c r="AG217" i="16" s="1"/>
  <c r="AD217" i="16"/>
  <c r="W217" i="16"/>
  <c r="I217" i="16"/>
  <c r="R217" i="16" s="1"/>
  <c r="AE233" i="16"/>
  <c r="AG233" i="16" s="1"/>
  <c r="AD233" i="16"/>
  <c r="W233" i="16"/>
  <c r="I233" i="16"/>
  <c r="R233" i="16" s="1"/>
  <c r="AE291" i="16"/>
  <c r="AG291" i="16" s="1"/>
  <c r="AD291" i="16"/>
  <c r="W291" i="16"/>
  <c r="I291" i="16"/>
  <c r="R291" i="16" s="1"/>
  <c r="AE116" i="16"/>
  <c r="AG116" i="16" s="1"/>
  <c r="AD116" i="16"/>
  <c r="W116" i="16"/>
  <c r="I116" i="16"/>
  <c r="R116" i="16" s="1"/>
  <c r="AE255" i="16"/>
  <c r="AG255" i="16" s="1"/>
  <c r="AD255" i="16"/>
  <c r="W255" i="16"/>
  <c r="I255" i="16"/>
  <c r="R255" i="16" s="1"/>
  <c r="AE281" i="16"/>
  <c r="AG281" i="16" s="1"/>
  <c r="AD281" i="16"/>
  <c r="W281" i="16"/>
  <c r="I281" i="16"/>
  <c r="R281" i="16" s="1"/>
  <c r="AE218" i="16"/>
  <c r="AG218" i="16" s="1"/>
  <c r="AD218" i="16"/>
  <c r="W218" i="16"/>
  <c r="I218" i="16"/>
  <c r="R218" i="16" s="1"/>
  <c r="AE190" i="16"/>
  <c r="AG190" i="16" s="1"/>
  <c r="AD190" i="16"/>
  <c r="W190" i="16"/>
  <c r="I190" i="16"/>
  <c r="R190" i="16" s="1"/>
  <c r="AE82" i="16"/>
  <c r="AG82" i="16" s="1"/>
  <c r="AD82" i="16"/>
  <c r="W82" i="16"/>
  <c r="I82" i="16"/>
  <c r="R82" i="16" s="1"/>
  <c r="AE250" i="16"/>
  <c r="AG250" i="16" s="1"/>
  <c r="AD250" i="16"/>
  <c r="W250" i="16"/>
  <c r="I250" i="16"/>
  <c r="R250" i="16" s="1"/>
  <c r="AE195" i="16"/>
  <c r="AG195" i="16" s="1"/>
  <c r="AD195" i="16"/>
  <c r="W195" i="16"/>
  <c r="I195" i="16"/>
  <c r="R195" i="16" s="1"/>
  <c r="AE298" i="16"/>
  <c r="AG298" i="16" s="1"/>
  <c r="AD298" i="16"/>
  <c r="W298" i="16"/>
  <c r="I298" i="16"/>
  <c r="R298" i="16" s="1"/>
  <c r="AE261" i="16"/>
  <c r="AG261" i="16" s="1"/>
  <c r="AD261" i="16"/>
  <c r="W261" i="16"/>
  <c r="I261" i="16"/>
  <c r="R261" i="16" s="1"/>
  <c r="AE16" i="16"/>
  <c r="AG16" i="16" s="1"/>
  <c r="AD16" i="16"/>
  <c r="W16" i="16"/>
  <c r="I16" i="16"/>
  <c r="R16" i="16" s="1"/>
  <c r="AE104" i="16"/>
  <c r="AG104" i="16" s="1"/>
  <c r="AD104" i="16"/>
  <c r="W104" i="16"/>
  <c r="I104" i="16"/>
  <c r="R104" i="16" s="1"/>
  <c r="AE197" i="16"/>
  <c r="AG197" i="16" s="1"/>
  <c r="AD197" i="16"/>
  <c r="W197" i="16"/>
  <c r="I197" i="16"/>
  <c r="R197" i="16" s="1"/>
  <c r="AE228" i="16"/>
  <c r="AG228" i="16" s="1"/>
  <c r="AD228" i="16"/>
  <c r="W228" i="16"/>
  <c r="I228" i="16"/>
  <c r="R228" i="16" s="1"/>
  <c r="AE192" i="16"/>
  <c r="AG192" i="16" s="1"/>
  <c r="AD192" i="16"/>
  <c r="W192" i="16"/>
  <c r="I192" i="16"/>
  <c r="R192" i="16" s="1"/>
  <c r="AE268" i="16"/>
  <c r="AG268" i="16" s="1"/>
  <c r="AD268" i="16"/>
  <c r="W268" i="16"/>
  <c r="I268" i="16"/>
  <c r="R268" i="16" s="1"/>
  <c r="AE63" i="16"/>
  <c r="AG63" i="16" s="1"/>
  <c r="AD63" i="16"/>
  <c r="W63" i="16"/>
  <c r="I63" i="16"/>
  <c r="R63" i="16" s="1"/>
  <c r="AE122" i="16"/>
  <c r="AG122" i="16" s="1"/>
  <c r="AD122" i="16"/>
  <c r="W122" i="16"/>
  <c r="I122" i="16"/>
  <c r="R122" i="16" s="1"/>
  <c r="AE88" i="16"/>
  <c r="AG88" i="16" s="1"/>
  <c r="AD88" i="16"/>
  <c r="W88" i="16"/>
  <c r="I88" i="16"/>
  <c r="R88" i="16" s="1"/>
  <c r="AE64" i="16"/>
  <c r="AG64" i="16" s="1"/>
  <c r="AD64" i="16"/>
  <c r="W64" i="16"/>
  <c r="I64" i="16"/>
  <c r="R64" i="16" s="1"/>
  <c r="AE57" i="16"/>
  <c r="AG57" i="16" s="1"/>
  <c r="AD57" i="16"/>
  <c r="W57" i="16"/>
  <c r="I57" i="16"/>
  <c r="R57" i="16" s="1"/>
  <c r="AE149" i="16"/>
  <c r="AG149" i="16" s="1"/>
  <c r="AD149" i="16"/>
  <c r="W149" i="16"/>
  <c r="I149" i="16"/>
  <c r="R149" i="16" s="1"/>
  <c r="AE185" i="16"/>
  <c r="AG185" i="16" s="1"/>
  <c r="AD185" i="16"/>
  <c r="W185" i="16"/>
  <c r="I185" i="16"/>
  <c r="R185" i="16" s="1"/>
  <c r="AE53" i="16"/>
  <c r="AG53" i="16" s="1"/>
  <c r="AD53" i="16"/>
  <c r="W53" i="16"/>
  <c r="I53" i="16"/>
  <c r="R53" i="16" s="1"/>
  <c r="AE289" i="16"/>
  <c r="AG289" i="16" s="1"/>
  <c r="AD289" i="16"/>
  <c r="W289" i="16"/>
  <c r="I289" i="16"/>
  <c r="R289" i="16" s="1"/>
  <c r="AE62" i="16"/>
  <c r="AG62" i="16" s="1"/>
  <c r="AD62" i="16"/>
  <c r="W62" i="16"/>
  <c r="I62" i="16"/>
  <c r="R62" i="16" s="1"/>
  <c r="AE260" i="16"/>
  <c r="AG260" i="16" s="1"/>
  <c r="AD260" i="16"/>
  <c r="W260" i="16"/>
  <c r="I260" i="16"/>
  <c r="R260" i="16" s="1"/>
  <c r="AE278" i="16"/>
  <c r="AG278" i="16" s="1"/>
  <c r="AD278" i="16"/>
  <c r="W278" i="16"/>
  <c r="I278" i="16"/>
  <c r="R278" i="16" s="1"/>
  <c r="AE30" i="16"/>
  <c r="AG30" i="16" s="1"/>
  <c r="AD30" i="16"/>
  <c r="W30" i="16"/>
  <c r="I30" i="16"/>
  <c r="R30" i="16" s="1"/>
  <c r="AE173" i="16"/>
  <c r="AG173" i="16" s="1"/>
  <c r="AD173" i="16"/>
  <c r="W173" i="16"/>
  <c r="I173" i="16"/>
  <c r="R173" i="16" s="1"/>
  <c r="AE240" i="16"/>
  <c r="AG240" i="16" s="1"/>
  <c r="AD240" i="16"/>
  <c r="W240" i="16"/>
  <c r="I240" i="16"/>
  <c r="R240" i="16" s="1"/>
  <c r="AE15" i="16"/>
  <c r="AG15" i="16" s="1"/>
  <c r="AD15" i="16"/>
  <c r="W15" i="16"/>
  <c r="I15" i="16"/>
  <c r="R15" i="16" s="1"/>
  <c r="AE209" i="16"/>
  <c r="AG209" i="16" s="1"/>
  <c r="AD209" i="16"/>
  <c r="W209" i="16"/>
  <c r="I209" i="16"/>
  <c r="R209" i="16" s="1"/>
  <c r="AE227" i="16"/>
  <c r="AG227" i="16" s="1"/>
  <c r="AD227" i="16"/>
  <c r="W227" i="16"/>
  <c r="I227" i="16"/>
  <c r="R227" i="16" s="1"/>
  <c r="AE267" i="16"/>
  <c r="AG267" i="16" s="1"/>
  <c r="AD267" i="16"/>
  <c r="W267" i="16"/>
  <c r="I267" i="16"/>
  <c r="R267" i="16" s="1"/>
  <c r="AE242" i="16"/>
  <c r="AG242" i="16" s="1"/>
  <c r="AD242" i="16"/>
  <c r="W242" i="16"/>
  <c r="I242" i="16"/>
  <c r="R242" i="16" s="1"/>
  <c r="AE61" i="16"/>
  <c r="AG61" i="16" s="1"/>
  <c r="AD61" i="16"/>
  <c r="W61" i="16"/>
  <c r="I61" i="16"/>
  <c r="R61" i="16" s="1"/>
  <c r="AE200" i="16"/>
  <c r="AG200" i="16" s="1"/>
  <c r="AD200" i="16"/>
  <c r="W200" i="16"/>
  <c r="I200" i="16"/>
  <c r="R200" i="16" s="1"/>
  <c r="AE259" i="16"/>
  <c r="AG259" i="16" s="1"/>
  <c r="AD259" i="16"/>
  <c r="W259" i="16"/>
  <c r="I259" i="16"/>
  <c r="R259" i="16" s="1"/>
  <c r="AE170" i="16"/>
  <c r="AG170" i="16" s="1"/>
  <c r="AD170" i="16"/>
  <c r="W170" i="16"/>
  <c r="I170" i="16"/>
  <c r="R170" i="16" s="1"/>
  <c r="AE207" i="16"/>
  <c r="AG207" i="16" s="1"/>
  <c r="AD207" i="16"/>
  <c r="W207" i="16"/>
  <c r="I207" i="16"/>
  <c r="R207" i="16" s="1"/>
  <c r="AE76" i="16"/>
  <c r="AG76" i="16" s="1"/>
  <c r="AD76" i="16"/>
  <c r="W76" i="16"/>
  <c r="I76" i="16"/>
  <c r="R76" i="16" s="1"/>
  <c r="AE79" i="16"/>
  <c r="AG79" i="16" s="1"/>
  <c r="AD79" i="16"/>
  <c r="W79" i="16"/>
  <c r="I79" i="16"/>
  <c r="R79" i="16" s="1"/>
  <c r="AE55" i="16"/>
  <c r="AG55" i="16" s="1"/>
  <c r="AD55" i="16"/>
  <c r="W55" i="16"/>
  <c r="I55" i="16"/>
  <c r="R55" i="16" s="1"/>
  <c r="AE302" i="16"/>
  <c r="AG302" i="16" s="1"/>
  <c r="AD302" i="16"/>
  <c r="W302" i="16"/>
  <c r="I302" i="16"/>
  <c r="R302" i="16" s="1"/>
  <c r="AE152" i="16"/>
  <c r="AG152" i="16" s="1"/>
  <c r="AD152" i="16"/>
  <c r="W152" i="16"/>
  <c r="I152" i="16"/>
  <c r="R152" i="16" s="1"/>
  <c r="AE167" i="16"/>
  <c r="AG167" i="16" s="1"/>
  <c r="AD167" i="16"/>
  <c r="W167" i="16"/>
  <c r="I167" i="16"/>
  <c r="R167" i="16" s="1"/>
  <c r="AE148" i="16"/>
  <c r="AG148" i="16" s="1"/>
  <c r="AD148" i="16"/>
  <c r="W148" i="16"/>
  <c r="I148" i="16"/>
  <c r="R148" i="16" s="1"/>
  <c r="AE66" i="16"/>
  <c r="AG66" i="16" s="1"/>
  <c r="AD66" i="16"/>
  <c r="W66" i="16"/>
  <c r="I66" i="16"/>
  <c r="R66" i="16" s="1"/>
  <c r="AE263" i="16"/>
  <c r="AG263" i="16" s="1"/>
  <c r="AD263" i="16"/>
  <c r="W263" i="16"/>
  <c r="I263" i="16"/>
  <c r="R263" i="16" s="1"/>
  <c r="AE293" i="16"/>
  <c r="AG293" i="16" s="1"/>
  <c r="AD293" i="16"/>
  <c r="W293" i="16"/>
  <c r="I293" i="16"/>
  <c r="R293" i="16" s="1"/>
  <c r="AE246" i="16"/>
  <c r="AG246" i="16" s="1"/>
  <c r="AD246" i="16"/>
  <c r="W246" i="16"/>
  <c r="I246" i="16"/>
  <c r="R246" i="16" s="1"/>
  <c r="AE186" i="16"/>
  <c r="AG186" i="16" s="1"/>
  <c r="AD186" i="16"/>
  <c r="W186" i="16"/>
  <c r="I186" i="16"/>
  <c r="R186" i="16" s="1"/>
  <c r="AE111" i="16"/>
  <c r="AG111" i="16" s="1"/>
  <c r="AD111" i="16"/>
  <c r="W111" i="16"/>
  <c r="I111" i="16"/>
  <c r="R111" i="16" s="1"/>
  <c r="AE297" i="16"/>
  <c r="AG297" i="16" s="1"/>
  <c r="AD297" i="16"/>
  <c r="W297" i="16"/>
  <c r="I297" i="16"/>
  <c r="R297" i="16" s="1"/>
  <c r="AE212" i="16"/>
  <c r="AG212" i="16" s="1"/>
  <c r="AD212" i="16"/>
  <c r="W212" i="16"/>
  <c r="I212" i="16"/>
  <c r="R212" i="16" s="1"/>
  <c r="AE296" i="16"/>
  <c r="AG296" i="16" s="1"/>
  <c r="AD296" i="16"/>
  <c r="W296" i="16"/>
  <c r="I296" i="16"/>
  <c r="R296" i="16" s="1"/>
  <c r="AE112" i="16"/>
  <c r="AG112" i="16" s="1"/>
  <c r="AD112" i="16"/>
  <c r="W112" i="16"/>
  <c r="I112" i="16"/>
  <c r="R112" i="16" s="1"/>
  <c r="AE256" i="16"/>
  <c r="AG256" i="16" s="1"/>
  <c r="AD256" i="16"/>
  <c r="W256" i="16"/>
  <c r="I256" i="16"/>
  <c r="R256" i="16" s="1"/>
  <c r="AE229" i="16"/>
  <c r="AG229" i="16" s="1"/>
  <c r="AD229" i="16"/>
  <c r="W229" i="16"/>
  <c r="I229" i="16"/>
  <c r="R229" i="16" s="1"/>
  <c r="AE120" i="16"/>
  <c r="AG120" i="16" s="1"/>
  <c r="AD120" i="16"/>
  <c r="W120" i="16"/>
  <c r="I120" i="16"/>
  <c r="R120" i="16" s="1"/>
  <c r="AE50" i="16"/>
  <c r="AG50" i="16" s="1"/>
  <c r="AD50" i="16"/>
  <c r="W50" i="16"/>
  <c r="I50" i="16"/>
  <c r="R50" i="16" s="1"/>
  <c r="AE125" i="16"/>
  <c r="AG125" i="16" s="1"/>
  <c r="AD125" i="16"/>
  <c r="W125" i="16"/>
  <c r="I125" i="16"/>
  <c r="R125" i="16" s="1"/>
  <c r="AE276" i="16"/>
  <c r="AG276" i="16" s="1"/>
  <c r="AD276" i="16"/>
  <c r="W276" i="16"/>
  <c r="I276" i="16"/>
  <c r="R276" i="16" s="1"/>
  <c r="AE26" i="16"/>
  <c r="AG26" i="16" s="1"/>
  <c r="AD26" i="16"/>
  <c r="W26" i="16"/>
  <c r="I26" i="16"/>
  <c r="R26" i="16" s="1"/>
  <c r="AE99" i="16"/>
  <c r="AG99" i="16" s="1"/>
  <c r="AD99" i="16"/>
  <c r="W99" i="16"/>
  <c r="I99" i="16"/>
  <c r="R99" i="16" s="1"/>
  <c r="AE25" i="16"/>
  <c r="AG25" i="16" s="1"/>
  <c r="AD25" i="16"/>
  <c r="W25" i="16"/>
  <c r="I25" i="16"/>
  <c r="R25" i="16" s="1"/>
  <c r="AE32" i="16"/>
  <c r="AG32" i="16" s="1"/>
  <c r="AD32" i="16"/>
  <c r="W32" i="16"/>
  <c r="I32" i="16"/>
  <c r="R32" i="16" s="1"/>
  <c r="AE254" i="16"/>
  <c r="AG254" i="16" s="1"/>
  <c r="AD254" i="16"/>
  <c r="W254" i="16"/>
  <c r="I254" i="16"/>
  <c r="R254" i="16" s="1"/>
  <c r="AE51" i="16"/>
  <c r="AG51" i="16" s="1"/>
  <c r="AD51" i="16"/>
  <c r="W51" i="16"/>
  <c r="I51" i="16"/>
  <c r="R51" i="16" s="1"/>
  <c r="AE102" i="16"/>
  <c r="AG102" i="16" s="1"/>
  <c r="AD102" i="16"/>
  <c r="W102" i="16"/>
  <c r="I102" i="16"/>
  <c r="R102" i="16" s="1"/>
  <c r="AE124" i="16"/>
  <c r="AG124" i="16" s="1"/>
  <c r="AD124" i="16"/>
  <c r="W124" i="16"/>
  <c r="I124" i="16"/>
  <c r="R124" i="16" s="1"/>
  <c r="AE180" i="16"/>
  <c r="AG180" i="16" s="1"/>
  <c r="AD180" i="16"/>
  <c r="W180" i="16"/>
  <c r="I180" i="16"/>
  <c r="R180" i="16" s="1"/>
  <c r="AE54" i="16"/>
  <c r="AG54" i="16" s="1"/>
  <c r="AD54" i="16"/>
  <c r="W54" i="16"/>
  <c r="I54" i="16"/>
  <c r="R54" i="16" s="1"/>
  <c r="AE253" i="16"/>
  <c r="AG253" i="16" s="1"/>
  <c r="AD253" i="16"/>
  <c r="W253" i="16"/>
  <c r="I253" i="16"/>
  <c r="R253" i="16" s="1"/>
  <c r="AE282" i="16"/>
  <c r="AG282" i="16" s="1"/>
  <c r="AD282" i="16"/>
  <c r="W282" i="16"/>
  <c r="I282" i="16"/>
  <c r="R282" i="16" s="1"/>
  <c r="AE164" i="16"/>
  <c r="AG164" i="16" s="1"/>
  <c r="AD164" i="16"/>
  <c r="W164" i="16"/>
  <c r="I164" i="16"/>
  <c r="R164" i="16" s="1"/>
  <c r="AE100" i="16"/>
  <c r="AG100" i="16" s="1"/>
  <c r="AD100" i="16"/>
  <c r="W100" i="16"/>
  <c r="I100" i="16"/>
  <c r="R100" i="16" s="1"/>
  <c r="AE202" i="16"/>
  <c r="AG202" i="16" s="1"/>
  <c r="AD202" i="16"/>
  <c r="W202" i="16"/>
  <c r="I202" i="16"/>
  <c r="R202" i="16" s="1"/>
  <c r="AE144" i="16"/>
  <c r="AG144" i="16" s="1"/>
  <c r="AD144" i="16"/>
  <c r="W144" i="16"/>
  <c r="I144" i="16"/>
  <c r="R144" i="16" s="1"/>
  <c r="AE113" i="16"/>
  <c r="AG113" i="16" s="1"/>
  <c r="AD113" i="16"/>
  <c r="W113" i="16"/>
  <c r="I113" i="16"/>
  <c r="R113" i="16" s="1"/>
  <c r="AE91" i="16"/>
  <c r="AG91" i="16" s="1"/>
  <c r="AD91" i="16"/>
  <c r="W91" i="16"/>
  <c r="I91" i="16"/>
  <c r="R91" i="16" s="1"/>
  <c r="AE127" i="16"/>
  <c r="AG127" i="16" s="1"/>
  <c r="AD127" i="16"/>
  <c r="W127" i="16"/>
  <c r="I127" i="16"/>
  <c r="R127" i="16" s="1"/>
  <c r="AE31" i="16"/>
  <c r="AG31" i="16" s="1"/>
  <c r="AD31" i="16"/>
  <c r="W31" i="16"/>
  <c r="I31" i="16"/>
  <c r="R31" i="16" s="1"/>
  <c r="AE14" i="16"/>
  <c r="AG14" i="16" s="1"/>
  <c r="AD14" i="16"/>
  <c r="W14" i="16"/>
  <c r="I14" i="16"/>
  <c r="R14" i="16" s="1"/>
  <c r="AE35" i="16"/>
  <c r="AG35" i="16" s="1"/>
  <c r="AD35" i="16"/>
  <c r="W35" i="16"/>
  <c r="I35" i="16"/>
  <c r="R35" i="16" s="1"/>
  <c r="AE247" i="16"/>
  <c r="AG247" i="16" s="1"/>
  <c r="AD247" i="16"/>
  <c r="W247" i="16"/>
  <c r="I247" i="16"/>
  <c r="R247" i="16" s="1"/>
  <c r="AE213" i="16"/>
  <c r="AG213" i="16" s="1"/>
  <c r="AD213" i="16"/>
  <c r="W213" i="16"/>
  <c r="I213" i="16"/>
  <c r="R213" i="16" s="1"/>
  <c r="AE128" i="16"/>
  <c r="AG128" i="16" s="1"/>
  <c r="AD128" i="16"/>
  <c r="W128" i="16"/>
  <c r="I128" i="16"/>
  <c r="R128" i="16" s="1"/>
  <c r="AE249" i="16"/>
  <c r="AG249" i="16" s="1"/>
  <c r="AD249" i="16"/>
  <c r="W249" i="16"/>
  <c r="I249" i="16"/>
  <c r="R249" i="16" s="1"/>
  <c r="AE81" i="16"/>
  <c r="AG81" i="16" s="1"/>
  <c r="AD81" i="16"/>
  <c r="W81" i="16"/>
  <c r="I81" i="16"/>
  <c r="R81" i="16" s="1"/>
  <c r="AE159" i="16"/>
  <c r="AG159" i="16" s="1"/>
  <c r="AD159" i="16"/>
  <c r="W159" i="16"/>
  <c r="I159" i="16"/>
  <c r="R159" i="16" s="1"/>
  <c r="AE179" i="16"/>
  <c r="AG179" i="16" s="1"/>
  <c r="AD179" i="16"/>
  <c r="W179" i="16"/>
  <c r="I179" i="16"/>
  <c r="R179" i="16" s="1"/>
  <c r="AE232" i="16"/>
  <c r="AG232" i="16" s="1"/>
  <c r="AD232" i="16"/>
  <c r="W232" i="16"/>
  <c r="I232" i="16"/>
  <c r="R232" i="16" s="1"/>
  <c r="AE129" i="16"/>
  <c r="AG129" i="16" s="1"/>
  <c r="AD129" i="16"/>
  <c r="W129" i="16"/>
  <c r="I129" i="16"/>
  <c r="R129" i="16" s="1"/>
  <c r="AE137" i="16"/>
  <c r="AG137" i="16" s="1"/>
  <c r="AD137" i="16"/>
  <c r="W137" i="16"/>
  <c r="I137" i="16"/>
  <c r="R137" i="16" s="1"/>
  <c r="AE11" i="16"/>
  <c r="AG11" i="16" s="1"/>
  <c r="AD11" i="16"/>
  <c r="AE22" i="16"/>
  <c r="AG22" i="16" s="1"/>
  <c r="AD22" i="16"/>
  <c r="W22" i="16"/>
  <c r="I22" i="16"/>
  <c r="R22" i="16" s="1"/>
  <c r="AE174" i="16"/>
  <c r="AG174" i="16" s="1"/>
  <c r="AD174" i="16"/>
  <c r="W174" i="16"/>
  <c r="I174" i="16"/>
  <c r="R174" i="16" s="1"/>
  <c r="AE94" i="16"/>
  <c r="AG94" i="16" s="1"/>
  <c r="AD94" i="16"/>
  <c r="W94" i="16"/>
  <c r="I94" i="16"/>
  <c r="R94" i="16" s="1"/>
  <c r="AE34" i="16"/>
  <c r="AG34" i="16" s="1"/>
  <c r="AD34" i="16"/>
  <c r="W34" i="16"/>
  <c r="I34" i="16"/>
  <c r="R34" i="16" s="1"/>
  <c r="AE168" i="16"/>
  <c r="AG168" i="16" s="1"/>
  <c r="AD168" i="16"/>
  <c r="W168" i="16"/>
  <c r="I168" i="16"/>
  <c r="R168" i="16" s="1"/>
  <c r="AE176" i="16"/>
  <c r="AG176" i="16" s="1"/>
  <c r="AD176" i="16"/>
  <c r="W176" i="16"/>
  <c r="I176" i="16"/>
  <c r="R176" i="16" s="1"/>
  <c r="AE154" i="16"/>
  <c r="AG154" i="16" s="1"/>
  <c r="AD154" i="16"/>
  <c r="W154" i="16"/>
  <c r="I154" i="16"/>
  <c r="R154" i="16" s="1"/>
  <c r="AE98" i="16"/>
  <c r="AG98" i="16" s="1"/>
  <c r="AD98" i="16"/>
  <c r="W98" i="16"/>
  <c r="I98" i="16"/>
  <c r="R98" i="16" s="1"/>
  <c r="AE41" i="16"/>
  <c r="AG41" i="16" s="1"/>
  <c r="AD41" i="16"/>
  <c r="W41" i="16"/>
  <c r="I41" i="16"/>
  <c r="R41" i="16" s="1"/>
  <c r="AE48" i="16"/>
  <c r="AG48" i="16" s="1"/>
  <c r="AD48" i="16"/>
  <c r="W48" i="16"/>
  <c r="I48" i="16"/>
  <c r="R48" i="16" s="1"/>
  <c r="AE45" i="16"/>
  <c r="AG45" i="16" s="1"/>
  <c r="AD45" i="16"/>
  <c r="W45" i="16"/>
  <c r="I45" i="16"/>
  <c r="R45" i="16" s="1"/>
  <c r="AE141" i="16"/>
  <c r="AG141" i="16" s="1"/>
  <c r="AD141" i="16"/>
  <c r="W141" i="16"/>
  <c r="I141" i="16"/>
  <c r="R141" i="16" s="1"/>
  <c r="AE87" i="16"/>
  <c r="AG87" i="16" s="1"/>
  <c r="AD87" i="16"/>
  <c r="W87" i="16"/>
  <c r="I87" i="16"/>
  <c r="R87" i="16" s="1"/>
  <c r="AE251" i="16"/>
  <c r="AG251" i="16" s="1"/>
  <c r="AD251" i="16"/>
  <c r="W251" i="16"/>
  <c r="I251" i="16"/>
  <c r="R251" i="16" s="1"/>
  <c r="AE139" i="16"/>
  <c r="AG139" i="16" s="1"/>
  <c r="AD139" i="16"/>
  <c r="W139" i="16"/>
  <c r="I139" i="16"/>
  <c r="R139" i="16" s="1"/>
  <c r="AE171" i="16"/>
  <c r="AG171" i="16" s="1"/>
  <c r="AD171" i="16"/>
  <c r="W171" i="16"/>
  <c r="I171" i="16"/>
  <c r="R171" i="16" s="1"/>
  <c r="AE163" i="16"/>
  <c r="AG163" i="16" s="1"/>
  <c r="AD163" i="16"/>
  <c r="W163" i="16"/>
  <c r="I163" i="16"/>
  <c r="R163" i="16" s="1"/>
  <c r="AE13" i="16"/>
  <c r="AG13" i="16" s="1"/>
  <c r="AD13" i="16"/>
  <c r="W13" i="16"/>
  <c r="I13" i="16"/>
  <c r="R13" i="16" s="1"/>
  <c r="AE183" i="16"/>
  <c r="AG183" i="16" s="1"/>
  <c r="AD183" i="16"/>
  <c r="W183" i="16"/>
  <c r="I183" i="16"/>
  <c r="R183" i="16" s="1"/>
  <c r="AE194" i="16"/>
  <c r="AG194" i="16" s="1"/>
  <c r="AD194" i="16"/>
  <c r="W194" i="16"/>
  <c r="I194" i="16"/>
  <c r="R194" i="16" s="1"/>
  <c r="AE21" i="16"/>
  <c r="AG21" i="16" s="1"/>
  <c r="AD21" i="16"/>
  <c r="W21" i="16"/>
  <c r="I21" i="16"/>
  <c r="R21" i="16" s="1"/>
  <c r="AE142" i="16"/>
  <c r="AG142" i="16" s="1"/>
  <c r="AD142" i="16"/>
  <c r="W142" i="16"/>
  <c r="I142" i="16"/>
  <c r="R142" i="16" s="1"/>
  <c r="AE74" i="16"/>
  <c r="AG74" i="16" s="1"/>
  <c r="AD74" i="16"/>
  <c r="W74" i="16"/>
  <c r="I74" i="16"/>
  <c r="R74" i="16" s="1"/>
  <c r="AE52" i="16"/>
  <c r="AG52" i="16" s="1"/>
  <c r="AD52" i="16"/>
  <c r="W52" i="16"/>
  <c r="I52" i="16"/>
  <c r="R52" i="16" s="1"/>
  <c r="AE77" i="16"/>
  <c r="AG77" i="16" s="1"/>
  <c r="AD77" i="16"/>
  <c r="W77" i="16"/>
  <c r="I77" i="16"/>
  <c r="R77" i="16" s="1"/>
  <c r="AE277" i="16"/>
  <c r="AG277" i="16" s="1"/>
  <c r="AD277" i="16"/>
  <c r="W277" i="16"/>
  <c r="I277" i="16"/>
  <c r="R277" i="16" s="1"/>
  <c r="AE85" i="16"/>
  <c r="AG85" i="16" s="1"/>
  <c r="AD85" i="16"/>
  <c r="W85" i="16"/>
  <c r="I85" i="16"/>
  <c r="R85" i="16" s="1"/>
  <c r="AE133" i="16"/>
  <c r="AG133" i="16" s="1"/>
  <c r="AD133" i="16"/>
  <c r="W133" i="16"/>
  <c r="I133" i="16"/>
  <c r="R133" i="16" s="1"/>
  <c r="AE145" i="16"/>
  <c r="AG145" i="16" s="1"/>
  <c r="AD145" i="16"/>
  <c r="W145" i="16"/>
  <c r="I145" i="16"/>
  <c r="R145" i="16" s="1"/>
  <c r="AE151" i="16"/>
  <c r="AG151" i="16" s="1"/>
  <c r="AD151" i="16"/>
  <c r="W151" i="16"/>
  <c r="I151" i="16"/>
  <c r="R151" i="16" s="1"/>
  <c r="AE283" i="16"/>
  <c r="AG283" i="16" s="1"/>
  <c r="AD283" i="16"/>
  <c r="W283" i="16"/>
  <c r="I283" i="16"/>
  <c r="R283" i="16" s="1"/>
  <c r="AE86" i="16"/>
  <c r="AG86" i="16" s="1"/>
  <c r="AD86" i="16"/>
  <c r="W86" i="16"/>
  <c r="I86" i="16"/>
  <c r="R86" i="16" s="1"/>
  <c r="AE119" i="16"/>
  <c r="AG119" i="16" s="1"/>
  <c r="AD119" i="16"/>
  <c r="W119" i="16"/>
  <c r="I119" i="16"/>
  <c r="R119" i="16" s="1"/>
  <c r="AE106" i="16"/>
  <c r="AG106" i="16" s="1"/>
  <c r="AD106" i="16"/>
  <c r="W106" i="16"/>
  <c r="I106" i="16"/>
  <c r="R106" i="16" s="1"/>
  <c r="AE299" i="16"/>
  <c r="AG299" i="16" s="1"/>
  <c r="AD299" i="16"/>
  <c r="W299" i="16"/>
  <c r="I299" i="16"/>
  <c r="R299" i="16" s="1"/>
  <c r="AE143" i="16"/>
  <c r="AG143" i="16" s="1"/>
  <c r="AD143" i="16"/>
  <c r="W143" i="16"/>
  <c r="I143" i="16"/>
  <c r="R143" i="16" s="1"/>
  <c r="AE177" i="16"/>
  <c r="AG177" i="16" s="1"/>
  <c r="AD177" i="16"/>
  <c r="W177" i="16"/>
  <c r="I177" i="16"/>
  <c r="R177" i="16" s="1"/>
  <c r="AE59" i="16"/>
  <c r="AG59" i="16" s="1"/>
  <c r="AD59" i="16"/>
  <c r="W59" i="16"/>
  <c r="I59" i="16"/>
  <c r="R59" i="16" s="1"/>
  <c r="AE24" i="16"/>
  <c r="AG24" i="16" s="1"/>
  <c r="AD24" i="16"/>
  <c r="W24" i="16"/>
  <c r="I24" i="16"/>
  <c r="R24" i="16" s="1"/>
  <c r="AE17" i="16"/>
  <c r="AG17" i="16" s="1"/>
  <c r="AD17" i="16"/>
  <c r="W17" i="16"/>
  <c r="I17" i="16"/>
  <c r="R17" i="16" s="1"/>
  <c r="AE191" i="16"/>
  <c r="AG191" i="16" s="1"/>
  <c r="AD191" i="16"/>
  <c r="W191" i="16"/>
  <c r="I191" i="16"/>
  <c r="R191" i="16" s="1"/>
  <c r="AE303" i="16"/>
  <c r="AG303" i="16" s="1"/>
  <c r="AD303" i="16"/>
  <c r="W303" i="16"/>
  <c r="I303" i="16"/>
  <c r="R303" i="16" s="1"/>
  <c r="AE47" i="16"/>
  <c r="AG47" i="16" s="1"/>
  <c r="AD47" i="16"/>
  <c r="W47" i="16"/>
  <c r="I47" i="16"/>
  <c r="R47" i="16" s="1"/>
  <c r="AE134" i="16"/>
  <c r="AG134" i="16" s="1"/>
  <c r="AD134" i="16"/>
  <c r="W134" i="16"/>
  <c r="I134" i="16"/>
  <c r="R134" i="16" s="1"/>
  <c r="AE193" i="16"/>
  <c r="AG193" i="16" s="1"/>
  <c r="AD193" i="16"/>
  <c r="W193" i="16"/>
  <c r="I193" i="16"/>
  <c r="R193" i="16" s="1"/>
  <c r="AE92" i="16"/>
  <c r="AG92" i="16" s="1"/>
  <c r="AD92" i="16"/>
  <c r="W92" i="16"/>
  <c r="I92" i="16"/>
  <c r="R92" i="16" s="1"/>
  <c r="AE69" i="16"/>
  <c r="AG69" i="16" s="1"/>
  <c r="AD69" i="16"/>
  <c r="W69" i="16"/>
  <c r="I69" i="16"/>
  <c r="R69" i="16" s="1"/>
  <c r="AE90" i="16"/>
  <c r="AG90" i="16" s="1"/>
  <c r="AD90" i="16"/>
  <c r="W90" i="16"/>
  <c r="I90" i="16"/>
  <c r="R90" i="16" s="1"/>
  <c r="AE29" i="16"/>
  <c r="AG29" i="16" s="1"/>
  <c r="AD29" i="16"/>
  <c r="W29" i="16"/>
  <c r="I29" i="16"/>
  <c r="R29" i="16" s="1"/>
  <c r="AE162" i="16"/>
  <c r="AG162" i="16" s="1"/>
  <c r="AD162" i="16"/>
  <c r="W162" i="16"/>
  <c r="I162" i="16"/>
  <c r="R162" i="16" s="1"/>
  <c r="AE286" i="16"/>
  <c r="AG286" i="16" s="1"/>
  <c r="AD286" i="16"/>
  <c r="W286" i="16"/>
  <c r="I286" i="16"/>
  <c r="R286" i="16" s="1"/>
  <c r="AE169" i="16"/>
  <c r="AG169" i="16" s="1"/>
  <c r="AD169" i="16"/>
  <c r="W169" i="16"/>
  <c r="I169" i="16"/>
  <c r="R169" i="16" s="1"/>
  <c r="AE117" i="16"/>
  <c r="AG117" i="16" s="1"/>
  <c r="AD117" i="16"/>
  <c r="W117" i="16"/>
  <c r="I117" i="16"/>
  <c r="R117" i="16" s="1"/>
  <c r="AE196" i="16"/>
  <c r="AG196" i="16" s="1"/>
  <c r="AD196" i="16"/>
  <c r="W196" i="16"/>
  <c r="I196" i="16"/>
  <c r="R196" i="16" s="1"/>
  <c r="AE140" i="16"/>
  <c r="AG140" i="16" s="1"/>
  <c r="AD140" i="16"/>
  <c r="W140" i="16"/>
  <c r="I140" i="16"/>
  <c r="R140" i="16" s="1"/>
  <c r="AE285" i="16"/>
  <c r="AG285" i="16" s="1"/>
  <c r="AD285" i="16"/>
  <c r="W285" i="16"/>
  <c r="I285" i="16"/>
  <c r="R285" i="16" s="1"/>
  <c r="AE49" i="16"/>
  <c r="AG49" i="16" s="1"/>
  <c r="AD49" i="16"/>
  <c r="W49" i="16"/>
  <c r="I49" i="16"/>
  <c r="R49" i="16" s="1"/>
  <c r="AE166" i="16"/>
  <c r="AG166" i="16" s="1"/>
  <c r="AD166" i="16"/>
  <c r="W166" i="16"/>
  <c r="I166" i="16"/>
  <c r="R166" i="16" s="1"/>
  <c r="AE271" i="16"/>
  <c r="AG271" i="16" s="1"/>
  <c r="AD271" i="16"/>
  <c r="W271" i="16"/>
  <c r="I271" i="16"/>
  <c r="R271" i="16" s="1"/>
  <c r="AE243" i="16"/>
  <c r="AG243" i="16" s="1"/>
  <c r="AD243" i="16"/>
  <c r="W243" i="16"/>
  <c r="I243" i="16"/>
  <c r="R243" i="16" s="1"/>
  <c r="AE245" i="16"/>
  <c r="AG245" i="16" s="1"/>
  <c r="AD245" i="16"/>
  <c r="W245" i="16"/>
  <c r="I245" i="16"/>
  <c r="R245" i="16" s="1"/>
  <c r="AE40" i="16"/>
  <c r="AG40" i="16" s="1"/>
  <c r="AD40" i="16"/>
  <c r="W40" i="16"/>
  <c r="I40" i="16"/>
  <c r="R40" i="16" s="1"/>
  <c r="AE258" i="16"/>
  <c r="AG258" i="16" s="1"/>
  <c r="AD258" i="16"/>
  <c r="W258" i="16"/>
  <c r="I258" i="16"/>
  <c r="R258" i="16" s="1"/>
  <c r="AE215" i="16"/>
  <c r="AG215" i="16" s="1"/>
  <c r="AD215" i="16"/>
  <c r="W215" i="16"/>
  <c r="I215" i="16"/>
  <c r="R215" i="16" s="1"/>
  <c r="AE136" i="16"/>
  <c r="AG136" i="16" s="1"/>
  <c r="AD136" i="16"/>
  <c r="W136" i="16"/>
  <c r="I136" i="16"/>
  <c r="R136" i="16" s="1"/>
  <c r="AE216" i="16"/>
  <c r="AG216" i="16" s="1"/>
  <c r="AD216" i="16"/>
  <c r="W216" i="16"/>
  <c r="I216" i="16"/>
  <c r="R216" i="16" s="1"/>
  <c r="AE58" i="16"/>
  <c r="AG58" i="16" s="1"/>
  <c r="AD58" i="16"/>
  <c r="W58" i="16"/>
  <c r="I58" i="16"/>
  <c r="R58" i="16" s="1"/>
  <c r="AE231" i="16"/>
  <c r="AG231" i="16" s="1"/>
  <c r="AD231" i="16"/>
  <c r="W231" i="16"/>
  <c r="I231" i="16"/>
  <c r="R231" i="16" s="1"/>
  <c r="AE224" i="16"/>
  <c r="AG224" i="16" s="1"/>
  <c r="AD224" i="16"/>
  <c r="W224" i="16"/>
  <c r="I224" i="16"/>
  <c r="R224" i="16" s="1"/>
  <c r="AE292" i="16"/>
  <c r="AG292" i="16" s="1"/>
  <c r="AD292" i="16"/>
  <c r="W292" i="16"/>
  <c r="I292" i="16"/>
  <c r="R292" i="16" s="1"/>
  <c r="AE237" i="16"/>
  <c r="AG237" i="16" s="1"/>
  <c r="AD237" i="16"/>
  <c r="W237" i="16"/>
  <c r="I237" i="16"/>
  <c r="R237" i="16" s="1"/>
  <c r="AE75" i="16"/>
  <c r="AG75" i="16" s="1"/>
  <c r="AD75" i="16"/>
  <c r="W75" i="16"/>
  <c r="I75" i="16"/>
  <c r="R75" i="16" s="1"/>
  <c r="AE300" i="16"/>
  <c r="AG300" i="16" s="1"/>
  <c r="AD300" i="16"/>
  <c r="W300" i="16"/>
  <c r="I300" i="16"/>
  <c r="R300" i="16" s="1"/>
  <c r="AE172" i="16"/>
  <c r="AG172" i="16" s="1"/>
  <c r="AD172" i="16"/>
  <c r="W172" i="16"/>
  <c r="I172" i="16"/>
  <c r="R172" i="16" s="1"/>
  <c r="AE71" i="16"/>
  <c r="AG71" i="16" s="1"/>
  <c r="AD71" i="16"/>
  <c r="W71" i="16"/>
  <c r="I71" i="16"/>
  <c r="R71" i="16" s="1"/>
  <c r="AE73" i="16"/>
  <c r="AG73" i="16" s="1"/>
  <c r="AD73" i="16"/>
  <c r="W73" i="16"/>
  <c r="I73" i="16"/>
  <c r="R73" i="16" s="1"/>
  <c r="AE93" i="16"/>
  <c r="AG93" i="16" s="1"/>
  <c r="AD93" i="16"/>
  <c r="W93" i="16"/>
  <c r="I93" i="16"/>
  <c r="R93" i="16" s="1"/>
  <c r="AE219" i="16"/>
  <c r="AG219" i="16" s="1"/>
  <c r="AD219" i="16"/>
  <c r="W219" i="16"/>
  <c r="I219" i="16"/>
  <c r="R219" i="16" s="1"/>
  <c r="AE275" i="16"/>
  <c r="AG275" i="16" s="1"/>
  <c r="AD275" i="16"/>
  <c r="W275" i="16"/>
  <c r="I275" i="16"/>
  <c r="R275" i="16" s="1"/>
  <c r="AE97" i="16"/>
  <c r="AG97" i="16" s="1"/>
  <c r="AD97" i="16"/>
  <c r="W97" i="16"/>
  <c r="I97" i="16"/>
  <c r="R97" i="16" s="1"/>
  <c r="AE175" i="16"/>
  <c r="AG175" i="16" s="1"/>
  <c r="AD175" i="16"/>
  <c r="W175" i="16"/>
  <c r="I175" i="16"/>
  <c r="R175" i="16" s="1"/>
  <c r="AE70" i="16"/>
  <c r="AG70" i="16" s="1"/>
  <c r="AD70" i="16"/>
  <c r="W70" i="16"/>
  <c r="I70" i="16"/>
  <c r="R70" i="16" s="1"/>
  <c r="AE150" i="16"/>
  <c r="AG150" i="16" s="1"/>
  <c r="AD150" i="16"/>
  <c r="W150" i="16"/>
  <c r="I150" i="16"/>
  <c r="R150" i="16" s="1"/>
  <c r="AE44" i="16"/>
  <c r="AG44" i="16" s="1"/>
  <c r="AD44" i="16"/>
  <c r="W44" i="16"/>
  <c r="I44" i="16"/>
  <c r="R44" i="16" s="1"/>
  <c r="AE103" i="16"/>
  <c r="AG103" i="16" s="1"/>
  <c r="AD103" i="16"/>
  <c r="W103" i="16"/>
  <c r="I103" i="16"/>
  <c r="R103" i="16" s="1"/>
  <c r="AE109" i="16"/>
  <c r="AG109" i="16" s="1"/>
  <c r="AD109" i="16"/>
  <c r="W109" i="16"/>
  <c r="I109" i="16"/>
  <c r="R109" i="16" s="1"/>
  <c r="AE234" i="16"/>
  <c r="AG234" i="16" s="1"/>
  <c r="AD234" i="16"/>
  <c r="W234" i="16"/>
  <c r="I234" i="16"/>
  <c r="R234" i="16" s="1"/>
  <c r="AE214" i="16"/>
  <c r="AG214" i="16" s="1"/>
  <c r="AD214" i="16"/>
  <c r="W214" i="16"/>
  <c r="I214" i="16"/>
  <c r="R214" i="16" s="1"/>
  <c r="AE158" i="16"/>
  <c r="AG158" i="16" s="1"/>
  <c r="AD158" i="16"/>
  <c r="W158" i="16"/>
  <c r="I158" i="16"/>
  <c r="R158" i="16" s="1"/>
  <c r="AE226" i="16"/>
  <c r="AG226" i="16" s="1"/>
  <c r="AD226" i="16"/>
  <c r="W226" i="16"/>
  <c r="I226" i="16"/>
  <c r="R226" i="16" s="1"/>
  <c r="AE239" i="16"/>
  <c r="AG239" i="16" s="1"/>
  <c r="AD239" i="16"/>
  <c r="W239" i="16"/>
  <c r="I239" i="16"/>
  <c r="R239" i="16" s="1"/>
  <c r="AE284" i="16"/>
  <c r="AG284" i="16" s="1"/>
  <c r="AD284" i="16"/>
  <c r="W284" i="16"/>
  <c r="I284" i="16"/>
  <c r="R284" i="16" s="1"/>
  <c r="AE46" i="16"/>
  <c r="AG46" i="16" s="1"/>
  <c r="AD46" i="16"/>
  <c r="W46" i="16"/>
  <c r="I46" i="16"/>
  <c r="R46" i="16" s="1"/>
  <c r="AE131" i="16"/>
  <c r="AG131" i="16" s="1"/>
  <c r="AD131" i="16"/>
  <c r="W131" i="16"/>
  <c r="I131" i="16"/>
  <c r="R131" i="16" s="1"/>
  <c r="AE60" i="16"/>
  <c r="AG60" i="16" s="1"/>
  <c r="AD60" i="16"/>
  <c r="W60" i="16"/>
  <c r="I60" i="16"/>
  <c r="R60" i="16" s="1"/>
  <c r="AE110" i="16"/>
  <c r="AG110" i="16" s="1"/>
  <c r="AD110" i="16"/>
  <c r="W110" i="16"/>
  <c r="I110" i="16"/>
  <c r="R110" i="16" s="1"/>
  <c r="AE199" i="16"/>
  <c r="AG199" i="16" s="1"/>
  <c r="AD199" i="16"/>
  <c r="W199" i="16"/>
  <c r="I199" i="16"/>
  <c r="R199" i="16" s="1"/>
  <c r="AE126" i="16"/>
  <c r="AG126" i="16" s="1"/>
  <c r="AD126" i="16"/>
  <c r="W126" i="16"/>
  <c r="I126" i="16"/>
  <c r="R126" i="16" s="1"/>
  <c r="AE115" i="16"/>
  <c r="AG115" i="16" s="1"/>
  <c r="AD115" i="16"/>
  <c r="W115" i="16"/>
  <c r="I115" i="16"/>
  <c r="R115" i="16" s="1"/>
  <c r="AE67" i="16"/>
  <c r="AG67" i="16" s="1"/>
  <c r="AD67" i="16"/>
  <c r="W67" i="16"/>
  <c r="I67" i="16"/>
  <c r="R67" i="16" s="1"/>
  <c r="AE272" i="16"/>
  <c r="AG272" i="16" s="1"/>
  <c r="AD272" i="16"/>
  <c r="W272" i="16"/>
  <c r="I272" i="16"/>
  <c r="R272" i="16" s="1"/>
  <c r="AE181" i="16"/>
  <c r="AG181" i="16" s="1"/>
  <c r="AD181" i="16"/>
  <c r="W181" i="16"/>
  <c r="I181" i="16"/>
  <c r="R181" i="16" s="1"/>
  <c r="AE38" i="16"/>
  <c r="AG38" i="16" s="1"/>
  <c r="AD38" i="16"/>
  <c r="W38" i="16"/>
  <c r="I38" i="16"/>
  <c r="R38" i="16" s="1"/>
  <c r="AE264" i="16"/>
  <c r="AG264" i="16" s="1"/>
  <c r="AD264" i="16"/>
  <c r="W264" i="16"/>
  <c r="I264" i="16"/>
  <c r="R264" i="16" s="1"/>
  <c r="AE20" i="16"/>
  <c r="AG20" i="16" s="1"/>
  <c r="AD20" i="16"/>
  <c r="W20" i="16"/>
  <c r="I20" i="16"/>
  <c r="R20" i="16" s="1"/>
  <c r="AE37" i="16"/>
  <c r="AG37" i="16" s="1"/>
  <c r="AD37" i="16"/>
  <c r="W37" i="16"/>
  <c r="I37" i="16"/>
  <c r="R37" i="16" s="1"/>
  <c r="AE10" i="16"/>
  <c r="AG10" i="16" s="1"/>
  <c r="AD10" i="16"/>
  <c r="W10" i="16"/>
  <c r="J233" i="16" l="1"/>
  <c r="J206" i="16"/>
  <c r="J237" i="16"/>
  <c r="J208" i="16"/>
  <c r="J17" i="16"/>
  <c r="J143" i="16"/>
  <c r="J86" i="16"/>
  <c r="J133" i="16"/>
  <c r="J52" i="16"/>
  <c r="J194" i="16"/>
  <c r="J171" i="16"/>
  <c r="J141" i="16"/>
  <c r="J98" i="16"/>
  <c r="J34" i="16"/>
  <c r="J11" i="16"/>
  <c r="J179" i="16"/>
  <c r="J128" i="16"/>
  <c r="J14" i="16"/>
  <c r="J254" i="16"/>
  <c r="J26" i="16"/>
  <c r="J296" i="16"/>
  <c r="J186" i="16"/>
  <c r="J66" i="16"/>
  <c r="J302" i="16"/>
  <c r="J207" i="16"/>
  <c r="J61" i="16"/>
  <c r="J120" i="16"/>
  <c r="J184" i="16"/>
  <c r="J202" i="16"/>
  <c r="J253" i="16"/>
  <c r="J102" i="16"/>
  <c r="J125" i="16"/>
  <c r="J256" i="16"/>
  <c r="J297" i="16"/>
  <c r="J293" i="16"/>
  <c r="J167" i="16"/>
  <c r="J79" i="16"/>
  <c r="J42" i="16"/>
  <c r="J142" i="16"/>
  <c r="J13" i="16"/>
  <c r="J251" i="16"/>
  <c r="J48" i="16"/>
  <c r="J176" i="16"/>
  <c r="J174" i="16"/>
  <c r="J129" i="16"/>
  <c r="J81" i="16"/>
  <c r="J247" i="16"/>
  <c r="J127" i="16"/>
  <c r="J25" i="16"/>
  <c r="J259" i="16"/>
  <c r="J267" i="16"/>
  <c r="J15" i="16"/>
  <c r="J117" i="16"/>
  <c r="J29" i="16"/>
  <c r="J62" i="16"/>
  <c r="J190" i="16"/>
  <c r="J116" i="16"/>
  <c r="J273" i="16"/>
  <c r="J36" i="16"/>
  <c r="J156" i="16"/>
  <c r="J165" i="16"/>
  <c r="J189" i="16"/>
  <c r="J265" i="16"/>
  <c r="J78" i="16"/>
  <c r="J280" i="16"/>
  <c r="J28" i="16"/>
  <c r="J228" i="16"/>
  <c r="J258" i="16"/>
  <c r="J136" i="16"/>
  <c r="J63" i="16"/>
  <c r="J262" i="16"/>
  <c r="J96" i="16"/>
  <c r="J18" i="16"/>
  <c r="J84" i="16"/>
  <c r="J225" i="16"/>
  <c r="J238" i="16"/>
  <c r="J138" i="16"/>
  <c r="J149" i="16"/>
  <c r="J187" i="16"/>
  <c r="J44" i="16"/>
  <c r="J199" i="16"/>
  <c r="J46" i="16"/>
  <c r="J140" i="16"/>
  <c r="J113" i="16"/>
  <c r="J164" i="16"/>
  <c r="J180" i="16"/>
  <c r="J234" i="16"/>
  <c r="J173" i="16"/>
  <c r="J57" i="16"/>
  <c r="J195" i="16"/>
  <c r="J236" i="16"/>
  <c r="J201" i="16"/>
  <c r="J303" i="16"/>
  <c r="J205" i="16"/>
  <c r="J83" i="16"/>
  <c r="J39" i="16"/>
  <c r="J198" i="16"/>
  <c r="J248" i="16"/>
  <c r="J203" i="16"/>
  <c r="J175" i="16"/>
  <c r="J261" i="16"/>
  <c r="J82" i="16"/>
  <c r="J255" i="16"/>
  <c r="J217" i="16"/>
  <c r="J222" i="16"/>
  <c r="J38" i="16"/>
  <c r="J93" i="16"/>
  <c r="J270" i="16"/>
  <c r="J73" i="16"/>
  <c r="J289" i="16"/>
  <c r="J250" i="16"/>
  <c r="J266" i="16"/>
  <c r="J204" i="16"/>
  <c r="J257" i="16"/>
  <c r="J132" i="16"/>
  <c r="J274" i="16"/>
  <c r="J161" i="16"/>
  <c r="J43" i="16"/>
  <c r="J147" i="16"/>
  <c r="J230" i="16"/>
  <c r="J244" i="16"/>
  <c r="J211" i="16"/>
  <c r="J95" i="16"/>
  <c r="J122" i="16"/>
  <c r="J298" i="16"/>
  <c r="J220" i="16"/>
  <c r="J182" i="16"/>
  <c r="J301" i="16"/>
  <c r="J114" i="16"/>
  <c r="J288" i="16"/>
  <c r="J67" i="16"/>
  <c r="J284" i="16"/>
  <c r="J245" i="16"/>
  <c r="J94" i="16"/>
  <c r="J137" i="16"/>
  <c r="J159" i="16"/>
  <c r="J213" i="16"/>
  <c r="J31" i="16"/>
  <c r="J144" i="16"/>
  <c r="J282" i="16"/>
  <c r="J124" i="16"/>
  <c r="J276" i="16"/>
  <c r="J229" i="16"/>
  <c r="J212" i="16"/>
  <c r="J246" i="16"/>
  <c r="J148" i="16"/>
  <c r="J55" i="16"/>
  <c r="J269" i="16"/>
  <c r="J130" i="16"/>
  <c r="J294" i="16"/>
  <c r="J123" i="16"/>
  <c r="J60" i="16"/>
  <c r="J224" i="16"/>
  <c r="J193" i="16"/>
  <c r="J192" i="16"/>
  <c r="J279" i="16"/>
  <c r="J19" i="16"/>
  <c r="J22" i="16"/>
  <c r="J232" i="16"/>
  <c r="J249" i="16"/>
  <c r="J35" i="16"/>
  <c r="J91" i="16"/>
  <c r="J100" i="16"/>
  <c r="J54" i="16"/>
  <c r="J51" i="16"/>
  <c r="J99" i="16"/>
  <c r="J50" i="16"/>
  <c r="J112" i="16"/>
  <c r="J111" i="16"/>
  <c r="J263" i="16"/>
  <c r="J152" i="16"/>
  <c r="J76" i="16"/>
  <c r="J200" i="16"/>
  <c r="J227" i="16"/>
  <c r="J53" i="16"/>
  <c r="J268" i="16"/>
  <c r="J218" i="16"/>
  <c r="J235" i="16"/>
  <c r="J33" i="16"/>
  <c r="J12" i="16"/>
  <c r="J252" i="16"/>
  <c r="J107" i="16"/>
  <c r="J210" i="16"/>
  <c r="J221" i="16"/>
  <c r="J241" i="16"/>
  <c r="J121" i="16"/>
  <c r="J101" i="16"/>
  <c r="J118" i="16"/>
  <c r="J272" i="16"/>
  <c r="J287" i="16"/>
  <c r="J65" i="16"/>
  <c r="J240" i="16"/>
  <c r="J291" i="16"/>
  <c r="J290" i="16"/>
  <c r="J56" i="16"/>
  <c r="J275" i="16"/>
  <c r="J185" i="16"/>
  <c r="J16" i="16"/>
  <c r="J89" i="16"/>
  <c r="J153" i="16"/>
  <c r="J260" i="16"/>
  <c r="J88" i="16"/>
  <c r="J104" i="16"/>
  <c r="J72" i="16"/>
  <c r="J157" i="16"/>
  <c r="J295" i="16"/>
  <c r="J188" i="16"/>
  <c r="J49" i="16"/>
  <c r="J32" i="16"/>
  <c r="J170" i="16"/>
  <c r="J242" i="16"/>
  <c r="J278" i="16"/>
  <c r="J64" i="16"/>
  <c r="J223" i="16"/>
  <c r="J105" i="16"/>
  <c r="J103" i="16"/>
  <c r="J20" i="16"/>
  <c r="J158" i="16"/>
  <c r="J300" i="16"/>
  <c r="J209" i="16"/>
  <c r="J30" i="16"/>
  <c r="J197" i="16"/>
  <c r="J281" i="16"/>
  <c r="J135" i="16"/>
  <c r="J23" i="16"/>
  <c r="J108" i="16"/>
  <c r="J181" i="16"/>
  <c r="J131" i="16"/>
  <c r="J109" i="16"/>
  <c r="J219" i="16"/>
  <c r="J292" i="16"/>
  <c r="J40" i="16"/>
  <c r="J196" i="16"/>
  <c r="J92" i="16"/>
  <c r="J69" i="16"/>
  <c r="J191" i="16"/>
  <c r="J177" i="16"/>
  <c r="J119" i="16"/>
  <c r="J145" i="16"/>
  <c r="J77" i="16"/>
  <c r="J21" i="16"/>
  <c r="J163" i="16"/>
  <c r="J87" i="16"/>
  <c r="J41" i="16"/>
  <c r="J168" i="16"/>
  <c r="J264" i="16"/>
  <c r="J110" i="16"/>
  <c r="J214" i="16"/>
  <c r="J97" i="16"/>
  <c r="J75" i="16"/>
  <c r="J215" i="16"/>
  <c r="J285" i="16"/>
  <c r="J90" i="16"/>
  <c r="J68" i="16"/>
  <c r="J160" i="16"/>
  <c r="J178" i="16"/>
  <c r="J80" i="16"/>
  <c r="J155" i="16"/>
  <c r="J27" i="16"/>
  <c r="J146" i="16"/>
  <c r="J126" i="16"/>
  <c r="J226" i="16"/>
  <c r="J70" i="16"/>
  <c r="J172" i="16"/>
  <c r="J216" i="16"/>
  <c r="J166" i="16"/>
  <c r="J162" i="16"/>
  <c r="J37" i="16"/>
  <c r="J115" i="16"/>
  <c r="J239" i="16"/>
  <c r="J150" i="16"/>
  <c r="J71" i="16"/>
  <c r="J58" i="16"/>
  <c r="J271" i="16"/>
  <c r="J286" i="16"/>
  <c r="J24" i="16"/>
  <c r="J299" i="16"/>
  <c r="J283" i="16"/>
  <c r="J85" i="16"/>
  <c r="J74" i="16"/>
  <c r="J183" i="16"/>
  <c r="J139" i="16"/>
  <c r="J45" i="16"/>
  <c r="J154" i="16"/>
  <c r="J231" i="16"/>
  <c r="J243" i="16"/>
  <c r="J169" i="16"/>
  <c r="J47" i="16"/>
  <c r="J59" i="16"/>
  <c r="J106" i="16"/>
  <c r="J151" i="16"/>
  <c r="J277" i="16"/>
  <c r="J134" i="16"/>
  <c r="AG11" i="3" l="1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2" i="3"/>
  <c r="AG133" i="3"/>
  <c r="AG134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10" i="3" l="1"/>
  <c r="AI296" i="3"/>
  <c r="AI248" i="3"/>
  <c r="AI215" i="3"/>
  <c r="AI166" i="3"/>
  <c r="AI91" i="3"/>
  <c r="AI34" i="3"/>
  <c r="AI303" i="3"/>
  <c r="AI255" i="3"/>
  <c r="AI206" i="3"/>
  <c r="AI148" i="3"/>
  <c r="AI122" i="3"/>
  <c r="AI74" i="3"/>
  <c r="AI57" i="3"/>
  <c r="AI302" i="3"/>
  <c r="AI294" i="3"/>
  <c r="AI286" i="3"/>
  <c r="AI278" i="3"/>
  <c r="AI270" i="3"/>
  <c r="AI262" i="3"/>
  <c r="AI254" i="3"/>
  <c r="AI246" i="3"/>
  <c r="AI238" i="3"/>
  <c r="AI230" i="3"/>
  <c r="AI221" i="3"/>
  <c r="AI213" i="3"/>
  <c r="AI205" i="3"/>
  <c r="AI197" i="3"/>
  <c r="AI189" i="3"/>
  <c r="AI180" i="3"/>
  <c r="AI172" i="3"/>
  <c r="AI164" i="3"/>
  <c r="AI156" i="3"/>
  <c r="AI147" i="3"/>
  <c r="AI139" i="3"/>
  <c r="AI129" i="3"/>
  <c r="AI121" i="3"/>
  <c r="C200" i="29" s="1"/>
  <c r="AI113" i="3"/>
  <c r="AI105" i="3"/>
  <c r="AI97" i="3"/>
  <c r="AI89" i="3"/>
  <c r="AI81" i="3"/>
  <c r="AI73" i="3"/>
  <c r="AI65" i="3"/>
  <c r="AI56" i="3"/>
  <c r="AI48" i="3"/>
  <c r="AI40" i="3"/>
  <c r="AI32" i="3"/>
  <c r="AI24" i="3"/>
  <c r="AI16" i="3"/>
  <c r="AI280" i="3"/>
  <c r="AI224" i="3"/>
  <c r="AI174" i="3"/>
  <c r="AI141" i="3"/>
  <c r="AI115" i="3"/>
  <c r="AI75" i="3"/>
  <c r="AI59" i="3"/>
  <c r="AI295" i="3"/>
  <c r="AI247" i="3"/>
  <c r="AI190" i="3"/>
  <c r="AI130" i="3"/>
  <c r="T130" i="3" s="1"/>
  <c r="U130" i="3" s="1"/>
  <c r="AI82" i="3"/>
  <c r="AI17" i="3"/>
  <c r="AI301" i="3"/>
  <c r="AI293" i="3"/>
  <c r="AI285" i="3"/>
  <c r="AI277" i="3"/>
  <c r="AI269" i="3"/>
  <c r="C223" i="29" s="1"/>
  <c r="AI261" i="3"/>
  <c r="AI253" i="3"/>
  <c r="AI245" i="3"/>
  <c r="AI237" i="3"/>
  <c r="AI229" i="3"/>
  <c r="AI220" i="3"/>
  <c r="AI212" i="3"/>
  <c r="C146" i="29" s="1"/>
  <c r="AI204" i="3"/>
  <c r="AI196" i="3"/>
  <c r="AI188" i="3"/>
  <c r="AI179" i="3"/>
  <c r="AI171" i="3"/>
  <c r="C92" i="29" s="1"/>
  <c r="AI163" i="3"/>
  <c r="AI155" i="3"/>
  <c r="AI146" i="3"/>
  <c r="C252" i="29" s="1"/>
  <c r="AI138" i="3"/>
  <c r="AI128" i="3"/>
  <c r="AI120" i="3"/>
  <c r="AI112" i="3"/>
  <c r="AI104" i="3"/>
  <c r="AI96" i="3"/>
  <c r="AI88" i="3"/>
  <c r="AI80" i="3"/>
  <c r="C194" i="29" s="1"/>
  <c r="AI72" i="3"/>
  <c r="C139" i="29" s="1"/>
  <c r="AI64" i="3"/>
  <c r="AI55" i="3"/>
  <c r="AI47" i="3"/>
  <c r="AI39" i="3"/>
  <c r="AI31" i="3"/>
  <c r="AI23" i="3"/>
  <c r="AI15" i="3"/>
  <c r="AI288" i="3"/>
  <c r="AI240" i="3"/>
  <c r="AI191" i="3"/>
  <c r="AI132" i="3"/>
  <c r="C213" i="29" s="1"/>
  <c r="AI50" i="3"/>
  <c r="AI279" i="3"/>
  <c r="AI223" i="3"/>
  <c r="AI173" i="3"/>
  <c r="AI106" i="3"/>
  <c r="C61" i="29" s="1"/>
  <c r="AI33" i="3"/>
  <c r="AI300" i="3"/>
  <c r="AI292" i="3"/>
  <c r="AI284" i="3"/>
  <c r="AI276" i="3"/>
  <c r="AI268" i="3"/>
  <c r="AI260" i="3"/>
  <c r="C151" i="29" s="1"/>
  <c r="AI252" i="3"/>
  <c r="AI244" i="3"/>
  <c r="AI236" i="3"/>
  <c r="AI228" i="3"/>
  <c r="AI219" i="3"/>
  <c r="AI211" i="3"/>
  <c r="AI203" i="3"/>
  <c r="C148" i="29" s="1"/>
  <c r="AI195" i="3"/>
  <c r="C122" i="29" s="1"/>
  <c r="AI187" i="3"/>
  <c r="AI178" i="3"/>
  <c r="AI170" i="3"/>
  <c r="AI162" i="3"/>
  <c r="AI154" i="3"/>
  <c r="AI145" i="3"/>
  <c r="AI137" i="3"/>
  <c r="AI127" i="3"/>
  <c r="AI119" i="3"/>
  <c r="C57" i="29" s="1"/>
  <c r="AI111" i="3"/>
  <c r="AI103" i="3"/>
  <c r="AI95" i="3"/>
  <c r="AI87" i="3"/>
  <c r="AI79" i="3"/>
  <c r="AI71" i="3"/>
  <c r="AI63" i="3"/>
  <c r="T63" i="3" s="1"/>
  <c r="U63" i="3" s="1"/>
  <c r="AI54" i="3"/>
  <c r="AI46" i="3"/>
  <c r="AI38" i="3"/>
  <c r="AI30" i="3"/>
  <c r="AI22" i="3"/>
  <c r="AI14" i="3"/>
  <c r="AI256" i="3"/>
  <c r="T256" i="3" s="1"/>
  <c r="U256" i="3" s="1"/>
  <c r="AI207" i="3"/>
  <c r="C95" i="29" s="1"/>
  <c r="AI158" i="3"/>
  <c r="AI99" i="3"/>
  <c r="T99" i="3" s="1"/>
  <c r="U99" i="3" s="1"/>
  <c r="AI18" i="3"/>
  <c r="AI263" i="3"/>
  <c r="AI214" i="3"/>
  <c r="AI165" i="3"/>
  <c r="AI98" i="3"/>
  <c r="AI41" i="3"/>
  <c r="AI299" i="3"/>
  <c r="AI291" i="3"/>
  <c r="C197" i="29" s="1"/>
  <c r="AI283" i="3"/>
  <c r="AI275" i="3"/>
  <c r="AI267" i="3"/>
  <c r="AI259" i="3"/>
  <c r="AI251" i="3"/>
  <c r="AI243" i="3"/>
  <c r="C274" i="29" s="1"/>
  <c r="AI235" i="3"/>
  <c r="C227" i="29" s="1"/>
  <c r="AI227" i="3"/>
  <c r="C230" i="29" s="1"/>
  <c r="AI218" i="3"/>
  <c r="AI210" i="3"/>
  <c r="AI202" i="3"/>
  <c r="AI194" i="3"/>
  <c r="AI186" i="3"/>
  <c r="AI177" i="3"/>
  <c r="C65" i="29" s="1"/>
  <c r="AI169" i="3"/>
  <c r="T169" i="3" s="1"/>
  <c r="U169" i="3" s="1"/>
  <c r="AI161" i="3"/>
  <c r="AI153" i="3"/>
  <c r="AI144" i="3"/>
  <c r="AI136" i="3"/>
  <c r="AI126" i="3"/>
  <c r="AI118" i="3"/>
  <c r="AI110" i="3"/>
  <c r="AI102" i="3"/>
  <c r="AI94" i="3"/>
  <c r="C257" i="29" s="1"/>
  <c r="AI86" i="3"/>
  <c r="AI78" i="3"/>
  <c r="AI70" i="3"/>
  <c r="AI62" i="3"/>
  <c r="AI53" i="3"/>
  <c r="AI45" i="3"/>
  <c r="C119" i="29" s="1"/>
  <c r="AI37" i="3"/>
  <c r="AI29" i="3"/>
  <c r="AI21" i="3"/>
  <c r="AI13" i="3"/>
  <c r="AI272" i="3"/>
  <c r="AI232" i="3"/>
  <c r="AI182" i="3"/>
  <c r="AI123" i="3"/>
  <c r="AI83" i="3"/>
  <c r="C270" i="29" s="1"/>
  <c r="AI26" i="3"/>
  <c r="AI287" i="3"/>
  <c r="C256" i="29" s="1"/>
  <c r="AI231" i="3"/>
  <c r="AI181" i="3"/>
  <c r="C46" i="29" s="1"/>
  <c r="AI140" i="3"/>
  <c r="AI90" i="3"/>
  <c r="AI49" i="3"/>
  <c r="AI298" i="3"/>
  <c r="C82" i="29" s="1"/>
  <c r="AI290" i="3"/>
  <c r="AI282" i="3"/>
  <c r="AI274" i="3"/>
  <c r="AI266" i="3"/>
  <c r="AI258" i="3"/>
  <c r="AI250" i="3"/>
  <c r="T250" i="3" s="1"/>
  <c r="U250" i="3" s="1"/>
  <c r="AI242" i="3"/>
  <c r="T242" i="3" s="1"/>
  <c r="U242" i="3" s="1"/>
  <c r="AI234" i="3"/>
  <c r="AI226" i="3"/>
  <c r="AI217" i="3"/>
  <c r="C225" i="29" s="1"/>
  <c r="AI209" i="3"/>
  <c r="AI201" i="3"/>
  <c r="AI193" i="3"/>
  <c r="AI184" i="3"/>
  <c r="C224" i="29" s="1"/>
  <c r="AI176" i="3"/>
  <c r="AI168" i="3"/>
  <c r="C236" i="29" s="1"/>
  <c r="AI160" i="3"/>
  <c r="AI152" i="3"/>
  <c r="C218" i="29" s="1"/>
  <c r="AI143" i="3"/>
  <c r="AI134" i="3"/>
  <c r="C33" i="29" s="1"/>
  <c r="AI125" i="3"/>
  <c r="AI117" i="3"/>
  <c r="AI109" i="3"/>
  <c r="AI101" i="3"/>
  <c r="C247" i="29" s="1"/>
  <c r="AI93" i="3"/>
  <c r="AI85" i="3"/>
  <c r="AI77" i="3"/>
  <c r="AI69" i="3"/>
  <c r="AI61" i="3"/>
  <c r="AI52" i="3"/>
  <c r="AI44" i="3"/>
  <c r="C18" i="29" s="1"/>
  <c r="AI36" i="3"/>
  <c r="AI28" i="3"/>
  <c r="C245" i="29" s="1"/>
  <c r="AI20" i="3"/>
  <c r="AI12" i="3"/>
  <c r="AI264" i="3"/>
  <c r="AI199" i="3"/>
  <c r="C17" i="29" s="1"/>
  <c r="AI150" i="3"/>
  <c r="AI107" i="3"/>
  <c r="C241" i="29" s="1"/>
  <c r="AI67" i="3"/>
  <c r="AI42" i="3"/>
  <c r="AI271" i="3"/>
  <c r="AI239" i="3"/>
  <c r="AI198" i="3"/>
  <c r="C147" i="29" s="1"/>
  <c r="AI157" i="3"/>
  <c r="AI114" i="3"/>
  <c r="AI66" i="3"/>
  <c r="AJ66" i="3" s="1"/>
  <c r="AI25" i="3"/>
  <c r="C99" i="29" s="1"/>
  <c r="AI297" i="3"/>
  <c r="AI289" i="3"/>
  <c r="AI281" i="3"/>
  <c r="AI273" i="3"/>
  <c r="C96" i="29" s="1"/>
  <c r="AI265" i="3"/>
  <c r="AI257" i="3"/>
  <c r="AI249" i="3"/>
  <c r="C62" i="29" s="1"/>
  <c r="AI241" i="3"/>
  <c r="C181" i="29" s="1"/>
  <c r="AI233" i="3"/>
  <c r="AI225" i="3"/>
  <c r="AI216" i="3"/>
  <c r="AI208" i="3"/>
  <c r="C155" i="29" s="1"/>
  <c r="AI200" i="3"/>
  <c r="AI192" i="3"/>
  <c r="AI183" i="3"/>
  <c r="C178" i="29" s="1"/>
  <c r="AI175" i="3"/>
  <c r="C133" i="29" s="1"/>
  <c r="AI167" i="3"/>
  <c r="AI159" i="3"/>
  <c r="AI151" i="3"/>
  <c r="AI142" i="3"/>
  <c r="C36" i="29" s="1"/>
  <c r="AI133" i="3"/>
  <c r="AI124" i="3"/>
  <c r="AI116" i="3"/>
  <c r="AI108" i="3"/>
  <c r="C129" i="29" s="1"/>
  <c r="AI100" i="3"/>
  <c r="AI92" i="3"/>
  <c r="AI84" i="3"/>
  <c r="AI76" i="3"/>
  <c r="AI68" i="3"/>
  <c r="AI60" i="3"/>
  <c r="C15" i="29" s="1"/>
  <c r="AI51" i="3"/>
  <c r="C124" i="29" s="1"/>
  <c r="AI43" i="3"/>
  <c r="C235" i="29" s="1"/>
  <c r="AI35" i="3"/>
  <c r="AI27" i="3"/>
  <c r="AI19" i="3"/>
  <c r="AI11" i="3"/>
  <c r="AJ146" i="3"/>
  <c r="AJ122" i="3"/>
  <c r="AJ114" i="3"/>
  <c r="AJ82" i="3"/>
  <c r="V82" i="3" s="1"/>
  <c r="AJ74" i="3"/>
  <c r="T247" i="3"/>
  <c r="U247" i="3" s="1"/>
  <c r="T262" i="3"/>
  <c r="U262" i="3" s="1"/>
  <c r="T265" i="3"/>
  <c r="U265" i="3" s="1"/>
  <c r="T204" i="3"/>
  <c r="U204" i="3" s="1"/>
  <c r="T188" i="3"/>
  <c r="U188" i="3" s="1"/>
  <c r="T203" i="3"/>
  <c r="U203" i="3" s="1"/>
  <c r="T186" i="3"/>
  <c r="U186" i="3" s="1"/>
  <c r="T146" i="3"/>
  <c r="U146" i="3" s="1"/>
  <c r="T138" i="3"/>
  <c r="U138" i="3" s="1"/>
  <c r="T137" i="3"/>
  <c r="U137" i="3" s="1"/>
  <c r="T129" i="3"/>
  <c r="U129" i="3" s="1"/>
  <c r="T73" i="3"/>
  <c r="U73" i="3" s="1"/>
  <c r="T65" i="3"/>
  <c r="U65" i="3" s="1"/>
  <c r="T33" i="3"/>
  <c r="U33" i="3" s="1"/>
  <c r="T280" i="3"/>
  <c r="U280" i="3" s="1"/>
  <c r="T224" i="3"/>
  <c r="U224" i="3" s="1"/>
  <c r="T72" i="3"/>
  <c r="U72" i="3" s="1"/>
  <c r="T44" i="3"/>
  <c r="U44" i="3" s="1"/>
  <c r="T268" i="3"/>
  <c r="U268" i="3" s="1"/>
  <c r="T223" i="3"/>
  <c r="U223" i="3" s="1"/>
  <c r="T148" i="3"/>
  <c r="U148" i="3" s="1"/>
  <c r="T192" i="3"/>
  <c r="U192" i="3" s="1"/>
  <c r="T121" i="3"/>
  <c r="U121" i="3" s="1"/>
  <c r="T277" i="3"/>
  <c r="U277" i="3" s="1"/>
  <c r="T269" i="3"/>
  <c r="U269" i="3" s="1"/>
  <c r="T205" i="3"/>
  <c r="U205" i="3" s="1"/>
  <c r="T197" i="3"/>
  <c r="U197" i="3" s="1"/>
  <c r="T141" i="3"/>
  <c r="U141" i="3" s="1"/>
  <c r="T227" i="3"/>
  <c r="U227" i="3" s="1"/>
  <c r="T127" i="3"/>
  <c r="U127" i="3" s="1"/>
  <c r="T55" i="3"/>
  <c r="U55" i="3" s="1"/>
  <c r="T270" i="3"/>
  <c r="U270" i="3" s="1"/>
  <c r="T190" i="3"/>
  <c r="U190" i="3" s="1"/>
  <c r="T182" i="3"/>
  <c r="U182" i="3" s="1"/>
  <c r="T150" i="3"/>
  <c r="U150" i="3" s="1"/>
  <c r="T38" i="3"/>
  <c r="U38" i="3" s="1"/>
  <c r="T139" i="3"/>
  <c r="U139" i="3" s="1"/>
  <c r="T91" i="3"/>
  <c r="U91" i="3" s="1"/>
  <c r="C259" i="29" l="1"/>
  <c r="C48" i="29"/>
  <c r="C102" i="29"/>
  <c r="C149" i="29"/>
  <c r="C132" i="29"/>
  <c r="C271" i="29"/>
  <c r="C28" i="29"/>
  <c r="C202" i="29"/>
  <c r="C169" i="29"/>
  <c r="C142" i="29"/>
  <c r="C83" i="29"/>
  <c r="C34" i="29"/>
  <c r="C273" i="29"/>
  <c r="C211" i="29"/>
  <c r="C198" i="29"/>
  <c r="C108" i="29"/>
  <c r="C27" i="29"/>
  <c r="C76" i="29"/>
  <c r="C94" i="29"/>
  <c r="C240" i="29"/>
  <c r="C150" i="29"/>
  <c r="C79" i="29"/>
  <c r="C299" i="29"/>
  <c r="C269" i="29"/>
  <c r="C14" i="29"/>
  <c r="C77" i="29"/>
  <c r="C13" i="29"/>
  <c r="C265" i="29"/>
  <c r="C37" i="29"/>
  <c r="C251" i="29"/>
  <c r="C90" i="29"/>
  <c r="C38" i="29"/>
  <c r="C12" i="29"/>
  <c r="C183" i="29"/>
  <c r="C242" i="29"/>
  <c r="C164" i="29"/>
  <c r="T212" i="3"/>
  <c r="U212" i="3" s="1"/>
  <c r="C123" i="29"/>
  <c r="C136" i="29"/>
  <c r="C226" i="29"/>
  <c r="C189" i="29"/>
  <c r="C301" i="29"/>
  <c r="C207" i="29"/>
  <c r="C168" i="29"/>
  <c r="C156" i="29"/>
  <c r="C111" i="29"/>
  <c r="C196" i="29"/>
  <c r="C131" i="29"/>
  <c r="C163" i="29"/>
  <c r="T207" i="3"/>
  <c r="U207" i="3" s="1"/>
  <c r="T107" i="3"/>
  <c r="U107" i="3" s="1"/>
  <c r="C285" i="29"/>
  <c r="C253" i="29"/>
  <c r="C179" i="29"/>
  <c r="C204" i="29"/>
  <c r="T15" i="3"/>
  <c r="U15" i="3" s="1"/>
  <c r="T183" i="3"/>
  <c r="U183" i="3" s="1"/>
  <c r="T177" i="3"/>
  <c r="U177" i="3" s="1"/>
  <c r="C237" i="29"/>
  <c r="C220" i="29"/>
  <c r="C278" i="29"/>
  <c r="C264" i="29"/>
  <c r="C68" i="29"/>
  <c r="C50" i="29"/>
  <c r="C216" i="29"/>
  <c r="C166" i="29"/>
  <c r="C144" i="29"/>
  <c r="C138" i="29"/>
  <c r="C103" i="29"/>
  <c r="T109" i="3"/>
  <c r="U109" i="3" s="1"/>
  <c r="T243" i="3"/>
  <c r="U243" i="3" s="1"/>
  <c r="C302" i="29"/>
  <c r="T195" i="3"/>
  <c r="U195" i="3" s="1"/>
  <c r="T41" i="3"/>
  <c r="U41" i="3" s="1"/>
  <c r="C295" i="29"/>
  <c r="C233" i="29"/>
  <c r="C130" i="29"/>
  <c r="C190" i="29"/>
  <c r="C107" i="29"/>
  <c r="C158" i="29"/>
  <c r="C135" i="29"/>
  <c r="C174" i="29"/>
  <c r="C215" i="29"/>
  <c r="C160" i="29"/>
  <c r="C58" i="29"/>
  <c r="C161" i="29"/>
  <c r="C191" i="29"/>
  <c r="C286" i="29"/>
  <c r="C74" i="29"/>
  <c r="C134" i="29"/>
  <c r="C303" i="29"/>
  <c r="C98" i="29"/>
  <c r="C284" i="29"/>
  <c r="C296" i="29"/>
  <c r="C276" i="29"/>
  <c r="C263" i="29"/>
  <c r="C59" i="29"/>
  <c r="C121" i="29"/>
  <c r="C201" i="29"/>
  <c r="C192" i="29"/>
  <c r="C78" i="29"/>
  <c r="C153" i="29"/>
  <c r="C298" i="29"/>
  <c r="C47" i="29"/>
  <c r="C187" i="29"/>
  <c r="C185" i="29"/>
  <c r="C165" i="29"/>
  <c r="C289" i="29"/>
  <c r="C25" i="29"/>
  <c r="T45" i="3"/>
  <c r="U45" i="3" s="1"/>
  <c r="T80" i="3"/>
  <c r="U80" i="3" s="1"/>
  <c r="T260" i="3"/>
  <c r="U260" i="3" s="1"/>
  <c r="C104" i="29"/>
  <c r="C297" i="29"/>
  <c r="C120" i="29"/>
  <c r="C290" i="29"/>
  <c r="C105" i="29"/>
  <c r="C172" i="29"/>
  <c r="G38" i="29"/>
  <c r="I38" i="29" s="1"/>
  <c r="E38" i="29"/>
  <c r="F38" i="29" s="1"/>
  <c r="C208" i="29"/>
  <c r="C41" i="29"/>
  <c r="T83" i="3"/>
  <c r="U83" i="3" s="1"/>
  <c r="T173" i="3"/>
  <c r="U173" i="3" s="1"/>
  <c r="C214" i="29"/>
  <c r="C254" i="29"/>
  <c r="G136" i="29"/>
  <c r="I136" i="29" s="1"/>
  <c r="E136" i="29"/>
  <c r="F136" i="29" s="1"/>
  <c r="G226" i="29"/>
  <c r="I226" i="29" s="1"/>
  <c r="E226" i="29"/>
  <c r="F226" i="29" s="1"/>
  <c r="C234" i="29"/>
  <c r="C210" i="29"/>
  <c r="C246" i="29"/>
  <c r="C140" i="29"/>
  <c r="C266" i="29"/>
  <c r="C81" i="29"/>
  <c r="C281" i="29"/>
  <c r="C291" i="29"/>
  <c r="C277" i="29"/>
  <c r="C39" i="29"/>
  <c r="G28" i="29"/>
  <c r="I28" i="29" s="1"/>
  <c r="E28" i="29"/>
  <c r="F28" i="29" s="1"/>
  <c r="G15" i="29"/>
  <c r="I15" i="29" s="1"/>
  <c r="E15" i="29"/>
  <c r="F15" i="29" s="1"/>
  <c r="T52" i="3"/>
  <c r="U52" i="3" s="1"/>
  <c r="C70" i="29"/>
  <c r="G297" i="29"/>
  <c r="I297" i="29" s="1"/>
  <c r="E297" i="29"/>
  <c r="F297" i="29" s="1"/>
  <c r="G36" i="29"/>
  <c r="I36" i="29" s="1"/>
  <c r="E36" i="29"/>
  <c r="F36" i="29" s="1"/>
  <c r="G285" i="29"/>
  <c r="I285" i="29" s="1"/>
  <c r="E285" i="29"/>
  <c r="F285" i="29" s="1"/>
  <c r="G33" i="29"/>
  <c r="I33" i="29" s="1"/>
  <c r="E33" i="29"/>
  <c r="F33" i="29" s="1"/>
  <c r="T201" i="3"/>
  <c r="U201" i="3" s="1"/>
  <c r="C186" i="29"/>
  <c r="G259" i="29"/>
  <c r="I259" i="29" s="1"/>
  <c r="E259" i="29"/>
  <c r="F259" i="29" s="1"/>
  <c r="G46" i="29"/>
  <c r="I46" i="29" s="1"/>
  <c r="E46" i="29"/>
  <c r="F46" i="29" s="1"/>
  <c r="T272" i="3"/>
  <c r="U272" i="3" s="1"/>
  <c r="C19" i="29"/>
  <c r="T70" i="3"/>
  <c r="U70" i="3" s="1"/>
  <c r="C20" i="29"/>
  <c r="G48" i="29"/>
  <c r="I48" i="29" s="1"/>
  <c r="E48" i="29"/>
  <c r="F48" i="29" s="1"/>
  <c r="G253" i="29"/>
  <c r="I253" i="29" s="1"/>
  <c r="E253" i="29"/>
  <c r="F253" i="29" s="1"/>
  <c r="G179" i="29"/>
  <c r="I179" i="29" s="1"/>
  <c r="E179" i="29"/>
  <c r="F179" i="29" s="1"/>
  <c r="T214" i="3"/>
  <c r="U214" i="3" s="1"/>
  <c r="C116" i="29"/>
  <c r="T22" i="3"/>
  <c r="U22" i="3" s="1"/>
  <c r="C127" i="29"/>
  <c r="T87" i="3"/>
  <c r="U87" i="3" s="1"/>
  <c r="C300" i="29"/>
  <c r="AJ154" i="3"/>
  <c r="C114" i="29"/>
  <c r="T219" i="3"/>
  <c r="U219" i="3" s="1"/>
  <c r="C11" i="29"/>
  <c r="T284" i="3"/>
  <c r="U284" i="3" s="1"/>
  <c r="C22" i="29"/>
  <c r="G207" i="29"/>
  <c r="I207" i="29" s="1"/>
  <c r="E207" i="29"/>
  <c r="F207" i="29" s="1"/>
  <c r="G168" i="29"/>
  <c r="I168" i="29" s="1"/>
  <c r="E168" i="29"/>
  <c r="F168" i="29" s="1"/>
  <c r="G204" i="29"/>
  <c r="I204" i="29" s="1"/>
  <c r="E204" i="29"/>
  <c r="F204" i="29" s="1"/>
  <c r="G92" i="29"/>
  <c r="I92" i="29" s="1"/>
  <c r="E92" i="29"/>
  <c r="F92" i="29" s="1"/>
  <c r="T237" i="3"/>
  <c r="U237" i="3" s="1"/>
  <c r="C24" i="29"/>
  <c r="T301" i="3"/>
  <c r="U301" i="3" s="1"/>
  <c r="C212" i="29"/>
  <c r="T75" i="3"/>
  <c r="U75" i="3" s="1"/>
  <c r="C40" i="29"/>
  <c r="G156" i="29"/>
  <c r="I156" i="29" s="1"/>
  <c r="E156" i="29"/>
  <c r="F156" i="29" s="1"/>
  <c r="G111" i="29"/>
  <c r="I111" i="29" s="1"/>
  <c r="E111" i="29"/>
  <c r="F111" i="29" s="1"/>
  <c r="G196" i="29"/>
  <c r="I196" i="29" s="1"/>
  <c r="E196" i="29"/>
  <c r="F196" i="29" s="1"/>
  <c r="G131" i="29"/>
  <c r="I131" i="29" s="1"/>
  <c r="E131" i="29"/>
  <c r="F131" i="29" s="1"/>
  <c r="G163" i="29"/>
  <c r="I163" i="29" s="1"/>
  <c r="E163" i="29"/>
  <c r="F163" i="29" s="1"/>
  <c r="T303" i="3"/>
  <c r="U303" i="3" s="1"/>
  <c r="C30" i="29"/>
  <c r="T100" i="3"/>
  <c r="U100" i="3" s="1"/>
  <c r="C128" i="29"/>
  <c r="AJ42" i="3"/>
  <c r="C152" i="29"/>
  <c r="AJ290" i="3"/>
  <c r="C261" i="29"/>
  <c r="G242" i="29"/>
  <c r="I242" i="29" s="1"/>
  <c r="E242" i="29"/>
  <c r="F242" i="29" s="1"/>
  <c r="T114" i="3"/>
  <c r="U114" i="3" s="1"/>
  <c r="C268" i="29"/>
  <c r="AJ250" i="3"/>
  <c r="C282" i="29"/>
  <c r="G251" i="29"/>
  <c r="I251" i="29" s="1"/>
  <c r="E251" i="29"/>
  <c r="F251" i="29" s="1"/>
  <c r="T43" i="3"/>
  <c r="U43" i="3" s="1"/>
  <c r="T94" i="3"/>
  <c r="U94" i="3" s="1"/>
  <c r="AJ11" i="3"/>
  <c r="C100" i="29"/>
  <c r="G147" i="29"/>
  <c r="I147" i="29" s="1"/>
  <c r="E147" i="29"/>
  <c r="F147" i="29" s="1"/>
  <c r="G220" i="29"/>
  <c r="I220" i="29" s="1"/>
  <c r="E220" i="29"/>
  <c r="F220" i="29" s="1"/>
  <c r="G278" i="29"/>
  <c r="I278" i="29" s="1"/>
  <c r="E278" i="29"/>
  <c r="F278" i="29" s="1"/>
  <c r="AJ274" i="3"/>
  <c r="C243" i="29"/>
  <c r="T231" i="3"/>
  <c r="U231" i="3" s="1"/>
  <c r="C49" i="29"/>
  <c r="T78" i="3"/>
  <c r="U78" i="3" s="1"/>
  <c r="C219" i="29"/>
  <c r="T144" i="3"/>
  <c r="U144" i="3" s="1"/>
  <c r="C93" i="29"/>
  <c r="AJ210" i="3"/>
  <c r="C267" i="29"/>
  <c r="T275" i="3"/>
  <c r="U275" i="3" s="1"/>
  <c r="C294" i="29"/>
  <c r="G264" i="29"/>
  <c r="I264" i="29" s="1"/>
  <c r="E264" i="29"/>
  <c r="F264" i="29" s="1"/>
  <c r="T30" i="3"/>
  <c r="U30" i="3" s="1"/>
  <c r="C113" i="29"/>
  <c r="T95" i="3"/>
  <c r="U95" i="3" s="1"/>
  <c r="C167" i="29"/>
  <c r="AJ162" i="3"/>
  <c r="C42" i="29"/>
  <c r="T228" i="3"/>
  <c r="U228" i="3" s="1"/>
  <c r="C222" i="29"/>
  <c r="G68" i="29"/>
  <c r="I68" i="29" s="1"/>
  <c r="E68" i="29"/>
  <c r="F68" i="29" s="1"/>
  <c r="G213" i="29"/>
  <c r="I213" i="29" s="1"/>
  <c r="E213" i="29"/>
  <c r="F213" i="29" s="1"/>
  <c r="T47" i="3"/>
  <c r="U47" i="3" s="1"/>
  <c r="C54" i="29"/>
  <c r="T112" i="3"/>
  <c r="U112" i="3" s="1"/>
  <c r="C287" i="29"/>
  <c r="T179" i="3"/>
  <c r="U179" i="3" s="1"/>
  <c r="C239" i="29"/>
  <c r="T245" i="3"/>
  <c r="U245" i="3" s="1"/>
  <c r="C221" i="29"/>
  <c r="T17" i="3"/>
  <c r="U17" i="3" s="1"/>
  <c r="C44" i="29"/>
  <c r="T115" i="3"/>
  <c r="U115" i="3" s="1"/>
  <c r="C26" i="29"/>
  <c r="T40" i="3"/>
  <c r="U40" i="3" s="1"/>
  <c r="C43" i="29"/>
  <c r="T105" i="3"/>
  <c r="U105" i="3" s="1"/>
  <c r="C184" i="29"/>
  <c r="T172" i="3"/>
  <c r="U172" i="3" s="1"/>
  <c r="C154" i="29"/>
  <c r="T238" i="3"/>
  <c r="U238" i="3" s="1"/>
  <c r="C258" i="29"/>
  <c r="T302" i="3"/>
  <c r="U302" i="3" s="1"/>
  <c r="C203" i="29"/>
  <c r="T34" i="3"/>
  <c r="U34" i="3" s="1"/>
  <c r="C85" i="29"/>
  <c r="T167" i="3"/>
  <c r="U167" i="3" s="1"/>
  <c r="C125" i="29"/>
  <c r="T297" i="3"/>
  <c r="U297" i="3" s="1"/>
  <c r="C199" i="29"/>
  <c r="T93" i="3"/>
  <c r="U93" i="3" s="1"/>
  <c r="C32" i="29"/>
  <c r="G37" i="29"/>
  <c r="I37" i="29" s="1"/>
  <c r="E37" i="29"/>
  <c r="F37" i="29" s="1"/>
  <c r="G41" i="29"/>
  <c r="I41" i="29" s="1"/>
  <c r="E41" i="29"/>
  <c r="F41" i="29" s="1"/>
  <c r="AJ90" i="3"/>
  <c r="C52" i="29"/>
  <c r="T98" i="3"/>
  <c r="U98" i="3" s="1"/>
  <c r="C63" i="29"/>
  <c r="G189" i="29"/>
  <c r="I189" i="29" s="1"/>
  <c r="E189" i="29"/>
  <c r="F189" i="29" s="1"/>
  <c r="G155" i="29"/>
  <c r="I155" i="29" s="1"/>
  <c r="E155" i="29"/>
  <c r="F155" i="29" s="1"/>
  <c r="G96" i="29"/>
  <c r="I96" i="29" s="1"/>
  <c r="E96" i="29"/>
  <c r="F96" i="29" s="1"/>
  <c r="G301" i="29"/>
  <c r="I301" i="29" s="1"/>
  <c r="E301" i="29"/>
  <c r="F301" i="29" s="1"/>
  <c r="T51" i="3"/>
  <c r="U51" i="3" s="1"/>
  <c r="T244" i="3"/>
  <c r="U244" i="3" s="1"/>
  <c r="T90" i="3"/>
  <c r="U90" i="3" s="1"/>
  <c r="T19" i="3"/>
  <c r="U19" i="3" s="1"/>
  <c r="C176" i="29"/>
  <c r="T84" i="3"/>
  <c r="U84" i="3" s="1"/>
  <c r="C250" i="29"/>
  <c r="T151" i="3"/>
  <c r="U151" i="3" s="1"/>
  <c r="C53" i="29"/>
  <c r="T216" i="3"/>
  <c r="U216" i="3" s="1"/>
  <c r="C182" i="29"/>
  <c r="G237" i="29"/>
  <c r="I237" i="29" s="1"/>
  <c r="E237" i="29"/>
  <c r="F237" i="29" s="1"/>
  <c r="T239" i="3"/>
  <c r="U239" i="3" s="1"/>
  <c r="C21" i="29"/>
  <c r="T77" i="3"/>
  <c r="U77" i="3" s="1"/>
  <c r="C89" i="29"/>
  <c r="T143" i="3"/>
  <c r="U143" i="3" s="1"/>
  <c r="C137" i="29"/>
  <c r="T13" i="3"/>
  <c r="U13" i="3" s="1"/>
  <c r="C84" i="29"/>
  <c r="T110" i="3"/>
  <c r="U110" i="3" s="1"/>
  <c r="T71" i="3"/>
  <c r="U71" i="3" s="1"/>
  <c r="T184" i="3"/>
  <c r="U184" i="3" s="1"/>
  <c r="T27" i="3"/>
  <c r="U27" i="3" s="1"/>
  <c r="C171" i="29"/>
  <c r="T92" i="3"/>
  <c r="U92" i="3" s="1"/>
  <c r="C288" i="29"/>
  <c r="T159" i="3"/>
  <c r="U159" i="3" s="1"/>
  <c r="C80" i="29"/>
  <c r="T225" i="3"/>
  <c r="U225" i="3" s="1"/>
  <c r="C255" i="29"/>
  <c r="T289" i="3"/>
  <c r="U289" i="3" s="1"/>
  <c r="C229" i="29"/>
  <c r="T271" i="3"/>
  <c r="U271" i="3" s="1"/>
  <c r="C29" i="29"/>
  <c r="G302" i="29"/>
  <c r="I302" i="29" s="1"/>
  <c r="E302" i="29"/>
  <c r="F302" i="29" s="1"/>
  <c r="T85" i="3"/>
  <c r="U85" i="3" s="1"/>
  <c r="C193" i="29"/>
  <c r="G218" i="29"/>
  <c r="I218" i="29" s="1"/>
  <c r="E218" i="29"/>
  <c r="F218" i="29" s="1"/>
  <c r="G225" i="29"/>
  <c r="I225" i="29" s="1"/>
  <c r="E225" i="29"/>
  <c r="F225" i="29" s="1"/>
  <c r="AJ282" i="3"/>
  <c r="C188" i="29"/>
  <c r="G256" i="29"/>
  <c r="I256" i="29" s="1"/>
  <c r="E256" i="29"/>
  <c r="F256" i="29" s="1"/>
  <c r="T21" i="3"/>
  <c r="U21" i="3" s="1"/>
  <c r="C73" i="29"/>
  <c r="T86" i="3"/>
  <c r="U86" i="3" s="1"/>
  <c r="C69" i="29"/>
  <c r="T153" i="3"/>
  <c r="U153" i="3" s="1"/>
  <c r="C209" i="29"/>
  <c r="AJ218" i="3"/>
  <c r="C248" i="29"/>
  <c r="G102" i="29"/>
  <c r="I102" i="29" s="1"/>
  <c r="E102" i="29"/>
  <c r="F102" i="29" s="1"/>
  <c r="AJ18" i="3"/>
  <c r="C232" i="29"/>
  <c r="G149" i="29"/>
  <c r="I149" i="29" s="1"/>
  <c r="E149" i="29"/>
  <c r="F149" i="29" s="1"/>
  <c r="T103" i="3"/>
  <c r="U103" i="3" s="1"/>
  <c r="C23" i="29"/>
  <c r="AJ170" i="3"/>
  <c r="C101" i="29"/>
  <c r="G132" i="29"/>
  <c r="I132" i="29" s="1"/>
  <c r="E132" i="29"/>
  <c r="F132" i="29" s="1"/>
  <c r="T300" i="3"/>
  <c r="U300" i="3" s="1"/>
  <c r="C91" i="29"/>
  <c r="G50" i="29"/>
  <c r="I50" i="29" s="1"/>
  <c r="E50" i="29"/>
  <c r="F50" i="29" s="1"/>
  <c r="G216" i="29"/>
  <c r="I216" i="29" s="1"/>
  <c r="E216" i="29"/>
  <c r="F216" i="29" s="1"/>
  <c r="T120" i="3"/>
  <c r="U120" i="3" s="1"/>
  <c r="C86" i="29"/>
  <c r="G166" i="29"/>
  <c r="I166" i="29" s="1"/>
  <c r="E166" i="29"/>
  <c r="F166" i="29" s="1"/>
  <c r="T253" i="3"/>
  <c r="U253" i="3" s="1"/>
  <c r="C279" i="29"/>
  <c r="T82" i="3"/>
  <c r="U82" i="3" s="1"/>
  <c r="C126" i="29"/>
  <c r="G271" i="29"/>
  <c r="I271" i="29" s="1"/>
  <c r="E271" i="29"/>
  <c r="F271" i="29" s="1"/>
  <c r="T48" i="3"/>
  <c r="U48" i="3" s="1"/>
  <c r="C97" i="29"/>
  <c r="T113" i="3"/>
  <c r="U113" i="3" s="1"/>
  <c r="C292" i="29"/>
  <c r="T180" i="3"/>
  <c r="U180" i="3" s="1"/>
  <c r="C67" i="29"/>
  <c r="T246" i="3"/>
  <c r="U246" i="3" s="1"/>
  <c r="C217" i="29"/>
  <c r="G138" i="29"/>
  <c r="I138" i="29" s="1"/>
  <c r="E138" i="29"/>
  <c r="F138" i="29" s="1"/>
  <c r="G103" i="29"/>
  <c r="I103" i="29" s="1"/>
  <c r="E103" i="29"/>
  <c r="F103" i="29" s="1"/>
  <c r="G295" i="29"/>
  <c r="I295" i="29" s="1"/>
  <c r="E295" i="29"/>
  <c r="F295" i="29" s="1"/>
  <c r="G169" i="29"/>
  <c r="I169" i="29" s="1"/>
  <c r="E169" i="29"/>
  <c r="F169" i="29" s="1"/>
  <c r="T111" i="3"/>
  <c r="U111" i="3" s="1"/>
  <c r="C205" i="29"/>
  <c r="AJ178" i="3"/>
  <c r="C228" i="29"/>
  <c r="G233" i="29"/>
  <c r="I233" i="29" s="1"/>
  <c r="E233" i="29"/>
  <c r="F233" i="29" s="1"/>
  <c r="G130" i="29"/>
  <c r="I130" i="29" s="1"/>
  <c r="E130" i="29"/>
  <c r="F130" i="29" s="1"/>
  <c r="G190" i="29"/>
  <c r="I190" i="29" s="1"/>
  <c r="E190" i="29"/>
  <c r="F190" i="29" s="1"/>
  <c r="G107" i="29"/>
  <c r="I107" i="29" s="1"/>
  <c r="E107" i="29"/>
  <c r="F107" i="29" s="1"/>
  <c r="G158" i="29"/>
  <c r="I158" i="29" s="1"/>
  <c r="E158" i="29"/>
  <c r="F158" i="29" s="1"/>
  <c r="G135" i="29"/>
  <c r="I135" i="29" s="1"/>
  <c r="E135" i="29"/>
  <c r="F135" i="29" s="1"/>
  <c r="G215" i="29"/>
  <c r="I215" i="29" s="1"/>
  <c r="E215" i="29"/>
  <c r="F215" i="29" s="1"/>
  <c r="G160" i="29"/>
  <c r="I160" i="29" s="1"/>
  <c r="E160" i="29"/>
  <c r="F160" i="29" s="1"/>
  <c r="G58" i="29"/>
  <c r="I58" i="29" s="1"/>
  <c r="E58" i="29"/>
  <c r="F58" i="29" s="1"/>
  <c r="G161" i="29"/>
  <c r="I161" i="29" s="1"/>
  <c r="E161" i="29"/>
  <c r="F161" i="29" s="1"/>
  <c r="G200" i="29"/>
  <c r="I200" i="29" s="1"/>
  <c r="E200" i="29"/>
  <c r="F200" i="29" s="1"/>
  <c r="G191" i="29"/>
  <c r="I191" i="29" s="1"/>
  <c r="E191" i="29"/>
  <c r="F191" i="29" s="1"/>
  <c r="G286" i="29"/>
  <c r="I286" i="29" s="1"/>
  <c r="E286" i="29"/>
  <c r="F286" i="29" s="1"/>
  <c r="G74" i="29"/>
  <c r="I74" i="29" s="1"/>
  <c r="E74" i="29"/>
  <c r="F74" i="29" s="1"/>
  <c r="G134" i="29"/>
  <c r="I134" i="29" s="1"/>
  <c r="E134" i="29"/>
  <c r="F134" i="29" s="1"/>
  <c r="G245" i="29"/>
  <c r="I245" i="29" s="1"/>
  <c r="E245" i="29"/>
  <c r="F245" i="29" s="1"/>
  <c r="AJ26" i="3"/>
  <c r="C109" i="29"/>
  <c r="G202" i="29"/>
  <c r="I202" i="29" s="1"/>
  <c r="E202" i="29"/>
  <c r="F202" i="29" s="1"/>
  <c r="G230" i="29"/>
  <c r="I230" i="29" s="1"/>
  <c r="E230" i="29"/>
  <c r="F230" i="29" s="1"/>
  <c r="G197" i="29"/>
  <c r="I197" i="29" s="1"/>
  <c r="E197" i="29"/>
  <c r="F197" i="29" s="1"/>
  <c r="T29" i="3"/>
  <c r="U29" i="3" s="1"/>
  <c r="T161" i="3"/>
  <c r="U161" i="3" s="1"/>
  <c r="G235" i="29"/>
  <c r="I235" i="29" s="1"/>
  <c r="E235" i="29"/>
  <c r="F235" i="29" s="1"/>
  <c r="G129" i="29"/>
  <c r="I129" i="29" s="1"/>
  <c r="E129" i="29"/>
  <c r="F129" i="29" s="1"/>
  <c r="G133" i="29"/>
  <c r="I133" i="29" s="1"/>
  <c r="E133" i="29"/>
  <c r="F133" i="29" s="1"/>
  <c r="G181" i="29"/>
  <c r="I181" i="29" s="1"/>
  <c r="E181" i="29"/>
  <c r="F181" i="29" s="1"/>
  <c r="G99" i="29"/>
  <c r="I99" i="29" s="1"/>
  <c r="E99" i="29"/>
  <c r="F99" i="29" s="1"/>
  <c r="G12" i="29"/>
  <c r="I12" i="29" s="1"/>
  <c r="E12" i="29"/>
  <c r="F12" i="29" s="1"/>
  <c r="G142" i="29"/>
  <c r="I142" i="29" s="1"/>
  <c r="E142" i="29"/>
  <c r="F142" i="29" s="1"/>
  <c r="G247" i="29"/>
  <c r="I247" i="29" s="1"/>
  <c r="E247" i="29"/>
  <c r="F247" i="29" s="1"/>
  <c r="G236" i="29"/>
  <c r="I236" i="29" s="1"/>
  <c r="E236" i="29"/>
  <c r="F236" i="29" s="1"/>
  <c r="AJ234" i="3"/>
  <c r="C71" i="29"/>
  <c r="G82" i="29"/>
  <c r="I82" i="29" s="1"/>
  <c r="E82" i="29"/>
  <c r="F82" i="29" s="1"/>
  <c r="G270" i="29"/>
  <c r="I270" i="29" s="1"/>
  <c r="E270" i="29"/>
  <c r="F270" i="29" s="1"/>
  <c r="G303" i="29"/>
  <c r="I303" i="29" s="1"/>
  <c r="E303" i="29"/>
  <c r="F303" i="29" s="1"/>
  <c r="G98" i="29"/>
  <c r="I98" i="29" s="1"/>
  <c r="E98" i="29"/>
  <c r="F98" i="29" s="1"/>
  <c r="G284" i="29"/>
  <c r="I284" i="29" s="1"/>
  <c r="E284" i="29"/>
  <c r="F284" i="29" s="1"/>
  <c r="G227" i="29"/>
  <c r="I227" i="29" s="1"/>
  <c r="E227" i="29"/>
  <c r="F227" i="29" s="1"/>
  <c r="G83" i="29"/>
  <c r="I83" i="29" s="1"/>
  <c r="E83" i="29"/>
  <c r="F83" i="29" s="1"/>
  <c r="G34" i="29"/>
  <c r="I34" i="29" s="1"/>
  <c r="E34" i="29"/>
  <c r="F34" i="29" s="1"/>
  <c r="G296" i="29"/>
  <c r="I296" i="29" s="1"/>
  <c r="E296" i="29"/>
  <c r="F296" i="29" s="1"/>
  <c r="G57" i="29"/>
  <c r="I57" i="29" s="1"/>
  <c r="E57" i="29"/>
  <c r="F57" i="29" s="1"/>
  <c r="G273" i="29"/>
  <c r="I273" i="29" s="1"/>
  <c r="E273" i="29"/>
  <c r="F273" i="29" s="1"/>
  <c r="G276" i="29"/>
  <c r="I276" i="29" s="1"/>
  <c r="E276" i="29"/>
  <c r="F276" i="29" s="1"/>
  <c r="G61" i="29"/>
  <c r="I61" i="29" s="1"/>
  <c r="E61" i="29"/>
  <c r="F61" i="29" s="1"/>
  <c r="G211" i="29"/>
  <c r="I211" i="29" s="1"/>
  <c r="E211" i="29"/>
  <c r="F211" i="29" s="1"/>
  <c r="G139" i="29"/>
  <c r="I139" i="29" s="1"/>
  <c r="E139" i="29"/>
  <c r="F139" i="29" s="1"/>
  <c r="AJ138" i="3"/>
  <c r="C280" i="29"/>
  <c r="G198" i="29"/>
  <c r="I198" i="29" s="1"/>
  <c r="E198" i="29"/>
  <c r="F198" i="29" s="1"/>
  <c r="G223" i="29"/>
  <c r="I223" i="29" s="1"/>
  <c r="E223" i="29"/>
  <c r="F223" i="29" s="1"/>
  <c r="G108" i="29"/>
  <c r="I108" i="29" s="1"/>
  <c r="E108" i="29"/>
  <c r="F108" i="29" s="1"/>
  <c r="G27" i="29"/>
  <c r="I27" i="29" s="1"/>
  <c r="E27" i="29"/>
  <c r="F27" i="29" s="1"/>
  <c r="G263" i="29"/>
  <c r="I263" i="29" s="1"/>
  <c r="E263" i="29"/>
  <c r="F263" i="29" s="1"/>
  <c r="G59" i="29"/>
  <c r="I59" i="29" s="1"/>
  <c r="E59" i="29"/>
  <c r="F59" i="29" s="1"/>
  <c r="G121" i="29"/>
  <c r="I121" i="29" s="1"/>
  <c r="E121" i="29"/>
  <c r="F121" i="29" s="1"/>
  <c r="G201" i="29"/>
  <c r="I201" i="29" s="1"/>
  <c r="E201" i="29"/>
  <c r="F201" i="29" s="1"/>
  <c r="G192" i="29"/>
  <c r="I192" i="29" s="1"/>
  <c r="E192" i="29"/>
  <c r="F192" i="29" s="1"/>
  <c r="G78" i="29"/>
  <c r="I78" i="29" s="1"/>
  <c r="E78" i="29"/>
  <c r="F78" i="29" s="1"/>
  <c r="T35" i="3"/>
  <c r="U35" i="3" s="1"/>
  <c r="C75" i="29"/>
  <c r="AJ226" i="3"/>
  <c r="C31" i="29"/>
  <c r="G124" i="29"/>
  <c r="I124" i="29" s="1"/>
  <c r="E124" i="29"/>
  <c r="F124" i="29" s="1"/>
  <c r="T116" i="3"/>
  <c r="U116" i="3" s="1"/>
  <c r="C260" i="29"/>
  <c r="G178" i="29"/>
  <c r="I178" i="29" s="1"/>
  <c r="E178" i="29"/>
  <c r="F178" i="29" s="1"/>
  <c r="G62" i="29"/>
  <c r="I62" i="29" s="1"/>
  <c r="E62" i="29"/>
  <c r="F62" i="29" s="1"/>
  <c r="T66" i="3"/>
  <c r="U66" i="3" s="1"/>
  <c r="C262" i="29"/>
  <c r="G241" i="29"/>
  <c r="I241" i="29" s="1"/>
  <c r="E241" i="29"/>
  <c r="F241" i="29" s="1"/>
  <c r="G18" i="29"/>
  <c r="I18" i="29" s="1"/>
  <c r="E18" i="29"/>
  <c r="F18" i="29" s="1"/>
  <c r="G14" i="29"/>
  <c r="I14" i="29" s="1"/>
  <c r="E14" i="29"/>
  <c r="F14" i="29" s="1"/>
  <c r="T176" i="3"/>
  <c r="U176" i="3" s="1"/>
  <c r="C283" i="29"/>
  <c r="AJ242" i="3"/>
  <c r="C141" i="29"/>
  <c r="G77" i="29"/>
  <c r="I77" i="29" s="1"/>
  <c r="E77" i="29"/>
  <c r="F77" i="29" s="1"/>
  <c r="G183" i="29"/>
  <c r="I183" i="29" s="1"/>
  <c r="E183" i="29"/>
  <c r="F183" i="29" s="1"/>
  <c r="G119" i="29"/>
  <c r="I119" i="29" s="1"/>
  <c r="E119" i="29"/>
  <c r="F119" i="29" s="1"/>
  <c r="G13" i="29"/>
  <c r="I13" i="29" s="1"/>
  <c r="E13" i="29"/>
  <c r="F13" i="29" s="1"/>
  <c r="G65" i="29"/>
  <c r="I65" i="29" s="1"/>
  <c r="E65" i="29"/>
  <c r="F65" i="29" s="1"/>
  <c r="G274" i="29"/>
  <c r="I274" i="29" s="1"/>
  <c r="E274" i="29"/>
  <c r="F274" i="29" s="1"/>
  <c r="G76" i="29"/>
  <c r="I76" i="29" s="1"/>
  <c r="E76" i="29"/>
  <c r="F76" i="29" s="1"/>
  <c r="G95" i="29"/>
  <c r="I95" i="29" s="1"/>
  <c r="E95" i="29"/>
  <c r="F95" i="29" s="1"/>
  <c r="G289" i="29"/>
  <c r="I289" i="29" s="1"/>
  <c r="E289" i="29"/>
  <c r="F289" i="29" s="1"/>
  <c r="G94" i="29"/>
  <c r="I94" i="29" s="1"/>
  <c r="E94" i="29"/>
  <c r="F94" i="29" s="1"/>
  <c r="G122" i="29"/>
  <c r="I122" i="29" s="1"/>
  <c r="E122" i="29"/>
  <c r="F122" i="29" s="1"/>
  <c r="G151" i="29"/>
  <c r="I151" i="29" s="1"/>
  <c r="E151" i="29"/>
  <c r="F151" i="29" s="1"/>
  <c r="G240" i="29"/>
  <c r="I240" i="29" s="1"/>
  <c r="E240" i="29"/>
  <c r="F240" i="29" s="1"/>
  <c r="G150" i="29"/>
  <c r="I150" i="29" s="1"/>
  <c r="E150" i="29"/>
  <c r="F150" i="29" s="1"/>
  <c r="G194" i="29"/>
  <c r="I194" i="29" s="1"/>
  <c r="E194" i="29"/>
  <c r="F194" i="29" s="1"/>
  <c r="G252" i="29"/>
  <c r="I252" i="29" s="1"/>
  <c r="E252" i="29"/>
  <c r="F252" i="29" s="1"/>
  <c r="G146" i="29"/>
  <c r="I146" i="29" s="1"/>
  <c r="E146" i="29"/>
  <c r="F146" i="29" s="1"/>
  <c r="G79" i="29"/>
  <c r="I79" i="29" s="1"/>
  <c r="E79" i="29"/>
  <c r="F79" i="29" s="1"/>
  <c r="G299" i="29"/>
  <c r="I299" i="29" s="1"/>
  <c r="E299" i="29"/>
  <c r="F299" i="29" s="1"/>
  <c r="G153" i="29"/>
  <c r="I153" i="29" s="1"/>
  <c r="E153" i="29"/>
  <c r="F153" i="29" s="1"/>
  <c r="G298" i="29"/>
  <c r="I298" i="29" s="1"/>
  <c r="E298" i="29"/>
  <c r="F298" i="29" s="1"/>
  <c r="G47" i="29"/>
  <c r="I47" i="29" s="1"/>
  <c r="E47" i="29"/>
  <c r="F47" i="29" s="1"/>
  <c r="G187" i="29"/>
  <c r="I187" i="29" s="1"/>
  <c r="E187" i="29"/>
  <c r="F187" i="29" s="1"/>
  <c r="G185" i="29"/>
  <c r="I185" i="29" s="1"/>
  <c r="E185" i="29"/>
  <c r="F185" i="29" s="1"/>
  <c r="G269" i="29"/>
  <c r="I269" i="29" s="1"/>
  <c r="E269" i="29"/>
  <c r="F269" i="29" s="1"/>
  <c r="G165" i="29"/>
  <c r="I165" i="29" s="1"/>
  <c r="E165" i="29"/>
  <c r="F165" i="29" s="1"/>
  <c r="T233" i="3"/>
  <c r="U233" i="3" s="1"/>
  <c r="C195" i="29"/>
  <c r="T160" i="3"/>
  <c r="U160" i="3" s="1"/>
  <c r="C206" i="29"/>
  <c r="G265" i="29"/>
  <c r="I265" i="29" s="1"/>
  <c r="E265" i="29"/>
  <c r="F265" i="29" s="1"/>
  <c r="G224" i="29"/>
  <c r="I224" i="29" s="1"/>
  <c r="E224" i="29"/>
  <c r="F224" i="29" s="1"/>
  <c r="G104" i="29"/>
  <c r="I104" i="29" s="1"/>
  <c r="E104" i="29"/>
  <c r="F104" i="29" s="1"/>
  <c r="G120" i="29"/>
  <c r="I120" i="29" s="1"/>
  <c r="E120" i="29"/>
  <c r="F120" i="29" s="1"/>
  <c r="G290" i="29"/>
  <c r="I290" i="29" s="1"/>
  <c r="E290" i="29"/>
  <c r="F290" i="29" s="1"/>
  <c r="G90" i="29"/>
  <c r="I90" i="29" s="1"/>
  <c r="E90" i="29"/>
  <c r="F90" i="29" s="1"/>
  <c r="G148" i="29"/>
  <c r="I148" i="29" s="1"/>
  <c r="E148" i="29"/>
  <c r="F148" i="29" s="1"/>
  <c r="G105" i="29"/>
  <c r="I105" i="29" s="1"/>
  <c r="E105" i="29"/>
  <c r="F105" i="29" s="1"/>
  <c r="G172" i="29"/>
  <c r="I172" i="29" s="1"/>
  <c r="E172" i="29"/>
  <c r="F172" i="29" s="1"/>
  <c r="T23" i="3"/>
  <c r="U23" i="3" s="1"/>
  <c r="C175" i="29"/>
  <c r="T88" i="3"/>
  <c r="U88" i="3" s="1"/>
  <c r="C231" i="29"/>
  <c r="T155" i="3"/>
  <c r="U155" i="3" s="1"/>
  <c r="C162" i="29"/>
  <c r="T220" i="3"/>
  <c r="U220" i="3" s="1"/>
  <c r="C272" i="29"/>
  <c r="T285" i="3"/>
  <c r="U285" i="3" s="1"/>
  <c r="C35" i="29"/>
  <c r="T295" i="3"/>
  <c r="U295" i="3" s="1"/>
  <c r="C177" i="29"/>
  <c r="T16" i="3"/>
  <c r="U16" i="3" s="1"/>
  <c r="C117" i="29"/>
  <c r="T81" i="3"/>
  <c r="U81" i="3" s="1"/>
  <c r="C275" i="29"/>
  <c r="T147" i="3"/>
  <c r="U147" i="3" s="1"/>
  <c r="C115" i="29"/>
  <c r="T213" i="3"/>
  <c r="U213" i="3" s="1"/>
  <c r="C293" i="29"/>
  <c r="T278" i="3"/>
  <c r="U278" i="3" s="1"/>
  <c r="C159" i="29"/>
  <c r="G208" i="29"/>
  <c r="I208" i="29" s="1"/>
  <c r="E208" i="29"/>
  <c r="F208" i="29" s="1"/>
  <c r="T296" i="3"/>
  <c r="U296" i="3" s="1"/>
  <c r="C170" i="29"/>
  <c r="G257" i="29"/>
  <c r="I257" i="29" s="1"/>
  <c r="E257" i="29"/>
  <c r="F257" i="29" s="1"/>
  <c r="T124" i="3"/>
  <c r="U124" i="3" s="1"/>
  <c r="C112" i="29"/>
  <c r="G164" i="29"/>
  <c r="I164" i="29" s="1"/>
  <c r="E164" i="29"/>
  <c r="F164" i="29" s="1"/>
  <c r="AJ186" i="3"/>
  <c r="C64" i="29"/>
  <c r="T251" i="3"/>
  <c r="U251" i="3" s="1"/>
  <c r="T117" i="3"/>
  <c r="U117" i="3" s="1"/>
  <c r="T28" i="3"/>
  <c r="U28" i="3" s="1"/>
  <c r="T257" i="3"/>
  <c r="U257" i="3" s="1"/>
  <c r="G214" i="29"/>
  <c r="I214" i="29" s="1"/>
  <c r="E214" i="29"/>
  <c r="F214" i="29" s="1"/>
  <c r="T133" i="3"/>
  <c r="U133" i="3" s="1"/>
  <c r="C72" i="29"/>
  <c r="G123" i="29"/>
  <c r="I123" i="29" s="1"/>
  <c r="E123" i="29"/>
  <c r="F123" i="29" s="1"/>
  <c r="G254" i="29"/>
  <c r="I254" i="29" s="1"/>
  <c r="E254" i="29"/>
  <c r="F254" i="29" s="1"/>
  <c r="T157" i="3"/>
  <c r="U157" i="3" s="1"/>
  <c r="C173" i="29"/>
  <c r="G17" i="29"/>
  <c r="I17" i="29" s="1"/>
  <c r="E17" i="29"/>
  <c r="F17" i="29" s="1"/>
  <c r="T61" i="3"/>
  <c r="U61" i="3" s="1"/>
  <c r="C238" i="29"/>
  <c r="T125" i="3"/>
  <c r="U125" i="3" s="1"/>
  <c r="C143" i="29"/>
  <c r="T193" i="3"/>
  <c r="U193" i="3" s="1"/>
  <c r="C45" i="29"/>
  <c r="T258" i="3"/>
  <c r="U258" i="3" s="1"/>
  <c r="C66" i="29"/>
  <c r="T140" i="3"/>
  <c r="U140" i="3" s="1"/>
  <c r="C180" i="29"/>
  <c r="T232" i="3"/>
  <c r="U232" i="3" s="1"/>
  <c r="C88" i="29"/>
  <c r="G234" i="29"/>
  <c r="I234" i="29" s="1"/>
  <c r="E234" i="29"/>
  <c r="F234" i="29" s="1"/>
  <c r="T126" i="3"/>
  <c r="U126" i="3" s="1"/>
  <c r="C16" i="29"/>
  <c r="T194" i="3"/>
  <c r="U194" i="3" s="1"/>
  <c r="C249" i="29"/>
  <c r="T259" i="3"/>
  <c r="U259" i="3" s="1"/>
  <c r="C106" i="29"/>
  <c r="T165" i="3"/>
  <c r="U165" i="3" s="1"/>
  <c r="C145" i="29"/>
  <c r="T14" i="3"/>
  <c r="U14" i="3" s="1"/>
  <c r="C56" i="29"/>
  <c r="T79" i="3"/>
  <c r="U79" i="3" s="1"/>
  <c r="C157" i="29"/>
  <c r="T145" i="3"/>
  <c r="U145" i="3" s="1"/>
  <c r="C60" i="29"/>
  <c r="T211" i="3"/>
  <c r="U211" i="3" s="1"/>
  <c r="C118" i="29"/>
  <c r="T276" i="3"/>
  <c r="U276" i="3" s="1"/>
  <c r="C110" i="29"/>
  <c r="G210" i="29"/>
  <c r="I210" i="29" s="1"/>
  <c r="E210" i="29"/>
  <c r="F210" i="29" s="1"/>
  <c r="T31" i="3"/>
  <c r="U31" i="3" s="1"/>
  <c r="C87" i="29"/>
  <c r="G246" i="29"/>
  <c r="I246" i="29" s="1"/>
  <c r="E246" i="29"/>
  <c r="F246" i="29" s="1"/>
  <c r="G140" i="29"/>
  <c r="I140" i="29" s="1"/>
  <c r="E140" i="29"/>
  <c r="F140" i="29" s="1"/>
  <c r="G266" i="29"/>
  <c r="I266" i="29" s="1"/>
  <c r="E266" i="29"/>
  <c r="F266" i="29" s="1"/>
  <c r="G81" i="29"/>
  <c r="I81" i="29" s="1"/>
  <c r="E81" i="29"/>
  <c r="F81" i="29" s="1"/>
  <c r="T59" i="3"/>
  <c r="U59" i="3" s="1"/>
  <c r="C55" i="29"/>
  <c r="T24" i="3"/>
  <c r="U24" i="3" s="1"/>
  <c r="C51" i="29"/>
  <c r="G281" i="29"/>
  <c r="I281" i="29" s="1"/>
  <c r="E281" i="29"/>
  <c r="F281" i="29" s="1"/>
  <c r="G291" i="29"/>
  <c r="I291" i="29" s="1"/>
  <c r="E291" i="29"/>
  <c r="F291" i="29" s="1"/>
  <c r="G277" i="29"/>
  <c r="I277" i="29" s="1"/>
  <c r="E277" i="29"/>
  <c r="F277" i="29" s="1"/>
  <c r="G39" i="29"/>
  <c r="I39" i="29" s="1"/>
  <c r="E39" i="29"/>
  <c r="F39" i="29" s="1"/>
  <c r="T255" i="3"/>
  <c r="U255" i="3" s="1"/>
  <c r="C244" i="29"/>
  <c r="AJ98" i="3"/>
  <c r="V98" i="3" s="1"/>
  <c r="AI10" i="3"/>
  <c r="AJ10" i="3" s="1"/>
  <c r="AJ194" i="3"/>
  <c r="V194" i="3" s="1"/>
  <c r="T226" i="3"/>
  <c r="U226" i="3" s="1"/>
  <c r="AJ258" i="3"/>
  <c r="T26" i="3"/>
  <c r="U26" i="3" s="1"/>
  <c r="T290" i="3"/>
  <c r="U290" i="3" s="1"/>
  <c r="T42" i="3"/>
  <c r="U42" i="3" s="1"/>
  <c r="T218" i="3"/>
  <c r="U218" i="3" s="1"/>
  <c r="T18" i="3"/>
  <c r="U18" i="3" s="1"/>
  <c r="AJ34" i="3"/>
  <c r="T162" i="3"/>
  <c r="U162" i="3" s="1"/>
  <c r="T170" i="3"/>
  <c r="U170" i="3" s="1"/>
  <c r="T230" i="3"/>
  <c r="U230" i="3" s="1"/>
  <c r="T236" i="3"/>
  <c r="U236" i="3" s="1"/>
  <c r="T249" i="3"/>
  <c r="U249" i="3" s="1"/>
  <c r="T164" i="3"/>
  <c r="U164" i="3" s="1"/>
  <c r="T101" i="3"/>
  <c r="U101" i="3" s="1"/>
  <c r="T37" i="3"/>
  <c r="U37" i="3" s="1"/>
  <c r="T235" i="3"/>
  <c r="U235" i="3" s="1"/>
  <c r="T261" i="3"/>
  <c r="U261" i="3" s="1"/>
  <c r="T283" i="3"/>
  <c r="U283" i="3" s="1"/>
  <c r="T294" i="3"/>
  <c r="U294" i="3" s="1"/>
  <c r="AJ241" i="3"/>
  <c r="V241" i="3" s="1"/>
  <c r="AJ69" i="3"/>
  <c r="V69" i="3" s="1"/>
  <c r="T69" i="3"/>
  <c r="U69" i="3" s="1"/>
  <c r="AJ102" i="3"/>
  <c r="V102" i="3" s="1"/>
  <c r="AJ267" i="3"/>
  <c r="T267" i="3"/>
  <c r="U267" i="3" s="1"/>
  <c r="AJ87" i="3"/>
  <c r="V87" i="3" s="1"/>
  <c r="AJ252" i="3"/>
  <c r="V252" i="3" s="1"/>
  <c r="AJ288" i="3"/>
  <c r="V288" i="3" s="1"/>
  <c r="T288" i="3"/>
  <c r="U288" i="3" s="1"/>
  <c r="AJ196" i="3"/>
  <c r="V196" i="3" s="1"/>
  <c r="T196" i="3"/>
  <c r="U196" i="3" s="1"/>
  <c r="AJ255" i="3"/>
  <c r="T53" i="3"/>
  <c r="U53" i="3" s="1"/>
  <c r="T60" i="3"/>
  <c r="U60" i="3" s="1"/>
  <c r="T119" i="3"/>
  <c r="U119" i="3" s="1"/>
  <c r="T240" i="3"/>
  <c r="U240" i="3" s="1"/>
  <c r="T67" i="3"/>
  <c r="U67" i="3" s="1"/>
  <c r="AJ76" i="3"/>
  <c r="V76" i="3" s="1"/>
  <c r="T76" i="3"/>
  <c r="U76" i="3" s="1"/>
  <c r="AJ273" i="3"/>
  <c r="V273" i="3" s="1"/>
  <c r="AJ36" i="3"/>
  <c r="V36" i="3" s="1"/>
  <c r="AJ201" i="3"/>
  <c r="V201" i="3" s="1"/>
  <c r="AJ181" i="3"/>
  <c r="V181" i="3" s="1"/>
  <c r="T181" i="3"/>
  <c r="U181" i="3" s="1"/>
  <c r="AJ158" i="3"/>
  <c r="V158" i="3" s="1"/>
  <c r="AJ187" i="3"/>
  <c r="AJ50" i="3"/>
  <c r="V50" i="3" s="1"/>
  <c r="AJ128" i="3"/>
  <c r="V128" i="3" s="1"/>
  <c r="AJ293" i="3"/>
  <c r="V293" i="3" s="1"/>
  <c r="AJ254" i="3"/>
  <c r="V254" i="3" s="1"/>
  <c r="T252" i="3"/>
  <c r="U252" i="3" s="1"/>
  <c r="T96" i="3"/>
  <c r="U96" i="3" s="1"/>
  <c r="T178" i="3"/>
  <c r="U178" i="3" s="1"/>
  <c r="AJ298" i="3"/>
  <c r="V298" i="3" s="1"/>
  <c r="T279" i="3"/>
  <c r="U279" i="3" s="1"/>
  <c r="T191" i="3"/>
  <c r="U191" i="3" s="1"/>
  <c r="T206" i="3"/>
  <c r="U206" i="3" s="1"/>
  <c r="AJ175" i="3"/>
  <c r="V175" i="3" s="1"/>
  <c r="AJ168" i="3"/>
  <c r="V168" i="3" s="1"/>
  <c r="AJ299" i="3"/>
  <c r="V299" i="3" s="1"/>
  <c r="T49" i="3"/>
  <c r="U49" i="3" s="1"/>
  <c r="T50" i="3"/>
  <c r="U50" i="3" s="1"/>
  <c r="T128" i="3"/>
  <c r="U128" i="3" s="1"/>
  <c r="T106" i="3"/>
  <c r="U106" i="3" s="1"/>
  <c r="T74" i="3"/>
  <c r="U74" i="3" s="1"/>
  <c r="T266" i="3"/>
  <c r="U266" i="3" s="1"/>
  <c r="T163" i="3"/>
  <c r="U163" i="3" s="1"/>
  <c r="T286" i="3"/>
  <c r="U286" i="3" s="1"/>
  <c r="AJ106" i="3"/>
  <c r="V106" i="3" s="1"/>
  <c r="T202" i="3"/>
  <c r="U202" i="3" s="1"/>
  <c r="T62" i="3"/>
  <c r="U62" i="3" s="1"/>
  <c r="T57" i="3"/>
  <c r="U57" i="3" s="1"/>
  <c r="T132" i="3"/>
  <c r="U132" i="3" s="1"/>
  <c r="AJ142" i="3"/>
  <c r="AJ25" i="3"/>
  <c r="V25" i="3" s="1"/>
  <c r="AJ264" i="3"/>
  <c r="V264" i="3" s="1"/>
  <c r="AJ134" i="3"/>
  <c r="V134" i="3" s="1"/>
  <c r="T134" i="3"/>
  <c r="U134" i="3" s="1"/>
  <c r="T234" i="3"/>
  <c r="U234" i="3" s="1"/>
  <c r="AJ37" i="3"/>
  <c r="V37" i="3" s="1"/>
  <c r="AJ169" i="3"/>
  <c r="AJ54" i="3"/>
  <c r="AJ96" i="3"/>
  <c r="AJ261" i="3"/>
  <c r="V261" i="3" s="1"/>
  <c r="AJ286" i="3"/>
  <c r="V286" i="3" s="1"/>
  <c r="T291" i="3"/>
  <c r="U291" i="3" s="1"/>
  <c r="T158" i="3"/>
  <c r="U158" i="3" s="1"/>
  <c r="T154" i="3"/>
  <c r="U154" i="3" s="1"/>
  <c r="V274" i="3"/>
  <c r="T248" i="3"/>
  <c r="U248" i="3" s="1"/>
  <c r="T156" i="3"/>
  <c r="U156" i="3" s="1"/>
  <c r="T198" i="3"/>
  <c r="U198" i="3" s="1"/>
  <c r="T292" i="3"/>
  <c r="U292" i="3" s="1"/>
  <c r="T282" i="3"/>
  <c r="U282" i="3" s="1"/>
  <c r="T108" i="3"/>
  <c r="U108" i="3" s="1"/>
  <c r="T263" i="3"/>
  <c r="U263" i="3" s="1"/>
  <c r="T171" i="3"/>
  <c r="U171" i="3" s="1"/>
  <c r="T215" i="3"/>
  <c r="U215" i="3" s="1"/>
  <c r="AJ108" i="3"/>
  <c r="AJ208" i="3"/>
  <c r="V208" i="3" s="1"/>
  <c r="AJ198" i="3"/>
  <c r="AJ101" i="3"/>
  <c r="V101" i="3" s="1"/>
  <c r="AJ272" i="3"/>
  <c r="V272" i="3" s="1"/>
  <c r="AJ70" i="3"/>
  <c r="V70" i="3" s="1"/>
  <c r="AJ136" i="3"/>
  <c r="V136" i="3" s="1"/>
  <c r="AJ235" i="3"/>
  <c r="AJ214" i="3"/>
  <c r="V214" i="3" s="1"/>
  <c r="AJ22" i="3"/>
  <c r="V22" i="3" s="1"/>
  <c r="AJ119" i="3"/>
  <c r="V119" i="3" s="1"/>
  <c r="AJ219" i="3"/>
  <c r="V219" i="3" s="1"/>
  <c r="AJ284" i="3"/>
  <c r="V284" i="3" s="1"/>
  <c r="AJ31" i="3"/>
  <c r="AJ64" i="3"/>
  <c r="V64" i="3" s="1"/>
  <c r="AJ163" i="3"/>
  <c r="AJ229" i="3"/>
  <c r="AJ130" i="3"/>
  <c r="V130" i="3" s="1"/>
  <c r="AJ59" i="3"/>
  <c r="V59" i="3" s="1"/>
  <c r="AJ174" i="3"/>
  <c r="V174" i="3" s="1"/>
  <c r="AJ24" i="3"/>
  <c r="AJ56" i="3"/>
  <c r="V56" i="3" s="1"/>
  <c r="T56" i="3"/>
  <c r="U56" i="3" s="1"/>
  <c r="AJ89" i="3"/>
  <c r="AJ121" i="3"/>
  <c r="V121" i="3" s="1"/>
  <c r="AJ156" i="3"/>
  <c r="AJ189" i="3"/>
  <c r="V189" i="3" s="1"/>
  <c r="AJ166" i="3"/>
  <c r="V166" i="3" s="1"/>
  <c r="T142" i="3"/>
  <c r="U142" i="3" s="1"/>
  <c r="T39" i="3"/>
  <c r="U39" i="3" s="1"/>
  <c r="T189" i="3"/>
  <c r="U189" i="3" s="1"/>
  <c r="T20" i="3"/>
  <c r="U20" i="3" s="1"/>
  <c r="T208" i="3"/>
  <c r="U208" i="3" s="1"/>
  <c r="T281" i="3"/>
  <c r="U281" i="3" s="1"/>
  <c r="T68" i="3"/>
  <c r="U68" i="3" s="1"/>
  <c r="T32" i="3"/>
  <c r="U32" i="3" s="1"/>
  <c r="T273" i="3"/>
  <c r="U273" i="3" s="1"/>
  <c r="T299" i="3"/>
  <c r="U299" i="3" s="1"/>
  <c r="T166" i="3"/>
  <c r="U166" i="3" s="1"/>
  <c r="T136" i="3"/>
  <c r="U136" i="3" s="1"/>
  <c r="T287" i="3"/>
  <c r="U287" i="3" s="1"/>
  <c r="T46" i="3"/>
  <c r="U46" i="3" s="1"/>
  <c r="T174" i="3"/>
  <c r="U174" i="3" s="1"/>
  <c r="T254" i="3"/>
  <c r="U254" i="3" s="1"/>
  <c r="T221" i="3"/>
  <c r="U221" i="3" s="1"/>
  <c r="T210" i="3"/>
  <c r="U210" i="3" s="1"/>
  <c r="T175" i="3"/>
  <c r="U175" i="3" s="1"/>
  <c r="T64" i="3"/>
  <c r="U64" i="3" s="1"/>
  <c r="T152" i="3"/>
  <c r="U152" i="3" s="1"/>
  <c r="T89" i="3"/>
  <c r="U89" i="3" s="1"/>
  <c r="T11" i="3"/>
  <c r="U11" i="3" s="1"/>
  <c r="T298" i="3"/>
  <c r="U298" i="3" s="1"/>
  <c r="T36" i="3"/>
  <c r="U36" i="3" s="1"/>
  <c r="T264" i="3"/>
  <c r="U264" i="3" s="1"/>
  <c r="T200" i="3"/>
  <c r="U200" i="3" s="1"/>
  <c r="T274" i="3"/>
  <c r="U274" i="3" s="1"/>
  <c r="T122" i="3"/>
  <c r="U122" i="3" s="1"/>
  <c r="T217" i="3"/>
  <c r="U217" i="3" s="1"/>
  <c r="T104" i="3"/>
  <c r="U104" i="3" s="1"/>
  <c r="AJ43" i="3"/>
  <c r="V43" i="3" s="1"/>
  <c r="AJ67" i="3"/>
  <c r="AJ83" i="3"/>
  <c r="V83" i="3" s="1"/>
  <c r="AJ221" i="3"/>
  <c r="V221" i="3" s="1"/>
  <c r="T102" i="3"/>
  <c r="U102" i="3" s="1"/>
  <c r="T25" i="3"/>
  <c r="U25" i="3" s="1"/>
  <c r="T123" i="3"/>
  <c r="U123" i="3" s="1"/>
  <c r="T187" i="3"/>
  <c r="U187" i="3" s="1"/>
  <c r="T54" i="3"/>
  <c r="U54" i="3" s="1"/>
  <c r="T118" i="3"/>
  <c r="U118" i="3" s="1"/>
  <c r="T229" i="3"/>
  <c r="U229" i="3" s="1"/>
  <c r="T293" i="3"/>
  <c r="U293" i="3" s="1"/>
  <c r="T199" i="3"/>
  <c r="U199" i="3" s="1"/>
  <c r="T168" i="3"/>
  <c r="U168" i="3" s="1"/>
  <c r="T97" i="3"/>
  <c r="U97" i="3" s="1"/>
  <c r="T241" i="3"/>
  <c r="U241" i="3" s="1"/>
  <c r="T209" i="3"/>
  <c r="U209" i="3" s="1"/>
  <c r="T12" i="3"/>
  <c r="U12" i="3" s="1"/>
  <c r="AJ202" i="3"/>
  <c r="V202" i="3" s="1"/>
  <c r="AJ266" i="3"/>
  <c r="V266" i="3" s="1"/>
  <c r="AJ19" i="3"/>
  <c r="V19" i="3" s="1"/>
  <c r="AJ51" i="3"/>
  <c r="V51" i="3" s="1"/>
  <c r="AJ84" i="3"/>
  <c r="V84" i="3" s="1"/>
  <c r="AJ116" i="3"/>
  <c r="V116" i="3" s="1"/>
  <c r="AJ151" i="3"/>
  <c r="V151" i="3" s="1"/>
  <c r="AJ183" i="3"/>
  <c r="V183" i="3" s="1"/>
  <c r="AJ216" i="3"/>
  <c r="V216" i="3" s="1"/>
  <c r="AJ249" i="3"/>
  <c r="AJ281" i="3"/>
  <c r="V281" i="3" s="1"/>
  <c r="AJ239" i="3"/>
  <c r="V239" i="3" s="1"/>
  <c r="AJ107" i="3"/>
  <c r="V107" i="3" s="1"/>
  <c r="AJ12" i="3"/>
  <c r="AJ44" i="3"/>
  <c r="AJ77" i="3"/>
  <c r="AJ109" i="3"/>
  <c r="V109" i="3" s="1"/>
  <c r="AJ143" i="3"/>
  <c r="AJ176" i="3"/>
  <c r="V176" i="3" s="1"/>
  <c r="AJ209" i="3"/>
  <c r="AJ49" i="3"/>
  <c r="AJ231" i="3"/>
  <c r="V231" i="3" s="1"/>
  <c r="AJ123" i="3"/>
  <c r="AJ13" i="3"/>
  <c r="V13" i="3" s="1"/>
  <c r="AJ45" i="3"/>
  <c r="V45" i="3" s="1"/>
  <c r="AJ78" i="3"/>
  <c r="V78" i="3" s="1"/>
  <c r="AJ110" i="3"/>
  <c r="V110" i="3" s="1"/>
  <c r="AJ144" i="3"/>
  <c r="V144" i="3" s="1"/>
  <c r="AJ177" i="3"/>
  <c r="V177" i="3" s="1"/>
  <c r="AJ243" i="3"/>
  <c r="V243" i="3" s="1"/>
  <c r="AJ275" i="3"/>
  <c r="V275" i="3" s="1"/>
  <c r="AJ41" i="3"/>
  <c r="V41" i="3" s="1"/>
  <c r="AJ263" i="3"/>
  <c r="V263" i="3" s="1"/>
  <c r="AJ207" i="3"/>
  <c r="V207" i="3" s="1"/>
  <c r="AJ30" i="3"/>
  <c r="V30" i="3" s="1"/>
  <c r="AJ63" i="3"/>
  <c r="V63" i="3" s="1"/>
  <c r="AJ95" i="3"/>
  <c r="V95" i="3" s="1"/>
  <c r="AJ127" i="3"/>
  <c r="V127" i="3" s="1"/>
  <c r="AJ195" i="3"/>
  <c r="V195" i="3" s="1"/>
  <c r="AJ228" i="3"/>
  <c r="V228" i="3" s="1"/>
  <c r="AJ260" i="3"/>
  <c r="AJ292" i="3"/>
  <c r="AJ173" i="3"/>
  <c r="V173" i="3" s="1"/>
  <c r="AJ132" i="3"/>
  <c r="V132" i="3" s="1"/>
  <c r="AJ39" i="3"/>
  <c r="V39" i="3" s="1"/>
  <c r="AJ72" i="3"/>
  <c r="V72" i="3" s="1"/>
  <c r="AJ104" i="3"/>
  <c r="AJ171" i="3"/>
  <c r="AJ204" i="3"/>
  <c r="V204" i="3" s="1"/>
  <c r="AJ237" i="3"/>
  <c r="AJ269" i="3"/>
  <c r="V269" i="3" s="1"/>
  <c r="AJ301" i="3"/>
  <c r="V301" i="3" s="1"/>
  <c r="AJ190" i="3"/>
  <c r="V190" i="3" s="1"/>
  <c r="AJ75" i="3"/>
  <c r="V75" i="3" s="1"/>
  <c r="AJ224" i="3"/>
  <c r="V224" i="3" s="1"/>
  <c r="AJ32" i="3"/>
  <c r="AJ65" i="3"/>
  <c r="V65" i="3" s="1"/>
  <c r="AJ97" i="3"/>
  <c r="AJ129" i="3"/>
  <c r="V129" i="3" s="1"/>
  <c r="AJ164" i="3"/>
  <c r="AJ197" i="3"/>
  <c r="V197" i="3" s="1"/>
  <c r="AJ230" i="3"/>
  <c r="AJ262" i="3"/>
  <c r="V262" i="3" s="1"/>
  <c r="AJ294" i="3"/>
  <c r="AJ303" i="3"/>
  <c r="V303" i="3" s="1"/>
  <c r="AJ215" i="3"/>
  <c r="V218" i="3"/>
  <c r="AJ27" i="3"/>
  <c r="V27" i="3" s="1"/>
  <c r="AJ60" i="3"/>
  <c r="V60" i="3" s="1"/>
  <c r="AJ92" i="3"/>
  <c r="V92" i="3" s="1"/>
  <c r="AJ124" i="3"/>
  <c r="V124" i="3" s="1"/>
  <c r="AJ159" i="3"/>
  <c r="V159" i="3" s="1"/>
  <c r="AJ192" i="3"/>
  <c r="V192" i="3" s="1"/>
  <c r="AJ225" i="3"/>
  <c r="V225" i="3" s="1"/>
  <c r="AJ257" i="3"/>
  <c r="V257" i="3" s="1"/>
  <c r="AJ289" i="3"/>
  <c r="V289" i="3" s="1"/>
  <c r="AJ271" i="3"/>
  <c r="V271" i="3" s="1"/>
  <c r="AJ150" i="3"/>
  <c r="V150" i="3" s="1"/>
  <c r="AJ20" i="3"/>
  <c r="AJ52" i="3"/>
  <c r="V52" i="3" s="1"/>
  <c r="AJ85" i="3"/>
  <c r="AJ117" i="3"/>
  <c r="V117" i="3" s="1"/>
  <c r="AJ152" i="3"/>
  <c r="AJ184" i="3"/>
  <c r="V184" i="3" s="1"/>
  <c r="AJ217" i="3"/>
  <c r="V217" i="3" s="1"/>
  <c r="AJ287" i="3"/>
  <c r="AJ182" i="3"/>
  <c r="V182" i="3" s="1"/>
  <c r="AJ21" i="3"/>
  <c r="V21" i="3" s="1"/>
  <c r="AJ53" i="3"/>
  <c r="AJ86" i="3"/>
  <c r="V86" i="3" s="1"/>
  <c r="AJ118" i="3"/>
  <c r="AJ153" i="3"/>
  <c r="V153" i="3" s="1"/>
  <c r="AJ251" i="3"/>
  <c r="V251" i="3" s="1"/>
  <c r="AJ283" i="3"/>
  <c r="AJ256" i="3"/>
  <c r="V256" i="3" s="1"/>
  <c r="AJ38" i="3"/>
  <c r="V38" i="3" s="1"/>
  <c r="AJ71" i="3"/>
  <c r="V71" i="3" s="1"/>
  <c r="AJ103" i="3"/>
  <c r="V103" i="3" s="1"/>
  <c r="AJ137" i="3"/>
  <c r="V137" i="3" s="1"/>
  <c r="AJ203" i="3"/>
  <c r="V203" i="3" s="1"/>
  <c r="AJ236" i="3"/>
  <c r="V236" i="3" s="1"/>
  <c r="AJ268" i="3"/>
  <c r="V268" i="3" s="1"/>
  <c r="AJ300" i="3"/>
  <c r="V300" i="3" s="1"/>
  <c r="AJ223" i="3"/>
  <c r="V223" i="3" s="1"/>
  <c r="AJ191" i="3"/>
  <c r="AJ15" i="3"/>
  <c r="V15" i="3" s="1"/>
  <c r="AJ47" i="3"/>
  <c r="V47" i="3" s="1"/>
  <c r="AJ80" i="3"/>
  <c r="V80" i="3" s="1"/>
  <c r="AJ112" i="3"/>
  <c r="V112" i="3" s="1"/>
  <c r="AJ179" i="3"/>
  <c r="V179" i="3" s="1"/>
  <c r="AJ212" i="3"/>
  <c r="V212" i="3" s="1"/>
  <c r="AJ245" i="3"/>
  <c r="AJ277" i="3"/>
  <c r="V277" i="3" s="1"/>
  <c r="AJ17" i="3"/>
  <c r="V17" i="3" s="1"/>
  <c r="AJ247" i="3"/>
  <c r="V247" i="3" s="1"/>
  <c r="AJ115" i="3"/>
  <c r="V115" i="3" s="1"/>
  <c r="AJ280" i="3"/>
  <c r="V280" i="3" s="1"/>
  <c r="AJ40" i="3"/>
  <c r="V40" i="3" s="1"/>
  <c r="AJ73" i="3"/>
  <c r="V73" i="3" s="1"/>
  <c r="AJ105" i="3"/>
  <c r="V105" i="3" s="1"/>
  <c r="AJ139" i="3"/>
  <c r="V139" i="3" s="1"/>
  <c r="AJ172" i="3"/>
  <c r="V172" i="3" s="1"/>
  <c r="AJ205" i="3"/>
  <c r="V205" i="3" s="1"/>
  <c r="AJ238" i="3"/>
  <c r="V238" i="3" s="1"/>
  <c r="AJ270" i="3"/>
  <c r="V270" i="3" s="1"/>
  <c r="AJ302" i="3"/>
  <c r="V302" i="3" s="1"/>
  <c r="AJ148" i="3"/>
  <c r="V148" i="3" s="1"/>
  <c r="AJ248" i="3"/>
  <c r="V267" i="3"/>
  <c r="V255" i="3"/>
  <c r="AJ35" i="3"/>
  <c r="V35" i="3" s="1"/>
  <c r="AJ68" i="3"/>
  <c r="V68" i="3" s="1"/>
  <c r="AJ100" i="3"/>
  <c r="V100" i="3" s="1"/>
  <c r="AJ133" i="3"/>
  <c r="V133" i="3" s="1"/>
  <c r="AJ167" i="3"/>
  <c r="V167" i="3" s="1"/>
  <c r="AJ200" i="3"/>
  <c r="AJ233" i="3"/>
  <c r="V233" i="3" s="1"/>
  <c r="AJ265" i="3"/>
  <c r="V265" i="3" s="1"/>
  <c r="AJ297" i="3"/>
  <c r="V297" i="3" s="1"/>
  <c r="AJ157" i="3"/>
  <c r="V157" i="3" s="1"/>
  <c r="AJ199" i="3"/>
  <c r="AJ28" i="3"/>
  <c r="V28" i="3" s="1"/>
  <c r="AJ61" i="3"/>
  <c r="AJ93" i="3"/>
  <c r="V93" i="3" s="1"/>
  <c r="AJ125" i="3"/>
  <c r="AJ160" i="3"/>
  <c r="V160" i="3" s="1"/>
  <c r="AJ193" i="3"/>
  <c r="V193" i="3" s="1"/>
  <c r="AJ140" i="3"/>
  <c r="V140" i="3" s="1"/>
  <c r="AJ232" i="3"/>
  <c r="V232" i="3" s="1"/>
  <c r="AJ29" i="3"/>
  <c r="V29" i="3" s="1"/>
  <c r="AJ62" i="3"/>
  <c r="AJ94" i="3"/>
  <c r="V94" i="3" s="1"/>
  <c r="AJ126" i="3"/>
  <c r="AJ161" i="3"/>
  <c r="AJ227" i="3"/>
  <c r="V227" i="3" s="1"/>
  <c r="AJ259" i="3"/>
  <c r="V259" i="3" s="1"/>
  <c r="AJ291" i="3"/>
  <c r="AJ165" i="3"/>
  <c r="V165" i="3" s="1"/>
  <c r="AJ99" i="3"/>
  <c r="V99" i="3" s="1"/>
  <c r="AJ14" i="3"/>
  <c r="V14" i="3" s="1"/>
  <c r="AJ46" i="3"/>
  <c r="AJ79" i="3"/>
  <c r="V79" i="3" s="1"/>
  <c r="AJ111" i="3"/>
  <c r="AJ145" i="3"/>
  <c r="V145" i="3" s="1"/>
  <c r="AJ211" i="3"/>
  <c r="V211" i="3" s="1"/>
  <c r="AJ244" i="3"/>
  <c r="V244" i="3" s="1"/>
  <c r="AJ276" i="3"/>
  <c r="V276" i="3" s="1"/>
  <c r="AJ33" i="3"/>
  <c r="V33" i="3" s="1"/>
  <c r="AJ279" i="3"/>
  <c r="AJ240" i="3"/>
  <c r="AJ23" i="3"/>
  <c r="V23" i="3" s="1"/>
  <c r="AJ55" i="3"/>
  <c r="V55" i="3" s="1"/>
  <c r="AJ88" i="3"/>
  <c r="V88" i="3" s="1"/>
  <c r="AJ120" i="3"/>
  <c r="V120" i="3" s="1"/>
  <c r="AJ155" i="3"/>
  <c r="V155" i="3" s="1"/>
  <c r="AJ188" i="3"/>
  <c r="V188" i="3" s="1"/>
  <c r="AJ220" i="3"/>
  <c r="V220" i="3" s="1"/>
  <c r="AJ253" i="3"/>
  <c r="V253" i="3" s="1"/>
  <c r="AJ285" i="3"/>
  <c r="V285" i="3" s="1"/>
  <c r="AJ295" i="3"/>
  <c r="V295" i="3" s="1"/>
  <c r="AJ141" i="3"/>
  <c r="V141" i="3" s="1"/>
  <c r="AJ16" i="3"/>
  <c r="V16" i="3" s="1"/>
  <c r="AJ48" i="3"/>
  <c r="V48" i="3" s="1"/>
  <c r="AJ81" i="3"/>
  <c r="V81" i="3" s="1"/>
  <c r="AJ113" i="3"/>
  <c r="V113" i="3" s="1"/>
  <c r="AJ147" i="3"/>
  <c r="V147" i="3" s="1"/>
  <c r="AJ180" i="3"/>
  <c r="V180" i="3" s="1"/>
  <c r="AJ213" i="3"/>
  <c r="V213" i="3" s="1"/>
  <c r="AJ246" i="3"/>
  <c r="V246" i="3" s="1"/>
  <c r="AJ278" i="3"/>
  <c r="V278" i="3" s="1"/>
  <c r="AJ57" i="3"/>
  <c r="AJ206" i="3"/>
  <c r="AJ91" i="3"/>
  <c r="V91" i="3" s="1"/>
  <c r="AJ296" i="3"/>
  <c r="V296" i="3" s="1"/>
  <c r="V210" i="3"/>
  <c r="V18" i="3"/>
  <c r="V234" i="3"/>
  <c r="V282" i="3"/>
  <c r="V42" i="3"/>
  <c r="V34" i="3"/>
  <c r="V90" i="3"/>
  <c r="V170" i="3"/>
  <c r="V226" i="3"/>
  <c r="V290" i="3"/>
  <c r="V122" i="3"/>
  <c r="V162" i="3"/>
  <c r="V138" i="3"/>
  <c r="V154" i="3"/>
  <c r="V74" i="3"/>
  <c r="V26" i="3"/>
  <c r="V186" i="3"/>
  <c r="V146" i="3"/>
  <c r="V250" i="3"/>
  <c r="V242" i="3"/>
  <c r="V178" i="3"/>
  <c r="V66" i="3"/>
  <c r="V114" i="3"/>
  <c r="V258" i="3"/>
  <c r="V11" i="3"/>
  <c r="AC16" i="13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8" i="13"/>
  <c r="AC189" i="13"/>
  <c r="AC190" i="13"/>
  <c r="AC191" i="13"/>
  <c r="AC192" i="13"/>
  <c r="AC193" i="13"/>
  <c r="AC194" i="13"/>
  <c r="AC195" i="13"/>
  <c r="AC196" i="13"/>
  <c r="AC197" i="13"/>
  <c r="AC198" i="13"/>
  <c r="AC199" i="13"/>
  <c r="AC200" i="13"/>
  <c r="AC201" i="13"/>
  <c r="AC202" i="13"/>
  <c r="AC203" i="13"/>
  <c r="AC204" i="13"/>
  <c r="AC205" i="13"/>
  <c r="AC206" i="13"/>
  <c r="AC207" i="13"/>
  <c r="AC208" i="13"/>
  <c r="AC209" i="13"/>
  <c r="AC210" i="13"/>
  <c r="AC211" i="13"/>
  <c r="AC212" i="13"/>
  <c r="AC213" i="13"/>
  <c r="AC214" i="13"/>
  <c r="AC215" i="13"/>
  <c r="AC216" i="13"/>
  <c r="AC217" i="13"/>
  <c r="AC218" i="13"/>
  <c r="AC219" i="13"/>
  <c r="AC220" i="13"/>
  <c r="AC221" i="13"/>
  <c r="AC222" i="13"/>
  <c r="AC223" i="13"/>
  <c r="AC224" i="13"/>
  <c r="AC225" i="13"/>
  <c r="AC226" i="13"/>
  <c r="AC227" i="13"/>
  <c r="AC228" i="13"/>
  <c r="AC229" i="13"/>
  <c r="AC230" i="13"/>
  <c r="AC231" i="13"/>
  <c r="AC232" i="13"/>
  <c r="AC233" i="13"/>
  <c r="AC234" i="13"/>
  <c r="AC235" i="13"/>
  <c r="AC236" i="13"/>
  <c r="AC237" i="13"/>
  <c r="AC238" i="13"/>
  <c r="AC239" i="13"/>
  <c r="AC240" i="13"/>
  <c r="AC241" i="13"/>
  <c r="AC242" i="13"/>
  <c r="AC243" i="13"/>
  <c r="AC244" i="13"/>
  <c r="AC245" i="13"/>
  <c r="AC246" i="13"/>
  <c r="AC247" i="13"/>
  <c r="AC248" i="13"/>
  <c r="AC249" i="13"/>
  <c r="AC250" i="13"/>
  <c r="AC251" i="13"/>
  <c r="AC252" i="13"/>
  <c r="AC253" i="13"/>
  <c r="AC254" i="13"/>
  <c r="AC255" i="13"/>
  <c r="AC256" i="13"/>
  <c r="AC257" i="13"/>
  <c r="AC258" i="13"/>
  <c r="AC259" i="13"/>
  <c r="AC260" i="13"/>
  <c r="AC261" i="13"/>
  <c r="AC262" i="13"/>
  <c r="AC263" i="13"/>
  <c r="AC264" i="13"/>
  <c r="AC265" i="13"/>
  <c r="AC266" i="13"/>
  <c r="AC267" i="13"/>
  <c r="AC268" i="13"/>
  <c r="AC269" i="13"/>
  <c r="AC270" i="13"/>
  <c r="AC271" i="13"/>
  <c r="AC272" i="13"/>
  <c r="AC273" i="13"/>
  <c r="AC274" i="13"/>
  <c r="AC275" i="13"/>
  <c r="AC276" i="13"/>
  <c r="AC277" i="13"/>
  <c r="AC278" i="13"/>
  <c r="AC279" i="13"/>
  <c r="AC280" i="13"/>
  <c r="AC281" i="13"/>
  <c r="AC282" i="13"/>
  <c r="AC283" i="13"/>
  <c r="AC284" i="13"/>
  <c r="AC285" i="13"/>
  <c r="AC286" i="13"/>
  <c r="AC287" i="13"/>
  <c r="AC288" i="13"/>
  <c r="AC289" i="13"/>
  <c r="AC290" i="13"/>
  <c r="AC291" i="13"/>
  <c r="AC292" i="13"/>
  <c r="AC293" i="13"/>
  <c r="AC294" i="13"/>
  <c r="AC295" i="13"/>
  <c r="AC296" i="13"/>
  <c r="AC297" i="13"/>
  <c r="AC298" i="13"/>
  <c r="AC299" i="13"/>
  <c r="AC300" i="13"/>
  <c r="AC301" i="13"/>
  <c r="AC302" i="13"/>
  <c r="AC303" i="13"/>
  <c r="AC13" i="13"/>
  <c r="AC14" i="13"/>
  <c r="AC15" i="13"/>
  <c r="AC11" i="13"/>
  <c r="AC12" i="13"/>
  <c r="AC10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N251" i="13" s="1"/>
  <c r="O251" i="13" s="1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10" i="13"/>
  <c r="L11" i="13"/>
  <c r="Q303" i="13"/>
  <c r="R303" i="13"/>
  <c r="R302" i="13"/>
  <c r="R301" i="13"/>
  <c r="Q300" i="13"/>
  <c r="R300" i="13"/>
  <c r="Q299" i="13"/>
  <c r="R299" i="13"/>
  <c r="R298" i="13"/>
  <c r="R297" i="13"/>
  <c r="R296" i="13"/>
  <c r="Q295" i="13"/>
  <c r="R295" i="13"/>
  <c r="R294" i="13"/>
  <c r="R293" i="13"/>
  <c r="Q292" i="13"/>
  <c r="R292" i="13"/>
  <c r="Q291" i="13"/>
  <c r="R291" i="13"/>
  <c r="Q290" i="13"/>
  <c r="R290" i="13"/>
  <c r="Q289" i="13"/>
  <c r="R289" i="13"/>
  <c r="R288" i="13"/>
  <c r="R287" i="13"/>
  <c r="Q286" i="13"/>
  <c r="R286" i="13"/>
  <c r="R285" i="13"/>
  <c r="Q284" i="13"/>
  <c r="R284" i="13"/>
  <c r="Q283" i="13"/>
  <c r="R283" i="13"/>
  <c r="R282" i="13"/>
  <c r="R281" i="13"/>
  <c r="R280" i="13"/>
  <c r="R279" i="13"/>
  <c r="Q278" i="13"/>
  <c r="R278" i="13"/>
  <c r="R277" i="13"/>
  <c r="Q276" i="13"/>
  <c r="R276" i="13"/>
  <c r="R275" i="13"/>
  <c r="R274" i="13"/>
  <c r="Q273" i="13"/>
  <c r="R273" i="13"/>
  <c r="R272" i="13"/>
  <c r="R271" i="13"/>
  <c r="Q270" i="13"/>
  <c r="R270" i="13"/>
  <c r="R269" i="13"/>
  <c r="R268" i="13"/>
  <c r="Q267" i="13"/>
  <c r="R267" i="13"/>
  <c r="R266" i="13"/>
  <c r="R265" i="13"/>
  <c r="R264" i="13"/>
  <c r="R263" i="13"/>
  <c r="Q262" i="13"/>
  <c r="R262" i="13"/>
  <c r="R261" i="13"/>
  <c r="Q260" i="13"/>
  <c r="R260" i="13"/>
  <c r="R259" i="13"/>
  <c r="R258" i="13"/>
  <c r="Q257" i="13"/>
  <c r="R257" i="13"/>
  <c r="R256" i="13"/>
  <c r="R255" i="13"/>
  <c r="Q254" i="13"/>
  <c r="R254" i="13"/>
  <c r="R253" i="13"/>
  <c r="R252" i="13"/>
  <c r="R251" i="13"/>
  <c r="R250" i="13"/>
  <c r="R249" i="13"/>
  <c r="R248" i="13"/>
  <c r="R247" i="13"/>
  <c r="Q246" i="13"/>
  <c r="R246" i="13"/>
  <c r="R245" i="13"/>
  <c r="Q245" i="13"/>
  <c r="Q244" i="13"/>
  <c r="R244" i="13"/>
  <c r="R243" i="13"/>
  <c r="Q243" i="13"/>
  <c r="R242" i="13"/>
  <c r="Q241" i="13"/>
  <c r="R241" i="13"/>
  <c r="R240" i="13"/>
  <c r="R239" i="13"/>
  <c r="Q238" i="13"/>
  <c r="R238" i="13"/>
  <c r="R237" i="13"/>
  <c r="R236" i="13"/>
  <c r="R235" i="13"/>
  <c r="R234" i="13"/>
  <c r="Q233" i="13"/>
  <c r="R233" i="13"/>
  <c r="R232" i="13"/>
  <c r="R231" i="13"/>
  <c r="Q230" i="13"/>
  <c r="R230" i="13"/>
  <c r="R229" i="13"/>
  <c r="R228" i="13"/>
  <c r="R227" i="13"/>
  <c r="Q226" i="13"/>
  <c r="R226" i="13"/>
  <c r="Q225" i="13"/>
  <c r="R225" i="13"/>
  <c r="N224" i="13"/>
  <c r="O224" i="13" s="1"/>
  <c r="R224" i="13"/>
  <c r="R223" i="13"/>
  <c r="Q222" i="13"/>
  <c r="R222" i="13"/>
  <c r="R221" i="13"/>
  <c r="R220" i="13"/>
  <c r="R219" i="13"/>
  <c r="R218" i="13"/>
  <c r="Q217" i="13"/>
  <c r="R217" i="13"/>
  <c r="R216" i="13"/>
  <c r="Q215" i="13"/>
  <c r="R215" i="13"/>
  <c r="R214" i="13"/>
  <c r="R213" i="13"/>
  <c r="Q212" i="13"/>
  <c r="R212" i="13"/>
  <c r="R211" i="13"/>
  <c r="R210" i="13"/>
  <c r="R209" i="13"/>
  <c r="N208" i="13"/>
  <c r="O208" i="13" s="1"/>
  <c r="R208" i="13"/>
  <c r="R207" i="13"/>
  <c r="Q206" i="13"/>
  <c r="R206" i="13"/>
  <c r="R205" i="13"/>
  <c r="R204" i="13"/>
  <c r="R203" i="13"/>
  <c r="R202" i="13"/>
  <c r="R201" i="13"/>
  <c r="R200" i="13"/>
  <c r="Q199" i="13"/>
  <c r="R199" i="13"/>
  <c r="R198" i="13"/>
  <c r="R197" i="13"/>
  <c r="R196" i="13"/>
  <c r="R195" i="13"/>
  <c r="Q194" i="13"/>
  <c r="R194" i="13"/>
  <c r="Q193" i="13"/>
  <c r="R193" i="13"/>
  <c r="R192" i="13"/>
  <c r="Q191" i="13"/>
  <c r="R191" i="13"/>
  <c r="R190" i="13"/>
  <c r="R189" i="13"/>
  <c r="R188" i="13"/>
  <c r="R187" i="13"/>
  <c r="Q186" i="13"/>
  <c r="R186" i="13"/>
  <c r="Q185" i="13"/>
  <c r="R185" i="13"/>
  <c r="R184" i="13"/>
  <c r="Q184" i="13"/>
  <c r="R183" i="13"/>
  <c r="Q182" i="13"/>
  <c r="R182" i="13"/>
  <c r="R181" i="13"/>
  <c r="R180" i="13"/>
  <c r="Q179" i="13"/>
  <c r="R179" i="13"/>
  <c r="R178" i="13"/>
  <c r="Q177" i="13"/>
  <c r="R177" i="13"/>
  <c r="Q176" i="13"/>
  <c r="R176" i="13"/>
  <c r="Q175" i="13"/>
  <c r="R175" i="13"/>
  <c r="R174" i="13"/>
  <c r="R173" i="13"/>
  <c r="R172" i="13"/>
  <c r="R171" i="13"/>
  <c r="R170" i="13"/>
  <c r="Q169" i="13"/>
  <c r="R169" i="13"/>
  <c r="R168" i="13"/>
  <c r="Q167" i="13"/>
  <c r="R167" i="13"/>
  <c r="Q166" i="13"/>
  <c r="R166" i="13"/>
  <c r="R165" i="13"/>
  <c r="R164" i="13"/>
  <c r="R163" i="13"/>
  <c r="R162" i="13"/>
  <c r="Q161" i="13"/>
  <c r="R161" i="13"/>
  <c r="R160" i="13"/>
  <c r="Q159" i="13"/>
  <c r="R159" i="13"/>
  <c r="R158" i="13"/>
  <c r="Q157" i="13"/>
  <c r="R157" i="13"/>
  <c r="R156" i="13"/>
  <c r="Q156" i="13"/>
  <c r="R155" i="13"/>
  <c r="Q154" i="13"/>
  <c r="R154" i="13"/>
  <c r="R153" i="13"/>
  <c r="R152" i="13"/>
  <c r="Q151" i="13"/>
  <c r="R151" i="13"/>
  <c r="R150" i="13"/>
  <c r="Q149" i="13"/>
  <c r="R149" i="13"/>
  <c r="R148" i="13"/>
  <c r="R147" i="13"/>
  <c r="Q146" i="13"/>
  <c r="R146" i="13"/>
  <c r="R145" i="13"/>
  <c r="R144" i="13"/>
  <c r="Q143" i="13"/>
  <c r="R143" i="13"/>
  <c r="R142" i="13"/>
  <c r="Q141" i="13"/>
  <c r="R141" i="13"/>
  <c r="R140" i="13"/>
  <c r="R139" i="13"/>
  <c r="Q138" i="13"/>
  <c r="R138" i="13"/>
  <c r="R137" i="13"/>
  <c r="R136" i="13"/>
  <c r="R135" i="13"/>
  <c r="R134" i="13"/>
  <c r="Q133" i="13"/>
  <c r="R133" i="13"/>
  <c r="R132" i="13"/>
  <c r="R131" i="13"/>
  <c r="Q130" i="13"/>
  <c r="R130" i="13"/>
  <c r="R129" i="13"/>
  <c r="R128" i="13"/>
  <c r="Q127" i="13"/>
  <c r="R127" i="13"/>
  <c r="R126" i="13"/>
  <c r="Q125" i="13"/>
  <c r="R125" i="13"/>
  <c r="Q124" i="13"/>
  <c r="R124" i="13"/>
  <c r="R123" i="13"/>
  <c r="Q122" i="13"/>
  <c r="R122" i="13"/>
  <c r="R121" i="13"/>
  <c r="R120" i="13"/>
  <c r="R119" i="13"/>
  <c r="R118" i="13"/>
  <c r="Q117" i="13"/>
  <c r="R117" i="13"/>
  <c r="R116" i="13"/>
  <c r="R115" i="13"/>
  <c r="R114" i="13"/>
  <c r="R113" i="13"/>
  <c r="R112" i="13"/>
  <c r="R111" i="13"/>
  <c r="Q110" i="13"/>
  <c r="R110" i="13"/>
  <c r="Q109" i="13"/>
  <c r="R109" i="13"/>
  <c r="R108" i="13"/>
  <c r="R107" i="13"/>
  <c r="Q106" i="13"/>
  <c r="R106" i="13"/>
  <c r="R105" i="13"/>
  <c r="R104" i="13"/>
  <c r="Q104" i="13"/>
  <c r="R103" i="13"/>
  <c r="Q102" i="13"/>
  <c r="R102" i="13"/>
  <c r="R101" i="13"/>
  <c r="R100" i="13"/>
  <c r="R99" i="13"/>
  <c r="Q98" i="13"/>
  <c r="R98" i="13"/>
  <c r="R97" i="13"/>
  <c r="Q96" i="13"/>
  <c r="R96" i="13"/>
  <c r="R95" i="13"/>
  <c r="R94" i="13"/>
  <c r="Q93" i="13"/>
  <c r="R93" i="13"/>
  <c r="Q92" i="13"/>
  <c r="R92" i="13"/>
  <c r="R91" i="13"/>
  <c r="R90" i="13"/>
  <c r="R89" i="13"/>
  <c r="Q88" i="13"/>
  <c r="R88" i="13"/>
  <c r="R87" i="13"/>
  <c r="R86" i="13"/>
  <c r="R85" i="13"/>
  <c r="Q84" i="13"/>
  <c r="R84" i="13"/>
  <c r="Q83" i="13"/>
  <c r="R83" i="13"/>
  <c r="R82" i="13"/>
  <c r="R81" i="13"/>
  <c r="Q80" i="13"/>
  <c r="R80" i="13"/>
  <c r="R79" i="13"/>
  <c r="R78" i="13"/>
  <c r="R77" i="13"/>
  <c r="R76" i="13"/>
  <c r="Q75" i="13"/>
  <c r="R75" i="13"/>
  <c r="R74" i="13"/>
  <c r="R73" i="13"/>
  <c r="Q72" i="13"/>
  <c r="R72" i="13"/>
  <c r="R71" i="13"/>
  <c r="R70" i="13"/>
  <c r="R69" i="13"/>
  <c r="Q68" i="13"/>
  <c r="R68" i="13"/>
  <c r="Q67" i="13"/>
  <c r="R67" i="13"/>
  <c r="R66" i="13"/>
  <c r="R65" i="13"/>
  <c r="Q64" i="13"/>
  <c r="R64" i="13"/>
  <c r="R63" i="13"/>
  <c r="R62" i="13"/>
  <c r="R61" i="13"/>
  <c r="Q60" i="13"/>
  <c r="R60" i="13"/>
  <c r="Q59" i="13"/>
  <c r="R59" i="13"/>
  <c r="N58" i="13"/>
  <c r="O58" i="13" s="1"/>
  <c r="R58" i="13"/>
  <c r="R57" i="13"/>
  <c r="Q56" i="13"/>
  <c r="R56" i="13"/>
  <c r="R55" i="13"/>
  <c r="R54" i="13"/>
  <c r="R53" i="13"/>
  <c r="R52" i="13"/>
  <c r="Q51" i="13"/>
  <c r="R51" i="13"/>
  <c r="R50" i="13"/>
  <c r="R49" i="13"/>
  <c r="Q48" i="13"/>
  <c r="R48" i="13"/>
  <c r="R47" i="13"/>
  <c r="R46" i="13"/>
  <c r="Q45" i="13"/>
  <c r="R45" i="13"/>
  <c r="R44" i="13"/>
  <c r="Q43" i="13"/>
  <c r="R43" i="13"/>
  <c r="R42" i="13"/>
  <c r="R41" i="13"/>
  <c r="Q40" i="13"/>
  <c r="R40" i="13"/>
  <c r="R39" i="13"/>
  <c r="R38" i="13"/>
  <c r="Q37" i="13"/>
  <c r="R37" i="13"/>
  <c r="R36" i="13"/>
  <c r="Q36" i="13"/>
  <c r="Q35" i="13"/>
  <c r="R35" i="13"/>
  <c r="N34" i="13"/>
  <c r="O34" i="13" s="1"/>
  <c r="R34" i="13"/>
  <c r="R33" i="13"/>
  <c r="Q33" i="13"/>
  <c r="Q32" i="13"/>
  <c r="R32" i="13"/>
  <c r="R31" i="13"/>
  <c r="R30" i="13"/>
  <c r="Q29" i="13"/>
  <c r="R29" i="13"/>
  <c r="R28" i="13"/>
  <c r="Q27" i="13"/>
  <c r="R27" i="13"/>
  <c r="R26" i="13"/>
  <c r="R25" i="13"/>
  <c r="Q24" i="13"/>
  <c r="R24" i="13"/>
  <c r="R23" i="13"/>
  <c r="R22" i="13"/>
  <c r="Q21" i="13"/>
  <c r="R21" i="13"/>
  <c r="R20" i="13"/>
  <c r="Q19" i="13"/>
  <c r="R19" i="13"/>
  <c r="R18" i="13"/>
  <c r="R17" i="13"/>
  <c r="Q16" i="13"/>
  <c r="R16" i="13"/>
  <c r="R15" i="13"/>
  <c r="R14" i="13"/>
  <c r="R13" i="13"/>
  <c r="R12" i="13"/>
  <c r="Q11" i="13"/>
  <c r="R11" i="13"/>
  <c r="R10" i="13"/>
  <c r="W10" i="13"/>
  <c r="C10" i="13"/>
  <c r="G25" i="29" l="1"/>
  <c r="I25" i="29" s="1"/>
  <c r="E25" i="29"/>
  <c r="F25" i="29" s="1"/>
  <c r="E144" i="29"/>
  <c r="F144" i="29" s="1"/>
  <c r="G144" i="29"/>
  <c r="I144" i="29" s="1"/>
  <c r="E174" i="29"/>
  <c r="F174" i="29" s="1"/>
  <c r="G174" i="29"/>
  <c r="I174" i="29" s="1"/>
  <c r="G55" i="29"/>
  <c r="I55" i="29" s="1"/>
  <c r="E55" i="29"/>
  <c r="F55" i="29" s="1"/>
  <c r="G118" i="29"/>
  <c r="I118" i="29" s="1"/>
  <c r="E118" i="29"/>
  <c r="F118" i="29" s="1"/>
  <c r="G145" i="29"/>
  <c r="I145" i="29" s="1"/>
  <c r="E145" i="29"/>
  <c r="F145" i="29" s="1"/>
  <c r="G45" i="29"/>
  <c r="I45" i="29" s="1"/>
  <c r="E45" i="29"/>
  <c r="F45" i="29" s="1"/>
  <c r="G173" i="29"/>
  <c r="I173" i="29" s="1"/>
  <c r="E173" i="29"/>
  <c r="F173" i="29" s="1"/>
  <c r="G275" i="29"/>
  <c r="I275" i="29" s="1"/>
  <c r="E275" i="29"/>
  <c r="F275" i="29" s="1"/>
  <c r="G272" i="29"/>
  <c r="I272" i="29" s="1"/>
  <c r="E272" i="29"/>
  <c r="F272" i="29" s="1"/>
  <c r="G75" i="29"/>
  <c r="I75" i="29" s="1"/>
  <c r="E75" i="29"/>
  <c r="F75" i="29" s="1"/>
  <c r="G217" i="29"/>
  <c r="I217" i="29" s="1"/>
  <c r="E217" i="29"/>
  <c r="F217" i="29" s="1"/>
  <c r="G86" i="29"/>
  <c r="I86" i="29" s="1"/>
  <c r="E86" i="29"/>
  <c r="F86" i="29" s="1"/>
  <c r="G232" i="29"/>
  <c r="I232" i="29" s="1"/>
  <c r="E232" i="29"/>
  <c r="F232" i="29" s="1"/>
  <c r="G69" i="29"/>
  <c r="I69" i="29" s="1"/>
  <c r="E69" i="29"/>
  <c r="F69" i="29" s="1"/>
  <c r="G29" i="29"/>
  <c r="I29" i="29" s="1"/>
  <c r="E29" i="29"/>
  <c r="F29" i="29" s="1"/>
  <c r="G288" i="29"/>
  <c r="I288" i="29" s="1"/>
  <c r="E288" i="29"/>
  <c r="F288" i="29" s="1"/>
  <c r="G125" i="29"/>
  <c r="I125" i="29" s="1"/>
  <c r="E125" i="29"/>
  <c r="F125" i="29" s="1"/>
  <c r="G154" i="29"/>
  <c r="I154" i="29" s="1"/>
  <c r="E154" i="29"/>
  <c r="F154" i="29" s="1"/>
  <c r="G44" i="29"/>
  <c r="I44" i="29" s="1"/>
  <c r="E44" i="29"/>
  <c r="F44" i="29" s="1"/>
  <c r="G54" i="29"/>
  <c r="I54" i="29" s="1"/>
  <c r="E54" i="29"/>
  <c r="F54" i="29" s="1"/>
  <c r="G42" i="29"/>
  <c r="I42" i="29" s="1"/>
  <c r="E42" i="29"/>
  <c r="F42" i="29" s="1"/>
  <c r="G294" i="29"/>
  <c r="I294" i="29" s="1"/>
  <c r="E294" i="29"/>
  <c r="F294" i="29" s="1"/>
  <c r="G49" i="29"/>
  <c r="I49" i="29" s="1"/>
  <c r="E49" i="29"/>
  <c r="F49" i="29" s="1"/>
  <c r="G282" i="29"/>
  <c r="I282" i="29" s="1"/>
  <c r="E282" i="29"/>
  <c r="F282" i="29" s="1"/>
  <c r="G152" i="29"/>
  <c r="I152" i="29" s="1"/>
  <c r="E152" i="29"/>
  <c r="F152" i="29" s="1"/>
  <c r="G40" i="29"/>
  <c r="I40" i="29" s="1"/>
  <c r="E40" i="29"/>
  <c r="F40" i="29" s="1"/>
  <c r="C10" i="29"/>
  <c r="G11" i="29"/>
  <c r="I11" i="29" s="1"/>
  <c r="E11" i="29"/>
  <c r="F11" i="29" s="1"/>
  <c r="G116" i="29"/>
  <c r="I116" i="29" s="1"/>
  <c r="E116" i="29"/>
  <c r="F116" i="29" s="1"/>
  <c r="G20" i="29"/>
  <c r="I20" i="29" s="1"/>
  <c r="E20" i="29"/>
  <c r="F20" i="29" s="1"/>
  <c r="G186" i="29"/>
  <c r="I186" i="29" s="1"/>
  <c r="E186" i="29"/>
  <c r="F186" i="29" s="1"/>
  <c r="G137" i="29"/>
  <c r="I137" i="29" s="1"/>
  <c r="E137" i="29"/>
  <c r="F137" i="29" s="1"/>
  <c r="G182" i="29"/>
  <c r="I182" i="29" s="1"/>
  <c r="E182" i="29"/>
  <c r="F182" i="29" s="1"/>
  <c r="G87" i="29"/>
  <c r="I87" i="29" s="1"/>
  <c r="E87" i="29"/>
  <c r="F87" i="29" s="1"/>
  <c r="G60" i="29"/>
  <c r="I60" i="29" s="1"/>
  <c r="E60" i="29"/>
  <c r="F60" i="29" s="1"/>
  <c r="G106" i="29"/>
  <c r="I106" i="29" s="1"/>
  <c r="E106" i="29"/>
  <c r="F106" i="29" s="1"/>
  <c r="G88" i="29"/>
  <c r="I88" i="29" s="1"/>
  <c r="E88" i="29"/>
  <c r="F88" i="29" s="1"/>
  <c r="G143" i="29"/>
  <c r="I143" i="29" s="1"/>
  <c r="E143" i="29"/>
  <c r="F143" i="29" s="1"/>
  <c r="G112" i="29"/>
  <c r="I112" i="29" s="1"/>
  <c r="E112" i="29"/>
  <c r="F112" i="29" s="1"/>
  <c r="G159" i="29"/>
  <c r="I159" i="29" s="1"/>
  <c r="E159" i="29"/>
  <c r="F159" i="29" s="1"/>
  <c r="G117" i="29"/>
  <c r="I117" i="29" s="1"/>
  <c r="E117" i="29"/>
  <c r="F117" i="29" s="1"/>
  <c r="G162" i="29"/>
  <c r="I162" i="29" s="1"/>
  <c r="E162" i="29"/>
  <c r="F162" i="29" s="1"/>
  <c r="G206" i="29"/>
  <c r="I206" i="29" s="1"/>
  <c r="E206" i="29"/>
  <c r="F206" i="29" s="1"/>
  <c r="G141" i="29"/>
  <c r="I141" i="29" s="1"/>
  <c r="E141" i="29"/>
  <c r="F141" i="29" s="1"/>
  <c r="G260" i="29"/>
  <c r="I260" i="29" s="1"/>
  <c r="E260" i="29"/>
  <c r="F260" i="29" s="1"/>
  <c r="G109" i="29"/>
  <c r="I109" i="29" s="1"/>
  <c r="E109" i="29"/>
  <c r="F109" i="29" s="1"/>
  <c r="G67" i="29"/>
  <c r="I67" i="29" s="1"/>
  <c r="E67" i="29"/>
  <c r="F67" i="29" s="1"/>
  <c r="G126" i="29"/>
  <c r="I126" i="29" s="1"/>
  <c r="E126" i="29"/>
  <c r="F126" i="29" s="1"/>
  <c r="G101" i="29"/>
  <c r="I101" i="29" s="1"/>
  <c r="E101" i="29"/>
  <c r="F101" i="29" s="1"/>
  <c r="G73" i="29"/>
  <c r="I73" i="29" s="1"/>
  <c r="E73" i="29"/>
  <c r="F73" i="29" s="1"/>
  <c r="G229" i="29"/>
  <c r="I229" i="29" s="1"/>
  <c r="E229" i="29"/>
  <c r="F229" i="29" s="1"/>
  <c r="G171" i="29"/>
  <c r="I171" i="29" s="1"/>
  <c r="E171" i="29"/>
  <c r="F171" i="29" s="1"/>
  <c r="G85" i="29"/>
  <c r="I85" i="29" s="1"/>
  <c r="E85" i="29"/>
  <c r="F85" i="29" s="1"/>
  <c r="G184" i="29"/>
  <c r="I184" i="29" s="1"/>
  <c r="E184" i="29"/>
  <c r="F184" i="29" s="1"/>
  <c r="G221" i="29"/>
  <c r="I221" i="29" s="1"/>
  <c r="E221" i="29"/>
  <c r="F221" i="29" s="1"/>
  <c r="G167" i="29"/>
  <c r="I167" i="29" s="1"/>
  <c r="E167" i="29"/>
  <c r="F167" i="29" s="1"/>
  <c r="G267" i="29"/>
  <c r="I267" i="29" s="1"/>
  <c r="E267" i="29"/>
  <c r="F267" i="29" s="1"/>
  <c r="G243" i="29"/>
  <c r="I243" i="29" s="1"/>
  <c r="E243" i="29"/>
  <c r="F243" i="29" s="1"/>
  <c r="G100" i="29"/>
  <c r="I100" i="29" s="1"/>
  <c r="E100" i="29"/>
  <c r="F100" i="29" s="1"/>
  <c r="G268" i="29"/>
  <c r="I268" i="29" s="1"/>
  <c r="E268" i="29"/>
  <c r="F268" i="29" s="1"/>
  <c r="G128" i="29"/>
  <c r="I128" i="29" s="1"/>
  <c r="E128" i="29"/>
  <c r="F128" i="29" s="1"/>
  <c r="G212" i="29"/>
  <c r="I212" i="29" s="1"/>
  <c r="E212" i="29"/>
  <c r="F212" i="29" s="1"/>
  <c r="G114" i="29"/>
  <c r="I114" i="29" s="1"/>
  <c r="E114" i="29"/>
  <c r="F114" i="29" s="1"/>
  <c r="G19" i="29"/>
  <c r="I19" i="29" s="1"/>
  <c r="E19" i="29"/>
  <c r="F19" i="29" s="1"/>
  <c r="G70" i="29"/>
  <c r="I70" i="29" s="1"/>
  <c r="E70" i="29"/>
  <c r="F70" i="29" s="1"/>
  <c r="G89" i="29"/>
  <c r="I89" i="29" s="1"/>
  <c r="E89" i="29"/>
  <c r="F89" i="29" s="1"/>
  <c r="G53" i="29"/>
  <c r="I53" i="29" s="1"/>
  <c r="E53" i="29"/>
  <c r="F53" i="29" s="1"/>
  <c r="G244" i="29"/>
  <c r="I244" i="29" s="1"/>
  <c r="E244" i="29"/>
  <c r="F244" i="29" s="1"/>
  <c r="G157" i="29"/>
  <c r="I157" i="29" s="1"/>
  <c r="E157" i="29"/>
  <c r="F157" i="29" s="1"/>
  <c r="G249" i="29"/>
  <c r="I249" i="29" s="1"/>
  <c r="E249" i="29"/>
  <c r="F249" i="29" s="1"/>
  <c r="G180" i="29"/>
  <c r="I180" i="29" s="1"/>
  <c r="E180" i="29"/>
  <c r="F180" i="29" s="1"/>
  <c r="G238" i="29"/>
  <c r="I238" i="29" s="1"/>
  <c r="E238" i="29"/>
  <c r="F238" i="29" s="1"/>
  <c r="G293" i="29"/>
  <c r="I293" i="29" s="1"/>
  <c r="E293" i="29"/>
  <c r="F293" i="29" s="1"/>
  <c r="G177" i="29"/>
  <c r="I177" i="29" s="1"/>
  <c r="E177" i="29"/>
  <c r="F177" i="29" s="1"/>
  <c r="G231" i="29"/>
  <c r="I231" i="29" s="1"/>
  <c r="E231" i="29"/>
  <c r="F231" i="29" s="1"/>
  <c r="G195" i="29"/>
  <c r="I195" i="29" s="1"/>
  <c r="E195" i="29"/>
  <c r="F195" i="29" s="1"/>
  <c r="G283" i="29"/>
  <c r="I283" i="29" s="1"/>
  <c r="E283" i="29"/>
  <c r="F283" i="29" s="1"/>
  <c r="G262" i="29"/>
  <c r="I262" i="29" s="1"/>
  <c r="E262" i="29"/>
  <c r="F262" i="29" s="1"/>
  <c r="G228" i="29"/>
  <c r="I228" i="29" s="1"/>
  <c r="E228" i="29"/>
  <c r="F228" i="29" s="1"/>
  <c r="G292" i="29"/>
  <c r="I292" i="29" s="1"/>
  <c r="E292" i="29"/>
  <c r="F292" i="29" s="1"/>
  <c r="G279" i="29"/>
  <c r="I279" i="29" s="1"/>
  <c r="E279" i="29"/>
  <c r="F279" i="29" s="1"/>
  <c r="G23" i="29"/>
  <c r="I23" i="29" s="1"/>
  <c r="E23" i="29"/>
  <c r="F23" i="29" s="1"/>
  <c r="G248" i="29"/>
  <c r="I248" i="29" s="1"/>
  <c r="E248" i="29"/>
  <c r="F248" i="29" s="1"/>
  <c r="G193" i="29"/>
  <c r="I193" i="29" s="1"/>
  <c r="E193" i="29"/>
  <c r="F193" i="29" s="1"/>
  <c r="G255" i="29"/>
  <c r="I255" i="29" s="1"/>
  <c r="E255" i="29"/>
  <c r="F255" i="29" s="1"/>
  <c r="G63" i="29"/>
  <c r="I63" i="29" s="1"/>
  <c r="E63" i="29"/>
  <c r="F63" i="29" s="1"/>
  <c r="G32" i="29"/>
  <c r="I32" i="29" s="1"/>
  <c r="E32" i="29"/>
  <c r="F32" i="29" s="1"/>
  <c r="G203" i="29"/>
  <c r="I203" i="29" s="1"/>
  <c r="E203" i="29"/>
  <c r="F203" i="29" s="1"/>
  <c r="G43" i="29"/>
  <c r="I43" i="29" s="1"/>
  <c r="E43" i="29"/>
  <c r="F43" i="29" s="1"/>
  <c r="G239" i="29"/>
  <c r="I239" i="29" s="1"/>
  <c r="E239" i="29"/>
  <c r="F239" i="29" s="1"/>
  <c r="G113" i="29"/>
  <c r="I113" i="29" s="1"/>
  <c r="E113" i="29"/>
  <c r="F113" i="29" s="1"/>
  <c r="G93" i="29"/>
  <c r="I93" i="29" s="1"/>
  <c r="E93" i="29"/>
  <c r="F93" i="29" s="1"/>
  <c r="G30" i="29"/>
  <c r="I30" i="29" s="1"/>
  <c r="E30" i="29"/>
  <c r="F30" i="29" s="1"/>
  <c r="G24" i="29"/>
  <c r="I24" i="29" s="1"/>
  <c r="E24" i="29"/>
  <c r="F24" i="29" s="1"/>
  <c r="G300" i="29"/>
  <c r="I300" i="29" s="1"/>
  <c r="E300" i="29"/>
  <c r="F300" i="29" s="1"/>
  <c r="G21" i="29"/>
  <c r="I21" i="29" s="1"/>
  <c r="E21" i="29"/>
  <c r="F21" i="29" s="1"/>
  <c r="G250" i="29"/>
  <c r="I250" i="29" s="1"/>
  <c r="E250" i="29"/>
  <c r="F250" i="29" s="1"/>
  <c r="G51" i="29"/>
  <c r="I51" i="29" s="1"/>
  <c r="E51" i="29"/>
  <c r="F51" i="29" s="1"/>
  <c r="G110" i="29"/>
  <c r="I110" i="29" s="1"/>
  <c r="E110" i="29"/>
  <c r="F110" i="29" s="1"/>
  <c r="G56" i="29"/>
  <c r="I56" i="29" s="1"/>
  <c r="E56" i="29"/>
  <c r="F56" i="29" s="1"/>
  <c r="G16" i="29"/>
  <c r="I16" i="29" s="1"/>
  <c r="E16" i="29"/>
  <c r="F16" i="29" s="1"/>
  <c r="G66" i="29"/>
  <c r="I66" i="29" s="1"/>
  <c r="E66" i="29"/>
  <c r="F66" i="29" s="1"/>
  <c r="G72" i="29"/>
  <c r="I72" i="29" s="1"/>
  <c r="E72" i="29"/>
  <c r="F72" i="29" s="1"/>
  <c r="G64" i="29"/>
  <c r="I64" i="29" s="1"/>
  <c r="E64" i="29"/>
  <c r="F64" i="29" s="1"/>
  <c r="G170" i="29"/>
  <c r="I170" i="29" s="1"/>
  <c r="E170" i="29"/>
  <c r="F170" i="29" s="1"/>
  <c r="G115" i="29"/>
  <c r="I115" i="29" s="1"/>
  <c r="E115" i="29"/>
  <c r="F115" i="29" s="1"/>
  <c r="G35" i="29"/>
  <c r="I35" i="29" s="1"/>
  <c r="E35" i="29"/>
  <c r="F35" i="29" s="1"/>
  <c r="G175" i="29"/>
  <c r="I175" i="29" s="1"/>
  <c r="E175" i="29"/>
  <c r="F175" i="29" s="1"/>
  <c r="G31" i="29"/>
  <c r="I31" i="29" s="1"/>
  <c r="E31" i="29"/>
  <c r="F31" i="29" s="1"/>
  <c r="G280" i="29"/>
  <c r="I280" i="29" s="1"/>
  <c r="E280" i="29"/>
  <c r="F280" i="29" s="1"/>
  <c r="G71" i="29"/>
  <c r="I71" i="29" s="1"/>
  <c r="E71" i="29"/>
  <c r="F71" i="29" s="1"/>
  <c r="G205" i="29"/>
  <c r="I205" i="29" s="1"/>
  <c r="E205" i="29"/>
  <c r="F205" i="29" s="1"/>
  <c r="G97" i="29"/>
  <c r="I97" i="29" s="1"/>
  <c r="E97" i="29"/>
  <c r="F97" i="29" s="1"/>
  <c r="G91" i="29"/>
  <c r="I91" i="29" s="1"/>
  <c r="E91" i="29"/>
  <c r="F91" i="29" s="1"/>
  <c r="G209" i="29"/>
  <c r="I209" i="29" s="1"/>
  <c r="E209" i="29"/>
  <c r="F209" i="29" s="1"/>
  <c r="G188" i="29"/>
  <c r="I188" i="29" s="1"/>
  <c r="E188" i="29"/>
  <c r="F188" i="29" s="1"/>
  <c r="G80" i="29"/>
  <c r="I80" i="29" s="1"/>
  <c r="E80" i="29"/>
  <c r="F80" i="29" s="1"/>
  <c r="G52" i="29"/>
  <c r="I52" i="29" s="1"/>
  <c r="E52" i="29"/>
  <c r="F52" i="29" s="1"/>
  <c r="G199" i="29"/>
  <c r="I199" i="29" s="1"/>
  <c r="E199" i="29"/>
  <c r="F199" i="29" s="1"/>
  <c r="G258" i="29"/>
  <c r="I258" i="29" s="1"/>
  <c r="E258" i="29"/>
  <c r="F258" i="29" s="1"/>
  <c r="G26" i="29"/>
  <c r="I26" i="29" s="1"/>
  <c r="E26" i="29"/>
  <c r="F26" i="29" s="1"/>
  <c r="G287" i="29"/>
  <c r="I287" i="29" s="1"/>
  <c r="E287" i="29"/>
  <c r="F287" i="29" s="1"/>
  <c r="G222" i="29"/>
  <c r="I222" i="29" s="1"/>
  <c r="E222" i="29"/>
  <c r="F222" i="29" s="1"/>
  <c r="G219" i="29"/>
  <c r="I219" i="29" s="1"/>
  <c r="E219" i="29"/>
  <c r="F219" i="29" s="1"/>
  <c r="G261" i="29"/>
  <c r="I261" i="29" s="1"/>
  <c r="E261" i="29"/>
  <c r="F261" i="29" s="1"/>
  <c r="G22" i="29"/>
  <c r="I22" i="29" s="1"/>
  <c r="E22" i="29"/>
  <c r="F22" i="29" s="1"/>
  <c r="G127" i="29"/>
  <c r="I127" i="29" s="1"/>
  <c r="E127" i="29"/>
  <c r="F127" i="29" s="1"/>
  <c r="G84" i="29"/>
  <c r="I84" i="29" s="1"/>
  <c r="E84" i="29"/>
  <c r="F84" i="29" s="1"/>
  <c r="G176" i="29"/>
  <c r="I176" i="29" s="1"/>
  <c r="E176" i="29"/>
  <c r="F176" i="29" s="1"/>
  <c r="V142" i="3"/>
  <c r="V24" i="3"/>
  <c r="V235" i="3"/>
  <c r="V143" i="3"/>
  <c r="V54" i="3"/>
  <c r="V200" i="3"/>
  <c r="V89" i="3"/>
  <c r="V187" i="3"/>
  <c r="V163" i="3"/>
  <c r="V237" i="3"/>
  <c r="V61" i="3"/>
  <c r="V97" i="3"/>
  <c r="V77" i="3"/>
  <c r="V118" i="3"/>
  <c r="V57" i="3"/>
  <c r="V62" i="3"/>
  <c r="V152" i="3"/>
  <c r="V44" i="3"/>
  <c r="V245" i="3"/>
  <c r="V287" i="3"/>
  <c r="V96" i="3"/>
  <c r="V209" i="3"/>
  <c r="V291" i="3"/>
  <c r="V283" i="3"/>
  <c r="V169" i="3"/>
  <c r="V85" i="3"/>
  <c r="V108" i="3"/>
  <c r="V123" i="3"/>
  <c r="V12" i="3"/>
  <c r="V206" i="3"/>
  <c r="V279" i="3"/>
  <c r="V240" i="3"/>
  <c r="V292" i="3"/>
  <c r="V294" i="3"/>
  <c r="V53" i="3"/>
  <c r="V125" i="3"/>
  <c r="V104" i="3"/>
  <c r="V229" i="3"/>
  <c r="V171" i="3"/>
  <c r="V20" i="3"/>
  <c r="V156" i="3"/>
  <c r="V248" i="3"/>
  <c r="V164" i="3"/>
  <c r="V49" i="3"/>
  <c r="V32" i="3"/>
  <c r="V67" i="3"/>
  <c r="V191" i="3"/>
  <c r="V230" i="3"/>
  <c r="V126" i="3"/>
  <c r="V198" i="3"/>
  <c r="V111" i="3"/>
  <c r="V161" i="3"/>
  <c r="V215" i="3"/>
  <c r="V249" i="3"/>
  <c r="V31" i="3"/>
  <c r="V46" i="3"/>
  <c r="V260" i="3"/>
  <c r="V199" i="3"/>
  <c r="N198" i="13"/>
  <c r="O198" i="13" s="1"/>
  <c r="N190" i="13"/>
  <c r="O190" i="13" s="1"/>
  <c r="Q111" i="13"/>
  <c r="Q30" i="13"/>
  <c r="N120" i="13"/>
  <c r="O120" i="13" s="1"/>
  <c r="Q101" i="13"/>
  <c r="Q99" i="13"/>
  <c r="Q46" i="13"/>
  <c r="Q77" i="13"/>
  <c r="Q121" i="13"/>
  <c r="Q269" i="13"/>
  <c r="Q50" i="13"/>
  <c r="N30" i="13"/>
  <c r="O30" i="13" s="1"/>
  <c r="N33" i="13"/>
  <c r="O33" i="13" s="1"/>
  <c r="N66" i="13"/>
  <c r="O66" i="13" s="1"/>
  <c r="N77" i="13"/>
  <c r="O77" i="13" s="1"/>
  <c r="Q137" i="13"/>
  <c r="Q171" i="13"/>
  <c r="Q240" i="13"/>
  <c r="Q285" i="13"/>
  <c r="Q66" i="13"/>
  <c r="N256" i="13"/>
  <c r="O256" i="13" s="1"/>
  <c r="Q216" i="13"/>
  <c r="Q287" i="13"/>
  <c r="Q15" i="13"/>
  <c r="Q69" i="13"/>
  <c r="Q85" i="13"/>
  <c r="N106" i="13"/>
  <c r="O106" i="13" s="1"/>
  <c r="Q120" i="13"/>
  <c r="Q126" i="13"/>
  <c r="Q129" i="13"/>
  <c r="Q162" i="13"/>
  <c r="Q202" i="13"/>
  <c r="N216" i="13"/>
  <c r="O216" i="13" s="1"/>
  <c r="Q219" i="13"/>
  <c r="Q256" i="13"/>
  <c r="Q259" i="13"/>
  <c r="Q275" i="13"/>
  <c r="Q282" i="13"/>
  <c r="Q272" i="13"/>
  <c r="N160" i="13"/>
  <c r="O160" i="13" s="1"/>
  <c r="N50" i="13"/>
  <c r="O50" i="13" s="1"/>
  <c r="N74" i="13"/>
  <c r="O74" i="13" s="1"/>
  <c r="Q90" i="13"/>
  <c r="Q150" i="13"/>
  <c r="Q160" i="13"/>
  <c r="Q210" i="13"/>
  <c r="Q251" i="13"/>
  <c r="N148" i="13"/>
  <c r="O148" i="13" s="1"/>
  <c r="Q58" i="13"/>
  <c r="Q65" i="13"/>
  <c r="Q131" i="13"/>
  <c r="Q142" i="13"/>
  <c r="Q145" i="13"/>
  <c r="Q148" i="13"/>
  <c r="Q168" i="13"/>
  <c r="Q201" i="13"/>
  <c r="Q221" i="13"/>
  <c r="Q224" i="13"/>
  <c r="Q231" i="13"/>
  <c r="Q258" i="13"/>
  <c r="Q301" i="13"/>
  <c r="N155" i="13"/>
  <c r="O155" i="13" s="1"/>
  <c r="N283" i="13"/>
  <c r="O283" i="13" s="1"/>
  <c r="N286" i="13"/>
  <c r="O286" i="13" s="1"/>
  <c r="N85" i="13"/>
  <c r="O85" i="13" s="1"/>
  <c r="N243" i="13"/>
  <c r="O243" i="13" s="1"/>
  <c r="N73" i="13"/>
  <c r="O73" i="13" s="1"/>
  <c r="N81" i="13"/>
  <c r="O81" i="13" s="1"/>
  <c r="Q115" i="13"/>
  <c r="N124" i="13"/>
  <c r="O124" i="13" s="1"/>
  <c r="Q134" i="13"/>
  <c r="N235" i="13"/>
  <c r="O235" i="13" s="1"/>
  <c r="Q288" i="13"/>
  <c r="Q26" i="13"/>
  <c r="Q34" i="13"/>
  <c r="Q49" i="13"/>
  <c r="N55" i="13"/>
  <c r="O55" i="13" s="1"/>
  <c r="Q73" i="13"/>
  <c r="Q81" i="13"/>
  <c r="Q89" i="13"/>
  <c r="Q155" i="13"/>
  <c r="N232" i="13"/>
  <c r="O232" i="13" s="1"/>
  <c r="Q20" i="13"/>
  <c r="Q42" i="13"/>
  <c r="Q52" i="13"/>
  <c r="Q108" i="13"/>
  <c r="Q132" i="13"/>
  <c r="Q271" i="13"/>
  <c r="N47" i="13"/>
  <c r="O47" i="13" s="1"/>
  <c r="N97" i="13"/>
  <c r="O97" i="13" s="1"/>
  <c r="Q100" i="13"/>
  <c r="Q147" i="13"/>
  <c r="Q170" i="13"/>
  <c r="Q200" i="13"/>
  <c r="Q247" i="13"/>
  <c r="Q274" i="13"/>
  <c r="N183" i="13"/>
  <c r="O183" i="13" s="1"/>
  <c r="Q12" i="13"/>
  <c r="Q31" i="13"/>
  <c r="N65" i="13"/>
  <c r="O65" i="13" s="1"/>
  <c r="N101" i="13"/>
  <c r="O101" i="13" s="1"/>
  <c r="Q118" i="13"/>
  <c r="N163" i="13"/>
  <c r="O163" i="13" s="1"/>
  <c r="Q139" i="13"/>
  <c r="N206" i="13"/>
  <c r="O206" i="13" s="1"/>
  <c r="Q44" i="13"/>
  <c r="Q91" i="13"/>
  <c r="N275" i="13"/>
  <c r="O275" i="13" s="1"/>
  <c r="Q302" i="13"/>
  <c r="Q41" i="13"/>
  <c r="Q61" i="13"/>
  <c r="Q187" i="13"/>
  <c r="Q294" i="13"/>
  <c r="Q174" i="13"/>
  <c r="N23" i="13"/>
  <c r="O23" i="13" s="1"/>
  <c r="N184" i="13"/>
  <c r="O184" i="13" s="1"/>
  <c r="N201" i="13"/>
  <c r="O201" i="13" s="1"/>
  <c r="Q281" i="13"/>
  <c r="N132" i="13"/>
  <c r="O132" i="13" s="1"/>
  <c r="N168" i="13"/>
  <c r="O168" i="13" s="1"/>
  <c r="Q297" i="13"/>
  <c r="N15" i="13"/>
  <c r="O15" i="13" s="1"/>
  <c r="Q38" i="13"/>
  <c r="Q82" i="13"/>
  <c r="N108" i="13"/>
  <c r="O108" i="13" s="1"/>
  <c r="N116" i="13"/>
  <c r="O116" i="13" s="1"/>
  <c r="Q119" i="13"/>
  <c r="Q135" i="13"/>
  <c r="Q140" i="13"/>
  <c r="N53" i="13"/>
  <c r="O53" i="13" s="1"/>
  <c r="N102" i="13"/>
  <c r="O102" i="13" s="1"/>
  <c r="N156" i="13"/>
  <c r="O156" i="13" s="1"/>
  <c r="N171" i="13"/>
  <c r="O171" i="13" s="1"/>
  <c r="N221" i="13"/>
  <c r="O221" i="13" s="1"/>
  <c r="Q239" i="13"/>
  <c r="N259" i="13"/>
  <c r="O259" i="13" s="1"/>
  <c r="Q268" i="13"/>
  <c r="N12" i="13"/>
  <c r="O12" i="13" s="1"/>
  <c r="Q13" i="13"/>
  <c r="Q57" i="13"/>
  <c r="N100" i="13"/>
  <c r="O100" i="13" s="1"/>
  <c r="N176" i="13"/>
  <c r="O176" i="13" s="1"/>
  <c r="Q195" i="13"/>
  <c r="N211" i="13"/>
  <c r="O211" i="13" s="1"/>
  <c r="N227" i="13"/>
  <c r="O227" i="13" s="1"/>
  <c r="N291" i="13"/>
  <c r="O291" i="13" s="1"/>
  <c r="N20" i="13"/>
  <c r="O20" i="13" s="1"/>
  <c r="Q53" i="13"/>
  <c r="Q70" i="13"/>
  <c r="Q97" i="13"/>
  <c r="Q103" i="13"/>
  <c r="Q116" i="13"/>
  <c r="Q163" i="13"/>
  <c r="Q178" i="13"/>
  <c r="N192" i="13"/>
  <c r="O192" i="13" s="1"/>
  <c r="N200" i="13"/>
  <c r="O200" i="13" s="1"/>
  <c r="Q203" i="13"/>
  <c r="Q207" i="13"/>
  <c r="Q227" i="13"/>
  <c r="Q232" i="13"/>
  <c r="Q235" i="13"/>
  <c r="Q279" i="13"/>
  <c r="Q280" i="13"/>
  <c r="Q293" i="13"/>
  <c r="Q296" i="13"/>
  <c r="N46" i="13"/>
  <c r="O46" i="13" s="1"/>
  <c r="N69" i="13"/>
  <c r="O69" i="13" s="1"/>
  <c r="Q76" i="13"/>
  <c r="N99" i="13"/>
  <c r="O99" i="13" s="1"/>
  <c r="Q158" i="13"/>
  <c r="N164" i="13"/>
  <c r="O164" i="13" s="1"/>
  <c r="Q183" i="13"/>
  <c r="Q211" i="13"/>
  <c r="Q23" i="13"/>
  <c r="Q14" i="13"/>
  <c r="Q17" i="13"/>
  <c r="N61" i="13"/>
  <c r="O61" i="13" s="1"/>
  <c r="Q192" i="13"/>
  <c r="N212" i="13"/>
  <c r="O212" i="13" s="1"/>
  <c r="Q22" i="13"/>
  <c r="Q25" i="13"/>
  <c r="Q28" i="13"/>
  <c r="Q113" i="13"/>
  <c r="Q123" i="13"/>
  <c r="Q153" i="13"/>
  <c r="Q229" i="13"/>
  <c r="Q248" i="13"/>
  <c r="N42" i="13"/>
  <c r="O42" i="13" s="1"/>
  <c r="N159" i="13"/>
  <c r="O159" i="13" s="1"/>
  <c r="Q74" i="13"/>
  <c r="N103" i="13"/>
  <c r="O103" i="13" s="1"/>
  <c r="N203" i="13"/>
  <c r="O203" i="13" s="1"/>
  <c r="Q264" i="13"/>
  <c r="N280" i="13"/>
  <c r="O280" i="13" s="1"/>
  <c r="N14" i="13"/>
  <c r="O14" i="13" s="1"/>
  <c r="N17" i="13"/>
  <c r="O17" i="13" s="1"/>
  <c r="N18" i="13"/>
  <c r="O18" i="13" s="1"/>
  <c r="N28" i="13"/>
  <c r="O28" i="13" s="1"/>
  <c r="N22" i="13"/>
  <c r="O22" i="13" s="1"/>
  <c r="N25" i="13"/>
  <c r="O25" i="13" s="1"/>
  <c r="N26" i="13"/>
  <c r="O26" i="13" s="1"/>
  <c r="N37" i="13"/>
  <c r="O37" i="13" s="1"/>
  <c r="N39" i="13"/>
  <c r="O39" i="13" s="1"/>
  <c r="Q114" i="13"/>
  <c r="N54" i="13"/>
  <c r="O54" i="13" s="1"/>
  <c r="Q112" i="13"/>
  <c r="N36" i="13"/>
  <c r="O36" i="13" s="1"/>
  <c r="N62" i="13"/>
  <c r="O62" i="13" s="1"/>
  <c r="N29" i="13"/>
  <c r="O29" i="13" s="1"/>
  <c r="N70" i="13"/>
  <c r="O70" i="13" s="1"/>
  <c r="Q18" i="13"/>
  <c r="N63" i="13"/>
  <c r="O63" i="13" s="1"/>
  <c r="N87" i="13"/>
  <c r="O87" i="13" s="1"/>
  <c r="Q107" i="13"/>
  <c r="Q136" i="13"/>
  <c r="N13" i="13"/>
  <c r="O13" i="13" s="1"/>
  <c r="Q78" i="13"/>
  <c r="N71" i="13"/>
  <c r="O71" i="13" s="1"/>
  <c r="N89" i="13"/>
  <c r="O89" i="13" s="1"/>
  <c r="N90" i="13"/>
  <c r="O90" i="13" s="1"/>
  <c r="N79" i="13"/>
  <c r="O79" i="13" s="1"/>
  <c r="N95" i="13"/>
  <c r="O95" i="13" s="1"/>
  <c r="Q94" i="13"/>
  <c r="Q39" i="13"/>
  <c r="Q54" i="13"/>
  <c r="Q86" i="13"/>
  <c r="Q105" i="13"/>
  <c r="N49" i="13"/>
  <c r="O49" i="13" s="1"/>
  <c r="Q62" i="13"/>
  <c r="N137" i="13"/>
  <c r="O137" i="13" s="1"/>
  <c r="N142" i="13"/>
  <c r="O142" i="13" s="1"/>
  <c r="N247" i="13"/>
  <c r="O247" i="13" s="1"/>
  <c r="N52" i="13"/>
  <c r="O52" i="13" s="1"/>
  <c r="N60" i="13"/>
  <c r="O60" i="13" s="1"/>
  <c r="N68" i="13"/>
  <c r="O68" i="13" s="1"/>
  <c r="N76" i="13"/>
  <c r="O76" i="13" s="1"/>
  <c r="N84" i="13"/>
  <c r="O84" i="13" s="1"/>
  <c r="N92" i="13"/>
  <c r="O92" i="13" s="1"/>
  <c r="N111" i="13"/>
  <c r="O111" i="13" s="1"/>
  <c r="N113" i="13"/>
  <c r="O113" i="13" s="1"/>
  <c r="N121" i="13"/>
  <c r="O121" i="13" s="1"/>
  <c r="N147" i="13"/>
  <c r="O147" i="13" s="1"/>
  <c r="N150" i="13"/>
  <c r="O150" i="13" s="1"/>
  <c r="N202" i="13"/>
  <c r="O202" i="13" s="1"/>
  <c r="Q213" i="13"/>
  <c r="N178" i="13"/>
  <c r="O178" i="13" s="1"/>
  <c r="N231" i="13"/>
  <c r="O231" i="13" s="1"/>
  <c r="N272" i="13"/>
  <c r="O272" i="13" s="1"/>
  <c r="Q47" i="13"/>
  <c r="Q55" i="13"/>
  <c r="Q63" i="13"/>
  <c r="Q71" i="13"/>
  <c r="Q79" i="13"/>
  <c r="Q87" i="13"/>
  <c r="Q95" i="13"/>
  <c r="Q152" i="13"/>
  <c r="N153" i="13"/>
  <c r="O153" i="13" s="1"/>
  <c r="N177" i="13"/>
  <c r="O177" i="13" s="1"/>
  <c r="N207" i="13"/>
  <c r="O207" i="13" s="1"/>
  <c r="Q265" i="13"/>
  <c r="N104" i="13"/>
  <c r="O104" i="13" s="1"/>
  <c r="Q128" i="13"/>
  <c r="N129" i="13"/>
  <c r="O129" i="13" s="1"/>
  <c r="Q218" i="13"/>
  <c r="Q236" i="13"/>
  <c r="N123" i="13"/>
  <c r="O123" i="13" s="1"/>
  <c r="N131" i="13"/>
  <c r="O131" i="13" s="1"/>
  <c r="N134" i="13"/>
  <c r="O134" i="13" s="1"/>
  <c r="Q205" i="13"/>
  <c r="Q261" i="13"/>
  <c r="N115" i="13"/>
  <c r="O115" i="13" s="1"/>
  <c r="N125" i="13"/>
  <c r="O125" i="13" s="1"/>
  <c r="Q144" i="13"/>
  <c r="N145" i="13"/>
  <c r="O145" i="13" s="1"/>
  <c r="Q277" i="13"/>
  <c r="N118" i="13"/>
  <c r="O118" i="13" s="1"/>
  <c r="N126" i="13"/>
  <c r="O126" i="13" s="1"/>
  <c r="Q197" i="13"/>
  <c r="Q214" i="13"/>
  <c r="N162" i="13"/>
  <c r="O162" i="13" s="1"/>
  <c r="N170" i="13"/>
  <c r="O170" i="13" s="1"/>
  <c r="Q196" i="13"/>
  <c r="N234" i="13"/>
  <c r="O234" i="13" s="1"/>
  <c r="N238" i="13"/>
  <c r="O238" i="13" s="1"/>
  <c r="Q249" i="13"/>
  <c r="N288" i="13"/>
  <c r="O288" i="13" s="1"/>
  <c r="Q204" i="13"/>
  <c r="N219" i="13"/>
  <c r="O219" i="13" s="1"/>
  <c r="Q228" i="13"/>
  <c r="Q252" i="13"/>
  <c r="N298" i="13"/>
  <c r="O298" i="13" s="1"/>
  <c r="N185" i="13"/>
  <c r="O185" i="13" s="1"/>
  <c r="Q189" i="13"/>
  <c r="Q220" i="13"/>
  <c r="N158" i="13"/>
  <c r="O158" i="13" s="1"/>
  <c r="Q164" i="13"/>
  <c r="Q172" i="13"/>
  <c r="Q173" i="13"/>
  <c r="Q188" i="13"/>
  <c r="Q250" i="13"/>
  <c r="Q263" i="13"/>
  <c r="Q266" i="13"/>
  <c r="Q165" i="13"/>
  <c r="Q180" i="13"/>
  <c r="Q181" i="13"/>
  <c r="Q208" i="13"/>
  <c r="Q209" i="13"/>
  <c r="N282" i="13"/>
  <c r="O282" i="13" s="1"/>
  <c r="N223" i="13"/>
  <c r="O223" i="13" s="1"/>
  <c r="N237" i="13"/>
  <c r="O237" i="13" s="1"/>
  <c r="Q242" i="13"/>
  <c r="Q253" i="13"/>
  <c r="Q255" i="13"/>
  <c r="N258" i="13"/>
  <c r="O258" i="13" s="1"/>
  <c r="N271" i="13"/>
  <c r="O271" i="13" s="1"/>
  <c r="N281" i="13"/>
  <c r="O281" i="13" s="1"/>
  <c r="N297" i="13"/>
  <c r="O297" i="13" s="1"/>
  <c r="Q298" i="13"/>
  <c r="N253" i="13"/>
  <c r="O253" i="13" s="1"/>
  <c r="N274" i="13"/>
  <c r="O274" i="13" s="1"/>
  <c r="N287" i="13"/>
  <c r="O287" i="13" s="1"/>
  <c r="Q190" i="13"/>
  <c r="Q198" i="13"/>
  <c r="Q223" i="13"/>
  <c r="N229" i="13"/>
  <c r="O229" i="13" s="1"/>
  <c r="Q234" i="13"/>
  <c r="N248" i="13"/>
  <c r="O248" i="13" s="1"/>
  <c r="N293" i="13"/>
  <c r="O293" i="13" s="1"/>
  <c r="N269" i="13"/>
  <c r="O269" i="13" s="1"/>
  <c r="N290" i="13"/>
  <c r="O290" i="13" s="1"/>
  <c r="N296" i="13"/>
  <c r="O296" i="13" s="1"/>
  <c r="N245" i="13"/>
  <c r="O245" i="13" s="1"/>
  <c r="N264" i="13"/>
  <c r="O264" i="13" s="1"/>
  <c r="N266" i="13"/>
  <c r="O266" i="13" s="1"/>
  <c r="N279" i="13"/>
  <c r="O279" i="13" s="1"/>
  <c r="N301" i="13"/>
  <c r="O301" i="13" s="1"/>
  <c r="N210" i="13"/>
  <c r="O210" i="13" s="1"/>
  <c r="Q237" i="13"/>
  <c r="N240" i="13"/>
  <c r="O240" i="13" s="1"/>
  <c r="N242" i="13"/>
  <c r="O242" i="13" s="1"/>
  <c r="N255" i="13"/>
  <c r="O255" i="13" s="1"/>
  <c r="N285" i="13"/>
  <c r="O285" i="13" s="1"/>
  <c r="G10" i="29" l="1"/>
  <c r="I10" i="29" s="1"/>
  <c r="E10" i="29"/>
  <c r="F10" i="29" s="1"/>
  <c r="Q10" i="13"/>
  <c r="N149" i="13"/>
  <c r="O149" i="13" s="1"/>
  <c r="N88" i="13"/>
  <c r="O88" i="13" s="1"/>
  <c r="N175" i="13"/>
  <c r="O175" i="13" s="1"/>
  <c r="N93" i="13"/>
  <c r="O93" i="13" s="1"/>
  <c r="N110" i="13"/>
  <c r="O110" i="13" s="1"/>
  <c r="N43" i="13"/>
  <c r="O43" i="13" s="1"/>
  <c r="N67" i="13"/>
  <c r="O67" i="13" s="1"/>
  <c r="N35" i="13"/>
  <c r="O35" i="13" s="1"/>
  <c r="N226" i="13"/>
  <c r="O226" i="13" s="1"/>
  <c r="N143" i="13"/>
  <c r="O143" i="13" s="1"/>
  <c r="N91" i="13"/>
  <c r="O91" i="13" s="1"/>
  <c r="N215" i="13"/>
  <c r="O215" i="13" s="1"/>
  <c r="N262" i="13"/>
  <c r="O262" i="13" s="1"/>
  <c r="N174" i="13"/>
  <c r="O174" i="13" s="1"/>
  <c r="N239" i="13"/>
  <c r="O239" i="13" s="1"/>
  <c r="N289" i="13"/>
  <c r="O289" i="13" s="1"/>
  <c r="N179" i="13"/>
  <c r="O179" i="13" s="1"/>
  <c r="N186" i="13"/>
  <c r="O186" i="13" s="1"/>
  <c r="N136" i="13"/>
  <c r="O136" i="13" s="1"/>
  <c r="N167" i="13"/>
  <c r="O167" i="13" s="1"/>
  <c r="N273" i="13"/>
  <c r="O273" i="13" s="1"/>
  <c r="N130" i="13"/>
  <c r="O130" i="13" s="1"/>
  <c r="N187" i="13"/>
  <c r="O187" i="13" s="1"/>
  <c r="N96" i="13"/>
  <c r="O96" i="13" s="1"/>
  <c r="N107" i="13"/>
  <c r="O107" i="13" s="1"/>
  <c r="N236" i="13"/>
  <c r="O236" i="13" s="1"/>
  <c r="N122" i="13"/>
  <c r="O122" i="13" s="1"/>
  <c r="N59" i="13"/>
  <c r="O59" i="13" s="1"/>
  <c r="N267" i="13"/>
  <c r="O267" i="13" s="1"/>
  <c r="N38" i="13"/>
  <c r="O38" i="13" s="1"/>
  <c r="N294" i="13"/>
  <c r="O294" i="13" s="1"/>
  <c r="N260" i="13"/>
  <c r="O260" i="13" s="1"/>
  <c r="N278" i="13"/>
  <c r="O278" i="13" s="1"/>
  <c r="N157" i="13"/>
  <c r="O157" i="13" s="1"/>
  <c r="N214" i="13"/>
  <c r="O214" i="13" s="1"/>
  <c r="N154" i="13"/>
  <c r="O154" i="13" s="1"/>
  <c r="N80" i="13"/>
  <c r="O80" i="13" s="1"/>
  <c r="N40" i="13"/>
  <c r="O40" i="13" s="1"/>
  <c r="N191" i="13"/>
  <c r="O191" i="13" s="1"/>
  <c r="N193" i="13"/>
  <c r="O193" i="13" s="1"/>
  <c r="N217" i="13"/>
  <c r="O217" i="13" s="1"/>
  <c r="N24" i="13"/>
  <c r="O24" i="13" s="1"/>
  <c r="N119" i="13"/>
  <c r="O119" i="13" s="1"/>
  <c r="N138" i="13"/>
  <c r="O138" i="13" s="1"/>
  <c r="N45" i="13"/>
  <c r="O45" i="13" s="1"/>
  <c r="N246" i="13"/>
  <c r="O246" i="13" s="1"/>
  <c r="N141" i="13"/>
  <c r="O141" i="13" s="1"/>
  <c r="N83" i="13"/>
  <c r="O83" i="13" s="1"/>
  <c r="N48" i="13"/>
  <c r="O48" i="13" s="1"/>
  <c r="N44" i="13"/>
  <c r="O44" i="13" s="1"/>
  <c r="N299" i="13"/>
  <c r="O299" i="13" s="1"/>
  <c r="N109" i="13"/>
  <c r="O109" i="13" s="1"/>
  <c r="N56" i="13"/>
  <c r="O56" i="13" s="1"/>
  <c r="N139" i="13"/>
  <c r="O139" i="13" s="1"/>
  <c r="N270" i="13"/>
  <c r="O270" i="13" s="1"/>
  <c r="N21" i="13"/>
  <c r="O21" i="13" s="1"/>
  <c r="N127" i="13"/>
  <c r="O127" i="13" s="1"/>
  <c r="N144" i="13"/>
  <c r="O144" i="13" s="1"/>
  <c r="N254" i="13"/>
  <c r="O254" i="13" s="1"/>
  <c r="N140" i="13"/>
  <c r="O140" i="13" s="1"/>
  <c r="N31" i="13"/>
  <c r="O31" i="13" s="1"/>
  <c r="N249" i="13"/>
  <c r="O249" i="13" s="1"/>
  <c r="N135" i="13"/>
  <c r="O135" i="13" s="1"/>
  <c r="N230" i="13"/>
  <c r="O230" i="13" s="1"/>
  <c r="N151" i="13"/>
  <c r="O151" i="13" s="1"/>
  <c r="N146" i="13"/>
  <c r="O146" i="13" s="1"/>
  <c r="N303" i="13"/>
  <c r="O303" i="13" s="1"/>
  <c r="N19" i="13"/>
  <c r="O19" i="13" s="1"/>
  <c r="N64" i="13"/>
  <c r="O64" i="13" s="1"/>
  <c r="N276" i="13"/>
  <c r="O276" i="13" s="1"/>
  <c r="N82" i="13"/>
  <c r="O82" i="13" s="1"/>
  <c r="N302" i="13"/>
  <c r="O302" i="13" s="1"/>
  <c r="N225" i="13"/>
  <c r="O225" i="13" s="1"/>
  <c r="N182" i="13"/>
  <c r="O182" i="13" s="1"/>
  <c r="N41" i="13"/>
  <c r="O41" i="13" s="1"/>
  <c r="N16" i="13"/>
  <c r="O16" i="13" s="1"/>
  <c r="N199" i="13"/>
  <c r="O199" i="13" s="1"/>
  <c r="N57" i="13"/>
  <c r="O57" i="13" s="1"/>
  <c r="N268" i="13"/>
  <c r="O268" i="13" s="1"/>
  <c r="N195" i="13"/>
  <c r="O195" i="13" s="1"/>
  <c r="N166" i="13"/>
  <c r="O166" i="13" s="1"/>
  <c r="N300" i="13"/>
  <c r="O300" i="13" s="1"/>
  <c r="N250" i="13"/>
  <c r="O250" i="13" s="1"/>
  <c r="N165" i="13"/>
  <c r="O165" i="13" s="1"/>
  <c r="N188" i="13"/>
  <c r="O188" i="13" s="1"/>
  <c r="N196" i="13"/>
  <c r="O196" i="13" s="1"/>
  <c r="N261" i="13"/>
  <c r="O261" i="13" s="1"/>
  <c r="N257" i="13"/>
  <c r="O257" i="13" s="1"/>
  <c r="N220" i="13"/>
  <c r="O220" i="13" s="1"/>
  <c r="N218" i="13"/>
  <c r="O218" i="13" s="1"/>
  <c r="N213" i="13"/>
  <c r="O213" i="13" s="1"/>
  <c r="N105" i="13"/>
  <c r="O105" i="13" s="1"/>
  <c r="N233" i="13"/>
  <c r="O233" i="13" s="1"/>
  <c r="N284" i="13"/>
  <c r="O284" i="13" s="1"/>
  <c r="N180" i="13"/>
  <c r="O180" i="13" s="1"/>
  <c r="N172" i="13"/>
  <c r="O172" i="13" s="1"/>
  <c r="N277" i="13"/>
  <c r="O277" i="13" s="1"/>
  <c r="N94" i="13"/>
  <c r="O94" i="13" s="1"/>
  <c r="N241" i="13"/>
  <c r="O241" i="13" s="1"/>
  <c r="N51" i="13"/>
  <c r="O51" i="13" s="1"/>
  <c r="N244" i="13"/>
  <c r="O244" i="13" s="1"/>
  <c r="N263" i="13"/>
  <c r="O263" i="13" s="1"/>
  <c r="N189" i="13"/>
  <c r="O189" i="13" s="1"/>
  <c r="N197" i="13"/>
  <c r="O197" i="13" s="1"/>
  <c r="N98" i="13"/>
  <c r="O98" i="13" s="1"/>
  <c r="N72" i="13"/>
  <c r="O72" i="13" s="1"/>
  <c r="N228" i="13"/>
  <c r="O228" i="13" s="1"/>
  <c r="N292" i="13"/>
  <c r="O292" i="13" s="1"/>
  <c r="N181" i="13"/>
  <c r="O181" i="13" s="1"/>
  <c r="N173" i="13"/>
  <c r="O173" i="13" s="1"/>
  <c r="N169" i="13"/>
  <c r="O169" i="13" s="1"/>
  <c r="N209" i="13"/>
  <c r="O209" i="13" s="1"/>
  <c r="N265" i="13"/>
  <c r="O265" i="13" s="1"/>
  <c r="N161" i="13"/>
  <c r="O161" i="13" s="1"/>
  <c r="N133" i="13"/>
  <c r="O133" i="13" s="1"/>
  <c r="N117" i="13"/>
  <c r="O117" i="13" s="1"/>
  <c r="N86" i="13"/>
  <c r="O86" i="13" s="1"/>
  <c r="N75" i="13"/>
  <c r="O75" i="13" s="1"/>
  <c r="N152" i="13"/>
  <c r="O152" i="13" s="1"/>
  <c r="N27" i="13"/>
  <c r="O27" i="13" s="1"/>
  <c r="N205" i="13"/>
  <c r="O205" i="13" s="1"/>
  <c r="N222" i="13"/>
  <c r="O222" i="13" s="1"/>
  <c r="N194" i="13"/>
  <c r="O194" i="13" s="1"/>
  <c r="N252" i="13"/>
  <c r="O252" i="13" s="1"/>
  <c r="N204" i="13"/>
  <c r="O204" i="13" s="1"/>
  <c r="N295" i="13"/>
  <c r="O295" i="13" s="1"/>
  <c r="N112" i="13"/>
  <c r="O112" i="13" s="1"/>
  <c r="N128" i="13"/>
  <c r="O128" i="13" s="1"/>
  <c r="N78" i="13"/>
  <c r="O78" i="13" s="1"/>
  <c r="N114" i="13"/>
  <c r="O114" i="13" s="1"/>
  <c r="N32" i="13"/>
  <c r="O32" i="13" s="1"/>
  <c r="N11" i="13"/>
  <c r="O11" i="13" s="1"/>
  <c r="N10" i="13" l="1"/>
  <c r="O10" i="13" s="1"/>
  <c r="V10" i="3" l="1"/>
  <c r="T10" i="3"/>
  <c r="U10" i="3" s="1"/>
  <c r="G244" i="16"/>
  <c r="G68" i="16"/>
  <c r="G224" i="16"/>
  <c r="G300" i="16"/>
  <c r="G226" i="16"/>
  <c r="G281" i="16"/>
  <c r="G113" i="16"/>
  <c r="G136" i="16"/>
  <c r="G241" i="16"/>
  <c r="G288" i="16"/>
  <c r="G89" i="16"/>
  <c r="G166" i="16"/>
  <c r="G204" i="16"/>
  <c r="G238" i="16"/>
  <c r="G154" i="16"/>
  <c r="G190" i="16"/>
  <c r="G71" i="16"/>
  <c r="G185" i="16"/>
  <c r="G179" i="16"/>
  <c r="G260" i="16"/>
  <c r="G105" i="16"/>
  <c r="G236" i="16"/>
  <c r="G165" i="16"/>
  <c r="G171" i="16"/>
  <c r="G195" i="16"/>
  <c r="G18" i="16"/>
  <c r="G200" i="16"/>
  <c r="G99" i="16"/>
  <c r="G139" i="16"/>
  <c r="G95" i="16"/>
  <c r="G84" i="16"/>
  <c r="G22" i="16"/>
  <c r="G153" i="16"/>
  <c r="G162" i="16"/>
  <c r="G287" i="16"/>
  <c r="G249" i="16"/>
  <c r="G72" i="16"/>
  <c r="G38" i="16"/>
  <c r="G59" i="16"/>
  <c r="G43" i="16"/>
  <c r="G25" i="16"/>
  <c r="G77" i="16"/>
  <c r="G98" i="16"/>
  <c r="G221" i="16"/>
  <c r="G223" i="16"/>
  <c r="G129" i="16"/>
  <c r="G269" i="16"/>
  <c r="G118" i="16"/>
  <c r="G121" i="16"/>
  <c r="G177" i="16"/>
  <c r="G250" i="16"/>
  <c r="G267" i="16"/>
  <c r="G97" i="16"/>
  <c r="G231" i="16"/>
  <c r="G242" i="16"/>
  <c r="G21" i="16"/>
  <c r="G55" i="16"/>
  <c r="G104" i="16"/>
  <c r="G37" i="16"/>
  <c r="G76" i="16"/>
  <c r="G301" i="16"/>
  <c r="G272" i="16"/>
  <c r="G239" i="16"/>
  <c r="G219" i="16"/>
  <c r="G160" i="16"/>
  <c r="G116" i="16"/>
  <c r="G52" i="16"/>
  <c r="G23" i="16"/>
  <c r="G285" i="16"/>
  <c r="G212" i="16"/>
  <c r="G158" i="16"/>
  <c r="G197" i="16"/>
  <c r="G188" i="16"/>
  <c r="G198" i="16"/>
  <c r="G211" i="16"/>
  <c r="G164" i="16"/>
  <c r="G286" i="16"/>
  <c r="G257" i="16"/>
  <c r="G192" i="16"/>
  <c r="G148" i="16"/>
  <c r="G186" i="16"/>
  <c r="G187" i="16"/>
  <c r="G66" i="16"/>
  <c r="G62" i="16"/>
  <c r="G124" i="16"/>
  <c r="G284" i="16"/>
  <c r="G141" i="16"/>
  <c r="G75" i="16"/>
  <c r="G227" i="16"/>
  <c r="G144" i="16"/>
  <c r="G125" i="16"/>
  <c r="G27" i="16"/>
  <c r="G302" i="16"/>
  <c r="G222" i="16"/>
  <c r="G79" i="16"/>
  <c r="G246" i="16"/>
  <c r="G271" i="16"/>
  <c r="G264" i="16"/>
  <c r="G33" i="16"/>
  <c r="G233" i="16"/>
  <c r="G193" i="16"/>
  <c r="G299" i="16"/>
  <c r="G42" i="16"/>
  <c r="G94" i="16"/>
  <c r="G234" i="16"/>
  <c r="G147" i="16"/>
  <c r="G237" i="16"/>
  <c r="G232" i="16"/>
  <c r="G258" i="16"/>
  <c r="G110" i="16"/>
  <c r="G36" i="16"/>
  <c r="G228" i="16"/>
  <c r="G225" i="16"/>
  <c r="G265" i="16"/>
  <c r="G215" i="16"/>
  <c r="G108" i="16"/>
  <c r="G135" i="16"/>
  <c r="G32" i="16"/>
  <c r="G40" i="16"/>
  <c r="G175" i="16"/>
  <c r="G291" i="16"/>
  <c r="G16" i="16"/>
  <c r="G282" i="16"/>
  <c r="G82" i="16"/>
  <c r="G20" i="16"/>
  <c r="G19" i="16"/>
  <c r="G128" i="16"/>
  <c r="G87" i="16"/>
  <c r="G191" i="16"/>
  <c r="G61" i="16"/>
  <c r="G243" i="16"/>
  <c r="G24" i="16"/>
  <c r="G214" i="16"/>
  <c r="G50" i="16"/>
  <c r="G210" i="16"/>
  <c r="G202" i="16"/>
  <c r="G251" i="16"/>
  <c r="G146" i="16"/>
  <c r="G143" i="16"/>
  <c r="G47" i="16"/>
  <c r="G73" i="16"/>
  <c r="G149" i="16"/>
  <c r="G173" i="16"/>
  <c r="G266" i="16"/>
  <c r="G145" i="16"/>
  <c r="G151" i="16"/>
  <c r="G91" i="16"/>
  <c r="G261" i="16"/>
  <c r="G270" i="16"/>
  <c r="G296" i="16"/>
  <c r="G274" i="16"/>
  <c r="G207" i="16"/>
  <c r="G276" i="16"/>
  <c r="G201" i="16"/>
  <c r="G83" i="16"/>
  <c r="G199" i="16"/>
  <c r="G294" i="16"/>
  <c r="G203" i="16"/>
  <c r="G259" i="16"/>
  <c r="G13" i="16"/>
  <c r="G53" i="16"/>
  <c r="G230" i="16"/>
  <c r="G102" i="16"/>
  <c r="G279" i="16"/>
  <c r="G28" i="16"/>
  <c r="G65" i="16"/>
  <c r="G31" i="16"/>
  <c r="G45" i="16"/>
  <c r="G29" i="16"/>
  <c r="G69" i="16"/>
  <c r="G167" i="16"/>
  <c r="G58" i="16"/>
  <c r="G303" i="16"/>
  <c r="G292" i="16"/>
  <c r="G275" i="16"/>
  <c r="G169" i="16"/>
  <c r="G229" i="16"/>
  <c r="G262" i="16"/>
  <c r="G180" i="16"/>
  <c r="G168" i="16"/>
  <c r="G156" i="16"/>
  <c r="G137" i="16"/>
  <c r="G126" i="16"/>
  <c r="G295" i="16"/>
  <c r="G138" i="16"/>
  <c r="G130" i="16"/>
  <c r="G220" i="16"/>
  <c r="G208" i="16"/>
  <c r="G245" i="16"/>
  <c r="G283" i="16"/>
  <c r="G14" i="16"/>
  <c r="G293" i="16"/>
  <c r="G184" i="16"/>
  <c r="G51" i="16"/>
  <c r="G34" i="16"/>
  <c r="G88" i="16"/>
  <c r="G67" i="16"/>
  <c r="G159" i="16"/>
  <c r="G178" i="16"/>
  <c r="G247" i="16"/>
  <c r="G46" i="16"/>
  <c r="G15" i="16"/>
  <c r="G57" i="16"/>
  <c r="G152" i="16"/>
  <c r="G252" i="16"/>
  <c r="G127" i="16"/>
  <c r="G123" i="16"/>
  <c r="G182" i="16"/>
  <c r="G90" i="16"/>
  <c r="G120" i="16"/>
  <c r="G101" i="16"/>
  <c r="G255" i="16"/>
  <c r="G112" i="16"/>
  <c r="G163" i="16"/>
  <c r="G297" i="16"/>
  <c r="G117" i="16"/>
  <c r="G54" i="16"/>
  <c r="G298" i="16"/>
  <c r="G122" i="16"/>
  <c r="G268" i="16"/>
  <c r="G111" i="16"/>
  <c r="G64" i="16"/>
  <c r="G131" i="16"/>
  <c r="G289" i="16"/>
  <c r="G248" i="16"/>
  <c r="G44" i="16"/>
  <c r="G12" i="16"/>
  <c r="G86" i="16"/>
  <c r="G205" i="16"/>
  <c r="G140" i="16"/>
  <c r="G216" i="16"/>
  <c r="G106" i="16"/>
  <c r="G209" i="16"/>
  <c r="G93" i="16"/>
  <c r="G96" i="16"/>
  <c r="G119" i="16"/>
  <c r="G74" i="16"/>
  <c r="G49" i="16"/>
  <c r="G56" i="16"/>
  <c r="G70" i="16"/>
  <c r="G155" i="16"/>
  <c r="G254" i="16"/>
  <c r="G92" i="16"/>
  <c r="G174" i="16"/>
  <c r="G273" i="16"/>
  <c r="G35" i="16"/>
  <c r="G218" i="16"/>
  <c r="G39" i="16"/>
  <c r="G114" i="16"/>
  <c r="G109" i="16"/>
  <c r="G41" i="16"/>
  <c r="G11" i="16"/>
  <c r="G157" i="16"/>
  <c r="G161" i="16"/>
  <c r="G263" i="16"/>
  <c r="G26" i="16"/>
  <c r="G213" i="16"/>
  <c r="G196" i="16"/>
  <c r="G256" i="16"/>
  <c r="G206" i="16"/>
  <c r="G217" i="16"/>
  <c r="G78" i="16"/>
  <c r="G103" i="16"/>
  <c r="G176" i="16"/>
  <c r="G17" i="16"/>
  <c r="G100" i="16"/>
  <c r="G115" i="16"/>
  <c r="G253" i="16"/>
  <c r="G235" i="16"/>
  <c r="G181" i="16"/>
  <c r="G142" i="16"/>
  <c r="G48" i="16"/>
  <c r="G133" i="16"/>
  <c r="G132" i="16"/>
  <c r="G85" i="16"/>
  <c r="G80" i="16"/>
  <c r="G183" i="16"/>
  <c r="G81" i="16"/>
  <c r="G63" i="16"/>
  <c r="G107" i="16"/>
  <c r="G278" i="16"/>
  <c r="G277" i="16"/>
  <c r="G280" i="16"/>
  <c r="G290" i="16"/>
  <c r="G240" i="16"/>
  <c r="G170" i="16"/>
  <c r="G172" i="16"/>
  <c r="G194" i="16"/>
  <c r="G30" i="16"/>
  <c r="G189" i="16"/>
  <c r="G150" i="16"/>
  <c r="G60" i="16"/>
  <c r="G134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tc={23AA37ED-F7AF-41EA-B758-35BFC08098A5}</author>
    <author>tc={FAAE8147-44E3-4CAF-B6D6-065A2B8E500B}</author>
    <author>tc={9CEBD4D0-64B3-4235-AD15-AB6CEA0A990D}</author>
  </authors>
  <commentList>
    <comment ref="E9" authorId="0" shapeId="0" xr:uid="{23AA37ED-F7AF-41EA-B758-35BFC08098A5}">
      <text>
        <t>[Kommenttiketju]
Excel-versiosi avulla voit lukea tämän kommenttiketjun, mutta siihen tehdyt muutokset poistetaan, jos tiedosto avataan uudemmassa Excel-versiossa. Lisätietoja: https://go.microsoft.com/fwlink/?linkid=870924
Kommentti:
    Sote-erät tarkemmin Vertailu 2 -välilehdellä.</t>
      </text>
    </comment>
    <comment ref="M9" authorId="1" shapeId="0" xr:uid="{FAAE8147-44E3-4CAF-B6D6-065A2B8E500B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AB9" authorId="2" shapeId="0" xr:uid="{9CEBD4D0-64B3-4235-AD15-AB6CEA0A990D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tc={DC912463-722C-4AC7-BA7E-D8363B64FC75}</author>
    <author>tc={A58117FB-9DA9-4298-AFF7-04B08C986B9D}</author>
  </authors>
  <commentList>
    <comment ref="F3" authorId="0" shapeId="0" xr:uid="{DC912463-722C-4AC7-BA7E-D8363B64FC75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31.12.2021</t>
      </text>
    </comment>
    <comment ref="G3" authorId="1" shapeId="0" xr:uid="{A58117FB-9DA9-4298-AFF7-04B08C986B9D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tc={4832880D-9380-4199-9F75-FEB7957964A3}</author>
    <author>tc={99FF31D8-B537-44A3-9F8D-B7A38815A704}</author>
  </authors>
  <commentList>
    <comment ref="B23" authorId="0" shapeId="0" xr:uid="{4832880D-9380-4199-9F75-FEB7957964A3}">
      <text>
        <t>[Kommenttiketju]
Excel-versiosi avulla voit lukea tämän kommenttiketjun, mutta siihen tehdyt muutokset poistetaan, jos tiedosto avataan uudemmassa Excel-versiossa. Lisätietoja: https://go.microsoft.com/fwlink/?linkid=870924
Kommentti:
    Poistui sote-uudistuksen myötä 2023 alkaen.</t>
      </text>
    </comment>
    <comment ref="C33" authorId="1" shapeId="0" xr:uid="{99FF31D8-B537-44A3-9F8D-B7A38815A704}">
      <text>
        <t>[Kommenttiketju]
Excel-versiosi avulla voit lukea tämän kommenttiketjun, mutta siihen tehdyt muutokset poistetaan, jos tiedosto avataan uudemmassa Excel-versiossa. Lisätietoja: https://go.microsoft.com/fwlink/?linkid=870924
Kommentti:
    Uusi TE-kriteeri 2025-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tc={BAE8A6C6-2B85-4A88-B83D-6572EA647D50}</author>
    <author>tc={B387FACF-075C-4770-BB16-140ACB5D83EE}</author>
  </authors>
  <commentList>
    <comment ref="M9" authorId="0" shapeId="0" xr:uid="{BAE8A6C6-2B85-4A88-B83D-6572EA647D50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Y9" authorId="1" shapeId="0" xr:uid="{B387FACF-075C-4770-BB16-140ACB5D83EE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tc={7F80B846-F214-47AC-A810-410DD1CC6EF4}</author>
    <author>tc={5F921585-CDB2-40FA-8FDD-797F31462874}</author>
  </authors>
  <commentList>
    <comment ref="G9" authorId="0" shapeId="0" xr:uid="{7F80B846-F214-47AC-A810-410DD1CC6EF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31.12.2021</t>
      </text>
    </comment>
    <comment ref="H9" authorId="1" shapeId="0" xr:uid="{5F921585-CDB2-40FA-8FDD-797F3146287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tc={E0DCA46B-90B0-4A03-B440-BD3FAC49C6BF}</author>
    <author>tc={2D46A507-79B5-432C-8F5C-0313489DA4B8}</author>
  </authors>
  <commentList>
    <comment ref="H9" authorId="0" shapeId="0" xr:uid="{E0DCA46B-90B0-4A03-B440-BD3FAC49C6BF}">
      <text>
        <t>[Kommenttiketju]
Excel-versiosi avulla voit lukea tämän kommenttiketjun, mutta siihen tehdyt muutokset poistetaan, jos tiedosto avataan uudemmassa Excel-versiossa. Lisätietoja: https://go.microsoft.com/fwlink/?linkid=870924
Kommentti:
    Sote-erät = muutosrajoitin (K) ja järjestelmämuutoksen tasaus (M).</t>
      </text>
    </comment>
    <comment ref="I9" authorId="1" shapeId="0" xr:uid="{2D46A507-79B5-432C-8F5C-0313489DA4B8}">
      <text>
        <t>[Kommenttiketju]
Excel-versiosi avulla voit lukea tämän kommenttiketjun, mutta siihen tehdyt muutokset poistetaan, jos tiedosto avataan uudemmassa Excel-versiossa. Lisätietoja: https://go.microsoft.com/fwlink/?linkid=870924
Kommentti:
    Sote-erät = muutosrajoitin (L), järjestelmämuutoksen tasaus (N) sekä jälkikäteistarkistuksesta johtuva lisäsiirtotarve (O) ja määräaikainen lisäys (P).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tc={2B59C523-53DE-4B94-8E9D-BCDE1207B21E}</author>
    <author>tc={97FAB11B-6008-4BC0-8F91-68E954B14483}</author>
    <author>tc={DF33B97B-2443-4203-8AF9-2BB6A8AADC9D}</author>
    <author>tc={BAA967ED-6528-4773-8660-8DB8A15E2FAC}</author>
    <author>tc={5262DF5A-1B1A-473A-992A-D90117D4C664}</author>
    <author>tc={D3C9F5C0-6959-4972-AEBC-229B7A4CEB42}</author>
    <author>tc={3E0059E4-3C83-4AB2-8746-CB3E16E47EC7}</author>
    <author>tc={D38030A2-E512-47E9-BA8C-213A355017D3}</author>
    <author>tc={02DBA420-7477-4A81-A6F3-D136431558D5}</author>
    <author>tc={F114200E-CE57-4B02-A4C0-96BF2FD561C9}</author>
    <author>tc={CB47F135-8011-4F66-97FA-349A56822AB0}</author>
    <author>tc={E65DCC6D-000C-4997-A54A-2184D009E791}</author>
    <author>tc={38278D45-F0FD-45AA-BE6A-EEACF42E2500}</author>
    <author>tc={C97ED1EF-1F80-4D12-B86B-97D51371ED86}</author>
    <author>tc={1D35ED45-6E18-4927-8133-2D8F36FE83E6}</author>
    <author>tc={4DE98836-7C8E-4DF8-A525-3B26BAADF1CB}</author>
  </authors>
  <commentList>
    <comment ref="C9" authorId="0" shapeId="0" xr:uid="{2B59C523-53DE-4B94-8E9D-BCDE1207B21E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Nämä ennakolliset tiedot vuoden 2023 laskennan pohjana.
</t>
      </text>
    </comment>
    <comment ref="D9" authorId="1" shapeId="0" xr:uid="{97FAB11B-6008-4BC0-8F91-68E954B14483}">
      <text>
        <t>[Kommenttiketju]
Excel-versiosi avulla voit lukea tämän kommenttiketjun, mutta siihen tehdyt muutokset poistetaan, jos tiedosto avataan uudemmassa Excel-versiossa. Lisätietoja: https://go.microsoft.com/fwlink/?linkid=870924
Kommentti:
    Nämä lopulliset tiedot vuoden 2024 laskennan pohjana.</t>
      </text>
    </comment>
    <comment ref="H9" authorId="2" shapeId="0" xr:uid="{DF33B97B-2443-4203-8AF9-2BB6A8AADC9D}">
      <text>
        <t>[Kommenttiketju]
Excel-versiosi avulla voit lukea tämän kommenttiketjun, mutta siihen tehdyt muutokset poistetaan, jos tiedosto avataan uudemmassa Excel-versiossa. Lisätietoja: https://go.microsoft.com/fwlink/?linkid=870924
Kommentti:
    Nämä ennakolliset tiedot vuoden 2023 valtionosuuksien laskennan pohjana.</t>
      </text>
    </comment>
    <comment ref="I9" authorId="3" shapeId="0" xr:uid="{BAA967ED-6528-4773-8660-8DB8A15E2FAC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Nämä lopulliset tiedot vuoden 2024 laskennan pohjana.
</t>
      </text>
    </comment>
    <comment ref="M9" authorId="4" shapeId="0" xr:uid="{5262DF5A-1B1A-473A-992A-D90117D4C66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Jos siirtyvät tulot ovat suuremmat kuin kustannukset, luku on negatiivinen, koska uudistus olisi kunnan taloutta heikentävä.
</t>
      </text>
    </comment>
    <comment ref="N9" authorId="5" shapeId="0" xr:uid="{D3C9F5C0-6959-4972-AEBC-229B7A4CEB4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Muutosrajoittimella kompensoidaan 60 % kustannusten ja tulojen erotuksesta. Vuoden 2023 laskelma sis.neutralisoinnin 0,26 €/asukas.</t>
      </text>
    </comment>
    <comment ref="O9" authorId="6" shapeId="0" xr:uid="{3E0059E4-3C83-4AB2-8746-CB3E16E47EC7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Nykyinen tasapaino 2023  = verorahoitus-toimintakate-poistot v. 2022 arviotietojen mukaan.
</t>
      </text>
    </comment>
    <comment ref="P9" authorId="7" shapeId="0" xr:uid="{D38030A2-E512-47E9-BA8C-213A355017D3}">
      <text>
        <t>[Kommenttiketju]
Excel-versiosi avulla voit lukea tämän kommenttiketjun, mutta siihen tehdyt muutokset poistetaan, jos tiedosto avataan uudemmassa Excel-versiossa. Lisätietoja: https://go.microsoft.com/fwlink/?linkid=870924
Kommentti:
    Kunnan talouden tasapaino (vuosikate-poistot), kun vähennetään siirtyvät tulot ja kustannukset ja muutosrajoittimen vaikutus on laskettu mukaan.</t>
      </text>
    </comment>
    <comment ref="Q9" authorId="8" shapeId="0" xr:uid="{02DBA420-7477-4A81-A6F3-D136431558D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Valtionosuutta lisätään tai vähennetään, että kunnan talouden tasapaino vastaa uudistusta edeltänyttä tilannetta (nykyinen tasapaino) + lääkärihelikopteriraha 4 €/as.</t>
      </text>
    </comment>
    <comment ref="T9" authorId="9" shapeId="0" xr:uid="{F114200E-CE57-4B02-A4C0-96BF2FD561C9}">
      <text>
        <t>[Kommenttiketju]
Excel-versiosi avulla voit lukea tämän kommenttiketjun, mutta siihen tehdyt muutokset poistetaan, jos tiedosto avataan uudemmassa Excel-versiossa. Lisätietoja: https://go.microsoft.com/fwlink/?linkid=870924
Kommentti:
    Jos siirtyvät tulot ovat suuremmat kuin kustannukset, luku on negatiivinen, koska uudistus olisi kunnan taloutta heikentävä.</t>
      </text>
    </comment>
    <comment ref="U9" authorId="10" shapeId="0" xr:uid="{CB47F135-8011-4F66-97FA-349A56822AB0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Muutosrajoittimella kompensoidaan 60 % kustannusten ja tulojen erotuksesta.</t>
      </text>
    </comment>
    <comment ref="V9" authorId="11" shapeId="0" xr:uid="{E65DCC6D-000C-4997-A54A-2184D009E791}">
      <text>
        <t>[Kommenttiketju]
Excel-versiosi avulla voit lukea tämän kommenttiketjun, mutta siihen tehdyt muutokset poistetaan, jos tiedosto avataan uudemmassa Excel-versiossa. Lisätietoja: https://go.microsoft.com/fwlink/?linkid=870924
Kommentti:
    Nykyinen tasapaino 2024 = verorahoitus-toimintakate-poistot v. 2022 lopullisten tietojen mukaan.</t>
      </text>
    </comment>
    <comment ref="W9" authorId="12" shapeId="0" xr:uid="{38278D45-F0FD-45AA-BE6A-EEACF42E2500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Kunnan talouden tasapaino (vuosikate-poistot), kun vähennetään siirtyvät tulot ja kustannukset ja muutosrajoittimen vaikutus on laskettu mukaan.
</t>
      </text>
    </comment>
    <comment ref="X9" authorId="13" shapeId="0" xr:uid="{C97ED1EF-1F80-4D12-B86B-97D51371ED86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Valtionosuutta lisätään tai vähennetään, että kunnan talouden tasapaino vastaa uudistusta edeltänyttä tilannetta (nykyinen tasapaino) +- 15 €/as.</t>
      </text>
    </comment>
    <comment ref="Y9" authorId="14" shapeId="0" xr:uid="{1D35ED45-6E18-4927-8133-2D8F36FE83E6}">
      <text>
        <t>[Kommenttiketju]
Excel-versiosi avulla voit lukea tämän kommenttiketjun, mutta siihen tehdyt muutokset poistetaan, jos tiedosto avataan uudemmassa Excel-versiossa. Lisätietoja: https://go.microsoft.com/fwlink/?linkid=870924
Kommentti:
    Pysyvä tasasuuruinen n. 90 €/as. vähennys kaikkien kuntien valtionosuuksiin paikkaamaan siirtyvien verotulojen jättämää aukkoa.</t>
      </text>
    </comment>
    <comment ref="Z9" authorId="15" shapeId="0" xr:uid="{4DE98836-7C8E-4DF8-A525-3B26BAADF1CB}">
      <text>
        <t>[Kommenttiketju]
Excel-versiosi avulla voit lukea tämän kommenttiketjun, mutta siihen tehdyt muutokset poistetaan, jos tiedosto avataan uudemmassa Excel-versiossa. Lisätietoja: https://go.microsoft.com/fwlink/?linkid=870924
Kommentti:
    Määräaikainen tasasuuruinen lisäys €/as., ettei pysyvä vähennys vaikuta vielä vuoden 2024 valtionosuuksiin.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tc={7CC3DABA-76E9-4331-A48B-FE39ED1AFD32}</author>
    <author>tc={4CE8F91E-EA9D-4D09-8344-1DCE060E297C}</author>
    <author>tc={6EF0FD0A-4E0B-4F5A-BCA3-712ADF3C537F}</author>
  </authors>
  <commentList>
    <comment ref="E9" authorId="0" shapeId="0" xr:uid="{7CC3DABA-76E9-4331-A48B-FE39ED1AFD32}">
      <text>
        <t>[Kommenttiketju]
Excel-versiosi avulla voit lukea tämän kommenttiketjun, mutta siihen tehdyt muutokset poistetaan, jos tiedosto avataan uudemmassa Excel-versiossa. Lisätietoja: https://go.microsoft.com/fwlink/?linkid=870924
Kommentti:
    Sarake D = E+F+G. Siis sarake E näyttää, mikä on kunnan peruspalvelujen puhdas valtionosuus ilman sote-uudistuksen vaikutusta.</t>
      </text>
    </comment>
    <comment ref="F9" authorId="1" shapeId="0" xr:uid="{4CE8F91E-EA9D-4D09-8344-1DCE060E297C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G9" authorId="2" shapeId="0" xr:uid="{6EF0FD0A-4E0B-4F5A-BCA3-712ADF3C537F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tc={DC0AA39E-8FFF-48A0-ACF5-77E223426460}</author>
    <author>tc={745418E9-B705-4110-BCB0-BFA2F0BE68AD}</author>
    <author>tc={A695BF96-95A6-4396-8D92-0F2708A09CFC}</author>
  </authors>
  <commentList>
    <comment ref="E9" authorId="0" shapeId="0" xr:uid="{DC0AA39E-8FFF-48A0-ACF5-77E223426460}">
      <text>
        <t>[Kommenttiketju]
Excel-versiosi avulla voit lukea tämän kommenttiketjun, mutta siihen tehdyt muutokset poistetaan, jos tiedosto avataan uudemmassa Excel-versiossa. Lisätietoja: https://go.microsoft.com/fwlink/?linkid=870924
Kommentti:
    Sote-erät tarkemmin Vertailu 2 -välilehdellä.</t>
      </text>
    </comment>
    <comment ref="M9" authorId="1" shapeId="0" xr:uid="{745418E9-B705-4110-BCB0-BFA2F0BE68AD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Z9" authorId="2" shapeId="0" xr:uid="{A695BF96-95A6-4396-8D92-0F2708A09CFC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tc={7C1F350B-C1E1-4441-8E78-490A75FCF4D5}</author>
  </authors>
  <commentList>
    <comment ref="T9" authorId="0" shapeId="0" xr:uid="{7C1F350B-C1E1-4441-8E78-490A75FCF4D5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tc={096B10D3-A0A3-4B15-AB02-6AE3DDCC78EC}</author>
  </authors>
  <commentList>
    <comment ref="T9" authorId="0" shapeId="0" xr:uid="{096B10D3-A0A3-4B15-AB02-6AE3DDCC78EC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sharedStrings.xml><?xml version="1.0" encoding="utf-8"?>
<sst xmlns="http://schemas.openxmlformats.org/spreadsheetml/2006/main" count="4403" uniqueCount="697">
  <si>
    <t>Aineiston nimi: Kuntien valtionosuudet 2024</t>
  </si>
  <si>
    <t>Yhteyshenkilö: Olli Riikonen, puh. 050 477 5619, olli.riikonen@kuntaliitto.fi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</si>
  <si>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</si>
  <si>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</si>
  <si>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</si>
  <si>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</si>
  <si>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</si>
  <si>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</si>
  <si>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</si>
  <si>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Kuntien valtionosuudet ja veromenetysten korvaukset 2024, yhteenveto</t>
  </si>
  <si>
    <t>Vuoden 2023 valtionosuudet</t>
  </si>
  <si>
    <t>Lähteet: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</si>
  <si>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</si>
  <si>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</si>
  <si>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</si>
  <si>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</si>
  <si>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31.12.2022</t>
  </si>
  <si>
    <t>Peruspalvelujen valtionosuus ilman tasausta ja ilman sote-eriä</t>
  </si>
  <si>
    <t>Sote-erät yhteensä</t>
  </si>
  <si>
    <t>5501 Peruspalvelujen valtionosuus ilman tasausta (sis. sote-erät)</t>
  </si>
  <si>
    <t>5502 Verotuloihin perustuva valtionosuuksien tasaus</t>
  </si>
  <si>
    <t xml:space="preserve">Kunnan  peruspalvelujen valtionosuus yhteensä (F+G) </t>
  </si>
  <si>
    <t xml:space="preserve">5890 Veromenetysten korvaus        </t>
  </si>
  <si>
    <t>VM:n valtionosuudet ja veromenetysten korvaus yhteensä</t>
  </si>
  <si>
    <t>5701 Opetus- ja kulttuuritoimen valtionosuus (ns. OKM-vos)</t>
  </si>
  <si>
    <t>Kunnan valtionosuudet yhteensä (J+K)</t>
  </si>
  <si>
    <t>Kotikunta-korvaukset, netto</t>
  </si>
  <si>
    <t>Valtionosuus-maksatus (valtionosuudet L + kotikunta-korvaukset M)</t>
  </si>
  <si>
    <t>Kunnan valtionosuudet yhteensä (L) €/as.</t>
  </si>
  <si>
    <t>Valtionosuus-maksatus (L+M) €/as.</t>
  </si>
  <si>
    <t>Maakunta-nro</t>
  </si>
  <si>
    <t>Hyvin-vointi-alue-nro</t>
  </si>
  <si>
    <t>Valtionosuuksien muutos yhteensä € 2023-24</t>
  </si>
  <si>
    <t>Muutos yhteensä %</t>
  </si>
  <si>
    <t>Muutos yhteensä €/as.</t>
  </si>
  <si>
    <t>Asukasluku 31.12.2021</t>
  </si>
  <si>
    <t>5501 Peruspalvelujen valtionosuus ilman tasausta (sis. sote-erät eli muutosrajoitin ja siirtymätasaus)</t>
  </si>
  <si>
    <t>Kunnan  peruspalvelujen valtionosuus yhteensä</t>
  </si>
  <si>
    <t>5701 Opetus- ja kulttuuritoimen valtionosuus</t>
  </si>
  <si>
    <t>Valtionosuudet yhteensä</t>
  </si>
  <si>
    <t>Valtionosuudet yhteensä €/as.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</si>
  <si>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</si>
  <si>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</si>
  <si>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</si>
  <si>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</si>
  <si>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</si>
  <si>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</si>
  <si>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</si>
  <si>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</si>
  <si>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</si>
  <si>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</si>
  <si>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</si>
  <si>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</si>
  <si>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</si>
  <si>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</si>
  <si>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</si>
  <si>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</si>
  <si>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</si>
  <si>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</si>
  <si>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</si>
  <si>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</si>
  <si>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</si>
  <si>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</si>
  <si>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</si>
  <si>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</si>
  <si>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</si>
  <si>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</si>
  <si>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</si>
  <si>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</si>
  <si>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</si>
  <si>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</si>
  <si>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</si>
  <si>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</si>
  <si>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</si>
  <si>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</si>
  <si>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</si>
  <si>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</si>
  <si>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</si>
  <si>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</si>
  <si>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</si>
  <si>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</si>
  <si>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</si>
  <si>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</si>
  <si>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</si>
  <si>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</si>
  <si>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</si>
  <si>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</si>
  <si>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</si>
  <si>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</si>
  <si>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</si>
  <si>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</si>
  <si>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</si>
  <si>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</si>
  <si>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</si>
  <si>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</si>
  <si>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</si>
  <si>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</si>
  <si>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</si>
  <si>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</si>
  <si>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</si>
  <si>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</si>
  <si>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</si>
  <si>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</si>
  <si>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</si>
  <si>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</si>
  <si>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</si>
  <si>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</si>
  <si>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</si>
  <si>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</si>
  <si>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</si>
  <si>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</si>
  <si>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</si>
  <si>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</si>
  <si>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</si>
  <si>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</si>
  <si>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</si>
  <si>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</si>
  <si>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</si>
  <si>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</si>
  <si>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</si>
  <si>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</si>
  <si>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</si>
  <si>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</si>
  <si>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</si>
  <si>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</si>
  <si>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</si>
  <si>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</si>
  <si>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</si>
  <si>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</si>
  <si>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</si>
  <si>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</si>
  <si>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</si>
  <si>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</si>
  <si>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</si>
  <si>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</si>
  <si>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</si>
  <si>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</si>
  <si>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</si>
  <si>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</si>
  <si>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</si>
  <si>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</si>
  <si>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</si>
  <si>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</si>
  <si>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</si>
  <si>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</si>
  <si>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</si>
  <si>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</si>
  <si>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</si>
  <si>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</si>
  <si>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</si>
  <si>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</si>
  <si>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</si>
  <si>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</si>
  <si>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</si>
  <si>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</si>
  <si>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</si>
  <si>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</si>
  <si>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</si>
  <si>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</si>
  <si>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</si>
  <si>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</si>
  <si>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</si>
  <si>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</si>
  <si>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</si>
  <si>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</si>
  <si>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</si>
  <si>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</si>
  <si>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</si>
  <si>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</si>
  <si>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</si>
  <si>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</si>
  <si>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</si>
  <si>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</si>
  <si>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</si>
  <si>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</si>
  <si>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</si>
  <si>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</si>
  <si>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</si>
  <si>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</si>
  <si>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</si>
  <si>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</si>
  <si>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</si>
  <si>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</si>
  <si>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</si>
  <si>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</si>
  <si>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</si>
  <si>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</si>
  <si>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</si>
  <si>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</si>
  <si>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</si>
  <si>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</si>
  <si>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</si>
  <si>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</si>
  <si>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</si>
  <si>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</si>
  <si>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</si>
  <si>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</si>
  <si>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</si>
  <si>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</si>
  <si>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</si>
  <si>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</si>
  <si>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</si>
  <si>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</si>
  <si>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</si>
  <si>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</si>
  <si>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</si>
  <si>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</si>
  <si>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</si>
  <si>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</si>
  <si>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</si>
  <si>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</si>
  <si>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</si>
  <si>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</si>
  <si>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</si>
  <si>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</si>
  <si>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</si>
  <si>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</si>
  <si>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</si>
  <si>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</si>
  <si>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</si>
  <si>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</si>
  <si>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</si>
  <si>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</si>
  <si>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</si>
  <si>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</si>
  <si>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</si>
  <si>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</si>
  <si>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</si>
  <si>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</si>
  <si>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</si>
  <si>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</si>
  <si>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</si>
  <si>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</si>
  <si>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</si>
  <si>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</si>
  <si>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</si>
  <si>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</si>
  <si>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</si>
  <si>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</si>
  <si>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</si>
  <si>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</si>
  <si>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</si>
  <si>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</si>
  <si>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</si>
  <si>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</si>
  <si>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</si>
  <si>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</si>
  <si>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</si>
  <si>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</si>
  <si>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</si>
  <si>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</si>
  <si>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</si>
  <si>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</si>
  <si>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</si>
  <si>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</si>
  <si>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</si>
  <si>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</si>
  <si>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</si>
  <si>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</si>
  <si>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</si>
  <si>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</si>
  <si>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</si>
  <si>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</si>
  <si>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</si>
  <si>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</si>
  <si>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</si>
  <si>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</si>
  <si>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</si>
  <si>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</si>
  <si>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</si>
  <si>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</si>
  <si>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</si>
  <si>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</si>
  <si>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</si>
  <si>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</si>
  <si>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</si>
  <si>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</si>
  <si>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</si>
  <si>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</si>
  <si>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</si>
  <si>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</si>
  <si>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</si>
  <si>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</si>
  <si>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</si>
  <si>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</si>
  <si>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</si>
  <si>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</si>
  <si>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</si>
  <si>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</si>
  <si>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</si>
  <si>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</si>
  <si>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</si>
  <si>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</si>
  <si>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</si>
  <si>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</si>
  <si>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</si>
  <si>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</si>
  <si>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</si>
  <si>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</si>
  <si>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</si>
  <si>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</si>
  <si>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</si>
  <si>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</si>
  <si>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</si>
  <si>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</si>
  <si>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</si>
  <si>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</si>
  <si>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</si>
  <si>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</si>
  <si>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</si>
  <si>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</si>
  <si>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</si>
  <si>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</si>
  <si>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</si>
  <si>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</si>
  <si>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</si>
  <si>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</si>
  <si>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</si>
  <si>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</si>
  <si>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</si>
  <si>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</si>
  <si>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</si>
  <si>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</si>
  <si>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</si>
  <si>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</si>
  <si>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</si>
  <si>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</si>
  <si>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</si>
  <si>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</si>
  <si>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</si>
  <si>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</si>
  <si>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</si>
  <si>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</si>
  <si>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</si>
  <si>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</si>
  <si>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Kotikuntakorvaustulot ja -menot vuonna 2024</t>
  </si>
  <si>
    <t xml:space="preserve">Kuntien valtionosuusmaksatuksen yhteydessä maksettavat esi- ja perusopetuksen kotikuntakorvaukset </t>
  </si>
  <si>
    <t xml:space="preserve">erotetaan valtionosuustilityksistä. Kotikuntakorvaustulot kirjataan myyntituottoihin ja </t>
  </si>
  <si>
    <t>kotikuntakorvausmenot asiakaspalvelujen ostoihin.</t>
  </si>
  <si>
    <t>Kuntanro</t>
  </si>
  <si>
    <t>Kotikunta-korvaukset, tulot</t>
  </si>
  <si>
    <t>Kotikunta-korvaukset, menot</t>
  </si>
  <si>
    <r>
      <t xml:space="preserve">Kuntien valtionosuudet ja veromenetysten korvaukset 2023, yhteenveto </t>
    </r>
    <r>
      <rPr>
        <b/>
        <i/>
        <u/>
        <sz val="18"/>
        <color rgb="FFFF0000"/>
        <rFont val="Work Sans"/>
        <scheme val="minor"/>
      </rPr>
      <t>€/asukas</t>
    </r>
  </si>
  <si>
    <t>Kuntien valtionosuudet ja veromenetysten korvaukset 2022, yhteenveto</t>
  </si>
  <si>
    <t>Päivitys 10.1.2023</t>
  </si>
  <si>
    <t>VM:n valtionosuuslaskelma 29.12.2022</t>
  </si>
  <si>
    <t>Peruspalvelujen valtionosuuksien laskentatiedot vuodelle 2022, VM/KAO 8.7.2022</t>
  </si>
  <si>
    <t>VM:n sivuilla laskelma sisältää yksityiskohtaisen peruspalveluiden valtionosuuksien erittelyn</t>
  </si>
  <si>
    <t>Opetus- ja kulttuuritoimen valtionosuudet vuodelle 2023, OPH 20.12.2023</t>
  </si>
  <si>
    <t>Huom! Jos katsot tietoja OPH:n palvelusta, vieritä sivua riittävästi alaspäin löytääksesi kuntien tiedot</t>
  </si>
  <si>
    <t>Opetus- ja kulttuuritoimen valtionosuudet vuodelle 2022, OPH 20.12.2022</t>
  </si>
  <si>
    <t>Muutoslaskelmat KL/OR</t>
  </si>
  <si>
    <t>Huom! Kotikuntakorvaukset erillisellä välilehdellä</t>
  </si>
  <si>
    <r>
      <t xml:space="preserve">Peruspalvelujen valtionosuus </t>
    </r>
    <r>
      <rPr>
        <i/>
        <u/>
        <sz val="9"/>
        <rFont val="Arial Narrow"/>
        <family val="2"/>
      </rPr>
      <t>ilman tasausta</t>
    </r>
    <r>
      <rPr>
        <i/>
        <u/>
        <sz val="9"/>
        <color rgb="FFFF0000"/>
        <rFont val="Arial Narrow"/>
        <family val="2"/>
      </rPr>
      <t xml:space="preserve"> ja sote-eriä</t>
    </r>
    <r>
      <rPr>
        <i/>
        <sz val="9"/>
        <rFont val="Arial Narrow"/>
        <family val="2"/>
      </rPr>
      <t xml:space="preserve"> eli muutosrajoitinta ja siirtymätasausta</t>
    </r>
  </si>
  <si>
    <t>Sote-uudistuksen muutosrajoitin</t>
  </si>
  <si>
    <t>Sote-uudistuksen järjestelmä-muutoksen tasaus vuodelle 2023</t>
  </si>
  <si>
    <t>Kunnan  peruspalvelujen valtionosuus yhteensä (D+H)</t>
  </si>
  <si>
    <t>Valtionosuudet yhteensä (I+J+K)</t>
  </si>
  <si>
    <t>Valtionosuuksien muutos yhteensä 2022-23</t>
  </si>
  <si>
    <t>Perus-palveluiden valtion-osuuden muutos, %</t>
  </si>
  <si>
    <t>Veromenetysten korvauksen muutos (ml. verolykkäysten takaisinperintä), %</t>
  </si>
  <si>
    <t>Asukasluku 31.12.2020</t>
  </si>
  <si>
    <t>5501 Peruspalvelujen valtionosuus ilman tasausta</t>
  </si>
  <si>
    <t>Kunnan  peruspalvelujen valtionosuus yhteensä (D+E)</t>
  </si>
  <si>
    <t xml:space="preserve">5701 Opetus- ja kulttuuritoimen valtionosuus </t>
  </si>
  <si>
    <t>5890 Veromenetysten korvaus (ml. verolykkäysten takaisinperintä)</t>
  </si>
  <si>
    <t xml:space="preserve">Lähteet:  </t>
  </si>
  <si>
    <t>Siirtyvät kustannukset = kunnasta hyvinvointialueelle siirtyvien sote- ja pela-kustannusten vuosien 2021 ja 2022 summan keskiarvo nostettuna vuoden 2022 kustannustasoon.</t>
  </si>
  <si>
    <t>Siirtyvät tulot = kunnasta valtiolle hyvinvointialueiden rahoittamiseen  siirtyvät verotulot ja valtionosuudet</t>
  </si>
  <si>
    <t>nro</t>
  </si>
  <si>
    <t>Kunnat</t>
  </si>
  <si>
    <t>Koko maa</t>
  </si>
  <si>
    <t>Koski tl</t>
  </si>
  <si>
    <t>Kristiinankaup.</t>
  </si>
  <si>
    <t>Pedersören k.</t>
  </si>
  <si>
    <t>Vuoden 2023 ja 2024 valtionosuuksien vertailu</t>
  </si>
  <si>
    <t>Valtionosuuden sote-erät yhteensä 2023 K+M</t>
  </si>
  <si>
    <t>Valtionosuuden sote-erien vaikutus yhteensä 2024 L+N+O+P</t>
  </si>
  <si>
    <t>Sote-erien muutos 2023-24 I-H</t>
  </si>
  <si>
    <t>Sote-uudistuksen muutosrajoitin 2023</t>
  </si>
  <si>
    <t>Sote-uudistuksen muutosrajoitin 2024</t>
  </si>
  <si>
    <t>Sote-uudistuksen järjestelmä-muutoksen tasaus vuodelle 2024</t>
  </si>
  <si>
    <t>Jälkikäteis-tarkistuksesta johtuva valtionosuuden lisäsiirtotarve 2024</t>
  </si>
  <si>
    <t>5502 Verotuloihin perustuva valtionosuuksien tasaus 2023</t>
  </si>
  <si>
    <t>5502 Verotuloihin perustuva valtionosuuksien tasaus 2024</t>
  </si>
  <si>
    <t>5890 Veromenetysten korvaus 2023</t>
  </si>
  <si>
    <t>5890 Veromenetysten korvaus 2024</t>
  </si>
  <si>
    <t>VM:n valtionosuudet ja veromenetysten korvaus yhteensä 2023</t>
  </si>
  <si>
    <t>VM:n valtionosuudet ja veromenetysten korvaus yhteensä 2024</t>
  </si>
  <si>
    <t>5700 Opetus- ja kulttuuritoimen valtionosuus (ns. OKM-vos) 2023</t>
  </si>
  <si>
    <t>Kunnan valtionosuudet yhteensä 2023</t>
  </si>
  <si>
    <t>Kunnan valtionosuudet yhteensä 2024</t>
  </si>
  <si>
    <t>Valtionosuudet yhteensä, muutos 2023-24 AB-AA</t>
  </si>
  <si>
    <t>Valtionosuudet yhteensä €/as. 2023</t>
  </si>
  <si>
    <t>Valtionosuudet yhteensä €/as. 2024</t>
  </si>
  <si>
    <t>Vos-muutos €/as. AE-AD</t>
  </si>
  <si>
    <t>Muutos, %</t>
  </si>
  <si>
    <t>Syrjäisyys</t>
  </si>
  <si>
    <t>Saamen kotiseutu</t>
  </si>
  <si>
    <t>Väestön kasvu</t>
  </si>
  <si>
    <t>Yhteensä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</si>
  <si>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</si>
  <si>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</si>
  <si>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</si>
  <si>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</si>
  <si>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</si>
  <si>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</si>
  <si>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</si>
  <si>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</si>
  <si>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</si>
  <si>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</si>
  <si>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</si>
  <si>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</si>
  <si>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</si>
  <si>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</si>
  <si>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</si>
  <si>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</si>
  <si>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</si>
  <si>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</si>
  <si>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</si>
  <si>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</si>
  <si>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</si>
  <si>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</si>
  <si>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</si>
  <si>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</si>
  <si>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Työpaikkaomavaraisuus</t>
  </si>
  <si>
    <t>Kotikuntakorvaus</t>
  </si>
  <si>
    <t>Perusosa</t>
  </si>
  <si>
    <t>Yksikköhinta perusosaan tehtävän vähennyksen jälkeen</t>
  </si>
  <si>
    <t>Valtionosuuksien muutos yhteensä €/as. 2023-24</t>
  </si>
  <si>
    <t>Huomiota kannattaa kiinnittää erityisesti sote-erissä tapahtuneisiin muutoksiin. Ne selittävät valtaosan kunnan valtionosuusmuutoksesta.</t>
  </si>
  <si>
    <t>Sote-erien muutosta puolestaan selittävät kunnan muuttuneet siirtyvät kustannukset ja siirtyvät tulot. Tätä muutosta havainnollistetaan viereisellä Vertailu_1-välilehdellä.</t>
  </si>
  <si>
    <t>Määräaikainen lisäys kompensoimaan lisäsiirtotarpeen muutosta</t>
  </si>
  <si>
    <t>Kunta nro</t>
  </si>
  <si>
    <t>Manner-Suomi</t>
  </si>
  <si>
    <t>Kuntien valtionosuudet ja veromenetysten korvaukset €/asukas 2024, yhteenveto</t>
  </si>
  <si>
    <t>Järjestelmämuutoksen tasaus 2023</t>
  </si>
  <si>
    <t>Sote-erät yhteensä 2024</t>
  </si>
  <si>
    <t>Järjestelmämuutoksen tasaus 2024</t>
  </si>
  <si>
    <t>Sote-siirtolaskelman vaikutus kunnan valtionosuuksiin 2023 ja 2024</t>
  </si>
  <si>
    <t>Siirtyvien kustannusten ja tulojen erotus 2023</t>
  </si>
  <si>
    <t>Siirtyvien kustannusten ja tulojen erotus 2024</t>
  </si>
  <si>
    <t>Nykyinen tasapaino 2023</t>
  </si>
  <si>
    <t>Nykyinen tasapaino 2024</t>
  </si>
  <si>
    <t>Uusi tasapaino 2023</t>
  </si>
  <si>
    <t>Uusi tasapaino 2024</t>
  </si>
  <si>
    <t>Muutosrajoitin (60 % erotuksesta) 2024</t>
  </si>
  <si>
    <t>Määräaikainen lisäys kompensoimaan lisäsiirtotarpeen muutosta 2024</t>
  </si>
  <si>
    <t>Sote-erät (muutosrajoitin ja järjestelmämuutoksen tasaus) yhteensä 2023</t>
  </si>
  <si>
    <t>Muutos %</t>
  </si>
  <si>
    <t>Siirtyvät kustannukset (TP21+TA22) 2023</t>
  </si>
  <si>
    <t>Siirtyvät kustannukset TP21+TP22) 2024</t>
  </si>
  <si>
    <t>Siirtyvät tulot 2023</t>
  </si>
  <si>
    <t>Siirtyvien kustannusten muutos 2023-24</t>
  </si>
  <si>
    <t>Siirtyvien tulojen muutos 2023-24</t>
  </si>
  <si>
    <t>Siirtyvät tulot 2024</t>
  </si>
  <si>
    <t>Kuntien tasauselementit sote-uudistuksessa | Soteuudistus</t>
  </si>
  <si>
    <t>Muutosrajoitin (60 % erotuksesta) 2023</t>
  </si>
  <si>
    <t>Sote-erien muutos 2023-24</t>
  </si>
  <si>
    <t>Vuoden 2023 ja 2024 valtionosuuksien välisen muutoksen tärkein selittäjä on ero sote-kustannuksissa vuoden 2022 talousarvioiden ja tilinpäätösten välillä. Vuoden 2023 sote-erät määräytyivät arvioperusteisesti, kun vuoden 2024 valtionosuuslaskelmassa käytössä ovat lopulliset sote-siirtolaskelmat.</t>
  </si>
  <si>
    <t>Mitä ovat muutosrajoitin ja järjestelmämuutoksen tasaus? Lue näistä tasauselementeistä täältä:</t>
  </si>
  <si>
    <t>VM:n valtionosuuslaskelma 8.12.2023</t>
  </si>
  <si>
    <t>Valtionosuuslaskelma vuodelle 2024</t>
  </si>
  <si>
    <t>OKM:n valtionosuuspäätös vuodelle 2024, 29.12.2023</t>
  </si>
  <si>
    <t>5701 Opetus- ja kulttuuritoimen valtionosuus (ns. OKM-vos) 2024</t>
  </si>
  <si>
    <t>5502   Verotuloihin perustuva valtionosuuksien tasaus</t>
  </si>
  <si>
    <t>Varsinais-Suomi</t>
  </si>
  <si>
    <t>Satakunta</t>
  </si>
  <si>
    <t>Pirkanmaa</t>
  </si>
  <si>
    <t>Päijät-Häme</t>
  </si>
  <si>
    <t>Kymenlaakso</t>
  </si>
  <si>
    <t>Etelä-Karjala</t>
  </si>
  <si>
    <t>Kanta-Häme</t>
  </si>
  <si>
    <t>Etelä-Savo</t>
  </si>
  <si>
    <t>Pohjois-Savo</t>
  </si>
  <si>
    <t>Keski-Suomi</t>
  </si>
  <si>
    <t>Pohjois-Karjala</t>
  </si>
  <si>
    <t>Pohjanmaa</t>
  </si>
  <si>
    <t>Keski-Pohjanmaa</t>
  </si>
  <si>
    <t>Pohjois-Pohjanmaa</t>
  </si>
  <si>
    <t>Kainuu</t>
  </si>
  <si>
    <t>Lappi</t>
  </si>
  <si>
    <t>Uusimaa</t>
  </si>
  <si>
    <t>Etelä-Pohjanmaa</t>
  </si>
  <si>
    <t>Itä-Uusimaa</t>
  </si>
  <si>
    <t>Keski-Uusimaa</t>
  </si>
  <si>
    <t>Länsi-Uusimaa</t>
  </si>
  <si>
    <t>Vantaa-Kerava</t>
  </si>
  <si>
    <t>Nro</t>
  </si>
  <si>
    <t>Maakunta / hva</t>
  </si>
  <si>
    <t>Kuntien valtionosuudet ja veromenetysten korvaukset 2024 maakunnittain ja hyvinvointialueittain, €/asukas</t>
  </si>
  <si>
    <t>Muutos yhteensä €/as. 2023-24</t>
  </si>
  <si>
    <t>Muutos, % 2023-24</t>
  </si>
  <si>
    <t>Uudenmaan hyvinvointialueet</t>
  </si>
  <si>
    <t>Alle 2.000 as.</t>
  </si>
  <si>
    <t>2.000-4.999 as.</t>
  </si>
  <si>
    <t>5.000-9.999 as.</t>
  </si>
  <si>
    <t>10.000-19.999 as.</t>
  </si>
  <si>
    <t>20.000-49.999 as.</t>
  </si>
  <si>
    <t>50.000-99.999 as.</t>
  </si>
  <si>
    <t>100.000- as.</t>
  </si>
  <si>
    <t>Kuntien valtionosuudet ja veromenetysten korvaukset 2024 kuntakokoryhmittäin</t>
  </si>
  <si>
    <t>€ / asukas</t>
  </si>
  <si>
    <t>Vos 2023</t>
  </si>
  <si>
    <t>Vos 2024</t>
  </si>
  <si>
    <t>Muutos 2023-24</t>
  </si>
  <si>
    <t>Vos 2023 €/as.</t>
  </si>
  <si>
    <t>Vos 2024 €/as.</t>
  </si>
  <si>
    <t xml:space="preserve">Muutos €/as. </t>
  </si>
  <si>
    <t>% vos:sta -24</t>
  </si>
  <si>
    <t>% väestöstä -22</t>
  </si>
  <si>
    <t>Väestö 31.12.2021</t>
  </si>
  <si>
    <t>Väestö 31.12.2022</t>
  </si>
  <si>
    <t>Mk / hva</t>
  </si>
  <si>
    <t>Hva</t>
  </si>
  <si>
    <t>Mk</t>
  </si>
  <si>
    <t>Kuntakokoryhmät</t>
  </si>
  <si>
    <t>Kuntien valtionosuudet maakunnittain / hyvinvointialueittain ja kuntakokoryhmittäin 2023-24</t>
  </si>
  <si>
    <t>Kuntien valtionosuudet  2023-24, muutosvertailu</t>
  </si>
  <si>
    <t>Kuntien valtionosuudet yhteensä (J+K)</t>
  </si>
  <si>
    <t>OKM:n valtionosuuslaskelma 2023 päivityksen 18.12.2023 mukaan</t>
  </si>
  <si>
    <t>VM:n valtionosuuslaskelma 2023 päivityksen 24.11.2023 mukaan</t>
  </si>
  <si>
    <t>VM:n valtionosuuslaskelma, kesäkuu 2024</t>
  </si>
  <si>
    <t>Lähde: VM 27.6.2024</t>
  </si>
  <si>
    <t>Kotikuntakorvauksen perushinta vuonna 2024 on 7.880,65 €/oppilas</t>
  </si>
  <si>
    <t>Perushintaa on tarkistettu. Joulukuun 2023 laskelmassa perushinta oli 7.459,25 €/oppilas</t>
  </si>
  <si>
    <t>Aineiston tiedot: VM:n vuoden 2024 valtionosuuslaskelma 27.6.2024 ja OKM/OPH 18.12.2024</t>
  </si>
  <si>
    <t>VALTIONOSUUS/RAHOITUSSOVELLUS 2024 OPETUS- JA KULTTUURITOIMI raportti VOP6OS24</t>
  </si>
  <si>
    <t>VM:n vuoden 2024 valtionosuuslaskelma (excel-tiedosto)</t>
  </si>
  <si>
    <t>OKM:n valtionosuuspäätös vuodelle 2024 / OPH 18.12.2024</t>
  </si>
  <si>
    <t>OKM:n valtionosuuslaskelma 2023 päivityksen 6.9.2024 mukaan (7.1.2025: Lahden ja Lestijärven luvut muuttuneet)</t>
  </si>
  <si>
    <t>Valtionosuuslaskelma vuodelle 2024 (päivitys 7.1.2025)</t>
  </si>
  <si>
    <t>Valtionosuuslaskelma vuodelle 2024 (päivitys 7.1.2025: OKM-vos OPH:n 18.12.2024 tietojen mukaan)</t>
  </si>
  <si>
    <t>VM/valtionosuuslaskelmia, Kuntien lopulliset sote-laskelmat, kesäkuu 2023</t>
  </si>
  <si>
    <t>Peruspalvelujen vos-muutos 2023-24 ilman tasausta ja sote-eriä F-E</t>
  </si>
  <si>
    <t>Peruspalvelujen valtionosuus ilman tasausta ja ilman sote-eriä 2023</t>
  </si>
  <si>
    <t>Peruspalvelujen valtionosuus ilman tasausta ja ilman sote-eriä 2024</t>
  </si>
  <si>
    <t>5501 Peruspalvelujen valtionosuus (sis.sote-erät) 2023</t>
  </si>
  <si>
    <t>5501 Peruspalvelujen valtionosuus (sis.sote-erät) 2024</t>
  </si>
  <si>
    <t>Tasaus ja korvaus yhteensä, muutos 2023-24 (T+V)-(S+()</t>
  </si>
  <si>
    <t>Tässä taulukossa vertaillaan valtionosuuden eri osatekijöiden muutosta vuoden 2023 ja 2024 välillä (ei sisällä harkinnanvaraista valtionosuuden korotusta)</t>
  </si>
  <si>
    <t>Jälkikäteistarkistuksesta johtuva valtionosuuden pysyvä lisäsiirtotarve 2024 (n. 91 €/as.)</t>
  </si>
  <si>
    <t>Laskelma tarkistettu ja päivitetty 3.2.2025</t>
  </si>
  <si>
    <t>Ikä 16+</t>
  </si>
  <si>
    <t>Ikä 18-64</t>
  </si>
  <si>
    <t>Työttömät ja palveluissa olevat</t>
  </si>
  <si>
    <t>Hyvinvoinnin ja terveyden edistäminen (HYTE-kerroin)</t>
  </si>
  <si>
    <t>Lukiokoulutus (€/oppilas)</t>
  </si>
  <si>
    <t>Ammatillinen koulutus</t>
  </si>
  <si>
    <t>Taiteen perusopetus (€/t)</t>
  </si>
  <si>
    <t>Kansalaisopistot (€/t)</t>
  </si>
  <si>
    <t>Kansanopistot (€/opiskelijavko)</t>
  </si>
  <si>
    <t>Liikunnan koulutuskeskukset (€/opiskelijavrk)</t>
  </si>
  <si>
    <t>Kesäyliopistot (€/t)</t>
  </si>
  <si>
    <t>Opintokeskukset</t>
  </si>
  <si>
    <t>Museot (€/htv</t>
  </si>
  <si>
    <t>Muu esittävä taide (€/htv)</t>
  </si>
  <si>
    <t>Musiikki (€/htv)</t>
  </si>
  <si>
    <t>Aamu- ja iltapäivätoiminta (€/t)</t>
  </si>
  <si>
    <t>Liikunta (€/as.)</t>
  </si>
  <si>
    <t>Nuoriso (€/0-28 v.)</t>
  </si>
  <si>
    <t>Kuntien omarahoitusosuudet</t>
  </si>
  <si>
    <t>Lukiokoulutus</t>
  </si>
  <si>
    <t>2015-17 lukio ja ammatillinen koulutus yhteensä</t>
  </si>
  <si>
    <t>Kunnan peruspalvelujen valtionosuuden perushinnat 2015-24</t>
  </si>
  <si>
    <t>Opetus- ja kulttuuritoimen valtinosuuden keskimääräiset yksikköhinnat 2015-2024</t>
  </si>
  <si>
    <t>Lähde: OPH</t>
  </si>
  <si>
    <t>Mk-nro</t>
  </si>
  <si>
    <t>216</t>
  </si>
  <si>
    <t>231</t>
  </si>
  <si>
    <t>626</t>
  </si>
  <si>
    <t>935</t>
  </si>
  <si>
    <t>421</t>
  </si>
  <si>
    <t>989</t>
  </si>
  <si>
    <t>483</t>
  </si>
  <si>
    <t>495</t>
  </si>
  <si>
    <t>81</t>
  </si>
  <si>
    <t>250</t>
  </si>
  <si>
    <t>892</t>
  </si>
  <si>
    <t>686</t>
  </si>
  <si>
    <t>857</t>
  </si>
  <si>
    <t>748</t>
  </si>
  <si>
    <t>504</t>
  </si>
  <si>
    <t>256</t>
  </si>
  <si>
    <t>765</t>
  </si>
  <si>
    <t>204</t>
  </si>
  <si>
    <t>489</t>
  </si>
  <si>
    <t>538</t>
  </si>
  <si>
    <t>143</t>
  </si>
  <si>
    <t>230</t>
  </si>
  <si>
    <t>616</t>
  </si>
  <si>
    <t>887</t>
  </si>
  <si>
    <t>503</t>
  </si>
  <si>
    <t>697</t>
  </si>
  <si>
    <t>844</t>
  </si>
  <si>
    <t>69</t>
  </si>
  <si>
    <t>10</t>
  </si>
  <si>
    <t>312</t>
  </si>
  <si>
    <t>425</t>
  </si>
  <si>
    <t>848</t>
  </si>
  <si>
    <t>481</t>
  </si>
  <si>
    <t>584</t>
  </si>
  <si>
    <t>103</t>
  </si>
  <si>
    <t>563</t>
  </si>
  <si>
    <t>560</t>
  </si>
  <si>
    <t>507</t>
  </si>
  <si>
    <t>915</t>
  </si>
  <si>
    <t>20</t>
  </si>
  <si>
    <t>316</t>
  </si>
  <si>
    <t>182</t>
  </si>
  <si>
    <t>608</t>
  </si>
  <si>
    <t>226</t>
  </si>
  <si>
    <t>592</t>
  </si>
  <si>
    <t>236</t>
  </si>
  <si>
    <t>755</t>
  </si>
  <si>
    <t>50</t>
  </si>
  <si>
    <t>399</t>
  </si>
  <si>
    <t>859</t>
  </si>
  <si>
    <t>426</t>
  </si>
  <si>
    <t>402</t>
  </si>
  <si>
    <t>19</t>
  </si>
  <si>
    <t>410</t>
  </si>
  <si>
    <t>691</t>
  </si>
  <si>
    <t>272</t>
  </si>
  <si>
    <t>934</t>
  </si>
  <si>
    <t>445</t>
  </si>
  <si>
    <t>403</t>
  </si>
  <si>
    <t>611</t>
  </si>
  <si>
    <t>75</t>
  </si>
  <si>
    <t>186</t>
  </si>
  <si>
    <t>286</t>
  </si>
  <si>
    <t>181</t>
  </si>
  <si>
    <t>436</t>
  </si>
  <si>
    <t>232</t>
  </si>
  <si>
    <t>707</t>
  </si>
  <si>
    <t>416</t>
  </si>
  <si>
    <t>491</t>
  </si>
  <si>
    <t>240</t>
  </si>
  <si>
    <t>214</t>
  </si>
  <si>
    <t>106</t>
  </si>
  <si>
    <t>Vuoden 2024 harkinnanvaraista valtionosuuden korotusta myönnettiin 30 kunnalle yhteensä kymmenen miljoonaa euroa - Valtiovarainministeriö</t>
  </si>
  <si>
    <t>Harkinnanvarainen valtionosuuden korotus 2024</t>
  </si>
  <si>
    <t>Päätös €/as.</t>
  </si>
  <si>
    <t>Asukasluku 31.12.2023</t>
  </si>
  <si>
    <t>Haettu määrä (72 kuntaa)</t>
  </si>
  <si>
    <t>Päätös € (30 kuntaa)</t>
  </si>
  <si>
    <t>Päivämäärä (milloin aineisto on tuotettu tai tarkistettu): 3.2.2025 - päivitetty vertailuvälilehdet</t>
  </si>
  <si>
    <t>Tilanne 15.1.2025</t>
  </si>
  <si>
    <t>Lähde: Opetushallitus</t>
  </si>
  <si>
    <t>Tiedot lajiteltu sarakkeisiin rahoitettavien palveluiden suuruusjärjestyksessä (kunnat yhteensä)</t>
  </si>
  <si>
    <t>20014 Lukiokoulutus,</t>
  </si>
  <si>
    <t xml:space="preserve">OKM:n valtionosuus ilman kunnan omarahoitus-osuutta </t>
  </si>
  <si>
    <t>Kunnan omarahoitus-osuus ammatilliseen koulutukseen</t>
  </si>
  <si>
    <t>Kunnan omarahoitus-osuus lukio-koulutukseen</t>
  </si>
  <si>
    <t>Valtionosuus omarahoitusosuuden jälkeen (nettosumma, joka kunnalle maksetaan)</t>
  </si>
  <si>
    <t>Lukio</t>
  </si>
  <si>
    <t>Ammatillisen koulutuksen perusrahoitus</t>
  </si>
  <si>
    <t>Perusopetus / muu pid.oppiv.</t>
  </si>
  <si>
    <t>Perusopetuksen valmistava opetus</t>
  </si>
  <si>
    <t>Perusopetus / vaik.keh.vamm.</t>
  </si>
  <si>
    <t>Ammatillisen koulutuksen koulutuksen suoritusrahoitus</t>
  </si>
  <si>
    <t>Kansalais-opistot</t>
  </si>
  <si>
    <t>Perusopetus valmistavan arviokorjaus</t>
  </si>
  <si>
    <t>Aamu- ja ip-toiminta</t>
  </si>
  <si>
    <t>Taiteen perusopetus: musiikki</t>
  </si>
  <si>
    <t>Ammatillisen koulutuksen vaikuttavuusrahoitus</t>
  </si>
  <si>
    <t>Kulttuuri-laitokset</t>
  </si>
  <si>
    <t>Lukio / aikuiset</t>
  </si>
  <si>
    <t>Museot</t>
  </si>
  <si>
    <t>Liikunta</t>
  </si>
  <si>
    <t>Perusopetus / aikuisten perusopetus</t>
  </si>
  <si>
    <t>Museot / alueellinen vastuu-museo</t>
  </si>
  <si>
    <t>Lukio / erityiset koul.tehtävät</t>
  </si>
  <si>
    <t>Nuoriso-työ</t>
  </si>
  <si>
    <t>Joustavan perusopetuksen lisä</t>
  </si>
  <si>
    <t>Esiopetus / pid.oppiv. 5-vuotiaat</t>
  </si>
  <si>
    <t>Lukion yhteydessä TUVA</t>
  </si>
  <si>
    <t>Taiteen perusopetus / ei musiikki</t>
  </si>
  <si>
    <t>Kansalaisopistot, kotoutuminen</t>
  </si>
  <si>
    <t>Lukiok / valtak.kehittämist.</t>
  </si>
  <si>
    <t>Perusopetus / aineopetus</t>
  </si>
  <si>
    <t>Perusopetuksen yhteydessä TUVA</t>
  </si>
  <si>
    <t>Kansanopistot / vapaa sivistystyö</t>
  </si>
  <si>
    <t>Kulttuuri-laitosten korotettu</t>
  </si>
  <si>
    <t>Museot / valtak. vastuumuseo</t>
  </si>
  <si>
    <t>Kansanopistot / kotoutumis-koulutus</t>
  </si>
  <si>
    <t>Lukio / sisäoppilaitos</t>
  </si>
  <si>
    <t>Kansanopistot / oppivelv.l</t>
  </si>
  <si>
    <t>Perusopetus / sisäoppilaitoslisä</t>
  </si>
  <si>
    <t>Kansanop / oppiv. oppimat.</t>
  </si>
  <si>
    <t>Perusopetus / aikuisten po arv.korj.</t>
  </si>
  <si>
    <t>Amm. koul. suoritusrah.oikaisu</t>
  </si>
  <si>
    <t>Kansalaisop. ukrainal. ko</t>
  </si>
  <si>
    <t>Kansanopistot: ukrainal.</t>
  </si>
  <si>
    <t>Opetus- ja kulttuuritoimen valtionosuudet 2024</t>
  </si>
  <si>
    <t>Opetushallituksen julkaisu OKM:n vos-rahoituksen määräytymisperusteista vuonna 2024</t>
  </si>
  <si>
    <t>Valtionosuus omarahoitus-osuuden jälkeen (nettosumma, joka kunnalle maksetaan)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</si>
</sst>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70" formatCode="#,##0.00\ &quot;€&quot;"/>
    <numFmt numFmtId="171" formatCode="#,##0.00_ ;[Red]\-#,##0.00\ "/>
  </numFmts>
  <fonts count="152">
    <font>
      <sz val="9"/>
      <name val="Work Sans"/>
      <family val="2"/>
      <scheme val="minor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name val="Work Sans ExtraBold"/>
      <family val="2"/>
      <scheme val="maj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sz val="11"/>
      <name val="Work Sans"/>
      <scheme val="minor"/>
    </font>
    <font>
      <b/>
      <sz val="11"/>
      <color rgb="FFFF0000"/>
      <name val="Work Sans ExtraBold"/>
      <family val="2"/>
      <scheme val="major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sz val="11"/>
      <color rgb="FF0066CC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9"/>
      <name val="Arial Narrow"/>
      <family val="2"/>
    </font>
    <font>
      <sz val="10"/>
      <name val="Work Sans"/>
      <scheme val="minor"/>
    </font>
    <font>
      <b/>
      <sz val="18"/>
      <color theme="6"/>
      <name val="Work Sans"/>
      <scheme val="minor"/>
    </font>
    <font>
      <sz val="8"/>
      <name val="Work Sans"/>
      <family val="2"/>
      <scheme val="minor"/>
    </font>
    <font>
      <b/>
      <sz val="11"/>
      <color rgb="FFFFFFFF"/>
      <name val="Work Sans"/>
      <scheme val="minor"/>
    </font>
    <font>
      <sz val="11"/>
      <color rgb="FFFF0000"/>
      <name val="Work Sans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color rgb="FFFF0000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11"/>
      <color rgb="FFFFFFFF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sz val="11"/>
      <name val="Work Sans ExtraBold"/>
      <family val="2"/>
      <scheme val="major"/>
    </font>
    <font>
      <i/>
      <sz val="11"/>
      <name val="Work Sans"/>
      <scheme val="minor"/>
    </font>
    <font>
      <sz val="9"/>
      <color rgb="FF000000"/>
      <name val="Arial"/>
      <family val="2"/>
    </font>
    <font>
      <sz val="9"/>
      <name val="Work Sans"/>
      <scheme val="minor"/>
    </font>
    <font>
      <sz val="9"/>
      <color rgb="FF000000"/>
      <name val="Work Sans"/>
      <scheme val="minor"/>
    </font>
    <font>
      <b/>
      <sz val="9"/>
      <color rgb="FF000000"/>
      <name val="Arial"/>
      <family val="2"/>
    </font>
    <font>
      <b/>
      <sz val="9"/>
      <color rgb="FFFF0000"/>
      <name val="Work Sans"/>
      <scheme val="minor"/>
    </font>
    <font>
      <sz val="9"/>
      <color rgb="FFFF0000"/>
      <name val="Arial"/>
      <family val="2"/>
    </font>
    <font>
      <b/>
      <sz val="9"/>
      <name val="Arial"/>
      <family val="2"/>
    </font>
    <font>
      <i/>
      <sz val="9"/>
      <name val="Arial Narrow"/>
      <family val="2"/>
    </font>
    <font>
      <b/>
      <sz val="9"/>
      <name val="Arial Narrow"/>
      <family val="2"/>
    </font>
    <font>
      <i/>
      <u/>
      <sz val="9"/>
      <name val="Arial Narrow"/>
      <family val="2"/>
    </font>
    <font>
      <i/>
      <u/>
      <sz val="9"/>
      <color rgb="FFFF0000"/>
      <name val="Arial Narrow"/>
      <family val="2"/>
    </font>
    <font>
      <b/>
      <sz val="10"/>
      <name val="Work Sans"/>
      <scheme val="minor"/>
    </font>
    <font>
      <i/>
      <sz val="9"/>
      <name val="Work Sans"/>
      <scheme val="minor"/>
    </font>
    <font>
      <b/>
      <sz val="10"/>
      <name val="Arial Narrow"/>
      <family val="2"/>
    </font>
    <font>
      <sz val="9"/>
      <color rgb="FF000000"/>
      <name val="Arial Narrow"/>
      <family val="2"/>
    </font>
    <font>
      <sz val="9"/>
      <color rgb="FFFF0000"/>
      <name val="Arial Narrow"/>
      <family val="2"/>
    </font>
    <font>
      <b/>
      <sz val="12"/>
      <color theme="6"/>
      <name val="Work Sans"/>
      <scheme val="minor"/>
    </font>
    <font>
      <u/>
      <sz val="11"/>
      <color theme="10"/>
      <name val="Work Sans"/>
      <family val="2"/>
      <scheme val="minor"/>
    </font>
    <font>
      <sz val="10"/>
      <color theme="1"/>
      <name val="Verdana"/>
      <family val="2"/>
    </font>
    <font>
      <b/>
      <sz val="9"/>
      <color rgb="FFFF0000"/>
      <name val="Arial Narrow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Work Sans"/>
      <family val="2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4"/>
      <name val="Arial Narrow"/>
      <family val="2"/>
    </font>
    <font>
      <sz val="14"/>
      <name val="Arial Narrow"/>
      <family val="2"/>
    </font>
    <font>
      <b/>
      <i/>
      <u/>
      <sz val="18"/>
      <color rgb="FFFF0000"/>
      <name val="Work Sans"/>
      <scheme val="minor"/>
    </font>
    <font>
      <sz val="14"/>
      <color rgb="FF00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sz val="9"/>
      <color indexed="81"/>
      <name val="Tahoma"/>
      <family val="2"/>
    </font>
    <font>
      <b/>
      <sz val="9"/>
      <color rgb="FFFFFFFF"/>
      <name val="Arial Narrow"/>
      <family val="2"/>
    </font>
    <font>
      <b/>
      <sz val="20"/>
      <color theme="9"/>
      <name val="Work Sans"/>
      <scheme val="minor"/>
    </font>
    <font>
      <b/>
      <sz val="10"/>
      <color rgb="FFFFFFFF"/>
      <name val="Arial Narrow"/>
      <family val="2"/>
    </font>
    <font>
      <b/>
      <sz val="10"/>
      <color theme="0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20"/>
      <name val="Work Sans"/>
      <scheme val="minor"/>
    </font>
    <font>
      <b/>
      <i/>
      <sz val="11"/>
      <name val="Work Sans"/>
      <family val="2"/>
      <scheme val="minor"/>
    </font>
    <font>
      <i/>
      <sz val="11"/>
      <name val="Work Sans"/>
      <family val="2"/>
      <scheme val="minor"/>
    </font>
    <font>
      <b/>
      <i/>
      <sz val="9"/>
      <name val="Work Sans"/>
      <family val="2"/>
      <scheme val="minor"/>
    </font>
    <font>
      <i/>
      <sz val="9"/>
      <name val="Work Sans"/>
      <family val="2"/>
      <scheme val="minor"/>
    </font>
    <font>
      <i/>
      <sz val="8"/>
      <name val="Arial Narrow"/>
      <family val="2"/>
    </font>
    <font>
      <sz val="9"/>
      <color rgb="FF000000"/>
      <name val="Arial Unicode MS"/>
    </font>
    <font>
      <sz val="28"/>
      <name val="Arial Narrow"/>
      <family val="2"/>
    </font>
    <font>
      <b/>
      <sz val="11"/>
      <color theme="6"/>
      <name val="Arial Narrow"/>
      <family val="2"/>
    </font>
    <font>
      <b/>
      <sz val="24"/>
      <color theme="7"/>
      <name val="Work Sans"/>
      <scheme val="minor"/>
    </font>
    <font>
      <sz val="12"/>
      <name val="Work Sans"/>
      <family val="2"/>
      <scheme val="minor"/>
    </font>
    <font>
      <sz val="12"/>
      <color theme="1"/>
      <name val="Work Sans"/>
      <scheme val="minor"/>
    </font>
    <font>
      <u/>
      <sz val="12"/>
      <color theme="10"/>
      <name val="Work Sans"/>
      <family val="2"/>
      <scheme val="minor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28"/>
      <color theme="6"/>
      <name val="Work Sans ExtraBold"/>
      <scheme val="major"/>
    </font>
    <font>
      <b/>
      <sz val="12"/>
      <color theme="1"/>
      <name val="Arial"/>
      <family val="2"/>
    </font>
    <font>
      <b/>
      <sz val="11"/>
      <color theme="3"/>
      <name val="Work Sans"/>
      <family val="2"/>
      <scheme val="minor"/>
    </font>
    <font>
      <sz val="26"/>
      <color theme="3"/>
      <name val="Work Sans ExtraBold"/>
      <scheme val="major"/>
    </font>
    <font>
      <b/>
      <i/>
      <sz val="12"/>
      <name val="Work Sans"/>
      <scheme val="minor"/>
    </font>
    <font>
      <b/>
      <sz val="14"/>
      <color theme="6"/>
      <name val="Work Sans"/>
      <scheme val="minor"/>
    </font>
    <font>
      <b/>
      <sz val="20"/>
      <color theme="6"/>
      <name val="Work Sans ExtraBold"/>
      <scheme val="major"/>
    </font>
    <font>
      <sz val="26"/>
      <name val="Work Sans ExtraBold"/>
      <scheme val="major"/>
    </font>
    <font>
      <b/>
      <sz val="11"/>
      <name val="Work Sans"/>
      <family val="2"/>
      <scheme val="minor"/>
    </font>
    <font>
      <sz val="16"/>
      <name val="Arial Narrow"/>
      <family val="2"/>
    </font>
    <font>
      <sz val="18"/>
      <name val="Arial Narrow"/>
      <family val="2"/>
    </font>
    <font>
      <i/>
      <sz val="12"/>
      <name val="Work Sans"/>
      <scheme val="minor"/>
    </font>
    <font>
      <sz val="8"/>
      <color rgb="FF000000"/>
      <name val="Verdana"/>
      <family val="2"/>
    </font>
    <font>
      <sz val="9"/>
      <color indexed="81"/>
      <name val="Tahoma"/>
      <charset val="1"/>
    </font>
    <font>
      <sz val="9"/>
      <name val="Arial"/>
      <family val="2"/>
    </font>
    <font>
      <sz val="11"/>
      <color indexed="8"/>
      <name val="Arial Narrow"/>
      <family val="2"/>
    </font>
    <font>
      <b/>
      <sz val="11"/>
      <color theme="1"/>
      <name val="Arial Narrow"/>
      <family val="2"/>
    </font>
    <font>
      <sz val="11"/>
      <name val="Work Sans ExtraBold"/>
      <scheme val="major"/>
    </font>
    <font>
      <u/>
      <sz val="11"/>
      <color theme="10"/>
      <name val="Work Sans "/>
    </font>
    <font>
      <b/>
      <sz val="18"/>
      <name val="Work Sans "/>
    </font>
    <font>
      <sz val="36"/>
      <color rgb="FF000000"/>
      <name val="Work Sans "/>
    </font>
    <font>
      <sz val="12"/>
      <name val="Work Sans"/>
    </font>
    <font>
      <sz val="11"/>
      <color rgb="FF000000"/>
      <name val="Work Sans"/>
    </font>
    <font>
      <u/>
      <sz val="11"/>
      <color rgb="FF0563C1"/>
      <name val="Calibri"/>
      <family val="2"/>
    </font>
    <font>
      <sz val="11"/>
      <name val="Work Sans"/>
    </font>
    <font>
      <b/>
      <sz val="11"/>
      <name val="Work Sans"/>
    </font>
    <font>
      <b/>
      <sz val="36"/>
      <color rgb="FF7030A0"/>
      <name val="Arial Narrow"/>
      <family val="2"/>
    </font>
    <font>
      <sz val="36"/>
      <name val="Arial Narrow"/>
      <family val="2"/>
    </font>
    <font>
      <sz val="36"/>
      <name val="Work Sans"/>
      <family val="2"/>
      <scheme val="minor"/>
    </font>
    <font>
      <sz val="12"/>
      <name val="Work Sans "/>
    </font>
    <font>
      <u/>
      <sz val="12"/>
      <color theme="10"/>
      <name val="Work Sans "/>
    </font>
    <font>
      <b/>
      <sz val="11"/>
      <name val="Work Sans "/>
    </font>
    <font>
      <sz val="11"/>
      <name val="Work Sans "/>
    </font>
    <font>
      <sz val="9"/>
      <name val="Work Sans "/>
    </font>
    <font>
      <b/>
      <sz val="18"/>
      <color theme="6"/>
      <name val="Work Sans ExtraBold"/>
      <scheme val="major"/>
    </font>
  </fonts>
  <fills count="35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rgb="FF000000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</fills>
  <borders count="4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8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</borders>
  <cellStyleXfs count="54">
    <xf numFmtId="0" fontId="0" fillId="0" borderId="0"/>
    <xf numFmtId="0" fontId="13" fillId="0" borderId="0" applyNumberFormat="0" applyFill="0" applyBorder="0" applyAlignment="0" applyProtection="0"/>
    <xf numFmtId="0" fontId="9" fillId="0" borderId="0" applyNumberFormat="0" applyFill="0" applyAlignment="0" applyProtection="0"/>
    <xf numFmtId="0" fontId="14" fillId="0" borderId="0" applyNumberFormat="0" applyFill="0" applyAlignment="0" applyProtection="0"/>
    <xf numFmtId="0" fontId="15" fillId="0" borderId="0" applyNumberFormat="0" applyFill="0" applyAlignment="0" applyProtection="0"/>
    <xf numFmtId="0" fontId="15" fillId="0" borderId="0" applyNumberFormat="0" applyFill="0" applyBorder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1" applyNumberFormat="0" applyAlignment="0" applyProtection="0"/>
    <xf numFmtId="0" fontId="11" fillId="2" borderId="2" applyNumberFormat="0" applyAlignment="0" applyProtection="0"/>
    <xf numFmtId="0" fontId="6" fillId="6" borderId="1" applyNumberFormat="0" applyAlignment="0" applyProtection="0"/>
    <xf numFmtId="0" fontId="5" fillId="0" borderId="3" applyNumberFormat="0" applyFill="0" applyAlignment="0" applyProtection="0"/>
    <xf numFmtId="0" fontId="3" fillId="7" borderId="4" applyNumberFormat="0" applyBorder="0" applyAlignment="0" applyProtection="0"/>
    <xf numFmtId="0" fontId="8" fillId="3" borderId="5" applyNumberFormat="0" applyAlignment="0" applyProtection="0"/>
    <xf numFmtId="0" fontId="4" fillId="0" borderId="0" applyNumberFormat="0" applyFill="0" applyBorder="0" applyAlignment="0" applyProtection="0"/>
    <xf numFmtId="0" fontId="7" fillId="0" borderId="6" applyNumberFormat="0" applyFill="0" applyAlignment="0" applyProtection="0"/>
    <xf numFmtId="0" fontId="2" fillId="9" borderId="0" applyNumberFormat="0" applyBorder="0" applyAlignment="0" applyProtection="0"/>
    <xf numFmtId="0" fontId="20" fillId="10" borderId="0" applyNumberFormat="0" applyBorder="0" applyAlignment="0" applyProtection="0"/>
    <xf numFmtId="0" fontId="12" fillId="11" borderId="0" applyNumberFormat="0" applyBorder="0" applyAlignment="0" applyProtection="0"/>
    <xf numFmtId="0" fontId="16" fillId="0" borderId="13"/>
    <xf numFmtId="0" fontId="19" fillId="0" borderId="11"/>
    <xf numFmtId="2" fontId="16" fillId="0" borderId="7"/>
    <xf numFmtId="0" fontId="16" fillId="0" borderId="9"/>
    <xf numFmtId="0" fontId="8" fillId="0" borderId="8"/>
    <xf numFmtId="0" fontId="8" fillId="0" borderId="15"/>
    <xf numFmtId="0" fontId="18" fillId="0" borderId="12"/>
    <xf numFmtId="165" fontId="8" fillId="0" borderId="0" applyFill="0" applyBorder="0" applyAlignment="0" applyProtection="0"/>
    <xf numFmtId="164" fontId="8" fillId="0" borderId="0" applyFill="0" applyBorder="0" applyAlignment="0" applyProtection="0"/>
    <xf numFmtId="44" fontId="8" fillId="0" borderId="0" applyFill="0" applyBorder="0" applyAlignment="0" applyProtection="0"/>
    <xf numFmtId="42" fontId="8" fillId="0" borderId="0" applyFill="0" applyBorder="0" applyAlignment="0" applyProtection="0"/>
    <xf numFmtId="9" fontId="8" fillId="0" borderId="0" applyFill="0" applyBorder="0" applyAlignment="0" applyProtection="0"/>
    <xf numFmtId="0" fontId="12" fillId="12" borderId="0" applyNumberFormat="0" applyBorder="0" applyAlignment="0" applyProtection="0"/>
    <xf numFmtId="0" fontId="21" fillId="0" borderId="10"/>
    <xf numFmtId="0" fontId="21" fillId="0" borderId="14"/>
    <xf numFmtId="0" fontId="38" fillId="0" borderId="0" applyNumberFormat="0" applyFill="0" applyBorder="0" applyAlignment="0" applyProtection="0"/>
    <xf numFmtId="0" fontId="50" fillId="0" borderId="0"/>
    <xf numFmtId="44" fontId="8" fillId="0" borderId="0" applyFill="0" applyBorder="0" applyAlignment="0" applyProtection="0"/>
    <xf numFmtId="42" fontId="8" fillId="0" borderId="0" applyFill="0" applyBorder="0" applyAlignment="0" applyProtection="0"/>
    <xf numFmtId="0" fontId="76" fillId="0" borderId="0"/>
    <xf numFmtId="0" fontId="2" fillId="0" borderId="0"/>
    <xf numFmtId="165" fontId="2" fillId="0" borderId="0" applyFont="0" applyFill="0" applyBorder="0" applyAlignment="0" applyProtection="0"/>
    <xf numFmtId="0" fontId="7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9" fillId="0" borderId="0"/>
    <xf numFmtId="165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80" fillId="0" borderId="0"/>
    <xf numFmtId="0" fontId="1" fillId="0" borderId="0"/>
    <xf numFmtId="0" fontId="115" fillId="0" borderId="0"/>
    <xf numFmtId="0" fontId="116" fillId="0" borderId="31" applyNumberFormat="0" applyFill="0" applyAlignment="0" applyProtection="0"/>
    <xf numFmtId="43" fontId="2" fillId="0" borderId="0" applyFont="0" applyFill="0" applyBorder="0" applyAlignment="0" applyProtection="0"/>
    <xf numFmtId="0" fontId="119" fillId="0" borderId="33" applyNumberFormat="0" applyFill="0" applyAlignment="0" applyProtection="0"/>
  </cellStyleXfs>
  <cellXfs count="590">
    <xf numFmtId="0" fontId="0" fillId="0" borderId="0" xfId="0"/>
    <xf numFmtId="0" fontId="8" fillId="0" borderId="0" xfId="0" applyFont="1"/>
    <xf numFmtId="0" fontId="16" fillId="0" borderId="13" xfId="20"/>
    <xf numFmtId="0" fontId="14" fillId="0" borderId="0" xfId="3" applyAlignment="1">
      <alignment vertical="top"/>
    </xf>
    <xf numFmtId="0" fontId="14" fillId="0" borderId="0" xfId="3"/>
    <xf numFmtId="0" fontId="17" fillId="0" borderId="13" xfId="20" applyFont="1"/>
    <xf numFmtId="0" fontId="23" fillId="0" borderId="0" xfId="0" applyFont="1"/>
    <xf numFmtId="3" fontId="24" fillId="0" borderId="0" xfId="0" applyNumberFormat="1" applyFont="1" applyAlignment="1">
      <alignment horizontal="right"/>
    </xf>
    <xf numFmtId="0" fontId="25" fillId="0" borderId="0" xfId="0" applyFont="1"/>
    <xf numFmtId="0" fontId="28" fillId="0" borderId="0" xfId="0" applyFont="1"/>
    <xf numFmtId="3" fontId="30" fillId="0" borderId="0" xfId="0" applyNumberFormat="1" applyFont="1"/>
    <xf numFmtId="1" fontId="31" fillId="0" borderId="0" xfId="0" applyNumberFormat="1" applyFont="1"/>
    <xf numFmtId="0" fontId="24" fillId="0" borderId="0" xfId="0" applyFont="1"/>
    <xf numFmtId="0" fontId="33" fillId="0" borderId="0" xfId="0" applyFont="1"/>
    <xf numFmtId="0" fontId="24" fillId="0" borderId="0" xfId="0" applyFont="1" applyAlignment="1">
      <alignment horizontal="right"/>
    </xf>
    <xf numFmtId="0" fontId="34" fillId="0" borderId="0" xfId="0" applyFont="1"/>
    <xf numFmtId="0" fontId="24" fillId="0" borderId="16" xfId="0" applyFont="1" applyBorder="1"/>
    <xf numFmtId="3" fontId="22" fillId="0" borderId="0" xfId="0" applyNumberFormat="1" applyFont="1" applyAlignment="1">
      <alignment horizontal="right"/>
    </xf>
    <xf numFmtId="0" fontId="26" fillId="0" borderId="0" xfId="0" applyFont="1"/>
    <xf numFmtId="166" fontId="26" fillId="0" borderId="0" xfId="0" applyNumberFormat="1" applyFont="1"/>
    <xf numFmtId="3" fontId="29" fillId="0" borderId="0" xfId="0" applyNumberFormat="1" applyFont="1"/>
    <xf numFmtId="3" fontId="28" fillId="0" borderId="0" xfId="0" applyNumberFormat="1" applyFont="1" applyAlignment="1">
      <alignment horizontal="right"/>
    </xf>
    <xf numFmtId="166" fontId="28" fillId="0" borderId="0" xfId="0" applyNumberFormat="1" applyFont="1"/>
    <xf numFmtId="1" fontId="28" fillId="0" borderId="0" xfId="0" applyNumberFormat="1" applyFont="1"/>
    <xf numFmtId="3" fontId="26" fillId="0" borderId="0" xfId="0" applyNumberFormat="1" applyFont="1"/>
    <xf numFmtId="167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166" fontId="25" fillId="0" borderId="0" xfId="0" applyNumberFormat="1" applyFont="1"/>
    <xf numFmtId="1" fontId="29" fillId="0" borderId="0" xfId="0" applyNumberFormat="1" applyFont="1"/>
    <xf numFmtId="1" fontId="35" fillId="0" borderId="0" xfId="0" applyNumberFormat="1" applyFont="1"/>
    <xf numFmtId="1" fontId="36" fillId="0" borderId="0" xfId="0" applyNumberFormat="1" applyFont="1"/>
    <xf numFmtId="0" fontId="39" fillId="0" borderId="0" xfId="0" applyFont="1"/>
    <xf numFmtId="3" fontId="28" fillId="0" borderId="0" xfId="0" applyNumberFormat="1" applyFont="1"/>
    <xf numFmtId="168" fontId="11" fillId="0" borderId="0" xfId="0" applyNumberFormat="1" applyFont="1"/>
    <xf numFmtId="0" fontId="40" fillId="0" borderId="0" xfId="1" applyFont="1" applyFill="1" applyBorder="1" applyAlignment="1">
      <alignment horizontal="left"/>
    </xf>
    <xf numFmtId="0" fontId="41" fillId="0" borderId="0" xfId="1" applyFont="1" applyFill="1" applyBorder="1" applyAlignment="1">
      <alignment horizontal="left"/>
    </xf>
    <xf numFmtId="166" fontId="28" fillId="0" borderId="0" xfId="0" applyNumberFormat="1" applyFont="1" applyAlignment="1">
      <alignment horizontal="right"/>
    </xf>
    <xf numFmtId="3" fontId="26" fillId="0" borderId="0" xfId="0" applyNumberFormat="1" applyFont="1" applyAlignment="1">
      <alignment horizontal="right"/>
    </xf>
    <xf numFmtId="168" fontId="28" fillId="0" borderId="0" xfId="0" applyNumberFormat="1" applyFont="1"/>
    <xf numFmtId="0" fontId="26" fillId="0" borderId="0" xfId="0" applyFont="1" applyAlignment="1">
      <alignment horizontal="right"/>
    </xf>
    <xf numFmtId="0" fontId="26" fillId="0" borderId="16" xfId="0" applyFont="1" applyBorder="1" applyAlignment="1">
      <alignment horizontal="right"/>
    </xf>
    <xf numFmtId="0" fontId="32" fillId="0" borderId="0" xfId="0" applyFont="1"/>
    <xf numFmtId="10" fontId="43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right"/>
    </xf>
    <xf numFmtId="3" fontId="44" fillId="0" borderId="0" xfId="0" applyNumberFormat="1" applyFont="1" applyAlignment="1">
      <alignment horizontal="right"/>
    </xf>
    <xf numFmtId="166" fontId="45" fillId="0" borderId="0" xfId="0" applyNumberFormat="1" applyFont="1"/>
    <xf numFmtId="0" fontId="46" fillId="0" borderId="0" xfId="0" applyFont="1" applyAlignment="1">
      <alignment horizontal="center"/>
    </xf>
    <xf numFmtId="0" fontId="47" fillId="0" borderId="0" xfId="0" applyFont="1"/>
    <xf numFmtId="0" fontId="44" fillId="0" borderId="0" xfId="0" applyFont="1"/>
    <xf numFmtId="0" fontId="32" fillId="0" borderId="0" xfId="1" applyFont="1" applyFill="1" applyBorder="1" applyAlignment="1">
      <alignment horizontal="left"/>
    </xf>
    <xf numFmtId="0" fontId="48" fillId="0" borderId="0" xfId="0" applyFont="1"/>
    <xf numFmtId="3" fontId="32" fillId="0" borderId="0" xfId="0" applyNumberFormat="1" applyFont="1" applyAlignment="1">
      <alignment horizontal="right"/>
    </xf>
    <xf numFmtId="0" fontId="49" fillId="0" borderId="0" xfId="35" applyFont="1" applyFill="1"/>
    <xf numFmtId="0" fontId="11" fillId="0" borderId="17" xfId="0" applyFont="1" applyBorder="1" applyAlignment="1">
      <alignment vertical="top"/>
    </xf>
    <xf numFmtId="0" fontId="27" fillId="15" borderId="0" xfId="0" applyFont="1" applyFill="1" applyAlignment="1">
      <alignment horizontal="center" vertical="center" wrapText="1"/>
    </xf>
    <xf numFmtId="3" fontId="27" fillId="15" borderId="0" xfId="0" applyNumberFormat="1" applyFont="1" applyFill="1" applyAlignment="1">
      <alignment horizontal="center" vertical="center" wrapText="1"/>
    </xf>
    <xf numFmtId="3" fontId="37" fillId="16" borderId="0" xfId="0" applyNumberFormat="1" applyFont="1" applyFill="1" applyAlignment="1">
      <alignment horizontal="center" vertical="center" wrapText="1"/>
    </xf>
    <xf numFmtId="0" fontId="37" fillId="1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wrapText="1"/>
    </xf>
    <xf numFmtId="0" fontId="51" fillId="0" borderId="0" xfId="0" applyFont="1"/>
    <xf numFmtId="3" fontId="29" fillId="22" borderId="0" xfId="0" applyNumberFormat="1" applyFont="1" applyFill="1"/>
    <xf numFmtId="0" fontId="52" fillId="0" borderId="0" xfId="0" applyFont="1"/>
    <xf numFmtId="0" fontId="26" fillId="24" borderId="0" xfId="0" applyFont="1" applyFill="1" applyAlignment="1">
      <alignment horizontal="center" vertical="center" wrapText="1"/>
    </xf>
    <xf numFmtId="3" fontId="28" fillId="24" borderId="0" xfId="0" applyNumberFormat="1" applyFont="1" applyFill="1"/>
    <xf numFmtId="168" fontId="28" fillId="24" borderId="0" xfId="0" applyNumberFormat="1" applyFont="1" applyFill="1"/>
    <xf numFmtId="3" fontId="0" fillId="0" borderId="0" xfId="0" applyNumberFormat="1"/>
    <xf numFmtId="166" fontId="56" fillId="0" borderId="0" xfId="0" applyNumberFormat="1" applyFont="1" applyAlignment="1">
      <alignment horizontal="right"/>
    </xf>
    <xf numFmtId="166" fontId="32" fillId="0" borderId="0" xfId="0" applyNumberFormat="1" applyFont="1"/>
    <xf numFmtId="0" fontId="22" fillId="0" borderId="0" xfId="0" applyFont="1" applyAlignment="1">
      <alignment horizontal="right"/>
    </xf>
    <xf numFmtId="0" fontId="27" fillId="20" borderId="0" xfId="0" applyFont="1" applyFill="1" applyAlignment="1">
      <alignment horizontal="center" vertical="center" wrapText="1"/>
    </xf>
    <xf numFmtId="3" fontId="27" fillId="20" borderId="0" xfId="0" applyNumberFormat="1" applyFont="1" applyFill="1" applyAlignment="1">
      <alignment horizontal="center" vertical="center" wrapText="1"/>
    </xf>
    <xf numFmtId="3" fontId="37" fillId="21" borderId="0" xfId="0" applyNumberFormat="1" applyFont="1" applyFill="1" applyAlignment="1">
      <alignment horizontal="center" vertical="center" wrapText="1"/>
    </xf>
    <xf numFmtId="0" fontId="37" fillId="21" borderId="0" xfId="0" applyFont="1" applyFill="1" applyAlignment="1">
      <alignment horizontal="center" vertical="center" wrapText="1"/>
    </xf>
    <xf numFmtId="166" fontId="46" fillId="0" borderId="0" xfId="0" applyNumberFormat="1" applyFont="1"/>
    <xf numFmtId="0" fontId="25" fillId="0" borderId="16" xfId="0" applyFont="1" applyBorder="1"/>
    <xf numFmtId="0" fontId="39" fillId="0" borderId="0" xfId="0" applyFont="1" applyAlignment="1">
      <alignment horizontal="right"/>
    </xf>
    <xf numFmtId="0" fontId="58" fillId="0" borderId="0" xfId="0" applyFont="1"/>
    <xf numFmtId="0" fontId="59" fillId="0" borderId="0" xfId="0" applyFont="1" applyAlignment="1">
      <alignment horizontal="right"/>
    </xf>
    <xf numFmtId="4" fontId="60" fillId="0" borderId="0" xfId="0" applyNumberFormat="1" applyFont="1" applyAlignment="1">
      <alignment wrapText="1"/>
    </xf>
    <xf numFmtId="170" fontId="61" fillId="0" borderId="0" xfId="0" applyNumberFormat="1" applyFont="1"/>
    <xf numFmtId="0" fontId="62" fillId="0" borderId="0" xfId="0" applyFont="1"/>
    <xf numFmtId="0" fontId="63" fillId="0" borderId="0" xfId="0" applyFont="1"/>
    <xf numFmtId="170" fontId="64" fillId="0" borderId="0" xfId="0" applyNumberFormat="1" applyFont="1"/>
    <xf numFmtId="166" fontId="65" fillId="18" borderId="0" xfId="0" applyNumberFormat="1" applyFont="1" applyFill="1" applyAlignment="1">
      <alignment horizontal="center" wrapText="1"/>
    </xf>
    <xf numFmtId="0" fontId="26" fillId="19" borderId="0" xfId="0" applyFont="1" applyFill="1" applyAlignment="1">
      <alignment horizontal="center" vertical="center" wrapText="1"/>
    </xf>
    <xf numFmtId="0" fontId="11" fillId="0" borderId="0" xfId="0" applyFont="1"/>
    <xf numFmtId="166" fontId="28" fillId="0" borderId="21" xfId="0" applyNumberFormat="1" applyFont="1" applyBorder="1"/>
    <xf numFmtId="166" fontId="26" fillId="0" borderId="21" xfId="0" applyNumberFormat="1" applyFont="1" applyBorder="1"/>
    <xf numFmtId="0" fontId="72" fillId="0" borderId="0" xfId="0" applyFont="1"/>
    <xf numFmtId="4" fontId="72" fillId="0" borderId="0" xfId="0" applyNumberFormat="1" applyFont="1" applyAlignment="1">
      <alignment wrapText="1"/>
    </xf>
    <xf numFmtId="0" fontId="73" fillId="0" borderId="0" xfId="0" applyFont="1"/>
    <xf numFmtId="170" fontId="66" fillId="0" borderId="0" xfId="0" applyNumberFormat="1" applyFont="1"/>
    <xf numFmtId="3" fontId="26" fillId="24" borderId="24" xfId="0" applyNumberFormat="1" applyFont="1" applyFill="1" applyBorder="1" applyAlignment="1">
      <alignment vertical="top"/>
    </xf>
    <xf numFmtId="168" fontId="26" fillId="24" borderId="24" xfId="0" applyNumberFormat="1" applyFont="1" applyFill="1" applyBorder="1" applyAlignment="1">
      <alignment vertical="top"/>
    </xf>
    <xf numFmtId="0" fontId="11" fillId="0" borderId="24" xfId="0" applyFont="1" applyBorder="1" applyAlignment="1">
      <alignment vertical="top"/>
    </xf>
    <xf numFmtId="168" fontId="26" fillId="0" borderId="24" xfId="0" applyNumberFormat="1" applyFont="1" applyBorder="1" applyAlignment="1">
      <alignment vertical="top"/>
    </xf>
    <xf numFmtId="168" fontId="11" fillId="0" borderId="24" xfId="0" applyNumberFormat="1" applyFont="1" applyBorder="1" applyAlignment="1">
      <alignment vertical="top"/>
    </xf>
    <xf numFmtId="166" fontId="26" fillId="0" borderId="24" xfId="0" applyNumberFormat="1" applyFont="1" applyBorder="1" applyAlignment="1">
      <alignment vertical="top"/>
    </xf>
    <xf numFmtId="14" fontId="74" fillId="0" borderId="0" xfId="1" quotePrefix="1" applyNumberFormat="1" applyFont="1" applyFill="1" applyBorder="1" applyAlignment="1">
      <alignment horizontal="left"/>
    </xf>
    <xf numFmtId="3" fontId="29" fillId="0" borderId="0" xfId="0" applyNumberFormat="1" applyFont="1" applyAlignment="1">
      <alignment horizontal="right"/>
    </xf>
    <xf numFmtId="1" fontId="28" fillId="0" borderId="0" xfId="0" applyNumberFormat="1" applyFont="1" applyAlignment="1">
      <alignment horizontal="right"/>
    </xf>
    <xf numFmtId="1" fontId="29" fillId="0" borderId="0" xfId="0" applyNumberFormat="1" applyFont="1" applyAlignment="1">
      <alignment horizontal="right"/>
    </xf>
    <xf numFmtId="1" fontId="36" fillId="0" borderId="0" xfId="0" applyNumberFormat="1" applyFont="1" applyAlignment="1">
      <alignment horizontal="right"/>
    </xf>
    <xf numFmtId="3" fontId="30" fillId="0" borderId="0" xfId="0" applyNumberFormat="1" applyFont="1" applyAlignment="1">
      <alignment horizontal="right"/>
    </xf>
    <xf numFmtId="3" fontId="66" fillId="0" borderId="0" xfId="0" applyNumberFormat="1" applyFont="1"/>
    <xf numFmtId="0" fontId="66" fillId="0" borderId="0" xfId="0" applyFont="1"/>
    <xf numFmtId="0" fontId="77" fillId="0" borderId="0" xfId="0" applyFont="1"/>
    <xf numFmtId="170" fontId="75" fillId="0" borderId="0" xfId="35" applyNumberFormat="1" applyFont="1" applyAlignment="1">
      <alignment horizontal="left"/>
    </xf>
    <xf numFmtId="0" fontId="40" fillId="0" borderId="0" xfId="0" applyFont="1" applyAlignment="1">
      <alignment horizontal="left"/>
    </xf>
    <xf numFmtId="0" fontId="69" fillId="0" borderId="0" xfId="0" applyFont="1" applyAlignment="1">
      <alignment horizontal="left"/>
    </xf>
    <xf numFmtId="0" fontId="38" fillId="0" borderId="0" xfId="35"/>
    <xf numFmtId="0" fontId="83" fillId="0" borderId="0" xfId="35" applyFont="1"/>
    <xf numFmtId="0" fontId="82" fillId="0" borderId="0" xfId="0" applyFont="1"/>
    <xf numFmtId="0" fontId="85" fillId="0" borderId="0" xfId="0" applyFont="1"/>
    <xf numFmtId="166" fontId="26" fillId="0" borderId="18" xfId="0" applyNumberFormat="1" applyFont="1" applyBorder="1" applyAlignment="1">
      <alignment vertical="top"/>
    </xf>
    <xf numFmtId="0" fontId="28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0" fillId="0" borderId="0" xfId="0" applyAlignment="1">
      <alignment vertical="top"/>
    </xf>
    <xf numFmtId="0" fontId="75" fillId="0" borderId="0" xfId="35" applyFont="1"/>
    <xf numFmtId="166" fontId="86" fillId="0" borderId="24" xfId="0" applyNumberFormat="1" applyFont="1" applyBorder="1" applyAlignment="1">
      <alignment horizontal="right" vertical="top"/>
    </xf>
    <xf numFmtId="166" fontId="86" fillId="17" borderId="24" xfId="0" applyNumberFormat="1" applyFont="1" applyFill="1" applyBorder="1" applyAlignment="1">
      <alignment horizontal="right" vertical="top"/>
    </xf>
    <xf numFmtId="166" fontId="86" fillId="22" borderId="24" xfId="0" applyNumberFormat="1" applyFont="1" applyFill="1" applyBorder="1" applyAlignment="1">
      <alignment horizontal="right" vertical="top"/>
    </xf>
    <xf numFmtId="166" fontId="87" fillId="0" borderId="0" xfId="0" applyNumberFormat="1" applyFont="1"/>
    <xf numFmtId="166" fontId="87" fillId="0" borderId="0" xfId="0" applyNumberFormat="1" applyFont="1" applyAlignment="1">
      <alignment horizontal="right"/>
    </xf>
    <xf numFmtId="166" fontId="86" fillId="17" borderId="0" xfId="0" applyNumberFormat="1" applyFont="1" applyFill="1"/>
    <xf numFmtId="3" fontId="86" fillId="14" borderId="0" xfId="0" applyNumberFormat="1" applyFont="1" applyFill="1" applyAlignment="1">
      <alignment horizontal="right"/>
    </xf>
    <xf numFmtId="3" fontId="65" fillId="26" borderId="17" xfId="0" applyNumberFormat="1" applyFont="1" applyFill="1" applyBorder="1" applyAlignment="1">
      <alignment horizontal="center" wrapText="1"/>
    </xf>
    <xf numFmtId="3" fontId="87" fillId="22" borderId="0" xfId="0" applyNumberFormat="1" applyFont="1" applyFill="1"/>
    <xf numFmtId="3" fontId="87" fillId="0" borderId="0" xfId="0" applyNumberFormat="1" applyFont="1" applyAlignment="1">
      <alignment horizontal="right"/>
    </xf>
    <xf numFmtId="0" fontId="86" fillId="0" borderId="24" xfId="0" applyFont="1" applyBorder="1" applyAlignment="1">
      <alignment horizontal="right" vertical="top"/>
    </xf>
    <xf numFmtId="0" fontId="86" fillId="0" borderId="24" xfId="0" applyFont="1" applyBorder="1" applyAlignment="1">
      <alignment vertical="top"/>
    </xf>
    <xf numFmtId="3" fontId="89" fillId="0" borderId="0" xfId="0" applyNumberFormat="1" applyFont="1" applyAlignment="1">
      <alignment horizontal="right"/>
    </xf>
    <xf numFmtId="0" fontId="86" fillId="0" borderId="0" xfId="0" applyFont="1"/>
    <xf numFmtId="166" fontId="90" fillId="18" borderId="17" xfId="0" applyNumberFormat="1" applyFont="1" applyFill="1" applyBorder="1" applyAlignment="1">
      <alignment horizontal="right" vertical="top"/>
    </xf>
    <xf numFmtId="166" fontId="90" fillId="18" borderId="24" xfId="0" applyNumberFormat="1" applyFont="1" applyFill="1" applyBorder="1" applyAlignment="1">
      <alignment vertical="top"/>
    </xf>
    <xf numFmtId="166" fontId="91" fillId="18" borderId="0" xfId="0" applyNumberFormat="1" applyFont="1" applyFill="1" applyAlignment="1">
      <alignment horizontal="right" vertical="top"/>
    </xf>
    <xf numFmtId="166" fontId="91" fillId="18" borderId="0" xfId="0" applyNumberFormat="1" applyFont="1" applyFill="1"/>
    <xf numFmtId="166" fontId="91" fillId="18" borderId="0" xfId="0" applyNumberFormat="1" applyFont="1" applyFill="1" applyAlignment="1">
      <alignment horizontal="right"/>
    </xf>
    <xf numFmtId="166" fontId="91" fillId="18" borderId="19" xfId="0" applyNumberFormat="1" applyFont="1" applyFill="1" applyBorder="1"/>
    <xf numFmtId="166" fontId="91" fillId="18" borderId="22" xfId="0" applyNumberFormat="1" applyFont="1" applyFill="1" applyBorder="1"/>
    <xf numFmtId="166" fontId="86" fillId="0" borderId="24" xfId="0" applyNumberFormat="1" applyFont="1" applyBorder="1" applyAlignment="1">
      <alignment vertical="top"/>
    </xf>
    <xf numFmtId="166" fontId="86" fillId="17" borderId="24" xfId="0" applyNumberFormat="1" applyFont="1" applyFill="1" applyBorder="1" applyAlignment="1">
      <alignment vertical="top"/>
    </xf>
    <xf numFmtId="3" fontId="86" fillId="22" borderId="24" xfId="0" applyNumberFormat="1" applyFont="1" applyFill="1" applyBorder="1" applyAlignment="1">
      <alignment vertical="top"/>
    </xf>
    <xf numFmtId="3" fontId="89" fillId="0" borderId="0" xfId="0" applyNumberFormat="1" applyFont="1"/>
    <xf numFmtId="166" fontId="87" fillId="17" borderId="0" xfId="0" applyNumberFormat="1" applyFont="1" applyFill="1"/>
    <xf numFmtId="3" fontId="87" fillId="25" borderId="23" xfId="0" applyNumberFormat="1" applyFont="1" applyFill="1" applyBorder="1" applyAlignment="1">
      <alignment horizontal="right"/>
    </xf>
    <xf numFmtId="3" fontId="87" fillId="0" borderId="0" xfId="0" applyNumberFormat="1" applyFont="1"/>
    <xf numFmtId="3" fontId="87" fillId="0" borderId="19" xfId="0" applyNumberFormat="1" applyFont="1" applyBorder="1" applyAlignment="1">
      <alignment horizontal="right"/>
    </xf>
    <xf numFmtId="3" fontId="87" fillId="22" borderId="20" xfId="0" applyNumberFormat="1" applyFont="1" applyFill="1" applyBorder="1" applyAlignment="1">
      <alignment horizontal="right"/>
    </xf>
    <xf numFmtId="3" fontId="87" fillId="25" borderId="20" xfId="0" applyNumberFormat="1" applyFont="1" applyFill="1" applyBorder="1" applyAlignment="1">
      <alignment horizontal="right"/>
    </xf>
    <xf numFmtId="0" fontId="28" fillId="0" borderId="0" xfId="39" applyFont="1" applyProtection="1">
      <protection locked="0"/>
    </xf>
    <xf numFmtId="3" fontId="86" fillId="14" borderId="0" xfId="0" applyNumberFormat="1" applyFont="1" applyFill="1" applyAlignment="1">
      <alignment horizontal="right" vertical="top"/>
    </xf>
    <xf numFmtId="166" fontId="86" fillId="14" borderId="0" xfId="0" applyNumberFormat="1" applyFont="1" applyFill="1" applyAlignment="1">
      <alignment vertical="top"/>
    </xf>
    <xf numFmtId="14" fontId="52" fillId="0" borderId="0" xfId="0" applyNumberFormat="1" applyFont="1" applyAlignment="1">
      <alignment horizontal="left"/>
    </xf>
    <xf numFmtId="4" fontId="51" fillId="0" borderId="0" xfId="0" applyNumberFormat="1" applyFont="1"/>
    <xf numFmtId="0" fontId="92" fillId="0" borderId="0" xfId="0" applyFont="1"/>
    <xf numFmtId="0" fontId="93" fillId="0" borderId="0" xfId="0" applyFont="1"/>
    <xf numFmtId="0" fontId="94" fillId="0" borderId="0" xfId="0" applyFont="1" applyAlignment="1">
      <alignment horizontal="center" wrapText="1"/>
    </xf>
    <xf numFmtId="0" fontId="85" fillId="0" borderId="25" xfId="0" applyFont="1" applyBorder="1"/>
    <xf numFmtId="4" fontId="84" fillId="0" borderId="0" xfId="0" applyNumberFormat="1" applyFont="1" applyAlignment="1">
      <alignment horizontal="right"/>
    </xf>
    <xf numFmtId="0" fontId="84" fillId="0" borderId="0" xfId="0" applyFont="1" applyAlignment="1">
      <alignment horizontal="right"/>
    </xf>
    <xf numFmtId="0" fontId="84" fillId="0" borderId="25" xfId="0" applyFont="1" applyBorder="1" applyAlignment="1">
      <alignment horizontal="right"/>
    </xf>
    <xf numFmtId="4" fontId="84" fillId="0" borderId="0" xfId="0" applyNumberFormat="1" applyFont="1"/>
    <xf numFmtId="171" fontId="84" fillId="0" borderId="0" xfId="0" applyNumberFormat="1" applyFont="1" applyAlignment="1">
      <alignment horizontal="right"/>
    </xf>
    <xf numFmtId="0" fontId="84" fillId="0" borderId="0" xfId="0" applyFont="1"/>
    <xf numFmtId="4" fontId="84" fillId="0" borderId="25" xfId="0" applyNumberFormat="1" applyFont="1" applyBorder="1" applyAlignment="1">
      <alignment horizontal="right"/>
    </xf>
    <xf numFmtId="0" fontId="84" fillId="0" borderId="25" xfId="0" applyFont="1" applyBorder="1"/>
    <xf numFmtId="4" fontId="84" fillId="0" borderId="0" xfId="36" applyNumberFormat="1" applyFont="1" applyAlignment="1">
      <alignment horizontal="right"/>
    </xf>
    <xf numFmtId="4" fontId="84" fillId="0" borderId="25" xfId="27" applyNumberFormat="1" applyFont="1" applyFill="1" applyBorder="1" applyAlignment="1">
      <alignment horizontal="right"/>
    </xf>
    <xf numFmtId="4" fontId="84" fillId="0" borderId="25" xfId="0" applyNumberFormat="1" applyFont="1" applyBorder="1"/>
    <xf numFmtId="0" fontId="53" fillId="0" borderId="0" xfId="0" applyFont="1" applyAlignment="1">
      <alignment horizontal="right"/>
    </xf>
    <xf numFmtId="4" fontId="84" fillId="0" borderId="25" xfId="0" applyNumberFormat="1" applyFont="1" applyBorder="1" applyAlignment="1">
      <alignment wrapText="1"/>
    </xf>
    <xf numFmtId="0" fontId="84" fillId="0" borderId="0" xfId="36" applyFont="1"/>
    <xf numFmtId="4" fontId="84" fillId="0" borderId="0" xfId="40" applyNumberFormat="1" applyFont="1" applyProtection="1">
      <protection locked="0"/>
    </xf>
    <xf numFmtId="4" fontId="84" fillId="0" borderId="0" xfId="40" applyNumberFormat="1" applyFont="1"/>
    <xf numFmtId="166" fontId="26" fillId="0" borderId="0" xfId="0" applyNumberFormat="1" applyFont="1" applyAlignment="1">
      <alignment vertical="top"/>
    </xf>
    <xf numFmtId="0" fontId="97" fillId="0" borderId="0" xfId="0" applyFont="1"/>
    <xf numFmtId="0" fontId="37" fillId="15" borderId="0" xfId="0" applyFont="1" applyFill="1" applyAlignment="1">
      <alignment horizontal="center" vertical="center" wrapText="1"/>
    </xf>
    <xf numFmtId="3" fontId="37" fillId="15" borderId="0" xfId="0" applyNumberFormat="1" applyFont="1" applyFill="1" applyAlignment="1">
      <alignment horizontal="center" vertical="center" wrapText="1"/>
    </xf>
    <xf numFmtId="0" fontId="96" fillId="30" borderId="0" xfId="0" applyFont="1" applyFill="1" applyAlignment="1">
      <alignment horizontal="center" vertical="center" wrapText="1"/>
    </xf>
    <xf numFmtId="0" fontId="11" fillId="0" borderId="0" xfId="0" applyFont="1" applyAlignment="1">
      <alignment vertical="top"/>
    </xf>
    <xf numFmtId="3" fontId="98" fillId="30" borderId="0" xfId="0" applyNumberFormat="1" applyFont="1" applyFill="1" applyAlignment="1">
      <alignment horizontal="center" vertical="center" wrapText="1"/>
    </xf>
    <xf numFmtId="3" fontId="99" fillId="23" borderId="0" xfId="0" applyNumberFormat="1" applyFont="1" applyFill="1" applyAlignment="1">
      <alignment horizontal="center" vertical="center" wrapText="1"/>
    </xf>
    <xf numFmtId="0" fontId="99" fillId="23" borderId="0" xfId="0" applyFont="1" applyFill="1" applyAlignment="1">
      <alignment horizontal="center" vertical="center" wrapText="1"/>
    </xf>
    <xf numFmtId="0" fontId="102" fillId="0" borderId="0" xfId="0" applyFont="1"/>
    <xf numFmtId="0" fontId="12" fillId="0" borderId="0" xfId="0" applyFont="1"/>
    <xf numFmtId="0" fontId="104" fillId="0" borderId="0" xfId="0" applyFont="1"/>
    <xf numFmtId="0" fontId="54" fillId="0" borderId="0" xfId="0" applyFont="1"/>
    <xf numFmtId="0" fontId="106" fillId="27" borderId="0" xfId="0" applyFont="1" applyFill="1"/>
    <xf numFmtId="0" fontId="65" fillId="27" borderId="0" xfId="0" applyFont="1" applyFill="1"/>
    <xf numFmtId="0" fontId="54" fillId="0" borderId="0" xfId="0" applyFont="1" applyAlignment="1">
      <alignment horizontal="right"/>
    </xf>
    <xf numFmtId="0" fontId="107" fillId="0" borderId="0" xfId="0" applyFont="1" applyAlignment="1">
      <alignment horizontal="right"/>
    </xf>
    <xf numFmtId="0" fontId="103" fillId="0" borderId="0" xfId="0" applyFont="1"/>
    <xf numFmtId="0" fontId="105" fillId="0" borderId="0" xfId="0" applyFont="1"/>
    <xf numFmtId="0" fontId="8" fillId="0" borderId="0" xfId="0" applyFont="1" applyAlignment="1">
      <alignment horizontal="center"/>
    </xf>
    <xf numFmtId="0" fontId="37" fillId="0" borderId="0" xfId="0" applyFont="1" applyAlignment="1">
      <alignment horizontal="center" vertical="center" wrapText="1"/>
    </xf>
    <xf numFmtId="3" fontId="28" fillId="0" borderId="0" xfId="0" applyNumberFormat="1" applyFont="1" applyAlignment="1">
      <alignment vertical="top"/>
    </xf>
    <xf numFmtId="0" fontId="28" fillId="0" borderId="0" xfId="39" applyFont="1" applyAlignment="1" applyProtection="1">
      <alignment horizontal="right"/>
      <protection locked="0"/>
    </xf>
    <xf numFmtId="0" fontId="108" fillId="0" borderId="0" xfId="0" applyFont="1" applyAlignment="1">
      <alignment horizontal="left" vertical="center"/>
    </xf>
    <xf numFmtId="3" fontId="110" fillId="32" borderId="0" xfId="0" applyNumberFormat="1" applyFont="1" applyFill="1" applyAlignment="1">
      <alignment horizontal="center" vertical="center" wrapText="1"/>
    </xf>
    <xf numFmtId="3" fontId="71" fillId="32" borderId="0" xfId="0" applyNumberFormat="1" applyFont="1" applyFill="1" applyAlignment="1">
      <alignment horizontal="center" vertical="center" wrapText="1"/>
    </xf>
    <xf numFmtId="3" fontId="110" fillId="22" borderId="0" xfId="0" applyNumberFormat="1" applyFont="1" applyFill="1" applyAlignment="1">
      <alignment horizontal="center" vertical="center" wrapText="1"/>
    </xf>
    <xf numFmtId="0" fontId="83" fillId="0" borderId="0" xfId="35" applyFont="1" applyFill="1" applyBorder="1" applyAlignment="1">
      <alignment horizontal="left"/>
    </xf>
    <xf numFmtId="0" fontId="83" fillId="0" borderId="0" xfId="35" applyFont="1" applyAlignment="1">
      <alignment vertical="center"/>
    </xf>
    <xf numFmtId="0" fontId="82" fillId="0" borderId="0" xfId="1" applyFont="1" applyFill="1" applyBorder="1" applyAlignment="1">
      <alignment horizontal="left"/>
    </xf>
    <xf numFmtId="0" fontId="111" fillId="0" borderId="0" xfId="1" applyFont="1" applyFill="1" applyBorder="1" applyAlignment="1">
      <alignment horizontal="left"/>
    </xf>
    <xf numFmtId="0" fontId="28" fillId="29" borderId="0" xfId="0" applyFont="1" applyFill="1" applyAlignment="1">
      <alignment horizontal="center" vertical="center" wrapText="1"/>
    </xf>
    <xf numFmtId="0" fontId="91" fillId="28" borderId="0" xfId="0" applyFont="1" applyFill="1" applyAlignment="1">
      <alignment horizontal="center" vertical="center" wrapText="1"/>
    </xf>
    <xf numFmtId="166" fontId="26" fillId="0" borderId="21" xfId="0" applyNumberFormat="1" applyFont="1" applyBorder="1" applyAlignment="1">
      <alignment horizontal="right" vertical="top"/>
    </xf>
    <xf numFmtId="0" fontId="28" fillId="0" borderId="21" xfId="39" applyFont="1" applyBorder="1" applyProtection="1">
      <protection locked="0"/>
    </xf>
    <xf numFmtId="0" fontId="28" fillId="0" borderId="21" xfId="39" applyFont="1" applyBorder="1" applyAlignment="1" applyProtection="1">
      <alignment horizontal="right"/>
      <protection locked="0"/>
    </xf>
    <xf numFmtId="0" fontId="28" fillId="0" borderId="29" xfId="39" applyFont="1" applyBorder="1" applyProtection="1">
      <protection locked="0"/>
    </xf>
    <xf numFmtId="166" fontId="26" fillId="0" borderId="28" xfId="0" applyNumberFormat="1" applyFont="1" applyBorder="1" applyAlignment="1">
      <alignment horizontal="right" vertical="top"/>
    </xf>
    <xf numFmtId="3" fontId="29" fillId="0" borderId="21" xfId="0" applyNumberFormat="1" applyFont="1" applyBorder="1" applyAlignment="1">
      <alignment horizontal="right"/>
    </xf>
    <xf numFmtId="0" fontId="26" fillId="0" borderId="21" xfId="0" applyFont="1" applyBorder="1"/>
    <xf numFmtId="3" fontId="28" fillId="0" borderId="21" xfId="0" applyNumberFormat="1" applyFont="1" applyBorder="1" applyAlignment="1">
      <alignment horizontal="right"/>
    </xf>
    <xf numFmtId="166" fontId="55" fillId="27" borderId="21" xfId="0" applyNumberFormat="1" applyFont="1" applyFill="1" applyBorder="1" applyAlignment="1">
      <alignment horizontal="right" vertical="top"/>
    </xf>
    <xf numFmtId="166" fontId="28" fillId="0" borderId="21" xfId="0" applyNumberFormat="1" applyFont="1" applyBorder="1" applyAlignment="1">
      <alignment horizontal="right" vertical="top"/>
    </xf>
    <xf numFmtId="166" fontId="55" fillId="27" borderId="21" xfId="0" applyNumberFormat="1" applyFont="1" applyFill="1" applyBorder="1"/>
    <xf numFmtId="166" fontId="28" fillId="0" borderId="21" xfId="0" applyNumberFormat="1" applyFont="1" applyBorder="1" applyAlignment="1">
      <alignment horizontal="right"/>
    </xf>
    <xf numFmtId="166" fontId="28" fillId="22" borderId="21" xfId="0" applyNumberFormat="1" applyFont="1" applyFill="1" applyBorder="1"/>
    <xf numFmtId="166" fontId="26" fillId="0" borderId="21" xfId="0" applyNumberFormat="1" applyFont="1" applyBorder="1" applyAlignment="1">
      <alignment horizontal="right"/>
    </xf>
    <xf numFmtId="3" fontId="29" fillId="0" borderId="29" xfId="0" applyNumberFormat="1" applyFont="1" applyBorder="1" applyAlignment="1">
      <alignment horizontal="right"/>
    </xf>
    <xf numFmtId="0" fontId="26" fillId="0" borderId="29" xfId="0" applyFont="1" applyBorder="1"/>
    <xf numFmtId="3" fontId="28" fillId="0" borderId="29" xfId="0" applyNumberFormat="1" applyFont="1" applyBorder="1" applyAlignment="1">
      <alignment horizontal="right"/>
    </xf>
    <xf numFmtId="166" fontId="28" fillId="0" borderId="29" xfId="0" applyNumberFormat="1" applyFont="1" applyBorder="1"/>
    <xf numFmtId="166" fontId="55" fillId="27" borderId="29" xfId="0" applyNumberFormat="1" applyFont="1" applyFill="1" applyBorder="1" applyAlignment="1">
      <alignment horizontal="right" vertical="top"/>
    </xf>
    <xf numFmtId="166" fontId="28" fillId="0" borderId="29" xfId="0" applyNumberFormat="1" applyFont="1" applyBorder="1" applyAlignment="1">
      <alignment horizontal="right" vertical="top"/>
    </xf>
    <xf numFmtId="166" fontId="55" fillId="27" borderId="29" xfId="0" applyNumberFormat="1" applyFont="1" applyFill="1" applyBorder="1"/>
    <xf numFmtId="166" fontId="28" fillId="0" borderId="29" xfId="0" applyNumberFormat="1" applyFont="1" applyBorder="1" applyAlignment="1">
      <alignment horizontal="right"/>
    </xf>
    <xf numFmtId="166" fontId="26" fillId="0" borderId="29" xfId="0" applyNumberFormat="1" applyFont="1" applyBorder="1" applyAlignment="1">
      <alignment horizontal="right" vertical="top"/>
    </xf>
    <xf numFmtId="166" fontId="28" fillId="22" borderId="29" xfId="0" applyNumberFormat="1" applyFont="1" applyFill="1" applyBorder="1"/>
    <xf numFmtId="166" fontId="26" fillId="0" borderId="29" xfId="0" applyNumberFormat="1" applyFont="1" applyBorder="1" applyAlignment="1">
      <alignment horizontal="right"/>
    </xf>
    <xf numFmtId="0" fontId="26" fillId="0" borderId="28" xfId="0" applyFont="1" applyBorder="1" applyAlignment="1">
      <alignment horizontal="right" vertical="top"/>
    </xf>
    <xf numFmtId="0" fontId="26" fillId="0" borderId="28" xfId="0" applyFont="1" applyBorder="1" applyAlignment="1">
      <alignment vertical="top"/>
    </xf>
    <xf numFmtId="166" fontId="26" fillId="0" borderId="28" xfId="0" applyNumberFormat="1" applyFont="1" applyBorder="1" applyAlignment="1">
      <alignment vertical="top"/>
    </xf>
    <xf numFmtId="166" fontId="26" fillId="22" borderId="28" xfId="0" applyNumberFormat="1" applyFont="1" applyFill="1" applyBorder="1" applyAlignment="1">
      <alignment horizontal="right" vertical="top"/>
    </xf>
    <xf numFmtId="0" fontId="112" fillId="0" borderId="0" xfId="0" applyFont="1"/>
    <xf numFmtId="166" fontId="28" fillId="0" borderId="24" xfId="0" applyNumberFormat="1" applyFont="1" applyBorder="1" applyAlignment="1">
      <alignment vertical="top"/>
    </xf>
    <xf numFmtId="168" fontId="28" fillId="0" borderId="24" xfId="0" applyNumberFormat="1" applyFont="1" applyBorder="1" applyAlignment="1">
      <alignment vertical="top"/>
    </xf>
    <xf numFmtId="0" fontId="98" fillId="30" borderId="0" xfId="0" applyFont="1" applyFill="1" applyAlignment="1">
      <alignment horizontal="center" vertical="center" wrapText="1"/>
    </xf>
    <xf numFmtId="0" fontId="54" fillId="0" borderId="0" xfId="0" applyFont="1" applyAlignment="1">
      <alignment horizontal="center"/>
    </xf>
    <xf numFmtId="0" fontId="26" fillId="0" borderId="21" xfId="0" applyFont="1" applyBorder="1" applyAlignment="1">
      <alignment horizontal="right" vertical="top"/>
    </xf>
    <xf numFmtId="0" fontId="26" fillId="0" borderId="21" xfId="0" applyFont="1" applyBorder="1" applyAlignment="1">
      <alignment vertical="top"/>
    </xf>
    <xf numFmtId="166" fontId="26" fillId="0" borderId="21" xfId="0" applyNumberFormat="1" applyFont="1" applyBorder="1" applyAlignment="1">
      <alignment vertical="top"/>
    </xf>
    <xf numFmtId="166" fontId="26" fillId="27" borderId="21" xfId="0" applyNumberFormat="1" applyFont="1" applyFill="1" applyBorder="1" applyAlignment="1">
      <alignment vertical="top"/>
    </xf>
    <xf numFmtId="166" fontId="26" fillId="31" borderId="21" xfId="0" applyNumberFormat="1" applyFont="1" applyFill="1" applyBorder="1" applyAlignment="1">
      <alignment horizontal="right" vertical="top"/>
    </xf>
    <xf numFmtId="166" fontId="28" fillId="27" borderId="21" xfId="0" applyNumberFormat="1" applyFont="1" applyFill="1" applyBorder="1" applyAlignment="1">
      <alignment vertical="top"/>
    </xf>
    <xf numFmtId="166" fontId="28" fillId="27" borderId="21" xfId="0" applyNumberFormat="1" applyFont="1" applyFill="1" applyBorder="1" applyAlignment="1">
      <alignment horizontal="right"/>
    </xf>
    <xf numFmtId="166" fontId="28" fillId="0" borderId="21" xfId="39" applyNumberFormat="1" applyFont="1" applyBorder="1" applyProtection="1">
      <protection locked="0"/>
    </xf>
    <xf numFmtId="166" fontId="28" fillId="0" borderId="21" xfId="39" applyNumberFormat="1" applyFont="1" applyBorder="1" applyAlignment="1" applyProtection="1">
      <alignment horizontal="right"/>
      <protection locked="0"/>
    </xf>
    <xf numFmtId="166" fontId="26" fillId="27" borderId="21" xfId="0" applyNumberFormat="1" applyFont="1" applyFill="1" applyBorder="1" applyAlignment="1">
      <alignment horizontal="right" vertical="top"/>
    </xf>
    <xf numFmtId="0" fontId="28" fillId="0" borderId="21" xfId="0" applyFont="1" applyBorder="1"/>
    <xf numFmtId="166" fontId="28" fillId="27" borderId="21" xfId="0" applyNumberFormat="1" applyFont="1" applyFill="1" applyBorder="1" applyAlignment="1">
      <alignment horizontal="right" vertical="top"/>
    </xf>
    <xf numFmtId="166" fontId="28" fillId="27" borderId="29" xfId="0" applyNumberFormat="1" applyFont="1" applyFill="1" applyBorder="1" applyAlignment="1">
      <alignment vertical="top"/>
    </xf>
    <xf numFmtId="166" fontId="28" fillId="27" borderId="29" xfId="0" applyNumberFormat="1" applyFont="1" applyFill="1" applyBorder="1" applyAlignment="1">
      <alignment horizontal="right"/>
    </xf>
    <xf numFmtId="166" fontId="26" fillId="31" borderId="29" xfId="0" applyNumberFormat="1" applyFont="1" applyFill="1" applyBorder="1" applyAlignment="1">
      <alignment horizontal="right" vertical="top"/>
    </xf>
    <xf numFmtId="166" fontId="28" fillId="0" borderId="29" xfId="39" applyNumberFormat="1" applyFont="1" applyBorder="1" applyProtection="1">
      <protection locked="0"/>
    </xf>
    <xf numFmtId="166" fontId="26" fillId="27" borderId="28" xfId="0" applyNumberFormat="1" applyFont="1" applyFill="1" applyBorder="1" applyAlignment="1">
      <alignment vertical="top"/>
    </xf>
    <xf numFmtId="166" fontId="26" fillId="31" borderId="28" xfId="0" applyNumberFormat="1" applyFont="1" applyFill="1" applyBorder="1" applyAlignment="1">
      <alignment horizontal="right" vertical="top"/>
    </xf>
    <xf numFmtId="168" fontId="28" fillId="0" borderId="17" xfId="0" applyNumberFormat="1" applyFont="1" applyBorder="1" applyAlignment="1">
      <alignment vertical="top"/>
    </xf>
    <xf numFmtId="166" fontId="28" fillId="0" borderId="17" xfId="0" applyNumberFormat="1" applyFont="1" applyBorder="1" applyAlignment="1">
      <alignment vertical="top"/>
    </xf>
    <xf numFmtId="0" fontId="28" fillId="0" borderId="29" xfId="0" applyFont="1" applyBorder="1"/>
    <xf numFmtId="166" fontId="26" fillId="0" borderId="29" xfId="0" applyNumberFormat="1" applyFont="1" applyBorder="1"/>
    <xf numFmtId="166" fontId="26" fillId="27" borderId="28" xfId="0" applyNumberFormat="1" applyFont="1" applyFill="1" applyBorder="1" applyAlignment="1">
      <alignment horizontal="right" vertical="top"/>
    </xf>
    <xf numFmtId="168" fontId="26" fillId="0" borderId="18" xfId="0" applyNumberFormat="1" applyFont="1" applyBorder="1" applyAlignment="1">
      <alignment vertical="top"/>
    </xf>
    <xf numFmtId="3" fontId="52" fillId="0" borderId="19" xfId="0" applyNumberFormat="1" applyFont="1" applyBorder="1"/>
    <xf numFmtId="166" fontId="0" fillId="0" borderId="0" xfId="0" applyNumberFormat="1"/>
    <xf numFmtId="166" fontId="28" fillId="24" borderId="21" xfId="0" applyNumberFormat="1" applyFont="1" applyFill="1" applyBorder="1"/>
    <xf numFmtId="168" fontId="28" fillId="24" borderId="21" xfId="0" applyNumberFormat="1" applyFont="1" applyFill="1" applyBorder="1" applyAlignment="1">
      <alignment vertical="top"/>
    </xf>
    <xf numFmtId="3" fontId="28" fillId="24" borderId="21" xfId="0" applyNumberFormat="1" applyFont="1" applyFill="1" applyBorder="1" applyAlignment="1">
      <alignment vertical="top"/>
    </xf>
    <xf numFmtId="166" fontId="28" fillId="24" borderId="29" xfId="0" applyNumberFormat="1" applyFont="1" applyFill="1" applyBorder="1"/>
    <xf numFmtId="168" fontId="28" fillId="24" borderId="29" xfId="0" applyNumberFormat="1" applyFont="1" applyFill="1" applyBorder="1" applyAlignment="1">
      <alignment vertical="top"/>
    </xf>
    <xf numFmtId="3" fontId="28" fillId="24" borderId="29" xfId="0" applyNumberFormat="1" applyFont="1" applyFill="1" applyBorder="1" applyAlignment="1">
      <alignment vertical="top"/>
    </xf>
    <xf numFmtId="166" fontId="66" fillId="0" borderId="28" xfId="0" applyNumberFormat="1" applyFont="1" applyBorder="1" applyAlignment="1">
      <alignment horizontal="center" vertical="top"/>
    </xf>
    <xf numFmtId="3" fontId="26" fillId="24" borderId="28" xfId="0" applyNumberFormat="1" applyFont="1" applyFill="1" applyBorder="1" applyAlignment="1">
      <alignment vertical="top"/>
    </xf>
    <xf numFmtId="3" fontId="26" fillId="0" borderId="28" xfId="0" applyNumberFormat="1" applyFont="1" applyBorder="1" applyAlignment="1">
      <alignment vertical="top"/>
    </xf>
    <xf numFmtId="3" fontId="110" fillId="0" borderId="0" xfId="0" applyNumberFormat="1" applyFont="1" applyAlignment="1">
      <alignment horizontal="center" vertical="center" wrapText="1"/>
    </xf>
    <xf numFmtId="0" fontId="117" fillId="0" borderId="0" xfId="1" applyFont="1" applyFill="1" applyBorder="1" applyAlignment="1">
      <alignment horizontal="left"/>
    </xf>
    <xf numFmtId="0" fontId="118" fillId="0" borderId="0" xfId="0" applyFont="1"/>
    <xf numFmtId="0" fontId="26" fillId="0" borderId="21" xfId="0" applyFont="1" applyBorder="1" applyAlignment="1">
      <alignment horizontal="center" vertical="center" wrapText="1"/>
    </xf>
    <xf numFmtId="0" fontId="91" fillId="0" borderId="0" xfId="0" applyFont="1"/>
    <xf numFmtId="0" fontId="113" fillId="0" borderId="0" xfId="0" applyFont="1"/>
    <xf numFmtId="0" fontId="114" fillId="0" borderId="0" xfId="35" applyFont="1" applyFill="1"/>
    <xf numFmtId="0" fontId="100" fillId="0" borderId="30" xfId="0" applyFont="1" applyBorder="1" applyAlignment="1">
      <alignment vertical="top"/>
    </xf>
    <xf numFmtId="3" fontId="100" fillId="0" borderId="26" xfId="0" applyNumberFormat="1" applyFont="1" applyBorder="1" applyAlignment="1">
      <alignment vertical="top"/>
    </xf>
    <xf numFmtId="166" fontId="100" fillId="0" borderId="21" xfId="0" applyNumberFormat="1" applyFont="1" applyBorder="1" applyAlignment="1">
      <alignment vertical="top"/>
    </xf>
    <xf numFmtId="166" fontId="101" fillId="0" borderId="21" xfId="0" applyNumberFormat="1" applyFont="1" applyBorder="1" applyAlignment="1">
      <alignment vertical="top"/>
    </xf>
    <xf numFmtId="168" fontId="100" fillId="0" borderId="26" xfId="0" applyNumberFormat="1" applyFont="1" applyBorder="1" applyAlignment="1">
      <alignment vertical="top"/>
    </xf>
    <xf numFmtId="0" fontId="101" fillId="0" borderId="25" xfId="0" applyFont="1" applyBorder="1"/>
    <xf numFmtId="166" fontId="101" fillId="0" borderId="21" xfId="0" applyNumberFormat="1" applyFont="1" applyBorder="1"/>
    <xf numFmtId="168" fontId="101" fillId="0" borderId="26" xfId="0" applyNumberFormat="1" applyFont="1" applyBorder="1" applyAlignment="1">
      <alignment vertical="top"/>
    </xf>
    <xf numFmtId="166" fontId="101" fillId="0" borderId="21" xfId="0" applyNumberFormat="1" applyFont="1" applyBorder="1" applyAlignment="1">
      <alignment horizontal="right"/>
    </xf>
    <xf numFmtId="166" fontId="91" fillId="0" borderId="21" xfId="39" applyNumberFormat="1" applyFont="1" applyBorder="1" applyProtection="1">
      <protection locked="0"/>
    </xf>
    <xf numFmtId="0" fontId="101" fillId="0" borderId="26" xfId="0" applyFont="1" applyBorder="1"/>
    <xf numFmtId="0" fontId="101" fillId="0" borderId="27" xfId="0" applyFont="1" applyBorder="1"/>
    <xf numFmtId="166" fontId="52" fillId="0" borderId="0" xfId="40" applyNumberFormat="1" applyFont="1" applyAlignment="1">
      <alignment horizontal="right"/>
    </xf>
    <xf numFmtId="166" fontId="91" fillId="0" borderId="21" xfId="0" applyNumberFormat="1" applyFont="1" applyBorder="1" applyAlignment="1">
      <alignment horizontal="right"/>
    </xf>
    <xf numFmtId="0" fontId="90" fillId="0" borderId="0" xfId="0" applyFont="1" applyAlignment="1">
      <alignment vertical="top"/>
    </xf>
    <xf numFmtId="166" fontId="91" fillId="0" borderId="21" xfId="36" applyNumberFormat="1" applyFont="1" applyBorder="1" applyAlignment="1">
      <alignment horizontal="right"/>
    </xf>
    <xf numFmtId="166" fontId="101" fillId="0" borderId="26" xfId="0" applyNumberFormat="1" applyFont="1" applyBorder="1" applyAlignment="1">
      <alignment vertical="top"/>
    </xf>
    <xf numFmtId="0" fontId="120" fillId="0" borderId="0" xfId="0" applyFont="1"/>
    <xf numFmtId="0" fontId="90" fillId="0" borderId="21" xfId="0" applyFont="1" applyBorder="1" applyAlignment="1">
      <alignment horizontal="center" vertical="center" wrapText="1"/>
    </xf>
    <xf numFmtId="0" fontId="91" fillId="0" borderId="0" xfId="0" applyFont="1" applyAlignment="1">
      <alignment vertical="center"/>
    </xf>
    <xf numFmtId="3" fontId="90" fillId="0" borderId="21" xfId="0" applyNumberFormat="1" applyFont="1" applyBorder="1" applyAlignment="1">
      <alignment horizontal="center" vertical="center" wrapText="1"/>
    </xf>
    <xf numFmtId="166" fontId="101" fillId="0" borderId="29" xfId="0" applyNumberFormat="1" applyFont="1" applyBorder="1"/>
    <xf numFmtId="3" fontId="100" fillId="0" borderId="21" xfId="0" applyNumberFormat="1" applyFont="1" applyBorder="1" applyAlignment="1">
      <alignment vertical="top"/>
    </xf>
    <xf numFmtId="166" fontId="90" fillId="0" borderId="21" xfId="0" applyNumberFormat="1" applyFont="1" applyBorder="1" applyAlignment="1">
      <alignment vertical="top"/>
    </xf>
    <xf numFmtId="166" fontId="91" fillId="0" borderId="21" xfId="0" applyNumberFormat="1" applyFont="1" applyBorder="1"/>
    <xf numFmtId="168" fontId="100" fillId="0" borderId="21" xfId="0" applyNumberFormat="1" applyFont="1" applyBorder="1" applyAlignment="1">
      <alignment vertical="top"/>
    </xf>
    <xf numFmtId="166" fontId="91" fillId="0" borderId="21" xfId="0" applyNumberFormat="1" applyFont="1" applyBorder="1" applyAlignment="1">
      <alignment vertical="top"/>
    </xf>
    <xf numFmtId="0" fontId="90" fillId="0" borderId="21" xfId="0" applyFont="1" applyBorder="1" applyAlignment="1">
      <alignment vertical="top"/>
    </xf>
    <xf numFmtId="166" fontId="90" fillId="0" borderId="21" xfId="0" applyNumberFormat="1" applyFont="1" applyBorder="1" applyAlignment="1">
      <alignment horizontal="right" vertical="top"/>
    </xf>
    <xf numFmtId="0" fontId="90" fillId="33" borderId="21" xfId="0" applyFont="1" applyFill="1" applyBorder="1" applyAlignment="1">
      <alignment horizontal="center" vertical="center" wrapText="1"/>
    </xf>
    <xf numFmtId="0" fontId="90" fillId="34" borderId="21" xfId="0" applyFont="1" applyFill="1" applyBorder="1" applyAlignment="1">
      <alignment horizontal="center" vertical="center" wrapText="1"/>
    </xf>
    <xf numFmtId="0" fontId="90" fillId="27" borderId="21" xfId="0" applyFont="1" applyFill="1" applyBorder="1" applyAlignment="1">
      <alignment horizontal="center" vertical="center" wrapText="1"/>
    </xf>
    <xf numFmtId="166" fontId="90" fillId="27" borderId="21" xfId="36" applyNumberFormat="1" applyFont="1" applyFill="1" applyBorder="1" applyAlignment="1">
      <alignment horizontal="center" vertical="center" wrapText="1"/>
    </xf>
    <xf numFmtId="166" fontId="90" fillId="27" borderId="21" xfId="50" applyNumberFormat="1" applyFont="1" applyFill="1" applyBorder="1" applyAlignment="1">
      <alignment horizontal="center" vertical="center" wrapText="1"/>
    </xf>
    <xf numFmtId="166" fontId="90" fillId="34" borderId="21" xfId="0" applyNumberFormat="1" applyFont="1" applyFill="1" applyBorder="1" applyAlignment="1">
      <alignment horizontal="center" vertical="center" wrapText="1"/>
    </xf>
    <xf numFmtId="3" fontId="101" fillId="0" borderId="26" xfId="0" applyNumberFormat="1" applyFont="1" applyBorder="1" applyAlignment="1">
      <alignment vertical="top"/>
    </xf>
    <xf numFmtId="3" fontId="101" fillId="0" borderId="21" xfId="0" applyNumberFormat="1" applyFont="1" applyBorder="1" applyAlignment="1">
      <alignment vertical="top"/>
    </xf>
    <xf numFmtId="168" fontId="101" fillId="0" borderId="21" xfId="0" applyNumberFormat="1" applyFont="1" applyBorder="1" applyAlignment="1">
      <alignment vertical="top"/>
    </xf>
    <xf numFmtId="0" fontId="121" fillId="0" borderId="0" xfId="0" applyFont="1"/>
    <xf numFmtId="0" fontId="114" fillId="0" borderId="0" xfId="35" applyFont="1"/>
    <xf numFmtId="3" fontId="90" fillId="27" borderId="21" xfId="0" applyNumberFormat="1" applyFont="1" applyFill="1" applyBorder="1" applyAlignment="1">
      <alignment horizontal="center" vertical="center" wrapText="1"/>
    </xf>
    <xf numFmtId="3" fontId="90" fillId="34" borderId="21" xfId="0" applyNumberFormat="1" applyFont="1" applyFill="1" applyBorder="1" applyAlignment="1">
      <alignment horizontal="center" vertical="center" wrapText="1"/>
    </xf>
    <xf numFmtId="166" fontId="90" fillId="0" borderId="29" xfId="0" applyNumberFormat="1" applyFont="1" applyBorder="1" applyAlignment="1">
      <alignment horizontal="right" vertical="top"/>
    </xf>
    <xf numFmtId="3" fontId="110" fillId="32" borderId="17" xfId="0" applyNumberFormat="1" applyFont="1" applyFill="1" applyBorder="1" applyAlignment="1">
      <alignment horizontal="center" vertical="center" wrapText="1"/>
    </xf>
    <xf numFmtId="166" fontId="26" fillId="0" borderId="34" xfId="0" applyNumberFormat="1" applyFont="1" applyBorder="1" applyAlignment="1">
      <alignment horizontal="right" vertical="top"/>
    </xf>
    <xf numFmtId="3" fontId="110" fillId="22" borderId="17" xfId="0" applyNumberFormat="1" applyFont="1" applyFill="1" applyBorder="1" applyAlignment="1">
      <alignment horizontal="center" vertical="center" wrapText="1"/>
    </xf>
    <xf numFmtId="0" fontId="26" fillId="0" borderId="34" xfId="0" applyFont="1" applyBorder="1" applyAlignment="1">
      <alignment horizontal="right" vertical="top"/>
    </xf>
    <xf numFmtId="0" fontId="26" fillId="0" borderId="34" xfId="0" applyFont="1" applyBorder="1" applyAlignment="1">
      <alignment vertical="top"/>
    </xf>
    <xf numFmtId="166" fontId="26" fillId="0" borderId="34" xfId="0" applyNumberFormat="1" applyFont="1" applyBorder="1" applyAlignment="1">
      <alignment vertical="top"/>
    </xf>
    <xf numFmtId="166" fontId="26" fillId="27" borderId="34" xfId="0" applyNumberFormat="1" applyFont="1" applyFill="1" applyBorder="1" applyAlignment="1">
      <alignment horizontal="right" vertical="top"/>
    </xf>
    <xf numFmtId="0" fontId="37" fillId="15" borderId="17" xfId="0" applyFont="1" applyFill="1" applyBorder="1" applyAlignment="1">
      <alignment horizontal="center" vertical="center" wrapText="1"/>
    </xf>
    <xf numFmtId="3" fontId="37" fillId="15" borderId="17" xfId="0" applyNumberFormat="1" applyFont="1" applyFill="1" applyBorder="1" applyAlignment="1">
      <alignment horizontal="center" vertical="center" wrapText="1"/>
    </xf>
    <xf numFmtId="3" fontId="37" fillId="16" borderId="17" xfId="0" applyNumberFormat="1" applyFont="1" applyFill="1" applyBorder="1" applyAlignment="1">
      <alignment horizontal="center" vertical="center" wrapText="1"/>
    </xf>
    <xf numFmtId="0" fontId="37" fillId="16" borderId="17" xfId="0" applyFont="1" applyFill="1" applyBorder="1" applyAlignment="1">
      <alignment horizontal="center" vertical="center" wrapText="1"/>
    </xf>
    <xf numFmtId="166" fontId="28" fillId="0" borderId="21" xfId="0" applyNumberFormat="1" applyFont="1" applyBorder="1" applyAlignment="1">
      <alignment vertical="top"/>
    </xf>
    <xf numFmtId="166" fontId="26" fillId="24" borderId="28" xfId="0" applyNumberFormat="1" applyFont="1" applyFill="1" applyBorder="1" applyAlignment="1">
      <alignment vertical="top"/>
    </xf>
    <xf numFmtId="168" fontId="26" fillId="24" borderId="28" xfId="0" applyNumberFormat="1" applyFont="1" applyFill="1" applyBorder="1" applyAlignment="1">
      <alignment vertical="top"/>
    </xf>
    <xf numFmtId="170" fontId="83" fillId="0" borderId="0" xfId="35" applyNumberFormat="1" applyFont="1" applyAlignment="1">
      <alignment horizontal="left"/>
    </xf>
    <xf numFmtId="0" fontId="82" fillId="0" borderId="0" xfId="0" applyFont="1" applyAlignment="1">
      <alignment horizontal="left"/>
    </xf>
    <xf numFmtId="14" fontId="122" fillId="0" borderId="0" xfId="1" quotePrefix="1" applyNumberFormat="1" applyFont="1" applyFill="1" applyBorder="1" applyAlignment="1">
      <alignment horizontal="left"/>
    </xf>
    <xf numFmtId="0" fontId="123" fillId="0" borderId="0" xfId="1" applyFont="1" applyFill="1" applyBorder="1" applyAlignment="1">
      <alignment horizontal="left"/>
    </xf>
    <xf numFmtId="0" fontId="124" fillId="0" borderId="0" xfId="0" applyFont="1"/>
    <xf numFmtId="168" fontId="26" fillId="24" borderId="21" xfId="0" applyNumberFormat="1" applyFont="1" applyFill="1" applyBorder="1" applyAlignment="1">
      <alignment vertical="top"/>
    </xf>
    <xf numFmtId="166" fontId="28" fillId="24" borderId="21" xfId="0" applyNumberFormat="1" applyFont="1" applyFill="1" applyBorder="1" applyAlignment="1">
      <alignment vertical="top"/>
    </xf>
    <xf numFmtId="166" fontId="28" fillId="0" borderId="0" xfId="0" applyNumberFormat="1" applyFont="1" applyAlignment="1">
      <alignment vertical="top"/>
    </xf>
    <xf numFmtId="0" fontId="28" fillId="0" borderId="21" xfId="0" applyFont="1" applyBorder="1" applyAlignment="1">
      <alignment horizontal="right"/>
    </xf>
    <xf numFmtId="1" fontId="28" fillId="0" borderId="21" xfId="0" applyNumberFormat="1" applyFont="1" applyBorder="1" applyAlignment="1">
      <alignment horizontal="right"/>
    </xf>
    <xf numFmtId="3" fontId="26" fillId="0" borderId="21" xfId="0" applyNumberFormat="1" applyFont="1" applyBorder="1"/>
    <xf numFmtId="167" fontId="28" fillId="0" borderId="21" xfId="0" applyNumberFormat="1" applyFont="1" applyBorder="1" applyAlignment="1">
      <alignment horizontal="right"/>
    </xf>
    <xf numFmtId="166" fontId="26" fillId="22" borderId="21" xfId="0" applyNumberFormat="1" applyFont="1" applyFill="1" applyBorder="1" applyAlignment="1">
      <alignment horizontal="right"/>
    </xf>
    <xf numFmtId="166" fontId="28" fillId="22" borderId="21" xfId="0" applyNumberFormat="1" applyFont="1" applyFill="1" applyBorder="1" applyAlignment="1">
      <alignment horizontal="right"/>
    </xf>
    <xf numFmtId="166" fontId="26" fillId="27" borderId="21" xfId="0" applyNumberFormat="1" applyFont="1" applyFill="1" applyBorder="1" applyAlignment="1">
      <alignment horizontal="right"/>
    </xf>
    <xf numFmtId="166" fontId="26" fillId="31" borderId="21" xfId="0" applyNumberFormat="1" applyFont="1" applyFill="1" applyBorder="1" applyAlignment="1">
      <alignment horizontal="right"/>
    </xf>
    <xf numFmtId="166" fontId="26" fillId="0" borderId="0" xfId="0" applyNumberFormat="1" applyFont="1" applyAlignment="1">
      <alignment horizontal="right"/>
    </xf>
    <xf numFmtId="166" fontId="8" fillId="0" borderId="0" xfId="0" applyNumberFormat="1" applyFont="1"/>
    <xf numFmtId="166" fontId="28" fillId="31" borderId="21" xfId="0" applyNumberFormat="1" applyFont="1" applyFill="1" applyBorder="1" applyAlignment="1">
      <alignment horizontal="right"/>
    </xf>
    <xf numFmtId="168" fontId="26" fillId="0" borderId="28" xfId="0" applyNumberFormat="1" applyFont="1" applyBorder="1" applyAlignment="1">
      <alignment vertical="top"/>
    </xf>
    <xf numFmtId="1" fontId="28" fillId="0" borderId="29" xfId="0" applyNumberFormat="1" applyFont="1" applyBorder="1" applyAlignment="1">
      <alignment horizontal="right"/>
    </xf>
    <xf numFmtId="3" fontId="26" fillId="0" borderId="29" xfId="0" applyNumberFormat="1" applyFont="1" applyBorder="1"/>
    <xf numFmtId="168" fontId="26" fillId="0" borderId="0" xfId="0" applyNumberFormat="1" applyFont="1"/>
    <xf numFmtId="168" fontId="26" fillId="0" borderId="21" xfId="0" applyNumberFormat="1" applyFont="1" applyBorder="1"/>
    <xf numFmtId="168" fontId="26" fillId="0" borderId="29" xfId="0" applyNumberFormat="1" applyFont="1" applyBorder="1"/>
    <xf numFmtId="3" fontId="29" fillId="0" borderId="32" xfId="0" applyNumberFormat="1" applyFont="1" applyBorder="1" applyAlignment="1">
      <alignment horizontal="right"/>
    </xf>
    <xf numFmtId="0" fontId="26" fillId="0" borderId="32" xfId="0" applyFont="1" applyBorder="1"/>
    <xf numFmtId="3" fontId="28" fillId="0" borderId="32" xfId="0" applyNumberFormat="1" applyFont="1" applyBorder="1" applyAlignment="1">
      <alignment horizontal="right"/>
    </xf>
    <xf numFmtId="166" fontId="28" fillId="0" borderId="32" xfId="0" applyNumberFormat="1" applyFont="1" applyBorder="1" applyAlignment="1">
      <alignment horizontal="right"/>
    </xf>
    <xf numFmtId="166" fontId="26" fillId="0" borderId="32" xfId="0" applyNumberFormat="1" applyFont="1" applyBorder="1" applyAlignment="1">
      <alignment horizontal="right"/>
    </xf>
    <xf numFmtId="166" fontId="26" fillId="0" borderId="32" xfId="0" applyNumberFormat="1" applyFont="1" applyBorder="1"/>
    <xf numFmtId="168" fontId="26" fillId="0" borderId="32" xfId="0" applyNumberFormat="1" applyFont="1" applyBorder="1"/>
    <xf numFmtId="166" fontId="28" fillId="0" borderId="32" xfId="0" applyNumberFormat="1" applyFont="1" applyBorder="1"/>
    <xf numFmtId="0" fontId="12" fillId="0" borderId="21" xfId="0" applyFont="1" applyBorder="1"/>
    <xf numFmtId="0" fontId="126" fillId="0" borderId="0" xfId="0" applyFont="1" applyAlignment="1">
      <alignment horizontal="left"/>
    </xf>
    <xf numFmtId="0" fontId="37" fillId="0" borderId="21" xfId="0" applyFont="1" applyBorder="1" applyAlignment="1">
      <alignment horizontal="center" vertical="top" wrapText="1"/>
    </xf>
    <xf numFmtId="3" fontId="26" fillId="0" borderId="21" xfId="0" applyNumberFormat="1" applyFont="1" applyBorder="1" applyAlignment="1">
      <alignment horizontal="right" vertical="top"/>
    </xf>
    <xf numFmtId="0" fontId="125" fillId="0" borderId="21" xfId="0" applyFont="1" applyBorder="1" applyAlignment="1">
      <alignment vertical="top"/>
    </xf>
    <xf numFmtId="168" fontId="26" fillId="0" borderId="21" xfId="0" applyNumberFormat="1" applyFont="1" applyBorder="1" applyAlignment="1">
      <alignment vertical="top"/>
    </xf>
    <xf numFmtId="0" fontId="125" fillId="0" borderId="0" xfId="0" applyFont="1" applyAlignment="1">
      <alignment vertical="top"/>
    </xf>
    <xf numFmtId="166" fontId="28" fillId="22" borderId="29" xfId="0" applyNumberFormat="1" applyFont="1" applyFill="1" applyBorder="1" applyAlignment="1">
      <alignment horizontal="right"/>
    </xf>
    <xf numFmtId="166" fontId="26" fillId="31" borderId="29" xfId="0" applyNumberFormat="1" applyFont="1" applyFill="1" applyBorder="1" applyAlignment="1">
      <alignment horizontal="right"/>
    </xf>
    <xf numFmtId="166" fontId="26" fillId="22" borderId="21" xfId="0" applyNumberFormat="1" applyFont="1" applyFill="1" applyBorder="1" applyAlignment="1">
      <alignment horizontal="right" vertical="top"/>
    </xf>
    <xf numFmtId="166" fontId="66" fillId="0" borderId="21" xfId="0" applyNumberFormat="1" applyFont="1" applyBorder="1" applyAlignment="1">
      <alignment horizontal="center" vertical="top"/>
    </xf>
    <xf numFmtId="3" fontId="26" fillId="0" borderId="21" xfId="0" applyNumberFormat="1" applyFont="1" applyBorder="1" applyAlignment="1">
      <alignment vertical="top"/>
    </xf>
    <xf numFmtId="166" fontId="26" fillId="22" borderId="21" xfId="0" applyNumberFormat="1" applyFont="1" applyFill="1" applyBorder="1" applyAlignment="1">
      <alignment vertical="top"/>
    </xf>
    <xf numFmtId="166" fontId="26" fillId="31" borderId="21" xfId="0" applyNumberFormat="1" applyFont="1" applyFill="1" applyBorder="1" applyAlignment="1">
      <alignment vertical="top"/>
    </xf>
    <xf numFmtId="166" fontId="28" fillId="0" borderId="27" xfId="0" applyNumberFormat="1" applyFont="1" applyBorder="1" applyAlignment="1">
      <alignment horizontal="right"/>
    </xf>
    <xf numFmtId="166" fontId="28" fillId="0" borderId="35" xfId="0" applyNumberFormat="1" applyFont="1" applyBorder="1" applyAlignment="1">
      <alignment horizontal="right"/>
    </xf>
    <xf numFmtId="167" fontId="28" fillId="0" borderId="35" xfId="0" applyNumberFormat="1" applyFont="1" applyBorder="1" applyAlignment="1">
      <alignment horizontal="right"/>
    </xf>
    <xf numFmtId="168" fontId="28" fillId="0" borderId="21" xfId="0" applyNumberFormat="1" applyFont="1" applyBorder="1"/>
    <xf numFmtId="0" fontId="28" fillId="0" borderId="0" xfId="0" applyFont="1" applyAlignment="1">
      <alignment horizontal="left"/>
    </xf>
    <xf numFmtId="168" fontId="28" fillId="0" borderId="0" xfId="0" applyNumberFormat="1" applyFont="1" applyAlignment="1">
      <alignment vertical="top"/>
    </xf>
    <xf numFmtId="0" fontId="109" fillId="0" borderId="0" xfId="0" applyFont="1"/>
    <xf numFmtId="166" fontId="91" fillId="0" borderId="0" xfId="0" applyNumberFormat="1" applyFont="1"/>
    <xf numFmtId="0" fontId="90" fillId="0" borderId="0" xfId="0" applyFont="1"/>
    <xf numFmtId="3" fontId="28" fillId="0" borderId="29" xfId="0" applyNumberFormat="1" applyFont="1" applyBorder="1" applyAlignment="1">
      <alignment vertical="top"/>
    </xf>
    <xf numFmtId="3" fontId="28" fillId="0" borderId="21" xfId="0" applyNumberFormat="1" applyFont="1" applyBorder="1" applyAlignment="1">
      <alignment vertical="top"/>
    </xf>
    <xf numFmtId="0" fontId="90" fillId="0" borderId="0" xfId="0" applyFont="1" applyAlignment="1">
      <alignment vertical="center"/>
    </xf>
    <xf numFmtId="10" fontId="28" fillId="0" borderId="29" xfId="0" applyNumberFormat="1" applyFont="1" applyBorder="1"/>
    <xf numFmtId="10" fontId="26" fillId="0" borderId="28" xfId="0" applyNumberFormat="1" applyFont="1" applyBorder="1" applyAlignment="1">
      <alignment vertical="top"/>
    </xf>
    <xf numFmtId="0" fontId="90" fillId="0" borderId="21" xfId="0" applyFont="1" applyBorder="1"/>
    <xf numFmtId="166" fontId="90" fillId="0" borderId="21" xfId="0" applyNumberFormat="1" applyFont="1" applyBorder="1" applyAlignment="1">
      <alignment horizontal="center" vertical="center" wrapText="1"/>
    </xf>
    <xf numFmtId="14" fontId="35" fillId="0" borderId="21" xfId="0" applyNumberFormat="1" applyFont="1" applyBorder="1" applyAlignment="1">
      <alignment horizontal="center" vertical="center" wrapText="1"/>
    </xf>
    <xf numFmtId="168" fontId="90" fillId="0" borderId="21" xfId="0" applyNumberFormat="1" applyFont="1" applyBorder="1" applyAlignment="1">
      <alignment vertical="top"/>
    </xf>
    <xf numFmtId="168" fontId="91" fillId="0" borderId="21" xfId="0" applyNumberFormat="1" applyFont="1" applyBorder="1" applyAlignment="1">
      <alignment vertical="top"/>
    </xf>
    <xf numFmtId="3" fontId="35" fillId="0" borderId="21" xfId="0" applyNumberFormat="1" applyFont="1" applyBorder="1" applyAlignment="1">
      <alignment horizontal="right" vertical="top"/>
    </xf>
    <xf numFmtId="0" fontId="91" fillId="0" borderId="21" xfId="0" applyFont="1" applyBorder="1"/>
    <xf numFmtId="168" fontId="91" fillId="0" borderId="21" xfId="0" applyNumberFormat="1" applyFont="1" applyBorder="1"/>
    <xf numFmtId="3" fontId="29" fillId="0" borderId="21" xfId="0" applyNumberFormat="1" applyFont="1" applyBorder="1" applyAlignment="1">
      <alignment horizontal="right" vertical="center"/>
    </xf>
    <xf numFmtId="3" fontId="91" fillId="0" borderId="21" xfId="0" applyNumberFormat="1" applyFont="1" applyBorder="1"/>
    <xf numFmtId="0" fontId="90" fillId="0" borderId="21" xfId="0" applyFont="1" applyBorder="1" applyAlignment="1">
      <alignment horizontal="center" vertical="center"/>
    </xf>
    <xf numFmtId="0" fontId="28" fillId="0" borderId="27" xfId="0" applyFont="1" applyBorder="1"/>
    <xf numFmtId="3" fontId="28" fillId="0" borderId="27" xfId="0" applyNumberFormat="1" applyFont="1" applyBorder="1"/>
    <xf numFmtId="0" fontId="90" fillId="0" borderId="29" xfId="0" applyFont="1" applyBorder="1"/>
    <xf numFmtId="14" fontId="82" fillId="0" borderId="0" xfId="1" quotePrefix="1" applyNumberFormat="1" applyFont="1" applyFill="1" applyBorder="1" applyAlignment="1">
      <alignment horizontal="left"/>
    </xf>
    <xf numFmtId="0" fontId="127" fillId="0" borderId="0" xfId="0" applyFont="1"/>
    <xf numFmtId="166" fontId="28" fillId="0" borderId="36" xfId="0" applyNumberFormat="1" applyFont="1" applyBorder="1" applyAlignment="1">
      <alignment horizontal="right" vertical="top"/>
    </xf>
    <xf numFmtId="168" fontId="28" fillId="0" borderId="37" xfId="0" applyNumberFormat="1" applyFont="1" applyBorder="1" applyAlignment="1">
      <alignment vertical="top"/>
    </xf>
    <xf numFmtId="168" fontId="28" fillId="0" borderId="35" xfId="0" applyNumberFormat="1" applyFont="1" applyBorder="1" applyAlignment="1">
      <alignment vertical="top"/>
    </xf>
    <xf numFmtId="166" fontId="28" fillId="0" borderId="29" xfId="0" applyNumberFormat="1" applyFont="1" applyBorder="1" applyAlignment="1">
      <alignment vertical="top"/>
    </xf>
    <xf numFmtId="0" fontId="90" fillId="0" borderId="27" xfId="0" applyFont="1" applyBorder="1" applyAlignment="1">
      <alignment horizontal="center" vertical="center"/>
    </xf>
    <xf numFmtId="166" fontId="28" fillId="22" borderId="0" xfId="0" applyNumberFormat="1" applyFont="1" applyFill="1"/>
    <xf numFmtId="166" fontId="26" fillId="0" borderId="16" xfId="0" applyNumberFormat="1" applyFont="1" applyBorder="1" applyAlignment="1">
      <alignment horizontal="right" vertical="top"/>
    </xf>
    <xf numFmtId="166" fontId="28" fillId="27" borderId="16" xfId="0" applyNumberFormat="1" applyFont="1" applyFill="1" applyBorder="1" applyAlignment="1">
      <alignment horizontal="right" vertical="top"/>
    </xf>
    <xf numFmtId="166" fontId="28" fillId="0" borderId="16" xfId="0" applyNumberFormat="1" applyFont="1" applyBorder="1" applyAlignment="1">
      <alignment horizontal="right" vertical="top"/>
    </xf>
    <xf numFmtId="166" fontId="28" fillId="22" borderId="21" xfId="0" applyNumberFormat="1" applyFont="1" applyFill="1" applyBorder="1" applyAlignment="1">
      <alignment horizontal="right" vertical="top"/>
    </xf>
    <xf numFmtId="0" fontId="128" fillId="0" borderId="0" xfId="0" applyFont="1"/>
    <xf numFmtId="0" fontId="70" fillId="0" borderId="0" xfId="0" applyFont="1"/>
    <xf numFmtId="0" fontId="57" fillId="0" borderId="0" xfId="0" applyFont="1"/>
    <xf numFmtId="0" fontId="129" fillId="0" borderId="0" xfId="0" applyFont="1"/>
    <xf numFmtId="166" fontId="26" fillId="22" borderId="28" xfId="0" applyNumberFormat="1" applyFont="1" applyFill="1" applyBorder="1" applyAlignment="1">
      <alignment vertical="top"/>
    </xf>
    <xf numFmtId="166" fontId="28" fillId="22" borderId="29" xfId="0" applyNumberFormat="1" applyFont="1" applyFill="1" applyBorder="1" applyAlignment="1">
      <alignment horizontal="right" vertical="top"/>
    </xf>
    <xf numFmtId="3" fontId="71" fillId="22" borderId="17" xfId="0" applyNumberFormat="1" applyFont="1" applyFill="1" applyBorder="1" applyAlignment="1">
      <alignment horizontal="center" vertical="center" wrapText="1"/>
    </xf>
    <xf numFmtId="166" fontId="29" fillId="22" borderId="0" xfId="0" applyNumberFormat="1" applyFont="1" applyFill="1" applyBorder="1"/>
    <xf numFmtId="0" fontId="28" fillId="0" borderId="32" xfId="0" applyFont="1" applyBorder="1" applyAlignment="1">
      <alignment horizontal="center" wrapText="1"/>
    </xf>
    <xf numFmtId="3" fontId="28" fillId="0" borderId="32" xfId="0" applyNumberFormat="1" applyFont="1" applyBorder="1" applyAlignment="1">
      <alignment horizontal="center" wrapText="1"/>
    </xf>
    <xf numFmtId="3" fontId="55" fillId="27" borderId="32" xfId="0" applyNumberFormat="1" applyFont="1" applyFill="1" applyBorder="1" applyAlignment="1">
      <alignment horizontal="center" wrapText="1"/>
    </xf>
    <xf numFmtId="166" fontId="28" fillId="0" borderId="32" xfId="0" applyNumberFormat="1" applyFont="1" applyBorder="1" applyAlignment="1">
      <alignment horizontal="center" wrapText="1"/>
    </xf>
    <xf numFmtId="3" fontId="28" fillId="22" borderId="32" xfId="0" applyNumberFormat="1" applyFont="1" applyFill="1" applyBorder="1" applyAlignment="1">
      <alignment horizontal="center" wrapText="1"/>
    </xf>
    <xf numFmtId="0" fontId="55" fillId="27" borderId="32" xfId="0" applyFont="1" applyFill="1" applyBorder="1" applyAlignment="1">
      <alignment horizontal="center" wrapText="1"/>
    </xf>
    <xf numFmtId="0" fontId="55" fillId="27" borderId="32" xfId="0" applyFont="1" applyFill="1" applyBorder="1" applyAlignment="1">
      <alignment wrapText="1"/>
    </xf>
    <xf numFmtId="166" fontId="55" fillId="27" borderId="21" xfId="0" applyNumberFormat="1" applyFont="1" applyFill="1" applyBorder="1" applyAlignment="1">
      <alignment vertical="top"/>
    </xf>
    <xf numFmtId="166" fontId="103" fillId="0" borderId="0" xfId="0" applyNumberFormat="1" applyFont="1"/>
    <xf numFmtId="0" fontId="26" fillId="0" borderId="0" xfId="0" applyFont="1" applyBorder="1" applyAlignment="1">
      <alignment horizontal="right" vertical="top"/>
    </xf>
    <xf numFmtId="0" fontId="26" fillId="0" borderId="0" xfId="0" applyFont="1" applyBorder="1" applyAlignment="1">
      <alignment vertical="top"/>
    </xf>
    <xf numFmtId="166" fontId="26" fillId="0" borderId="0" xfId="0" applyNumberFormat="1" applyFont="1" applyBorder="1" applyAlignment="1">
      <alignment vertical="top"/>
    </xf>
    <xf numFmtId="166" fontId="11" fillId="0" borderId="0" xfId="0" applyNumberFormat="1" applyFont="1" applyBorder="1"/>
    <xf numFmtId="0" fontId="11" fillId="0" borderId="0" xfId="0" applyFont="1" applyBorder="1"/>
    <xf numFmtId="166" fontId="26" fillId="0" borderId="0" xfId="0" applyNumberFormat="1" applyFont="1" applyBorder="1" applyAlignment="1">
      <alignment horizontal="right"/>
    </xf>
    <xf numFmtId="0" fontId="24" fillId="0" borderId="0" xfId="0" applyFont="1" applyFill="1" applyAlignment="1">
      <alignment horizontal="right"/>
    </xf>
    <xf numFmtId="0" fontId="25" fillId="0" borderId="0" xfId="0" applyFont="1" applyFill="1"/>
    <xf numFmtId="3" fontId="28" fillId="0" borderId="0" xfId="0" applyNumberFormat="1" applyFont="1" applyFill="1" applyAlignment="1">
      <alignment horizontal="right"/>
    </xf>
    <xf numFmtId="0" fontId="28" fillId="0" borderId="0" xfId="0" applyFont="1" applyFill="1" applyAlignment="1">
      <alignment horizontal="right"/>
    </xf>
    <xf numFmtId="0" fontId="26" fillId="0" borderId="0" xfId="0" applyFont="1" applyFill="1" applyAlignment="1">
      <alignment horizontal="right"/>
    </xf>
    <xf numFmtId="0" fontId="26" fillId="0" borderId="0" xfId="0" applyFont="1" applyFill="1"/>
    <xf numFmtId="166" fontId="26" fillId="0" borderId="21" xfId="0" applyNumberFormat="1" applyFont="1" applyFill="1" applyBorder="1" applyAlignment="1">
      <alignment horizontal="right" vertical="top"/>
    </xf>
    <xf numFmtId="166" fontId="26" fillId="0" borderId="0" xfId="0" applyNumberFormat="1" applyFont="1" applyFill="1" applyBorder="1" applyAlignment="1">
      <alignment horizontal="right"/>
    </xf>
    <xf numFmtId="0" fontId="8" fillId="0" borderId="0" xfId="0" applyFont="1" applyFill="1"/>
    <xf numFmtId="0" fontId="126" fillId="0" borderId="0" xfId="0" applyFont="1" applyFill="1" applyAlignment="1">
      <alignment horizontal="left"/>
    </xf>
    <xf numFmtId="3" fontId="24" fillId="0" borderId="0" xfId="0" applyNumberFormat="1" applyFont="1" applyFill="1" applyAlignment="1">
      <alignment horizontal="right"/>
    </xf>
    <xf numFmtId="0" fontId="66" fillId="0" borderId="0" xfId="0" applyFont="1" applyFill="1"/>
    <xf numFmtId="3" fontId="29" fillId="0" borderId="0" xfId="0" applyNumberFormat="1" applyFont="1" applyBorder="1" applyAlignment="1">
      <alignment horizontal="right"/>
    </xf>
    <xf numFmtId="0" fontId="26" fillId="0" borderId="0" xfId="0" applyFont="1" applyBorder="1"/>
    <xf numFmtId="0" fontId="28" fillId="0" borderId="0" xfId="0" applyFont="1" applyBorder="1" applyAlignment="1">
      <alignment horizontal="right"/>
    </xf>
    <xf numFmtId="166" fontId="26" fillId="31" borderId="32" xfId="0" applyNumberFormat="1" applyFont="1" applyFill="1" applyBorder="1" applyAlignment="1">
      <alignment horizontal="right" vertical="top"/>
    </xf>
    <xf numFmtId="166" fontId="28" fillId="0" borderId="32" xfId="0" applyNumberFormat="1" applyFont="1" applyBorder="1" applyAlignment="1">
      <alignment horizontal="right" vertical="top"/>
    </xf>
    <xf numFmtId="166" fontId="26" fillId="0" borderId="0" xfId="0" applyNumberFormat="1" applyFont="1" applyFill="1" applyBorder="1" applyAlignment="1">
      <alignment horizontal="right" vertical="top"/>
    </xf>
    <xf numFmtId="166" fontId="28" fillId="0" borderId="0" xfId="0" applyNumberFormat="1" applyFont="1" applyFill="1" applyBorder="1" applyAlignment="1">
      <alignment horizontal="right" vertical="top"/>
    </xf>
    <xf numFmtId="166" fontId="28" fillId="24" borderId="32" xfId="0" applyNumberFormat="1" applyFont="1" applyFill="1" applyBorder="1"/>
    <xf numFmtId="168" fontId="28" fillId="24" borderId="32" xfId="0" applyNumberFormat="1" applyFont="1" applyFill="1" applyBorder="1" applyAlignment="1">
      <alignment vertical="top"/>
    </xf>
    <xf numFmtId="3" fontId="28" fillId="24" borderId="32" xfId="0" applyNumberFormat="1" applyFont="1" applyFill="1" applyBorder="1" applyAlignment="1">
      <alignment vertical="top"/>
    </xf>
    <xf numFmtId="166" fontId="28" fillId="0" borderId="0" xfId="0" applyNumberFormat="1" applyFont="1" applyFill="1" applyBorder="1"/>
    <xf numFmtId="168" fontId="28" fillId="0" borderId="0" xfId="0" applyNumberFormat="1" applyFont="1" applyFill="1" applyBorder="1" applyAlignment="1">
      <alignment vertical="top"/>
    </xf>
    <xf numFmtId="3" fontId="28" fillId="0" borderId="0" xfId="0" applyNumberFormat="1" applyFont="1" applyFill="1" applyBorder="1" applyAlignment="1">
      <alignment vertical="top"/>
    </xf>
    <xf numFmtId="0" fontId="26" fillId="0" borderId="0" xfId="0" applyFont="1" applyFill="1" applyBorder="1"/>
    <xf numFmtId="0" fontId="126" fillId="0" borderId="0" xfId="0" applyFont="1" applyFill="1" applyBorder="1" applyAlignment="1">
      <alignment horizontal="left"/>
    </xf>
    <xf numFmtId="0" fontId="25" fillId="0" borderId="0" xfId="0" applyFont="1" applyFill="1" applyBorder="1"/>
    <xf numFmtId="0" fontId="66" fillId="0" borderId="0" xfId="0" applyFont="1" applyFill="1" applyBorder="1"/>
    <xf numFmtId="3" fontId="26" fillId="24" borderId="21" xfId="0" applyNumberFormat="1" applyFont="1" applyFill="1" applyBorder="1" applyAlignment="1">
      <alignment vertical="top"/>
    </xf>
    <xf numFmtId="3" fontId="28" fillId="27" borderId="0" xfId="0" applyNumberFormat="1" applyFont="1" applyFill="1" applyAlignment="1">
      <alignment horizontal="right"/>
    </xf>
    <xf numFmtId="3" fontId="24" fillId="27" borderId="0" xfId="0" applyNumberFormat="1" applyFont="1" applyFill="1" applyAlignment="1">
      <alignment horizontal="right"/>
    </xf>
    <xf numFmtId="0" fontId="28" fillId="0" borderId="0" xfId="0" applyFont="1" applyFill="1"/>
    <xf numFmtId="0" fontId="28" fillId="0" borderId="0" xfId="0" applyFont="1" applyFill="1" applyAlignment="1">
      <alignment horizontal="center"/>
    </xf>
    <xf numFmtId="0" fontId="28" fillId="0" borderId="0" xfId="0" applyFont="1" applyFill="1" applyBorder="1"/>
    <xf numFmtId="0" fontId="28" fillId="27" borderId="0" xfId="0" applyFont="1" applyFill="1" applyBorder="1"/>
    <xf numFmtId="0" fontId="39" fillId="0" borderId="0" xfId="0" applyFont="1" applyFill="1"/>
    <xf numFmtId="0" fontId="39" fillId="0" borderId="0" xfId="0" applyFont="1" applyFill="1" applyAlignment="1">
      <alignment horizontal="center"/>
    </xf>
    <xf numFmtId="0" fontId="39" fillId="0" borderId="0" xfId="0" applyFont="1" applyFill="1" applyBorder="1"/>
    <xf numFmtId="0" fontId="39" fillId="27" borderId="0" xfId="0" applyFont="1" applyFill="1" applyBorder="1"/>
    <xf numFmtId="0" fontId="28" fillId="0" borderId="0" xfId="0" applyFont="1" applyAlignment="1">
      <alignment horizontal="center"/>
    </xf>
    <xf numFmtId="0" fontId="26" fillId="0" borderId="0" xfId="0" applyFont="1" applyBorder="1" applyAlignment="1">
      <alignment horizontal="right"/>
    </xf>
    <xf numFmtId="0" fontId="28" fillId="0" borderId="0" xfId="0" applyFont="1" applyBorder="1"/>
    <xf numFmtId="3" fontId="26" fillId="0" borderId="0" xfId="0" applyNumberFormat="1" applyFont="1" applyBorder="1" applyAlignment="1">
      <alignment horizontal="right"/>
    </xf>
    <xf numFmtId="166" fontId="28" fillId="0" borderId="0" xfId="0" applyNumberFormat="1" applyFont="1" applyBorder="1"/>
    <xf numFmtId="1" fontId="28" fillId="0" borderId="0" xfId="0" applyNumberFormat="1" applyFont="1" applyBorder="1" applyAlignment="1">
      <alignment horizontal="right"/>
    </xf>
    <xf numFmtId="3" fontId="26" fillId="0" borderId="0" xfId="0" applyNumberFormat="1" applyFont="1" applyBorder="1"/>
    <xf numFmtId="166" fontId="28" fillId="0" borderId="0" xfId="0" applyNumberFormat="1" applyFont="1" applyBorder="1" applyAlignment="1">
      <alignment horizontal="right"/>
    </xf>
    <xf numFmtId="0" fontId="24" fillId="0" borderId="0" xfId="0" applyFont="1" applyBorder="1" applyAlignment="1">
      <alignment horizontal="right"/>
    </xf>
    <xf numFmtId="0" fontId="25" fillId="0" borderId="0" xfId="0" applyFont="1" applyBorder="1"/>
    <xf numFmtId="3" fontId="24" fillId="0" borderId="0" xfId="0" applyNumberFormat="1" applyFont="1" applyBorder="1" applyAlignment="1">
      <alignment horizontal="right"/>
    </xf>
    <xf numFmtId="0" fontId="0" fillId="0" borderId="0" xfId="0" applyBorder="1"/>
    <xf numFmtId="166" fontId="26" fillId="0" borderId="21" xfId="0" applyNumberFormat="1" applyFont="1" applyFill="1" applyBorder="1" applyAlignment="1">
      <alignment horizontal="right"/>
    </xf>
    <xf numFmtId="166" fontId="28" fillId="0" borderId="21" xfId="0" applyNumberFormat="1" applyFont="1" applyFill="1" applyBorder="1" applyAlignment="1">
      <alignment horizontal="right"/>
    </xf>
    <xf numFmtId="3" fontId="91" fillId="0" borderId="0" xfId="0" applyNumberFormat="1" applyFont="1"/>
    <xf numFmtId="4" fontId="0" fillId="0" borderId="0" xfId="0" applyNumberFormat="1"/>
    <xf numFmtId="0" fontId="0" fillId="6" borderId="0" xfId="0" applyFill="1"/>
    <xf numFmtId="14" fontId="93" fillId="0" borderId="0" xfId="0" applyNumberFormat="1" applyFont="1" applyAlignment="1">
      <alignment horizontal="left"/>
    </xf>
    <xf numFmtId="0" fontId="81" fillId="0" borderId="0" xfId="0" applyFont="1" applyAlignment="1">
      <alignment horizontal="left" vertical="top"/>
    </xf>
    <xf numFmtId="3" fontId="84" fillId="0" borderId="0" xfId="0" applyNumberFormat="1" applyFont="1"/>
    <xf numFmtId="171" fontId="84" fillId="0" borderId="0" xfId="0" applyNumberFormat="1" applyFont="1"/>
    <xf numFmtId="0" fontId="0" fillId="0" borderId="0" xfId="0" applyAlignment="1">
      <alignment horizontal="left"/>
    </xf>
    <xf numFmtId="0" fontId="131" fillId="0" borderId="0" xfId="0" applyFont="1" applyAlignment="1">
      <alignment horizontal="left"/>
    </xf>
    <xf numFmtId="0" fontId="52" fillId="0" borderId="0" xfId="35" applyFont="1"/>
    <xf numFmtId="0" fontId="26" fillId="0" borderId="38" xfId="0" applyFont="1" applyFill="1" applyBorder="1"/>
    <xf numFmtId="0" fontId="37" fillId="0" borderId="39" xfId="0" applyFont="1" applyFill="1" applyBorder="1"/>
    <xf numFmtId="0" fontId="37" fillId="0" borderId="40" xfId="0" applyFont="1" applyFill="1" applyBorder="1"/>
    <xf numFmtId="0" fontId="132" fillId="0" borderId="0" xfId="0" applyFont="1" applyFill="1"/>
    <xf numFmtId="0" fontId="28" fillId="0" borderId="39" xfId="0" applyFont="1" applyFill="1" applyBorder="1"/>
    <xf numFmtId="0" fontId="28" fillId="0" borderId="40" xfId="0" applyFont="1" applyFill="1" applyBorder="1"/>
    <xf numFmtId="0" fontId="28" fillId="0" borderId="38" xfId="0" applyFont="1" applyFill="1" applyBorder="1"/>
    <xf numFmtId="0" fontId="28" fillId="0" borderId="0" xfId="0" applyFont="1" applyFill="1" applyAlignment="1">
      <alignment horizontal="right" vertical="center"/>
    </xf>
    <xf numFmtId="3" fontId="28" fillId="0" borderId="39" xfId="0" applyNumberFormat="1" applyFont="1" applyFill="1" applyBorder="1"/>
    <xf numFmtId="166" fontId="28" fillId="0" borderId="0" xfId="39" applyNumberFormat="1" applyFont="1" applyFill="1" applyAlignment="1" applyProtection="1">
      <alignment horizontal="right" vertical="center"/>
      <protection locked="0"/>
    </xf>
    <xf numFmtId="3" fontId="28" fillId="0" borderId="40" xfId="0" applyNumberFormat="1" applyFont="1" applyFill="1" applyBorder="1"/>
    <xf numFmtId="0" fontId="28" fillId="0" borderId="41" xfId="0" applyFont="1" applyFill="1" applyBorder="1"/>
    <xf numFmtId="0" fontId="28" fillId="0" borderId="20" xfId="0" applyFont="1" applyFill="1" applyBorder="1"/>
    <xf numFmtId="0" fontId="28" fillId="0" borderId="42" xfId="0" applyFont="1" applyFill="1" applyBorder="1"/>
    <xf numFmtId="0" fontId="134" fillId="0" borderId="38" xfId="0" applyFont="1" applyFill="1" applyBorder="1"/>
    <xf numFmtId="0" fontId="135" fillId="0" borderId="0" xfId="35" applyFont="1" applyFill="1"/>
    <xf numFmtId="0" fontId="26" fillId="0" borderId="39" xfId="0" applyFont="1" applyFill="1" applyBorder="1"/>
    <xf numFmtId="0" fontId="26" fillId="0" borderId="39" xfId="0" applyFont="1" applyFill="1" applyBorder="1" applyAlignment="1">
      <alignment wrapText="1"/>
    </xf>
    <xf numFmtId="0" fontId="26" fillId="0" borderId="40" xfId="0" applyFont="1" applyFill="1" applyBorder="1" applyAlignment="1">
      <alignment wrapText="1"/>
    </xf>
    <xf numFmtId="0" fontId="26" fillId="0" borderId="0" xfId="0" applyFont="1" applyFill="1" applyAlignment="1">
      <alignment horizontal="right" vertical="center"/>
    </xf>
    <xf numFmtId="0" fontId="26" fillId="0" borderId="38" xfId="0" applyFont="1" applyFill="1" applyBorder="1" applyAlignment="1">
      <alignment vertical="top"/>
    </xf>
    <xf numFmtId="0" fontId="26" fillId="0" borderId="39" xfId="0" applyFont="1" applyFill="1" applyBorder="1" applyAlignment="1">
      <alignment vertical="top"/>
    </xf>
    <xf numFmtId="3" fontId="26" fillId="0" borderId="39" xfId="0" applyNumberFormat="1" applyFont="1" applyFill="1" applyBorder="1" applyAlignment="1">
      <alignment vertical="top"/>
    </xf>
    <xf numFmtId="3" fontId="26" fillId="0" borderId="40" xfId="0" applyNumberFormat="1" applyFont="1" applyFill="1" applyBorder="1" applyAlignment="1">
      <alignment vertical="top"/>
    </xf>
    <xf numFmtId="0" fontId="26" fillId="0" borderId="0" xfId="0" applyFont="1" applyFill="1" applyAlignment="1">
      <alignment horizontal="left" vertical="top" wrapText="1"/>
    </xf>
    <xf numFmtId="0" fontId="26" fillId="0" borderId="0" xfId="0" applyFont="1" applyFill="1" applyAlignment="1">
      <alignment vertical="top"/>
    </xf>
    <xf numFmtId="0" fontId="136" fillId="0" borderId="38" xfId="0" applyFont="1" applyFill="1" applyBorder="1"/>
    <xf numFmtId="3" fontId="26" fillId="0" borderId="39" xfId="0" applyNumberFormat="1" applyFont="1" applyFill="1" applyBorder="1"/>
    <xf numFmtId="0" fontId="26" fillId="0" borderId="20" xfId="0" applyFont="1" applyFill="1" applyBorder="1"/>
    <xf numFmtId="0" fontId="140" fillId="0" borderId="0" xfId="35" applyFont="1" applyFill="1" applyBorder="1"/>
    <xf numFmtId="0" fontId="137" fillId="0" borderId="0" xfId="0" applyFont="1" applyBorder="1"/>
    <xf numFmtId="0" fontId="23" fillId="0" borderId="0" xfId="0" applyFont="1" applyBorder="1"/>
    <xf numFmtId="0" fontId="138" fillId="0" borderId="0" xfId="0" applyFont="1" applyBorder="1" applyAlignment="1">
      <alignment vertical="top"/>
    </xf>
    <xf numFmtId="0" fontId="48" fillId="0" borderId="0" xfId="0" applyFont="1" applyBorder="1"/>
    <xf numFmtId="3" fontId="32" fillId="0" borderId="0" xfId="0" applyNumberFormat="1" applyFont="1" applyBorder="1" applyAlignment="1">
      <alignment horizontal="right"/>
    </xf>
    <xf numFmtId="10" fontId="43" fillId="0" borderId="0" xfId="0" applyNumberFormat="1" applyFont="1" applyBorder="1" applyAlignment="1">
      <alignment horizontal="center" vertical="center"/>
    </xf>
    <xf numFmtId="0" fontId="139" fillId="0" borderId="0" xfId="0" applyFont="1" applyBorder="1"/>
    <xf numFmtId="0" fontId="46" fillId="0" borderId="0" xfId="0" applyFont="1" applyBorder="1" applyAlignment="1">
      <alignment horizontal="center"/>
    </xf>
    <xf numFmtId="0" fontId="141" fillId="0" borderId="0" xfId="0" applyFont="1" applyBorder="1" applyAlignment="1">
      <alignment wrapText="1"/>
    </xf>
    <xf numFmtId="0" fontId="26" fillId="0" borderId="0" xfId="0" applyFont="1" applyFill="1" applyBorder="1" applyAlignment="1">
      <alignment horizontal="center" vertical="center" wrapText="1"/>
    </xf>
    <xf numFmtId="3" fontId="26" fillId="0" borderId="0" xfId="0" applyNumberFormat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vertical="top" wrapText="1"/>
    </xf>
    <xf numFmtId="0" fontId="141" fillId="0" borderId="0" xfId="0" applyFont="1" applyBorder="1" applyAlignment="1">
      <alignment horizontal="left" wrapText="1"/>
    </xf>
    <xf numFmtId="0" fontId="52" fillId="0" borderId="0" xfId="0" applyFont="1" applyBorder="1" applyAlignment="1">
      <alignment wrapText="1"/>
    </xf>
    <xf numFmtId="0" fontId="52" fillId="0" borderId="0" xfId="0" applyFont="1" applyFill="1" applyBorder="1" applyAlignment="1">
      <alignment wrapText="1"/>
    </xf>
    <xf numFmtId="0" fontId="0" fillId="0" borderId="0" xfId="0" applyFont="1" applyFill="1" applyBorder="1"/>
    <xf numFmtId="166" fontId="133" fillId="0" borderId="0" xfId="0" applyNumberFormat="1" applyFont="1" applyBorder="1" applyAlignment="1">
      <alignment vertical="top" wrapText="1"/>
    </xf>
    <xf numFmtId="167" fontId="28" fillId="0" borderId="0" xfId="0" applyNumberFormat="1" applyFont="1" applyBorder="1" applyAlignment="1">
      <alignment horizontal="right"/>
    </xf>
    <xf numFmtId="0" fontId="114" fillId="0" borderId="0" xfId="35" applyFont="1" applyBorder="1"/>
    <xf numFmtId="0" fontId="0" fillId="0" borderId="0" xfId="0" applyBorder="1" applyAlignment="1">
      <alignment vertical="top"/>
    </xf>
    <xf numFmtId="0" fontId="142" fillId="29" borderId="0" xfId="0" applyFont="1" applyFill="1" applyBorder="1" applyAlignment="1">
      <alignment horizontal="center" wrapText="1"/>
    </xf>
    <xf numFmtId="166" fontId="133" fillId="28" borderId="0" xfId="0" applyNumberFormat="1" applyFont="1" applyFill="1" applyBorder="1" applyAlignment="1">
      <alignment horizontal="right" vertical="top" wrapText="1"/>
    </xf>
    <xf numFmtId="166" fontId="28" fillId="0" borderId="0" xfId="0" applyNumberFormat="1" applyFont="1" applyBorder="1" applyAlignment="1">
      <alignment vertical="top"/>
    </xf>
    <xf numFmtId="0" fontId="11" fillId="0" borderId="0" xfId="0" applyFont="1" applyBorder="1" applyAlignment="1">
      <alignment vertical="top"/>
    </xf>
    <xf numFmtId="0" fontId="143" fillId="0" borderId="0" xfId="0" applyFont="1" applyBorder="1"/>
    <xf numFmtId="3" fontId="144" fillId="0" borderId="0" xfId="0" applyNumberFormat="1" applyFont="1" applyBorder="1" applyAlignment="1">
      <alignment horizontal="right"/>
    </xf>
    <xf numFmtId="166" fontId="144" fillId="0" borderId="0" xfId="0" applyNumberFormat="1" applyFont="1" applyBorder="1"/>
    <xf numFmtId="0" fontId="144" fillId="0" borderId="0" xfId="0" applyFont="1" applyBorder="1"/>
    <xf numFmtId="0" fontId="145" fillId="0" borderId="0" xfId="0" applyFont="1" applyBorder="1"/>
    <xf numFmtId="0" fontId="146" fillId="0" borderId="0" xfId="0" applyFont="1" applyBorder="1" applyAlignment="1">
      <alignment vertical="top"/>
    </xf>
    <xf numFmtId="0" fontId="147" fillId="0" borderId="0" xfId="35" applyFont="1" applyBorder="1"/>
    <xf numFmtId="0" fontId="148" fillId="0" borderId="0" xfId="0" applyFont="1" applyFill="1" applyBorder="1" applyAlignment="1">
      <alignment horizontal="center" vertical="center" wrapText="1"/>
    </xf>
    <xf numFmtId="3" fontId="148" fillId="0" borderId="0" xfId="0" applyNumberFormat="1" applyFont="1" applyFill="1" applyBorder="1" applyAlignment="1">
      <alignment horizontal="center" vertical="center" wrapText="1"/>
    </xf>
    <xf numFmtId="0" fontId="149" fillId="0" borderId="0" xfId="0" applyFont="1" applyBorder="1" applyAlignment="1">
      <alignment wrapText="1"/>
    </xf>
    <xf numFmtId="0" fontId="148" fillId="29" borderId="0" xfId="0" applyFont="1" applyFill="1" applyBorder="1" applyAlignment="1">
      <alignment horizontal="center" wrapText="1"/>
    </xf>
    <xf numFmtId="0" fontId="149" fillId="0" borderId="0" xfId="0" applyFont="1" applyBorder="1" applyAlignment="1">
      <alignment horizontal="left" wrapText="1"/>
    </xf>
    <xf numFmtId="0" fontId="149" fillId="0" borderId="0" xfId="0" applyFont="1" applyFill="1" applyBorder="1" applyAlignment="1">
      <alignment wrapText="1"/>
    </xf>
    <xf numFmtId="0" fontId="150" fillId="0" borderId="0" xfId="0" applyFont="1" applyFill="1" applyBorder="1"/>
    <xf numFmtId="0" fontId="151" fillId="0" borderId="0" xfId="1" applyFont="1" applyFill="1" applyBorder="1" applyAlignment="1">
      <alignment horizontal="left"/>
    </xf>
    <xf numFmtId="0" fontId="37" fillId="30" borderId="0" xfId="0" applyFont="1" applyFill="1" applyAlignment="1">
      <alignment horizontal="center" vertical="center" wrapText="1"/>
    </xf>
    <xf numFmtId="166" fontId="26" fillId="0" borderId="0" xfId="0" applyNumberFormat="1" applyFont="1" applyAlignment="1">
      <alignment horizontal="right" vertical="top"/>
    </xf>
    <xf numFmtId="166" fontId="26" fillId="24" borderId="21" xfId="0" applyNumberFormat="1" applyFont="1" applyFill="1" applyBorder="1" applyAlignment="1">
      <alignment vertical="top"/>
    </xf>
    <xf numFmtId="166" fontId="26" fillId="28" borderId="0" xfId="0" applyNumberFormat="1" applyFont="1" applyFill="1" applyBorder="1" applyAlignment="1">
      <alignment horizontal="right" vertical="top"/>
    </xf>
  </cellXfs>
  <cellStyles count="54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2 3" xfId="50" xr:uid="{E7F72AF2-1848-4E4E-9B00-4D0BAD9AF6B8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Otsikko" xfId="1" builtinId="15" customBuiltin="1"/>
    <cellStyle name="Otsikko 1" xfId="2" builtinId="16" customBuiltin="1"/>
    <cellStyle name="Otsikko 2" xfId="3" builtinId="17" customBuiltin="1"/>
    <cellStyle name="Otsikko 2 2" xfId="51" xr:uid="{091CC0EF-A7DE-4283-942A-C198543B93BB}"/>
    <cellStyle name="Otsikko 3" xfId="4" builtinId="18" customBuiltin="1"/>
    <cellStyle name="Otsikko 3 2" xfId="53" xr:uid="{9FCB8FC4-15D2-4995-809C-F536AB242D36}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ilkku 4" xfId="52" xr:uid="{0B0C88B9-BFEB-45FA-87BD-D61D44E9A7DE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2" xfId="37" xr:uid="{505660A2-B6D2-45CD-932C-A98D5A739E9E}"/>
  </cellStyles>
  <dxfs count="53"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" defaultTableStyle="Kuntaliitto" defaultPivotStyle="PivotStyleLight16">
    <tableStyle name="Kuntaliitto" pivot="0" count="9" xr9:uid="{00000000-0011-0000-FFFF-FFFF00000000}">
      <tableStyleElement type="wholeTable" dxfId="52"/>
      <tableStyleElement type="headerRow" dxfId="51"/>
      <tableStyleElement type="totalRow" dxfId="50"/>
      <tableStyleElement type="firstColumn" dxfId="49"/>
      <tableStyleElement type="lastColumn" dxfId="48"/>
      <tableStyleElement type="firstRowStripe" dxfId="47"/>
      <tableStyleElement type="secondRowStripe" dxfId="46"/>
      <tableStyleElement type="firstColumnStripe" dxfId="45"/>
      <tableStyleElement type="secondColumnStripe" dxfId="44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kuntaliitto.fi/kayttoehdot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2</xdr:col>
      <xdr:colOff>337500</xdr:colOff>
      <xdr:row>16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9" dT="2024-01-03T11:59:05.67" personId="{261C2C5C-719C-4B81-9431-61E2133A3C01}" id="{23AA37ED-F7AF-41EA-B758-35BFC08098A5}">
    <text>Sote-erät tarkemmin Vertailu 2 -välilehdellä.</text>
  </threadedComment>
  <threadedComment ref="M9" dT="2023-08-09T06:54:52.03" personId="{261C2C5C-719C-4B81-9431-61E2133A3C01}" id="{FAAE8147-44E3-4CAF-B6D6-065A2B8E500B}">
    <text>Katso kotikuntakorvausten tulot ja menot omalta välilehdeltään</text>
  </threadedComment>
  <threadedComment ref="AB9" dT="2023-08-09T07:15:49.53" personId="{261C2C5C-719C-4B81-9431-61E2133A3C01}" id="{9CEBD4D0-64B3-4235-AD15-AB6CEA0A990D}">
    <text>Katso sote-erät tarkemmin Vert2-välilehdeltä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F3" dT="2023-04-13T07:56:27.21" personId="{261C2C5C-719C-4B81-9431-61E2133A3C01}" id="{DC912463-722C-4AC7-BA7E-D8363B64FC75}">
    <text>Jakajana väkiluku 31.12.2021</text>
  </threadedComment>
  <threadedComment ref="G3" dT="2023-04-13T07:56:48.71" personId="{261C2C5C-719C-4B81-9431-61E2133A3C01}" id="{A58117FB-9DA9-4298-AFF7-04B08C986B9D}">
    <text>Jakajana väkiluku 31.12.2022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B23" dT="2024-09-23T08:29:52.76" personId="{261C2C5C-719C-4B81-9431-61E2133A3C01}" id="{4832880D-9380-4199-9F75-FEB7957964A3}">
    <text>Poistui sote-uudistuksen myötä 2023 alkaen.</text>
  </threadedComment>
  <threadedComment ref="C33" dT="2024-09-23T08:29:26.17" personId="{261C2C5C-719C-4B81-9431-61E2133A3C01}" id="{99FF31D8-B537-44A3-9F8D-B7A38815A704}">
    <text>Uusi TE-kriteeri 2025-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M9" dT="2023-08-09T06:54:52.03" personId="{261C2C5C-719C-4B81-9431-61E2133A3C01}" id="{BAE8A6C6-2B85-4A88-B83D-6572EA647D50}">
    <text>Katso kotikuntakorvausten tulot ja menot omalta välilehdeltään</text>
  </threadedComment>
  <threadedComment ref="Y9" dT="2023-08-09T07:15:49.53" personId="{261C2C5C-719C-4B81-9431-61E2133A3C01}" id="{B387FACF-075C-4770-BB16-140ACB5D83EE}">
    <text>Katso sote-erät tarkemmin Vert2-välilehdeltä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G9" dT="2024-01-03T07:34:13.85" personId="{261C2C5C-719C-4B81-9431-61E2133A3C01}" id="{7F80B846-F214-47AC-A810-410DD1CC6EF4}">
    <text>Jakajana väkiluku 31.12.2021</text>
  </threadedComment>
  <threadedComment ref="H9" dT="2024-01-03T07:33:57.08" personId="{261C2C5C-719C-4B81-9431-61E2133A3C01}" id="{5F921585-CDB2-40FA-8FDD-797F31462874}">
    <text>Jakajana väkiluku 31.12.2022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H9" dT="2023-04-11T12:35:15.91" personId="{261C2C5C-719C-4B81-9431-61E2133A3C01}" id="{E0DCA46B-90B0-4A03-B440-BD3FAC49C6BF}">
    <text>Sote-erät = muutosrajoitin (K) ja järjestelmämuutoksen tasaus (M).</text>
  </threadedComment>
  <threadedComment ref="I9" dT="2025-02-03T12:01:39.05" personId="{261C2C5C-719C-4B81-9431-61E2133A3C01}" id="{2D46A507-79B5-432C-8F5C-0313489DA4B8}">
    <text>Sote-erät = muutosrajoitin (L), järjestelmämuutoksen tasaus (N) sekä jälkikäteistarkistuksesta johtuva lisäsiirtotarve (O) ja määräaikainen lisäys (P).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C9" dT="2023-12-04T07:19:33.61" personId="{261C2C5C-719C-4B81-9431-61E2133A3C01}" id="{2B59C523-53DE-4B94-8E9D-BCDE1207B21E}">
    <text xml:space="preserve">Nämä ennakolliset tiedot vuoden 2023 laskennan pohjana.
</text>
  </threadedComment>
  <threadedComment ref="D9" dT="2023-12-04T07:18:00.55" personId="{261C2C5C-719C-4B81-9431-61E2133A3C01}" id="{97FAB11B-6008-4BC0-8F91-68E954B14483}">
    <text>Nämä lopulliset tiedot vuoden 2024 laskennan pohjana.</text>
  </threadedComment>
  <threadedComment ref="H9" dT="2023-09-04T07:25:08.20" personId="{261C2C5C-719C-4B81-9431-61E2133A3C01}" id="{DF33B97B-2443-4203-8AF9-2BB6A8AADC9D}">
    <text>Nämä ennakolliset tiedot vuoden 2023 valtionosuuksien laskennan pohjana.</text>
  </threadedComment>
  <threadedComment ref="I9" dT="2023-12-04T07:20:02.68" personId="{261C2C5C-719C-4B81-9431-61E2133A3C01}" id="{BAA967ED-6528-4773-8660-8DB8A15E2FAC}">
    <text xml:space="preserve">Nämä lopulliset tiedot vuoden 2024 laskennan pohjana.
</text>
  </threadedComment>
  <threadedComment ref="M9" dT="2023-12-04T06:52:09.58" personId="{261C2C5C-719C-4B81-9431-61E2133A3C01}" id="{5262DF5A-1B1A-473A-992A-D90117D4C664}">
    <text xml:space="preserve">Jos siirtyvät tulot ovat suuremmat kuin kustannukset, luku on negatiivinen, koska uudistus olisi kunnan taloutta heikentävä.
</text>
  </threadedComment>
  <threadedComment ref="N9" dT="2023-12-04T06:52:47.14" personId="{261C2C5C-719C-4B81-9431-61E2133A3C01}" id="{D3C9F5C0-6959-4972-AEBC-229B7A4CEB42}">
    <text>Muutosrajoittimella kompensoidaan 60 % kustannusten ja tulojen erotuksesta. Vuoden 2023 laskelma sis.neutralisoinnin 0,26 €/asukas.</text>
  </threadedComment>
  <threadedComment ref="O9" dT="2023-12-04T12:28:02.99" personId="{261C2C5C-719C-4B81-9431-61E2133A3C01}" id="{3E0059E4-3C83-4AB2-8746-CB3E16E47EC7}">
    <text xml:space="preserve">Nykyinen tasapaino 2023  = verorahoitus-toimintakate-poistot v. 2022 arviotietojen mukaan.
</text>
  </threadedComment>
  <threadedComment ref="P9" dT="2023-12-04T12:10:17.20" personId="{261C2C5C-719C-4B81-9431-61E2133A3C01}" id="{D38030A2-E512-47E9-BA8C-213A355017D3}">
    <text>Kunnan talouden tasapaino (vuosikate-poistot), kun vähennetään siirtyvät tulot ja kustannukset ja muutosrajoittimen vaikutus on laskettu mukaan.</text>
  </threadedComment>
  <threadedComment ref="Q9" dT="2023-12-04T12:36:12.80" personId="{261C2C5C-719C-4B81-9431-61E2133A3C01}" id="{02DBA420-7477-4A81-A6F3-D136431558D5}">
    <text>Valtionosuutta lisätään tai vähennetään, että kunnan talouden tasapaino vastaa uudistusta edeltänyttä tilannetta (nykyinen tasapaino) + lääkärihelikopteriraha 4 €/as.</text>
  </threadedComment>
  <threadedComment ref="T9" dT="2023-12-04T12:38:30.74" personId="{261C2C5C-719C-4B81-9431-61E2133A3C01}" id="{F114200E-CE57-4B02-A4C0-96BF2FD561C9}">
    <text>Jos siirtyvät tulot ovat suuremmat kuin kustannukset, luku on negatiivinen, koska uudistus olisi kunnan taloutta heikentävä.</text>
  </threadedComment>
  <threadedComment ref="U9" dT="2023-12-04T12:38:47.47" personId="{261C2C5C-719C-4B81-9431-61E2133A3C01}" id="{CB47F135-8011-4F66-97FA-349A56822AB0}">
    <text>Muutosrajoittimella kompensoidaan 60 % kustannusten ja tulojen erotuksesta.</text>
  </threadedComment>
  <threadedComment ref="V9" dT="2023-12-04T12:28:57.33" personId="{261C2C5C-719C-4B81-9431-61E2133A3C01}" id="{E65DCC6D-000C-4997-A54A-2184D009E791}">
    <text>Nykyinen tasapaino 2024 = verorahoitus-toimintakate-poistot v. 2022 lopullisten tietojen mukaan.</text>
  </threadedComment>
  <threadedComment ref="W9" dT="2023-12-04T12:39:38.45" personId="{261C2C5C-719C-4B81-9431-61E2133A3C01}" id="{38278D45-F0FD-45AA-BE6A-EEACF42E2500}">
    <text xml:space="preserve">Kunnan talouden tasapaino (vuosikate-poistot), kun vähennetään siirtyvät tulot ja kustannukset ja muutosrajoittimen vaikutus on laskettu mukaan.
</text>
  </threadedComment>
  <threadedComment ref="X9" dT="2023-12-04T12:40:33.15" personId="{261C2C5C-719C-4B81-9431-61E2133A3C01}" id="{C97ED1EF-1F80-4D12-B86B-97D51371ED86}">
    <text>Valtionosuutta lisätään tai vähennetään, että kunnan talouden tasapaino vastaa uudistusta edeltänyttä tilannetta (nykyinen tasapaino) +- 15 €/as.</text>
  </threadedComment>
  <threadedComment ref="Y9" dT="2023-12-04T12:42:48.36" personId="{261C2C5C-719C-4B81-9431-61E2133A3C01}" id="{1D35ED45-6E18-4927-8133-2D8F36FE83E6}">
    <text>Pysyvä tasasuuruinen n. 90 €/as. vähennys kaikkien kuntien valtionosuuksiin paikkaamaan siirtyvien verotulojen jättämää aukkoa.</text>
  </threadedComment>
  <threadedComment ref="Z9" dT="2023-12-04T12:45:34.03" personId="{261C2C5C-719C-4B81-9431-61E2133A3C01}" id="{4DE98836-7C8E-4DF8-A525-3B26BAADF1CB}">
    <text>Määräaikainen tasasuuruinen lisäys €/as., ettei pysyvä vähennys vaikuta vielä vuoden 2024 valtionosuuksiin.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E9" dT="2022-09-19T11:23:12.11" personId="{261C2C5C-719C-4B81-9431-61E2133A3C01}" id="{7CC3DABA-76E9-4331-A48B-FE39ED1AFD32}">
    <text>Sarake D = E+F+G. Siis sarake E näyttää, mikä on kunnan peruspalvelujen puhdas valtionosuus ilman sote-uudistuksen vaikutusta.</text>
  </threadedComment>
  <threadedComment ref="F9" dT="2022-04-21T09:31:25.60" personId="{261C2C5C-719C-4B81-9431-61E2133A3C01}" id="{4CE8F91E-EA9D-4D09-8344-1DCE060E297C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G9" dT="2022-04-21T09:33:57.95" personId="{261C2C5C-719C-4B81-9431-61E2133A3C01}" id="{6EF0FD0A-4E0B-4F5A-BCA3-712ADF3C537F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E9" dT="2024-01-03T11:59:05.67" personId="{261C2C5C-719C-4B81-9431-61E2133A3C01}" id="{DC0AA39E-8FFF-48A0-ACF5-77E223426460}">
    <text>Sote-erät tarkemmin Vertailu 2 -välilehdellä.</text>
  </threadedComment>
  <threadedComment ref="M9" dT="2023-08-09T06:54:52.03" personId="{261C2C5C-719C-4B81-9431-61E2133A3C01}" id="{745418E9-B705-4110-BCB0-BFA2F0BE68AD}">
    <text>Katso kotikuntakorvausten tulot ja menot omalta välilehdeltään</text>
  </threadedComment>
  <threadedComment ref="Z9" dT="2023-08-09T07:15:49.53" personId="{261C2C5C-719C-4B81-9431-61E2133A3C01}" id="{A695BF96-95A6-4396-8D92-0F2708A09CFC}">
    <text>Katso sote-erät tarkemmin Vert2-välilehdeltä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T9" dT="2023-08-09T07:15:49.53" personId="{261C2C5C-719C-4B81-9431-61E2133A3C01}" id="{7C1F350B-C1E1-4441-8E78-490A75FCF4D5}">
    <text>Katso sote-erät tarkemmin Vert2-välilehdeltä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T9" dT="2023-08-09T07:15:49.53" personId="{261C2C5C-719C-4B81-9431-61E2133A3C01}" id="{096B10D3-A0A3-4B15-AB02-6AE3DDCC78EC}">
    <text>Katso sote-erät tarkemmin Vert2-välilehdeltä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vm.fi/documents/10623/0/Kunnan+peruspalvelujen+valtionosuus+2024_kes%C3%A4kuu.xlsx/db583adb-db75-2dc1-f729-f5eece16f148?t=1719475268774" TargetMode="External"/><Relationship Id="rId1" Type="http://schemas.openxmlformats.org/officeDocument/2006/relationships/hyperlink" Target="https://vos.oph.fi/rap/vos/v24/vop6os24.html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6.xml"/><Relationship Id="rId2" Type="http://schemas.openxmlformats.org/officeDocument/2006/relationships/hyperlink" Target="https://vm.fi/documents/10623/104604983/Kunnan+peruspalvelujen+valtionosuus+2022_LOPULLINEN.xlsx/1e4e97aa-e8eb-db04-06cc-899d8ba3400a?t=1641218936572" TargetMode="External"/><Relationship Id="rId1" Type="http://schemas.openxmlformats.org/officeDocument/2006/relationships/hyperlink" Target="https://vos.oph.fi/rap/vos/v22/vop6os22.html" TargetMode="External"/><Relationship Id="rId6" Type="http://schemas.openxmlformats.org/officeDocument/2006/relationships/comments" Target="../comments6.xml"/><Relationship Id="rId5" Type="http://schemas.openxmlformats.org/officeDocument/2006/relationships/vmlDrawing" Target="../drawings/vmlDrawing8.vml"/><Relationship Id="rId4" Type="http://schemas.openxmlformats.org/officeDocument/2006/relationships/hyperlink" Target="https://vos.oph.fi/rap/vos/v23/vop6os23.html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vm.fi/-/vuoden-2024-harkinnanvaraista-valtionosuuden-korotusta-myonnettiin-30-kunnalle-yhteensa-kymmenen-miljoonaa-euroa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documents/10623/0/Kunnan+peruspalvelujen+valtionosuus+2023_marras.xlsx/f94937ef-ad54-b26f-0aef-dc1fae5a2a49?t=1700820254607" TargetMode="External"/><Relationship Id="rId7" Type="http://schemas.microsoft.com/office/2017/10/relationships/threadedComment" Target="../threadedComments/threadedComment7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comments" Target="../comments7.xml"/><Relationship Id="rId5" Type="http://schemas.openxmlformats.org/officeDocument/2006/relationships/vmlDrawing" Target="../drawings/vmlDrawing9.vml"/><Relationship Id="rId4" Type="http://schemas.openxmlformats.org/officeDocument/2006/relationships/hyperlink" Target="https://vos.oph.fi/rap/vos/v23/vop6os23.htm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8.xml"/><Relationship Id="rId2" Type="http://schemas.openxmlformats.org/officeDocument/2006/relationships/hyperlink" Target="https://vos.oph.fi/rap/vos/v23/vop6os23.html" TargetMode="External"/><Relationship Id="rId1" Type="http://schemas.openxmlformats.org/officeDocument/2006/relationships/hyperlink" Target="https://vm.fi/documents/10623/0/Kunnan+peruspalvelujen+valtionosuus+2023_marras.xlsx/f94937ef-ad54-b26f-0aef-dc1fae5a2a49?t=1700820254607" TargetMode="External"/><Relationship Id="rId6" Type="http://schemas.openxmlformats.org/officeDocument/2006/relationships/comments" Target="../comments8.xml"/><Relationship Id="rId5" Type="http://schemas.openxmlformats.org/officeDocument/2006/relationships/vmlDrawing" Target="../drawings/vmlDrawing10.vml"/><Relationship Id="rId4" Type="http://schemas.openxmlformats.org/officeDocument/2006/relationships/hyperlink" Target="https://vos.oph.fi/rap/vos/v24/vop6os24.htm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documents/10623/0/Kunnan+peruspalvelujen+valtionosuus+2023_marras.xlsx/f94937ef-ad54-b26f-0aef-dc1fae5a2a49?t=1700820254607" TargetMode="External"/><Relationship Id="rId7" Type="http://schemas.microsoft.com/office/2017/10/relationships/threadedComment" Target="../threadedComments/threadedComment9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comments" Target="../comments9.xml"/><Relationship Id="rId5" Type="http://schemas.openxmlformats.org/officeDocument/2006/relationships/vmlDrawing" Target="../drawings/vmlDrawing11.vml"/><Relationship Id="rId4" Type="http://schemas.openxmlformats.org/officeDocument/2006/relationships/hyperlink" Target="https://vos.oph.fi/rap/vos/v23/vop6os23.html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0.xml"/><Relationship Id="rId2" Type="http://schemas.openxmlformats.org/officeDocument/2006/relationships/comments" Target="../comments10.xml"/><Relationship Id="rId1" Type="http://schemas.openxmlformats.org/officeDocument/2006/relationships/vmlDrawing" Target="../drawings/vmlDrawing12.vml"/></Relationships>
</file>

<file path=xl/worksheets/_rels/sheet1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1.xml"/><Relationship Id="rId2" Type="http://schemas.openxmlformats.org/officeDocument/2006/relationships/comments" Target="../comments11.xml"/><Relationship Id="rId1" Type="http://schemas.openxmlformats.org/officeDocument/2006/relationships/vmlDrawing" Target="../drawings/vmlDrawing13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vos.oph.fi/rap/vos/v24/vop6os24.html" TargetMode="External"/><Relationship Id="rId7" Type="http://schemas.openxmlformats.org/officeDocument/2006/relationships/vmlDrawing" Target="../drawings/vmlDrawing3.vml"/><Relationship Id="rId2" Type="http://schemas.openxmlformats.org/officeDocument/2006/relationships/hyperlink" Target="https://vm.fi/documents/10623/0/Kunnan+peruspalvelujen+valtionosuus+2023_marras.xlsx/f94937ef-ad54-b26f-0aef-dc1fae5a2a49?t=1700820254607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vmlDrawing" Target="../drawings/vmlDrawing2.v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vos.oph.fi/rap/vos/v23/vop6os23.html" TargetMode="External"/><Relationship Id="rId9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2.xml"/><Relationship Id="rId2" Type="http://schemas.openxmlformats.org/officeDocument/2006/relationships/hyperlink" Target="https://vos.oph.fi/rap/vos/v23/vop6os23.html" TargetMode="External"/><Relationship Id="rId1" Type="http://schemas.openxmlformats.org/officeDocument/2006/relationships/hyperlink" Target="https://vm.fi/documents/10623/0/Kunnan+peruspalvelujen+valtionosuus+2023_marras.xlsx/f94937ef-ad54-b26f-0aef-dc1fae5a2a49?t=1700820254607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4.vml"/><Relationship Id="rId4" Type="http://schemas.openxmlformats.org/officeDocument/2006/relationships/hyperlink" Target="https://vos.oph.fi/rap/vos/v24/vop6os24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5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vm.fi/valtionosuuspaatoksia-ja-laskentatietoja" TargetMode="External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hyperlink" Target="https://soteuudistus.fi/kuntien-tasauselementit" TargetMode="External"/><Relationship Id="rId1" Type="http://schemas.openxmlformats.org/officeDocument/2006/relationships/hyperlink" Target="https://vm.fi/documents/10623/0/Kuntien+sote-rahoituslaskelma_JULKAISU_marraskuu2023+(4).xlsx/2a9c0b34-ac1d-82f7-6685-bfb239d8208d?t=1700742615103" TargetMode="External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oph.fi/fi/tilastot-ja-julkaisut/julkaisut/opetus-ja-kulttuuritoimen-rahoitus-yksikkohintojen-ja-rahoituksen-8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oph.fi/fi/tilastot-ja-julkaisut/julkaisut/opetus-ja-kulttuuritoimen-rahoitus-yksikkohintojen-ja-rahoituksen-8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m.fi/esi-ja-perusopetuksen-kotikuntakorvauks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7"/>
  <sheetViews>
    <sheetView workbookViewId="0">
      <selection activeCell="B6" sqref="B6"/>
    </sheetView>
  </sheetViews>
  <sheetFormatPr defaultColWidth="9.140625" defaultRowHeight="12"/>
  <cols>
    <col min="1" max="4" width="10.28515625" style="1" customWidth="1"/>
    <col min="5" max="5" width="63.7109375" style="1" customWidth="1"/>
    <col min="6" max="9" width="10.28515625" style="1" customWidth="1"/>
    <col min="10" max="10" width="11.28515625" style="1" customWidth="1"/>
    <col min="11" max="16384" width="9.140625" style="1"/>
  </cols>
  <sheetData>
    <row r="4" spans="2:10" ht="15">
      <c r="B4" s="3" t="s">
        <v>0</v>
      </c>
      <c r="D4"/>
    </row>
    <row r="5" spans="2:10" ht="15">
      <c r="B5" s="3" t="s">
        <v>526</v>
      </c>
      <c r="D5"/>
    </row>
    <row r="6" spans="2:10" ht="15">
      <c r="B6" s="3"/>
      <c r="C6" s="120" t="s">
        <v>528</v>
      </c>
      <c r="D6"/>
      <c r="G6" s="112"/>
    </row>
    <row r="7" spans="2:10" ht="15">
      <c r="B7" s="3"/>
      <c r="C7" s="120" t="s">
        <v>527</v>
      </c>
      <c r="D7"/>
      <c r="G7" s="112"/>
    </row>
    <row r="8" spans="2:10" ht="15">
      <c r="B8" s="3" t="s">
        <v>1</v>
      </c>
      <c r="D8"/>
      <c r="E8"/>
    </row>
    <row r="9" spans="2:10" ht="15">
      <c r="B9" s="3" t="s">
        <v>646</v>
      </c>
      <c r="D9"/>
    </row>
    <row r="10" spans="2:10" ht="15">
      <c r="B10" s="3"/>
      <c r="D10"/>
    </row>
    <row r="11" spans="2:10" ht="15">
      <c r="B11" s="3"/>
      <c r="D11"/>
    </row>
    <row r="12" spans="2:10" ht="15">
      <c r="B12" s="3" t="s">
        <v>2</v>
      </c>
    </row>
    <row r="13" spans="2:10" ht="21" thickBot="1">
      <c r="B13" s="5" t="s">
        <v>3</v>
      </c>
      <c r="C13" s="2"/>
      <c r="D13" s="2"/>
      <c r="E13" s="2"/>
      <c r="F13" s="2"/>
      <c r="G13" s="2"/>
      <c r="H13" s="2"/>
      <c r="I13" s="2"/>
      <c r="J13" s="2"/>
    </row>
    <row r="15" spans="2:10" ht="15">
      <c r="D15" s="4" t="s">
        <v>4</v>
      </c>
    </row>
    <row r="16" spans="2:10">
      <c r="D16" t="s">
        <v>5</v>
      </c>
    </row>
    <row r="18" spans="4:4" ht="15">
      <c r="D18" s="4" t="s">
        <v>6</v>
      </c>
    </row>
    <row r="19" spans="4:4">
      <c r="D19" t="s">
        <v>7</v>
      </c>
    </row>
    <row r="20" spans="4:4">
      <c r="D20" t="s">
        <v>8</v>
      </c>
    </row>
    <row r="26" spans="4:4" ht="15">
      <c r="D26" s="4"/>
    </row>
    <row r="27" spans="4:4">
      <c r="D27"/>
    </row>
  </sheetData>
  <hyperlinks>
    <hyperlink ref="C7" r:id="rId1" display="https://vos.oph.fi/rap/vos/v24/vop6os24.html" xr:uid="{ABB0197E-04DA-49E7-B1DF-3FB8C4F1E95E}"/>
    <hyperlink ref="C6" r:id="rId2" display="VM:n vuoden 2024 valtionosuuslaskelma" xr:uid="{42580627-D1D0-445D-BACB-C4F02960B509}"/>
  </hyperlinks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3"/>
  <headerFooter scaleWithDoc="0">
    <oddHeader>&amp;L&amp;G</oddHeader>
    <oddFooter>&amp;L&amp;8&amp;K06+000&amp;P/&amp;N | &amp;D &amp;T | &amp;Z&amp;F&amp;R&amp;8&amp;K06+000&amp;G</oddFooter>
  </headerFooter>
  <drawing r:id="rId4"/>
  <legacyDrawingHF r:id="rId5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2FC95-9C57-4CB5-8D34-35F3CBB6EDE7}">
  <dimension ref="A1:AC334"/>
  <sheetViews>
    <sheetView zoomScaleNormal="100" workbookViewId="0"/>
  </sheetViews>
  <sheetFormatPr defaultColWidth="9.140625" defaultRowHeight="16.5"/>
  <cols>
    <col min="1" max="1" width="7" style="14" customWidth="1"/>
    <col min="2" max="2" width="16.42578125" style="8" customWidth="1"/>
    <col min="3" max="3" width="11.7109375" style="7" bestFit="1" customWidth="1"/>
    <col min="4" max="4" width="16" style="14" bestFit="1" customWidth="1"/>
    <col min="5" max="5" width="14.42578125" style="77" bestFit="1" customWidth="1"/>
    <col min="6" max="6" width="12.28515625" style="90" bestFit="1" customWidth="1"/>
    <col min="7" max="7" width="12.42578125" style="78" bestFit="1" customWidth="1"/>
    <col min="8" max="8" width="15.85546875" style="7" customWidth="1"/>
    <col min="9" max="9" width="15.28515625" style="76" bestFit="1" customWidth="1"/>
    <col min="10" max="10" width="14.42578125" style="16" customWidth="1"/>
    <col min="11" max="11" width="14.5703125" style="9" customWidth="1"/>
    <col min="12" max="12" width="14.140625" style="40" customWidth="1"/>
    <col min="13" max="13" width="9.7109375" style="18" customWidth="1"/>
    <col min="14" max="14" width="16" customWidth="1"/>
    <col min="15" max="15" width="8.85546875" customWidth="1"/>
    <col min="16" max="16" width="3.42578125" customWidth="1"/>
    <col min="17" max="17" width="11.85546875" customWidth="1"/>
    <col min="18" max="18" width="16" bestFit="1" customWidth="1"/>
    <col min="19" max="19" width="5.7109375" customWidth="1"/>
    <col min="20" max="20" width="5.42578125" customWidth="1"/>
    <col min="21" max="21" width="8.28515625" style="12" customWidth="1"/>
    <col min="22" max="22" width="15.5703125" style="8" bestFit="1" customWidth="1"/>
    <col min="23" max="23" width="12" style="7" bestFit="1" customWidth="1"/>
    <col min="24" max="24" width="14.85546875" style="70" customWidth="1"/>
    <col min="25" max="25" width="16" style="7" customWidth="1"/>
    <col min="26" max="26" width="15.140625" style="16" customWidth="1"/>
    <col min="27" max="27" width="16.7109375" style="16" customWidth="1"/>
    <col min="28" max="28" width="16" style="9" customWidth="1"/>
    <col min="29" max="29" width="14.7109375" style="67" customWidth="1"/>
    <col min="30" max="16384" width="9.140625" style="1"/>
  </cols>
  <sheetData>
    <row r="1" spans="1:29" ht="29.25">
      <c r="A1" s="35" t="s">
        <v>342</v>
      </c>
      <c r="B1" s="6"/>
      <c r="I1" s="8"/>
      <c r="J1" s="12"/>
      <c r="L1" s="37"/>
      <c r="M1" s="24"/>
      <c r="U1" s="35" t="s">
        <v>343</v>
      </c>
      <c r="V1" s="6"/>
      <c r="X1" s="17"/>
      <c r="Z1" s="12"/>
      <c r="AA1" s="12"/>
    </row>
    <row r="2" spans="1:29" ht="17.45" customHeight="1">
      <c r="A2" s="100" t="s">
        <v>344</v>
      </c>
      <c r="B2" s="6"/>
      <c r="I2" s="8"/>
      <c r="J2" s="12"/>
      <c r="L2" s="37"/>
      <c r="M2" s="24"/>
      <c r="U2" s="35"/>
      <c r="V2" s="6"/>
      <c r="X2" s="17"/>
      <c r="Z2" s="12"/>
      <c r="AA2" s="12"/>
    </row>
    <row r="3" spans="1:29">
      <c r="A3" s="34" t="s">
        <v>11</v>
      </c>
      <c r="B3" s="50"/>
      <c r="C3" s="51"/>
      <c r="D3" s="43"/>
      <c r="E3" s="79"/>
      <c r="F3" s="91"/>
      <c r="G3" s="80"/>
      <c r="H3" s="51"/>
      <c r="I3" s="50"/>
      <c r="J3" s="41"/>
      <c r="K3" s="41"/>
      <c r="L3" s="37"/>
      <c r="M3" s="24"/>
      <c r="U3" s="49" t="s">
        <v>11</v>
      </c>
      <c r="V3" s="50"/>
      <c r="W3" s="51"/>
      <c r="X3" s="17"/>
      <c r="Y3" s="51"/>
      <c r="Z3" s="41"/>
      <c r="AA3" s="41"/>
      <c r="AB3" s="41"/>
    </row>
    <row r="4" spans="1:29">
      <c r="A4" s="109" t="s">
        <v>345</v>
      </c>
      <c r="B4" s="50"/>
      <c r="C4" s="42"/>
      <c r="D4" s="43"/>
      <c r="E4" s="79"/>
      <c r="G4" s="81"/>
      <c r="H4" s="44"/>
      <c r="I4" s="75"/>
      <c r="J4" s="45"/>
      <c r="L4" s="39"/>
      <c r="U4" s="52" t="s">
        <v>346</v>
      </c>
      <c r="V4" s="50"/>
      <c r="W4" s="42"/>
      <c r="X4" s="68"/>
      <c r="Y4" s="44"/>
      <c r="Z4" s="45"/>
      <c r="AA4" s="45"/>
      <c r="AB4" s="69" t="s">
        <v>347</v>
      </c>
    </row>
    <row r="5" spans="1:29">
      <c r="A5" s="120" t="s">
        <v>348</v>
      </c>
      <c r="B5" s="50"/>
      <c r="C5" s="46"/>
      <c r="D5" s="47"/>
      <c r="E5" s="82"/>
      <c r="F5" s="92"/>
      <c r="G5" s="83"/>
      <c r="H5" s="41" t="s">
        <v>349</v>
      </c>
      <c r="I5" s="1"/>
      <c r="J5" s="12"/>
      <c r="K5" s="1"/>
      <c r="L5" s="1"/>
      <c r="R5" s="1"/>
      <c r="U5" s="52" t="s">
        <v>350</v>
      </c>
      <c r="V5" s="50"/>
      <c r="W5" s="46"/>
      <c r="Y5" s="47"/>
      <c r="Z5" s="12"/>
      <c r="AA5" s="12"/>
      <c r="AB5" s="41" t="s">
        <v>349</v>
      </c>
    </row>
    <row r="6" spans="1:29">
      <c r="A6" s="110" t="s">
        <v>12</v>
      </c>
      <c r="B6" s="50"/>
      <c r="C6" s="46"/>
      <c r="D6" s="47"/>
      <c r="E6" s="82"/>
      <c r="F6" s="92"/>
      <c r="G6" s="83"/>
      <c r="H6" s="47"/>
      <c r="I6" s="47"/>
      <c r="J6" s="47"/>
      <c r="K6" s="48"/>
      <c r="L6" s="15"/>
      <c r="M6" s="15"/>
      <c r="U6" s="41" t="s">
        <v>351</v>
      </c>
      <c r="V6" s="50"/>
      <c r="W6" s="46"/>
      <c r="X6" s="13"/>
      <c r="Y6" s="47"/>
      <c r="Z6" s="47"/>
      <c r="AA6" s="47"/>
      <c r="AB6" s="48"/>
    </row>
    <row r="7" spans="1:29">
      <c r="A7" s="111" t="s">
        <v>352</v>
      </c>
      <c r="B7" s="50"/>
      <c r="C7" s="46"/>
      <c r="D7" s="47"/>
      <c r="E7" s="82"/>
      <c r="H7" s="47"/>
      <c r="I7" s="47"/>
      <c r="J7" s="47"/>
      <c r="K7" s="48"/>
      <c r="L7" s="15"/>
      <c r="M7" s="15"/>
      <c r="U7" s="41" t="s">
        <v>352</v>
      </c>
      <c r="V7" s="50"/>
      <c r="W7" s="46"/>
      <c r="X7" s="13"/>
      <c r="Y7" s="47"/>
      <c r="Z7" s="47"/>
      <c r="AA7" s="47"/>
      <c r="AB7" s="48"/>
    </row>
    <row r="8" spans="1:29">
      <c r="A8" s="110" t="s">
        <v>13</v>
      </c>
      <c r="F8" s="93"/>
      <c r="G8" s="84"/>
      <c r="I8" s="8"/>
      <c r="J8" s="12"/>
      <c r="L8" s="39"/>
      <c r="U8" s="41" t="s">
        <v>13</v>
      </c>
      <c r="V8" s="50"/>
      <c r="W8" s="46"/>
      <c r="X8" s="13"/>
      <c r="Y8" s="47"/>
      <c r="Z8" s="47"/>
      <c r="AA8" s="47"/>
      <c r="AB8" s="48"/>
    </row>
    <row r="9" spans="1:29" ht="115.5">
      <c r="A9" s="54" t="s">
        <v>14</v>
      </c>
      <c r="B9" s="54" t="s">
        <v>15</v>
      </c>
      <c r="C9" s="55" t="s">
        <v>35</v>
      </c>
      <c r="D9" s="55" t="s">
        <v>36</v>
      </c>
      <c r="E9" s="128" t="s">
        <v>353</v>
      </c>
      <c r="F9" s="85" t="s">
        <v>354</v>
      </c>
      <c r="G9" s="85" t="s">
        <v>355</v>
      </c>
      <c r="H9" s="55" t="s">
        <v>20</v>
      </c>
      <c r="I9" s="55" t="s">
        <v>356</v>
      </c>
      <c r="J9" s="56" t="s">
        <v>38</v>
      </c>
      <c r="K9" s="56" t="s">
        <v>22</v>
      </c>
      <c r="L9" s="57" t="s">
        <v>357</v>
      </c>
      <c r="M9" s="86" t="s">
        <v>30</v>
      </c>
      <c r="N9" s="64" t="s">
        <v>358</v>
      </c>
      <c r="O9" s="64" t="s">
        <v>33</v>
      </c>
      <c r="P9" s="58"/>
      <c r="Q9" s="59" t="s">
        <v>359</v>
      </c>
      <c r="R9" s="59" t="s">
        <v>360</v>
      </c>
      <c r="S9" s="59"/>
      <c r="T9" s="60"/>
      <c r="U9" s="71" t="s">
        <v>14</v>
      </c>
      <c r="V9" s="71" t="s">
        <v>15</v>
      </c>
      <c r="W9" s="72" t="s">
        <v>361</v>
      </c>
      <c r="X9" s="72" t="s">
        <v>362</v>
      </c>
      <c r="Y9" s="72" t="s">
        <v>20</v>
      </c>
      <c r="Z9" s="72" t="s">
        <v>363</v>
      </c>
      <c r="AA9" s="73" t="s">
        <v>364</v>
      </c>
      <c r="AB9" s="73" t="s">
        <v>365</v>
      </c>
      <c r="AC9" s="74" t="s">
        <v>39</v>
      </c>
    </row>
    <row r="10" spans="1:29" s="53" customFormat="1" ht="30.6" customHeight="1">
      <c r="A10" s="131"/>
      <c r="B10" s="132" t="s">
        <v>41</v>
      </c>
      <c r="C10" s="121">
        <f>SUM(C11:C303)</f>
        <v>5517897</v>
      </c>
      <c r="D10" s="121">
        <v>344.41961421171868</v>
      </c>
      <c r="E10" s="135">
        <v>345.07038877311413</v>
      </c>
      <c r="F10" s="136">
        <v>-0.65077601122311635</v>
      </c>
      <c r="G10" s="136">
        <v>0</v>
      </c>
      <c r="H10" s="121">
        <v>148.42654692539568</v>
      </c>
      <c r="I10" s="122">
        <v>492.84616095588592</v>
      </c>
      <c r="J10" s="123">
        <v>2.6833784682823909</v>
      </c>
      <c r="K10" s="121">
        <v>154.22542320017965</v>
      </c>
      <c r="L10" s="153">
        <f t="shared" ref="L10:L73" si="0">SUM(I10:K10)</f>
        <v>649.75496262434797</v>
      </c>
      <c r="M10" s="99"/>
      <c r="N10" s="94">
        <f t="shared" ref="N10" si="1">L10-AC10</f>
        <v>-1299.4337393187625</v>
      </c>
      <c r="O10" s="95">
        <f t="shared" ref="O10" si="2">N10/AC10</f>
        <v>-0.66665363801020439</v>
      </c>
      <c r="P10" s="96"/>
      <c r="Q10" s="97">
        <f t="shared" ref="Q10" si="3">I10/Z10-1</f>
        <v>-0.65906205508023952</v>
      </c>
      <c r="R10" s="97">
        <f t="shared" ref="R10" si="4">K10/AB10-1</f>
        <v>-0.69127631135866818</v>
      </c>
      <c r="S10" s="97"/>
      <c r="T10" s="98"/>
      <c r="U10" s="132"/>
      <c r="V10" s="132" t="s">
        <v>41</v>
      </c>
      <c r="W10" s="142">
        <f t="shared" ref="W10" si="5">SUM(W11:W303)</f>
        <v>5503664</v>
      </c>
      <c r="X10" s="142">
        <v>1302.0757736484065</v>
      </c>
      <c r="Y10" s="142">
        <v>143.48394858162206</v>
      </c>
      <c r="Z10" s="143">
        <v>1445.5597222300291</v>
      </c>
      <c r="AA10" s="144">
        <v>4.0708671532273772</v>
      </c>
      <c r="AB10" s="142">
        <v>499.55811255985367</v>
      </c>
      <c r="AC10" s="154">
        <f t="shared" ref="AC10:AC73" si="6">SUM(Z10:AB10)</f>
        <v>1949.1887019431103</v>
      </c>
    </row>
    <row r="11" spans="1:29" ht="18.75">
      <c r="A11" s="133">
        <v>5</v>
      </c>
      <c r="B11" s="134" t="s">
        <v>42</v>
      </c>
      <c r="C11" s="130">
        <v>9311</v>
      </c>
      <c r="D11" s="124">
        <v>636.17903554935026</v>
      </c>
      <c r="E11" s="137">
        <v>473.55407582429382</v>
      </c>
      <c r="F11" s="138">
        <v>145.80710987004619</v>
      </c>
      <c r="G11" s="139">
        <v>16.817849855010202</v>
      </c>
      <c r="H11" s="125">
        <v>585.34668671463862</v>
      </c>
      <c r="I11" s="126">
        <v>1221.5256148641392</v>
      </c>
      <c r="J11" s="129">
        <v>166.32563634410911</v>
      </c>
      <c r="K11" s="130">
        <v>214.30566359629029</v>
      </c>
      <c r="L11" s="127">
        <f t="shared" si="0"/>
        <v>1602.1569148045387</v>
      </c>
      <c r="M11" s="152">
        <v>14</v>
      </c>
      <c r="N11" s="65">
        <f t="shared" ref="N11:N74" si="7">L11-AC11</f>
        <v>-2549.3436480265477</v>
      </c>
      <c r="O11" s="66">
        <f t="shared" ref="O11:O74" si="8">N11/AC11</f>
        <v>-0.61407763516911118</v>
      </c>
      <c r="P11" s="31"/>
      <c r="Q11" s="38">
        <f t="shared" ref="Q11:Q74" si="9">I11/Z11-1</f>
        <v>-0.63073160722245669</v>
      </c>
      <c r="R11" s="38">
        <f t="shared" ref="R11:R74" si="10">K11/AB11-1</f>
        <v>-0.69149787629227655</v>
      </c>
      <c r="S11" s="23"/>
      <c r="T11" s="33"/>
      <c r="U11" s="145">
        <v>5</v>
      </c>
      <c r="V11" s="134" t="s">
        <v>42</v>
      </c>
      <c r="W11" s="130">
        <v>9419</v>
      </c>
      <c r="X11" s="130">
        <v>2229.8641718851754</v>
      </c>
      <c r="Y11" s="125">
        <v>1078.0972966719701</v>
      </c>
      <c r="Z11" s="146">
        <v>3307.9614685571455</v>
      </c>
      <c r="AA11" s="147">
        <v>148.87397812931309</v>
      </c>
      <c r="AB11" s="148">
        <v>694.66511614462843</v>
      </c>
      <c r="AC11" s="154">
        <f t="shared" si="6"/>
        <v>4151.5005628310864</v>
      </c>
    </row>
    <row r="12" spans="1:29" ht="18.75">
      <c r="A12" s="133">
        <v>9</v>
      </c>
      <c r="B12" s="134" t="s">
        <v>43</v>
      </c>
      <c r="C12" s="130">
        <v>2491</v>
      </c>
      <c r="D12" s="124">
        <v>782.03813729425929</v>
      </c>
      <c r="E12" s="137">
        <v>603.73143315937375</v>
      </c>
      <c r="F12" s="140">
        <v>166.0983540746688</v>
      </c>
      <c r="G12" s="139">
        <v>12.20835006021678</v>
      </c>
      <c r="H12" s="125">
        <v>682.53512645523881</v>
      </c>
      <c r="I12" s="126">
        <v>1464.5728623042955</v>
      </c>
      <c r="J12" s="129">
        <v>-198.0405459654757</v>
      </c>
      <c r="K12" s="130">
        <v>211.6105539840641</v>
      </c>
      <c r="L12" s="127">
        <f t="shared" si="0"/>
        <v>1478.1428703228839</v>
      </c>
      <c r="M12" s="152">
        <v>17</v>
      </c>
      <c r="N12" s="65">
        <f t="shared" si="7"/>
        <v>-2748.6219499391345</v>
      </c>
      <c r="O12" s="66">
        <f t="shared" si="8"/>
        <v>-0.65028977641787666</v>
      </c>
      <c r="P12" s="31"/>
      <c r="Q12" s="38">
        <f t="shared" si="9"/>
        <v>-0.60931923044200265</v>
      </c>
      <c r="R12" s="38">
        <f t="shared" si="10"/>
        <v>-0.69428244793571192</v>
      </c>
      <c r="S12" s="23"/>
      <c r="T12" s="33"/>
      <c r="U12" s="145">
        <v>9</v>
      </c>
      <c r="V12" s="134" t="s">
        <v>43</v>
      </c>
      <c r="W12" s="130">
        <v>2517</v>
      </c>
      <c r="X12" s="149">
        <v>2599.4699103214475</v>
      </c>
      <c r="Y12" s="125">
        <v>1149.3014048401933</v>
      </c>
      <c r="Z12" s="146">
        <v>3748.7713151616404</v>
      </c>
      <c r="AA12" s="150">
        <v>-214.18315454906636</v>
      </c>
      <c r="AB12" s="148">
        <v>692.17665964944445</v>
      </c>
      <c r="AC12" s="154">
        <f t="shared" si="6"/>
        <v>4226.7648202620185</v>
      </c>
    </row>
    <row r="13" spans="1:29" ht="18.75">
      <c r="A13" s="133">
        <v>10</v>
      </c>
      <c r="B13" s="134" t="s">
        <v>44</v>
      </c>
      <c r="C13" s="130">
        <v>11197</v>
      </c>
      <c r="D13" s="124">
        <v>368.99473073144594</v>
      </c>
      <c r="E13" s="137">
        <v>382.8154862909708</v>
      </c>
      <c r="F13" s="140">
        <v>40.135304099312314</v>
      </c>
      <c r="G13" s="139">
        <v>-53.956059658837191</v>
      </c>
      <c r="H13" s="125">
        <v>571.71858533535772</v>
      </c>
      <c r="I13" s="126">
        <v>940.7133160668036</v>
      </c>
      <c r="J13" s="129">
        <v>-57.142538179869611</v>
      </c>
      <c r="K13" s="130">
        <v>218.02317503298912</v>
      </c>
      <c r="L13" s="127">
        <f t="shared" si="0"/>
        <v>1101.5939529199231</v>
      </c>
      <c r="M13" s="152">
        <v>14</v>
      </c>
      <c r="N13" s="65">
        <f t="shared" si="7"/>
        <v>-2881.707272780578</v>
      </c>
      <c r="O13" s="66">
        <f t="shared" si="8"/>
        <v>-0.72344698768640137</v>
      </c>
      <c r="P13" s="31"/>
      <c r="Q13" s="38">
        <f t="shared" si="9"/>
        <v>-0.71714885852606736</v>
      </c>
      <c r="R13" s="38">
        <f t="shared" si="10"/>
        <v>-0.69116368143794971</v>
      </c>
      <c r="S13" s="23"/>
      <c r="T13" s="33"/>
      <c r="U13" s="145">
        <v>10</v>
      </c>
      <c r="V13" s="134" t="s">
        <v>44</v>
      </c>
      <c r="W13" s="130">
        <v>11332</v>
      </c>
      <c r="X13" s="149">
        <v>2248.703800728289</v>
      </c>
      <c r="Y13" s="125">
        <v>1077.1209110432885</v>
      </c>
      <c r="Z13" s="146">
        <v>3325.8247117715773</v>
      </c>
      <c r="AA13" s="151">
        <v>-48.47405577126721</v>
      </c>
      <c r="AB13" s="148">
        <v>705.95056970019118</v>
      </c>
      <c r="AC13" s="154">
        <f t="shared" si="6"/>
        <v>3983.3012257005012</v>
      </c>
    </row>
    <row r="14" spans="1:29" ht="18.75">
      <c r="A14" s="133">
        <v>16</v>
      </c>
      <c r="B14" s="134" t="s">
        <v>45</v>
      </c>
      <c r="C14" s="130">
        <v>8033</v>
      </c>
      <c r="D14" s="124">
        <v>885.51524959541894</v>
      </c>
      <c r="E14" s="137">
        <v>113.78911988049296</v>
      </c>
      <c r="F14" s="140">
        <v>411.45362878127725</v>
      </c>
      <c r="G14" s="139">
        <v>360.2725009336487</v>
      </c>
      <c r="H14" s="125">
        <v>289.3723391012075</v>
      </c>
      <c r="I14" s="126">
        <v>1174.8875886966264</v>
      </c>
      <c r="J14" s="129">
        <v>-72.472052782273124</v>
      </c>
      <c r="K14" s="130">
        <v>175.4833697499063</v>
      </c>
      <c r="L14" s="127">
        <f t="shared" si="0"/>
        <v>1277.8989056642597</v>
      </c>
      <c r="M14" s="152">
        <v>7</v>
      </c>
      <c r="N14" s="65">
        <f t="shared" si="7"/>
        <v>-1592.7200640793014</v>
      </c>
      <c r="O14" s="66">
        <f t="shared" si="8"/>
        <v>-0.55483506549167083</v>
      </c>
      <c r="P14" s="31"/>
      <c r="Q14" s="38">
        <f t="shared" si="9"/>
        <v>-0.49971520087848842</v>
      </c>
      <c r="R14" s="38">
        <f t="shared" si="10"/>
        <v>-0.69967209789075824</v>
      </c>
      <c r="S14" s="23"/>
      <c r="T14" s="33"/>
      <c r="U14" s="145">
        <v>16</v>
      </c>
      <c r="V14" s="134" t="s">
        <v>45</v>
      </c>
      <c r="W14" s="130">
        <v>8059</v>
      </c>
      <c r="X14" s="149">
        <v>1834.5150891496112</v>
      </c>
      <c r="Y14" s="125">
        <v>513.92242236323386</v>
      </c>
      <c r="Z14" s="146">
        <v>2348.4375115128455</v>
      </c>
      <c r="AA14" s="150">
        <v>-62.124457128676013</v>
      </c>
      <c r="AB14" s="148">
        <v>584.30591535939163</v>
      </c>
      <c r="AC14" s="154">
        <f t="shared" si="6"/>
        <v>2870.6189697435611</v>
      </c>
    </row>
    <row r="15" spans="1:29" ht="18.75">
      <c r="A15" s="133">
        <v>18</v>
      </c>
      <c r="B15" s="134" t="s">
        <v>46</v>
      </c>
      <c r="C15" s="130">
        <v>4847</v>
      </c>
      <c r="D15" s="124">
        <v>326.38271095523004</v>
      </c>
      <c r="E15" s="137">
        <v>488.03074066432845</v>
      </c>
      <c r="F15" s="140">
        <v>-93.913761089333605</v>
      </c>
      <c r="G15" s="139">
        <v>-67.734268619764805</v>
      </c>
      <c r="H15" s="125">
        <v>260.82360222818238</v>
      </c>
      <c r="I15" s="126">
        <v>587.20631318341248</v>
      </c>
      <c r="J15" s="129">
        <v>-19.095316690736539</v>
      </c>
      <c r="K15" s="130">
        <v>174.14112146177328</v>
      </c>
      <c r="L15" s="127">
        <f t="shared" si="0"/>
        <v>742.2521179544492</v>
      </c>
      <c r="M15" s="152">
        <v>1</v>
      </c>
      <c r="N15" s="65">
        <f t="shared" si="7"/>
        <v>-1037.0161224431374</v>
      </c>
      <c r="O15" s="66">
        <f t="shared" si="8"/>
        <v>-0.58283293035760075</v>
      </c>
      <c r="P15" s="31"/>
      <c r="Q15" s="38">
        <f t="shared" si="9"/>
        <v>-0.5331799538645704</v>
      </c>
      <c r="R15" s="38">
        <f t="shared" si="10"/>
        <v>-0.69174530328558592</v>
      </c>
      <c r="S15" s="23"/>
      <c r="T15" s="33"/>
      <c r="U15" s="145">
        <v>18</v>
      </c>
      <c r="V15" s="134" t="s">
        <v>46</v>
      </c>
      <c r="W15" s="130">
        <v>4878</v>
      </c>
      <c r="X15" s="149">
        <v>951.46051055851444</v>
      </c>
      <c r="Y15" s="125">
        <v>306.42530228221682</v>
      </c>
      <c r="Z15" s="146">
        <v>1257.8858128407312</v>
      </c>
      <c r="AA15" s="151">
        <v>-43.543665436654365</v>
      </c>
      <c r="AB15" s="148">
        <v>564.92609299350988</v>
      </c>
      <c r="AC15" s="154">
        <f t="shared" si="6"/>
        <v>1779.2682403975866</v>
      </c>
    </row>
    <row r="16" spans="1:29" ht="18.75">
      <c r="A16" s="133">
        <v>19</v>
      </c>
      <c r="B16" s="134" t="s">
        <v>47</v>
      </c>
      <c r="C16" s="130">
        <v>3955</v>
      </c>
      <c r="D16" s="124">
        <v>383.55575221238939</v>
      </c>
      <c r="E16" s="137">
        <v>498.68419721871049</v>
      </c>
      <c r="F16" s="140">
        <v>-22.825537294563844</v>
      </c>
      <c r="G16" s="139">
        <v>-92.302907711757271</v>
      </c>
      <c r="H16" s="125">
        <v>422.82553729456384</v>
      </c>
      <c r="I16" s="126">
        <v>806.38128950695318</v>
      </c>
      <c r="J16" s="129">
        <v>-195.62022756005058</v>
      </c>
      <c r="K16" s="130">
        <v>167.28960784706632</v>
      </c>
      <c r="L16" s="127">
        <f t="shared" si="0"/>
        <v>778.05066979396895</v>
      </c>
      <c r="M16" s="152">
        <v>2</v>
      </c>
      <c r="N16" s="65">
        <f t="shared" si="7"/>
        <v>-1114.5397111259795</v>
      </c>
      <c r="O16" s="66">
        <f t="shared" si="8"/>
        <v>-0.5888964259578584</v>
      </c>
      <c r="P16" s="31"/>
      <c r="Q16" s="38">
        <f t="shared" si="9"/>
        <v>-0.46712475817939902</v>
      </c>
      <c r="R16" s="38">
        <f t="shared" si="10"/>
        <v>-0.70291694284651984</v>
      </c>
      <c r="S16" s="23"/>
      <c r="T16" s="33"/>
      <c r="U16" s="145">
        <v>19</v>
      </c>
      <c r="V16" s="134" t="s">
        <v>47</v>
      </c>
      <c r="W16" s="130">
        <v>3959</v>
      </c>
      <c r="X16" s="149">
        <v>1030.7513978483805</v>
      </c>
      <c r="Y16" s="125">
        <v>482.51329568833177</v>
      </c>
      <c r="Z16" s="146">
        <v>1513.2646935367122</v>
      </c>
      <c r="AA16" s="150">
        <v>-183.78151048244507</v>
      </c>
      <c r="AB16" s="148">
        <v>563.10719786568154</v>
      </c>
      <c r="AC16" s="154">
        <f t="shared" si="6"/>
        <v>1892.5903809199485</v>
      </c>
    </row>
    <row r="17" spans="1:29" ht="18.75">
      <c r="A17" s="133">
        <v>20</v>
      </c>
      <c r="B17" s="134" t="s">
        <v>48</v>
      </c>
      <c r="C17" s="130">
        <v>16467</v>
      </c>
      <c r="D17" s="124">
        <v>77.410518005708383</v>
      </c>
      <c r="E17" s="137">
        <v>275.80117811380336</v>
      </c>
      <c r="F17" s="140">
        <v>-94.712698123519772</v>
      </c>
      <c r="G17" s="139">
        <v>-103.67796198457521</v>
      </c>
      <c r="H17" s="125">
        <v>460.44276431651178</v>
      </c>
      <c r="I17" s="126">
        <v>537.85328232222025</v>
      </c>
      <c r="J17" s="129">
        <v>-154.24643225845631</v>
      </c>
      <c r="K17" s="130">
        <v>168.47294988079662</v>
      </c>
      <c r="L17" s="127">
        <f t="shared" si="0"/>
        <v>552.07979994456059</v>
      </c>
      <c r="M17" s="152">
        <v>6</v>
      </c>
      <c r="N17" s="65">
        <f t="shared" si="7"/>
        <v>-1640.1769466265189</v>
      </c>
      <c r="O17" s="66">
        <f t="shared" si="8"/>
        <v>-0.74816827417314524</v>
      </c>
      <c r="P17" s="31"/>
      <c r="Q17" s="38">
        <f t="shared" si="9"/>
        <v>-0.70044529359737306</v>
      </c>
      <c r="R17" s="38">
        <f t="shared" si="10"/>
        <v>-0.69834318937483864</v>
      </c>
      <c r="S17" s="23"/>
      <c r="T17" s="33"/>
      <c r="U17" s="145">
        <v>20</v>
      </c>
      <c r="V17" s="134" t="s">
        <v>48</v>
      </c>
      <c r="W17" s="130">
        <v>16391</v>
      </c>
      <c r="X17" s="149">
        <v>1224.1926843041879</v>
      </c>
      <c r="Y17" s="125">
        <v>571.31668619223092</v>
      </c>
      <c r="Z17" s="146">
        <v>1795.5093704964188</v>
      </c>
      <c r="AA17" s="151">
        <v>-161.74473796595692</v>
      </c>
      <c r="AB17" s="148">
        <v>558.49211404061771</v>
      </c>
      <c r="AC17" s="154">
        <f t="shared" si="6"/>
        <v>2192.2567465710795</v>
      </c>
    </row>
    <row r="18" spans="1:29" ht="18.75">
      <c r="A18" s="133">
        <v>46</v>
      </c>
      <c r="B18" s="134" t="s">
        <v>49</v>
      </c>
      <c r="C18" s="130">
        <v>1362</v>
      </c>
      <c r="D18" s="124">
        <v>1119.1864904552128</v>
      </c>
      <c r="E18" s="137">
        <v>557.86857562408227</v>
      </c>
      <c r="F18" s="140">
        <v>310.69676945668135</v>
      </c>
      <c r="G18" s="139">
        <v>250.62114537444933</v>
      </c>
      <c r="H18" s="125">
        <v>290.36563876651985</v>
      </c>
      <c r="I18" s="126">
        <v>1409.5521292217327</v>
      </c>
      <c r="J18" s="129">
        <v>-254.60279001468427</v>
      </c>
      <c r="K18" s="130">
        <v>219.72007788142949</v>
      </c>
      <c r="L18" s="127">
        <f t="shared" si="0"/>
        <v>1374.669417088478</v>
      </c>
      <c r="M18" s="152">
        <v>10</v>
      </c>
      <c r="N18" s="65">
        <f t="shared" si="7"/>
        <v>-3037.0090014492866</v>
      </c>
      <c r="O18" s="66">
        <f t="shared" si="8"/>
        <v>-0.68840217108478474</v>
      </c>
      <c r="P18" s="31"/>
      <c r="Q18" s="38">
        <f t="shared" si="9"/>
        <v>-0.64125382337145331</v>
      </c>
      <c r="R18" s="38">
        <f t="shared" si="10"/>
        <v>-0.69828969890812065</v>
      </c>
      <c r="S18" s="23"/>
      <c r="T18" s="33"/>
      <c r="U18" s="145">
        <v>46</v>
      </c>
      <c r="V18" s="134" t="s">
        <v>49</v>
      </c>
      <c r="W18" s="130">
        <v>1369</v>
      </c>
      <c r="X18" s="149">
        <v>3091.3539057900175</v>
      </c>
      <c r="Y18" s="125">
        <v>837.75313715754339</v>
      </c>
      <c r="Z18" s="146">
        <v>3929.1070429475608</v>
      </c>
      <c r="AA18" s="150">
        <v>-245.6771365960555</v>
      </c>
      <c r="AB18" s="148">
        <v>728.2485121862594</v>
      </c>
      <c r="AC18" s="154">
        <f t="shared" si="6"/>
        <v>4411.6784185377646</v>
      </c>
    </row>
    <row r="19" spans="1:29" ht="18.75">
      <c r="A19" s="133">
        <v>47</v>
      </c>
      <c r="B19" s="134" t="s">
        <v>50</v>
      </c>
      <c r="C19" s="130">
        <v>1789</v>
      </c>
      <c r="D19" s="124">
        <v>1537.5299049748462</v>
      </c>
      <c r="E19" s="137">
        <v>1186.0206819452208</v>
      </c>
      <c r="F19" s="140">
        <v>-22.4315259921744</v>
      </c>
      <c r="G19" s="139">
        <v>373.94074902179989</v>
      </c>
      <c r="H19" s="125">
        <v>356.41252096143097</v>
      </c>
      <c r="I19" s="126">
        <v>1893.9424259362772</v>
      </c>
      <c r="J19" s="129">
        <v>-10.095584125209614</v>
      </c>
      <c r="K19" s="130">
        <v>217.22410138052931</v>
      </c>
      <c r="L19" s="127">
        <f t="shared" si="0"/>
        <v>2101.0709431915971</v>
      </c>
      <c r="M19" s="152">
        <v>19</v>
      </c>
      <c r="N19" s="65">
        <f t="shared" si="7"/>
        <v>-3350.4244492724624</v>
      </c>
      <c r="O19" s="66">
        <f t="shared" si="8"/>
        <v>-0.61458814656689653</v>
      </c>
      <c r="P19" s="31"/>
      <c r="Q19" s="38">
        <f t="shared" si="9"/>
        <v>-0.60461430550040918</v>
      </c>
      <c r="R19" s="38">
        <f t="shared" si="10"/>
        <v>-0.69373064675144391</v>
      </c>
      <c r="S19" s="23"/>
      <c r="T19" s="33"/>
      <c r="U19" s="145">
        <v>47</v>
      </c>
      <c r="V19" s="134" t="s">
        <v>50</v>
      </c>
      <c r="W19" s="130">
        <v>1808</v>
      </c>
      <c r="X19" s="149">
        <v>3887.0188648785261</v>
      </c>
      <c r="Y19" s="125">
        <v>903.09481976880124</v>
      </c>
      <c r="Z19" s="146">
        <v>4790.1136846473273</v>
      </c>
      <c r="AA19" s="151">
        <v>-47.876659292035399</v>
      </c>
      <c r="AB19" s="148">
        <v>709.25836710876786</v>
      </c>
      <c r="AC19" s="154">
        <f t="shared" si="6"/>
        <v>5451.4953924640595</v>
      </c>
    </row>
    <row r="20" spans="1:29" ht="18.75">
      <c r="A20" s="133">
        <v>49</v>
      </c>
      <c r="B20" s="134" t="s">
        <v>51</v>
      </c>
      <c r="C20" s="130">
        <v>297132</v>
      </c>
      <c r="D20" s="124">
        <v>1171.1524574936393</v>
      </c>
      <c r="E20" s="137">
        <v>779.68843140422439</v>
      </c>
      <c r="F20" s="140">
        <v>288.27199695758117</v>
      </c>
      <c r="G20" s="139">
        <v>103.19202913183366</v>
      </c>
      <c r="H20" s="125">
        <v>-79.386713649152568</v>
      </c>
      <c r="I20" s="126">
        <v>1091.7657438444867</v>
      </c>
      <c r="J20" s="129">
        <v>1.6871928974327908</v>
      </c>
      <c r="K20" s="130">
        <v>102.96161980806362</v>
      </c>
      <c r="L20" s="127">
        <f t="shared" si="0"/>
        <v>1196.4145565499832</v>
      </c>
      <c r="M20" s="152">
        <v>1</v>
      </c>
      <c r="N20" s="65">
        <f t="shared" si="7"/>
        <v>630.84001063239202</v>
      </c>
      <c r="O20" s="66">
        <f t="shared" si="8"/>
        <v>1.1153967504122977</v>
      </c>
      <c r="P20" s="31"/>
      <c r="Q20" s="38">
        <f t="shared" si="9"/>
        <v>3.6842558598512491</v>
      </c>
      <c r="R20" s="38">
        <f t="shared" si="10"/>
        <v>-0.68591162893832269</v>
      </c>
      <c r="S20" s="23"/>
      <c r="T20" s="33"/>
      <c r="U20" s="145">
        <v>49</v>
      </c>
      <c r="V20" s="134" t="s">
        <v>51</v>
      </c>
      <c r="W20" s="130">
        <v>292796</v>
      </c>
      <c r="X20" s="149">
        <v>834.99753466680636</v>
      </c>
      <c r="Y20" s="125">
        <v>-601.92620455394683</v>
      </c>
      <c r="Z20" s="146">
        <v>233.07133011285944</v>
      </c>
      <c r="AA20" s="150">
        <v>4.6922259866938072</v>
      </c>
      <c r="AB20" s="148">
        <v>327.81098981803797</v>
      </c>
      <c r="AC20" s="154">
        <f t="shared" si="6"/>
        <v>565.57454591759119</v>
      </c>
    </row>
    <row r="21" spans="1:29" ht="18.75">
      <c r="A21" s="133">
        <v>50</v>
      </c>
      <c r="B21" s="134" t="s">
        <v>52</v>
      </c>
      <c r="C21" s="130">
        <v>11417</v>
      </c>
      <c r="D21" s="124">
        <v>228.61136901112377</v>
      </c>
      <c r="E21" s="137">
        <v>215.23990540422179</v>
      </c>
      <c r="F21" s="140">
        <v>8.0910922308837705</v>
      </c>
      <c r="G21" s="139">
        <v>5.280371376018218</v>
      </c>
      <c r="H21" s="125">
        <v>311.70395024962772</v>
      </c>
      <c r="I21" s="126">
        <v>540.31531926075149</v>
      </c>
      <c r="J21" s="129">
        <v>-113.40159411404046</v>
      </c>
      <c r="K21" s="130">
        <v>183.09992031991084</v>
      </c>
      <c r="L21" s="127">
        <f t="shared" si="0"/>
        <v>610.01364546662194</v>
      </c>
      <c r="M21" s="152">
        <v>4</v>
      </c>
      <c r="N21" s="65">
        <f t="shared" si="7"/>
        <v>-1780.6841377840544</v>
      </c>
      <c r="O21" s="66">
        <f t="shared" si="8"/>
        <v>-0.74483866185830694</v>
      </c>
      <c r="P21" s="31"/>
      <c r="Q21" s="38">
        <f t="shared" si="9"/>
        <v>-0.71812394561594117</v>
      </c>
      <c r="R21" s="38">
        <f t="shared" si="10"/>
        <v>-0.68968712358108752</v>
      </c>
      <c r="S21" s="23"/>
      <c r="T21" s="33"/>
      <c r="U21" s="145">
        <v>50</v>
      </c>
      <c r="V21" s="134" t="s">
        <v>52</v>
      </c>
      <c r="W21" s="130">
        <v>11483</v>
      </c>
      <c r="X21" s="149">
        <v>1526.9663162078107</v>
      </c>
      <c r="Y21" s="125">
        <v>389.88795664420894</v>
      </c>
      <c r="Z21" s="146">
        <v>1916.8542728520197</v>
      </c>
      <c r="AA21" s="151">
        <v>-116.20586954628581</v>
      </c>
      <c r="AB21" s="148">
        <v>590.04937994494242</v>
      </c>
      <c r="AC21" s="154">
        <f t="shared" si="6"/>
        <v>2390.6977832506764</v>
      </c>
    </row>
    <row r="22" spans="1:29" ht="18.75">
      <c r="A22" s="133">
        <v>51</v>
      </c>
      <c r="B22" s="134" t="s">
        <v>53</v>
      </c>
      <c r="C22" s="130">
        <v>9334</v>
      </c>
      <c r="D22" s="124">
        <v>-511.29312191986287</v>
      </c>
      <c r="E22" s="137">
        <v>392.73098350117851</v>
      </c>
      <c r="F22" s="140">
        <v>-424.84261838440113</v>
      </c>
      <c r="G22" s="138">
        <v>-479.18148703664025</v>
      </c>
      <c r="H22" s="125">
        <v>-17.278551532033426</v>
      </c>
      <c r="I22" s="126">
        <v>-528.57178058710087</v>
      </c>
      <c r="J22" s="129">
        <v>-90.847868009427899</v>
      </c>
      <c r="K22" s="130">
        <v>193.24448794943586</v>
      </c>
      <c r="L22" s="127">
        <f t="shared" si="0"/>
        <v>-426.17516064709287</v>
      </c>
      <c r="M22" s="152">
        <v>4</v>
      </c>
      <c r="N22" s="65">
        <f t="shared" si="7"/>
        <v>-1920.7432580113314</v>
      </c>
      <c r="O22" s="66">
        <f t="shared" si="8"/>
        <v>-1.2851493761968282</v>
      </c>
      <c r="P22" s="31"/>
      <c r="Q22" s="38">
        <f t="shared" si="9"/>
        <v>-1.5353955585822625</v>
      </c>
      <c r="R22" s="38">
        <f t="shared" si="10"/>
        <v>-0.68324450224303523</v>
      </c>
      <c r="S22" s="23"/>
      <c r="T22" s="33"/>
      <c r="U22" s="145">
        <v>51</v>
      </c>
      <c r="V22" s="134" t="s">
        <v>53</v>
      </c>
      <c r="W22" s="130">
        <v>9452</v>
      </c>
      <c r="X22" s="149">
        <v>1263.4916443200309</v>
      </c>
      <c r="Y22" s="125">
        <v>-276.23694615486704</v>
      </c>
      <c r="Z22" s="146">
        <v>987.25469816516386</v>
      </c>
      <c r="AA22" s="150">
        <v>-102.76121455776556</v>
      </c>
      <c r="AB22" s="148">
        <v>610.07461375683999</v>
      </c>
      <c r="AC22" s="154">
        <f t="shared" si="6"/>
        <v>1494.5680973642384</v>
      </c>
    </row>
    <row r="23" spans="1:29" ht="18.75">
      <c r="A23" s="133">
        <v>52</v>
      </c>
      <c r="B23" s="134" t="s">
        <v>54</v>
      </c>
      <c r="C23" s="130">
        <v>2404</v>
      </c>
      <c r="D23" s="124">
        <v>819.73128119800333</v>
      </c>
      <c r="E23" s="137">
        <v>453.596921797005</v>
      </c>
      <c r="F23" s="140">
        <v>244.07986688851915</v>
      </c>
      <c r="G23" s="139">
        <v>122.0544925124792</v>
      </c>
      <c r="H23" s="125">
        <v>483.31988352745424</v>
      </c>
      <c r="I23" s="126">
        <v>1303.0507487520799</v>
      </c>
      <c r="J23" s="129">
        <v>95.599833610648915</v>
      </c>
      <c r="K23" s="130">
        <v>228.36538549597017</v>
      </c>
      <c r="L23" s="127">
        <f t="shared" si="0"/>
        <v>1627.015967858699</v>
      </c>
      <c r="M23" s="152">
        <v>14</v>
      </c>
      <c r="N23" s="65">
        <f t="shared" si="7"/>
        <v>-2557.7424601672983</v>
      </c>
      <c r="O23" s="66">
        <f t="shared" si="8"/>
        <v>-0.611204327360377</v>
      </c>
      <c r="P23" s="31"/>
      <c r="Q23" s="38">
        <f t="shared" si="9"/>
        <v>-0.61626844306655915</v>
      </c>
      <c r="R23" s="38">
        <f t="shared" si="10"/>
        <v>-0.69632077653285518</v>
      </c>
      <c r="S23" s="23"/>
      <c r="T23" s="33"/>
      <c r="U23" s="145">
        <v>52</v>
      </c>
      <c r="V23" s="134" t="s">
        <v>54</v>
      </c>
      <c r="W23" s="130">
        <v>2408</v>
      </c>
      <c r="X23" s="149">
        <v>2457.7952879996146</v>
      </c>
      <c r="Y23" s="125">
        <v>937.93989511981044</v>
      </c>
      <c r="Z23" s="146">
        <v>3395.7351831194251</v>
      </c>
      <c r="AA23" s="151">
        <v>37.027823920265782</v>
      </c>
      <c r="AB23" s="148">
        <v>751.99542098630627</v>
      </c>
      <c r="AC23" s="154">
        <f t="shared" si="6"/>
        <v>4184.7584280259971</v>
      </c>
    </row>
    <row r="24" spans="1:29" ht="18.75">
      <c r="A24" s="133">
        <v>61</v>
      </c>
      <c r="B24" s="134" t="s">
        <v>55</v>
      </c>
      <c r="C24" s="130">
        <v>16573</v>
      </c>
      <c r="D24" s="124">
        <v>152.25004525432934</v>
      </c>
      <c r="E24" s="137">
        <v>-48.654860314970129</v>
      </c>
      <c r="F24" s="140">
        <v>80.661195921076455</v>
      </c>
      <c r="G24" s="139">
        <v>120.24370964822302</v>
      </c>
      <c r="H24" s="125">
        <v>361.3523803777228</v>
      </c>
      <c r="I24" s="126">
        <v>513.60248597115788</v>
      </c>
      <c r="J24" s="129">
        <v>74.927110360224461</v>
      </c>
      <c r="K24" s="130">
        <v>183.02019799854762</v>
      </c>
      <c r="L24" s="127">
        <f t="shared" si="0"/>
        <v>771.54979432992991</v>
      </c>
      <c r="M24" s="152">
        <v>5</v>
      </c>
      <c r="N24" s="65">
        <f t="shared" si="7"/>
        <v>-2215.3564002578323</v>
      </c>
      <c r="O24" s="66">
        <f t="shared" si="8"/>
        <v>-0.74168931192818555</v>
      </c>
      <c r="P24" s="31"/>
      <c r="Q24" s="38">
        <f t="shared" si="9"/>
        <v>-0.78188987800333509</v>
      </c>
      <c r="R24" s="38">
        <f t="shared" si="10"/>
        <v>-0.68286207586166137</v>
      </c>
      <c r="S24" s="23"/>
      <c r="T24" s="33"/>
      <c r="U24" s="145">
        <v>61</v>
      </c>
      <c r="V24" s="134" t="s">
        <v>55</v>
      </c>
      <c r="W24" s="130">
        <v>16800</v>
      </c>
      <c r="X24" s="149">
        <v>1757.4354231015543</v>
      </c>
      <c r="Y24" s="125">
        <v>597.34977104459949</v>
      </c>
      <c r="Z24" s="146">
        <v>2354.7851941461536</v>
      </c>
      <c r="AA24" s="150">
        <v>55.021309523809521</v>
      </c>
      <c r="AB24" s="148">
        <v>577.09969091779897</v>
      </c>
      <c r="AC24" s="154">
        <f t="shared" si="6"/>
        <v>2986.906194587762</v>
      </c>
    </row>
    <row r="25" spans="1:29" ht="18.75">
      <c r="A25" s="133">
        <v>69</v>
      </c>
      <c r="B25" s="134" t="s">
        <v>56</v>
      </c>
      <c r="C25" s="130">
        <v>6802</v>
      </c>
      <c r="D25" s="124">
        <v>113.14495736548074</v>
      </c>
      <c r="E25" s="137">
        <v>549.03734195824757</v>
      </c>
      <c r="F25" s="140">
        <v>-197.90252866803883</v>
      </c>
      <c r="G25" s="139">
        <v>-237.98985592472803</v>
      </c>
      <c r="H25" s="125">
        <v>546.58835636577476</v>
      </c>
      <c r="I25" s="126">
        <v>659.73331373125552</v>
      </c>
      <c r="J25" s="129">
        <v>100.03043222581594</v>
      </c>
      <c r="K25" s="130">
        <v>199.7702052038523</v>
      </c>
      <c r="L25" s="127">
        <f t="shared" si="0"/>
        <v>959.53395116092383</v>
      </c>
      <c r="M25" s="152">
        <v>17</v>
      </c>
      <c r="N25" s="65">
        <f t="shared" si="7"/>
        <v>-2983.0998457996538</v>
      </c>
      <c r="O25" s="66">
        <f t="shared" si="8"/>
        <v>-0.75662615384146514</v>
      </c>
      <c r="P25" s="31"/>
      <c r="Q25" s="38">
        <f t="shared" si="9"/>
        <v>-0.79256245701237416</v>
      </c>
      <c r="R25" s="38">
        <f t="shared" si="10"/>
        <v>-0.68817784733299692</v>
      </c>
      <c r="S25" s="23"/>
      <c r="T25" s="33"/>
      <c r="U25" s="145">
        <v>69</v>
      </c>
      <c r="V25" s="134" t="s">
        <v>56</v>
      </c>
      <c r="W25" s="130">
        <v>6896</v>
      </c>
      <c r="X25" s="149">
        <v>2195.2632128834157</v>
      </c>
      <c r="Y25" s="125">
        <v>985.13173505814564</v>
      </c>
      <c r="Z25" s="146">
        <v>3180.3949479415614</v>
      </c>
      <c r="AA25" s="151">
        <v>121.58454176334106</v>
      </c>
      <c r="AB25" s="148">
        <v>640.65430725567535</v>
      </c>
      <c r="AC25" s="154">
        <f t="shared" si="6"/>
        <v>3942.6337969605775</v>
      </c>
    </row>
    <row r="26" spans="1:29" ht="18.75">
      <c r="A26" s="133">
        <v>71</v>
      </c>
      <c r="B26" s="134" t="s">
        <v>57</v>
      </c>
      <c r="C26" s="130">
        <v>6613</v>
      </c>
      <c r="D26" s="124">
        <v>669.4282473915016</v>
      </c>
      <c r="E26" s="137">
        <v>738.1686072886738</v>
      </c>
      <c r="F26" s="140">
        <v>17.570996522002115</v>
      </c>
      <c r="G26" s="139">
        <v>-86.311356419174359</v>
      </c>
      <c r="H26" s="125">
        <v>593.3670043853017</v>
      </c>
      <c r="I26" s="126">
        <v>1262.7952517768033</v>
      </c>
      <c r="J26" s="129">
        <v>96.383487070920907</v>
      </c>
      <c r="K26" s="130">
        <v>208.83706615704244</v>
      </c>
      <c r="L26" s="127">
        <f t="shared" si="0"/>
        <v>1568.0158050047667</v>
      </c>
      <c r="M26" s="152">
        <v>17</v>
      </c>
      <c r="N26" s="65">
        <f t="shared" si="7"/>
        <v>-2709.6538059498007</v>
      </c>
      <c r="O26" s="66">
        <f t="shared" si="8"/>
        <v>-0.63344158207326773</v>
      </c>
      <c r="P26" s="31"/>
      <c r="Q26" s="38">
        <f t="shared" si="9"/>
        <v>-0.64478934109570241</v>
      </c>
      <c r="R26" s="38">
        <f t="shared" si="10"/>
        <v>-0.67931482210237704</v>
      </c>
      <c r="S26" s="23"/>
      <c r="T26" s="33"/>
      <c r="U26" s="145">
        <v>71</v>
      </c>
      <c r="V26" s="134" t="s">
        <v>57</v>
      </c>
      <c r="W26" s="130">
        <v>6667</v>
      </c>
      <c r="X26" s="149">
        <v>2469.7179471225359</v>
      </c>
      <c r="Y26" s="125">
        <v>1085.3421844402135</v>
      </c>
      <c r="Z26" s="146">
        <v>3555.0601315627496</v>
      </c>
      <c r="AA26" s="150">
        <v>71.388030598470081</v>
      </c>
      <c r="AB26" s="148">
        <v>651.22144879334758</v>
      </c>
      <c r="AC26" s="154">
        <f t="shared" si="6"/>
        <v>4277.6696109545674</v>
      </c>
    </row>
    <row r="27" spans="1:29" ht="18.75">
      <c r="A27" s="133">
        <v>72</v>
      </c>
      <c r="B27" s="134" t="s">
        <v>58</v>
      </c>
      <c r="C27" s="130">
        <v>950</v>
      </c>
      <c r="D27" s="124">
        <v>1325.5294736842104</v>
      </c>
      <c r="E27" s="137">
        <v>1323.8347368421053</v>
      </c>
      <c r="F27" s="140">
        <v>-19.52</v>
      </c>
      <c r="G27" s="139">
        <v>21.214736842105264</v>
      </c>
      <c r="H27" s="125">
        <v>301.72526315789474</v>
      </c>
      <c r="I27" s="126">
        <v>1627.2547368421053</v>
      </c>
      <c r="J27" s="129">
        <v>-229.35578947368421</v>
      </c>
      <c r="K27" s="130">
        <v>179.43235548878033</v>
      </c>
      <c r="L27" s="127">
        <f t="shared" si="0"/>
        <v>1577.3313028572015</v>
      </c>
      <c r="M27" s="152">
        <v>17</v>
      </c>
      <c r="N27" s="65">
        <f t="shared" si="7"/>
        <v>-2627.7893910291227</v>
      </c>
      <c r="O27" s="66">
        <f t="shared" si="8"/>
        <v>-0.62490225187818571</v>
      </c>
      <c r="P27" s="31"/>
      <c r="Q27" s="38">
        <f t="shared" si="9"/>
        <v>-0.57935344336270755</v>
      </c>
      <c r="R27" s="38">
        <f t="shared" si="10"/>
        <v>-0.69297672818592959</v>
      </c>
      <c r="S27" s="23"/>
      <c r="T27" s="33"/>
      <c r="U27" s="145">
        <v>72</v>
      </c>
      <c r="V27" s="134" t="s">
        <v>58</v>
      </c>
      <c r="W27" s="130">
        <v>949</v>
      </c>
      <c r="X27" s="149">
        <v>3329.7128306264963</v>
      </c>
      <c r="Y27" s="125">
        <v>538.74802128349711</v>
      </c>
      <c r="Z27" s="146">
        <v>3868.4608519099929</v>
      </c>
      <c r="AA27" s="151">
        <v>-247.76606954689146</v>
      </c>
      <c r="AB27" s="148">
        <v>584.42591152322291</v>
      </c>
      <c r="AC27" s="154">
        <f t="shared" si="6"/>
        <v>4205.1206938863243</v>
      </c>
    </row>
    <row r="28" spans="1:29" ht="18.75">
      <c r="A28" s="133">
        <v>74</v>
      </c>
      <c r="B28" s="134" t="s">
        <v>59</v>
      </c>
      <c r="C28" s="130">
        <v>1083</v>
      </c>
      <c r="D28" s="124">
        <v>631.56048014773774</v>
      </c>
      <c r="E28" s="137">
        <v>490.25669436749769</v>
      </c>
      <c r="F28" s="140">
        <v>115.30655586334257</v>
      </c>
      <c r="G28" s="139">
        <v>25.997229916897506</v>
      </c>
      <c r="H28" s="125">
        <v>427.31578947368422</v>
      </c>
      <c r="I28" s="126">
        <v>1058.8753462603879</v>
      </c>
      <c r="J28" s="129">
        <v>-281.81809787626963</v>
      </c>
      <c r="K28" s="130">
        <v>264.5635944164909</v>
      </c>
      <c r="L28" s="127">
        <f t="shared" si="0"/>
        <v>1041.6208428006094</v>
      </c>
      <c r="M28" s="152">
        <v>16</v>
      </c>
      <c r="N28" s="65">
        <f t="shared" si="7"/>
        <v>-3371.1493687741249</v>
      </c>
      <c r="O28" s="66">
        <f t="shared" si="8"/>
        <v>-0.76395307417811398</v>
      </c>
      <c r="P28" s="31"/>
      <c r="Q28" s="38">
        <f t="shared" si="9"/>
        <v>-0.72795929089194922</v>
      </c>
      <c r="R28" s="38">
        <f t="shared" si="10"/>
        <v>-0.66905579392789505</v>
      </c>
      <c r="S28" s="23"/>
      <c r="T28" s="33"/>
      <c r="U28" s="145">
        <v>74</v>
      </c>
      <c r="V28" s="134" t="s">
        <v>59</v>
      </c>
      <c r="W28" s="130">
        <v>1103</v>
      </c>
      <c r="X28" s="149">
        <v>2865.9750440995172</v>
      </c>
      <c r="Y28" s="125">
        <v>1026.3664724777575</v>
      </c>
      <c r="Z28" s="146">
        <v>3892.3415165772749</v>
      </c>
      <c r="AA28" s="150">
        <v>-278.99184043517681</v>
      </c>
      <c r="AB28" s="148">
        <v>799.42053543263637</v>
      </c>
      <c r="AC28" s="154">
        <f t="shared" si="6"/>
        <v>4412.7702115747343</v>
      </c>
    </row>
    <row r="29" spans="1:29" ht="18.75">
      <c r="A29" s="133">
        <v>75</v>
      </c>
      <c r="B29" s="134" t="s">
        <v>60</v>
      </c>
      <c r="C29" s="130">
        <v>19702</v>
      </c>
      <c r="D29" s="124">
        <v>57.014110242614962</v>
      </c>
      <c r="E29" s="137">
        <v>58.424474672622068</v>
      </c>
      <c r="F29" s="140">
        <v>-51.470815145670493</v>
      </c>
      <c r="G29" s="139">
        <v>50.060450715663386</v>
      </c>
      <c r="H29" s="125">
        <v>-8.6931276012587553</v>
      </c>
      <c r="I29" s="126">
        <v>48.32098264135621</v>
      </c>
      <c r="J29" s="129">
        <v>-87.530250735965893</v>
      </c>
      <c r="K29" s="130">
        <v>164.30541852837592</v>
      </c>
      <c r="L29" s="127">
        <f t="shared" si="0"/>
        <v>125.09615043376624</v>
      </c>
      <c r="M29" s="152">
        <v>8</v>
      </c>
      <c r="N29" s="65">
        <f t="shared" si="7"/>
        <v>-2028.6168594074786</v>
      </c>
      <c r="O29" s="66">
        <f t="shared" si="8"/>
        <v>-0.9419160538743333</v>
      </c>
      <c r="P29" s="31"/>
      <c r="Q29" s="38">
        <f t="shared" si="9"/>
        <v>-0.97165258687035172</v>
      </c>
      <c r="R29" s="38">
        <f t="shared" si="10"/>
        <v>-0.69255186400943325</v>
      </c>
      <c r="S29" s="23"/>
      <c r="T29" s="33"/>
      <c r="U29" s="145">
        <v>75</v>
      </c>
      <c r="V29" s="134" t="s">
        <v>60</v>
      </c>
      <c r="W29" s="130">
        <v>19877</v>
      </c>
      <c r="X29" s="149">
        <v>1693.5848128239584</v>
      </c>
      <c r="Y29" s="125">
        <v>11.014559977994196</v>
      </c>
      <c r="Z29" s="146">
        <v>1704.5993728019525</v>
      </c>
      <c r="AA29" s="151">
        <v>-85.303063842632184</v>
      </c>
      <c r="AB29" s="148">
        <v>534.4167008819245</v>
      </c>
      <c r="AC29" s="154">
        <f t="shared" si="6"/>
        <v>2153.7130098412449</v>
      </c>
    </row>
    <row r="30" spans="1:29" ht="18.75">
      <c r="A30" s="133">
        <v>77</v>
      </c>
      <c r="B30" s="134" t="s">
        <v>61</v>
      </c>
      <c r="C30" s="130">
        <v>4683</v>
      </c>
      <c r="D30" s="124">
        <v>230.0260516762759</v>
      </c>
      <c r="E30" s="137">
        <v>207.23403800982277</v>
      </c>
      <c r="F30" s="140">
        <v>13.375827461029255</v>
      </c>
      <c r="G30" s="139">
        <v>9.4161862054238732</v>
      </c>
      <c r="H30" s="125">
        <v>575.08050395045916</v>
      </c>
      <c r="I30" s="126">
        <v>805.10655562673503</v>
      </c>
      <c r="J30" s="129">
        <v>44.394405295750587</v>
      </c>
      <c r="K30" s="130">
        <v>226.9859727371655</v>
      </c>
      <c r="L30" s="127">
        <f t="shared" si="0"/>
        <v>1076.4869336596512</v>
      </c>
      <c r="M30" s="152">
        <v>13</v>
      </c>
      <c r="N30" s="65">
        <f t="shared" si="7"/>
        <v>-3125.6793496781183</v>
      </c>
      <c r="O30" s="66">
        <f t="shared" si="8"/>
        <v>-0.74382571724301194</v>
      </c>
      <c r="P30" s="31"/>
      <c r="Q30" s="38">
        <f t="shared" si="9"/>
        <v>-0.76450493290490118</v>
      </c>
      <c r="R30" s="38">
        <f t="shared" si="10"/>
        <v>-0.68952869447779563</v>
      </c>
      <c r="S30" s="23"/>
      <c r="T30" s="33"/>
      <c r="U30" s="145">
        <v>77</v>
      </c>
      <c r="V30" s="134" t="s">
        <v>61</v>
      </c>
      <c r="W30" s="130">
        <v>4782</v>
      </c>
      <c r="X30" s="149">
        <v>2351.4295225325313</v>
      </c>
      <c r="Y30" s="125">
        <v>1067.3535779288168</v>
      </c>
      <c r="Z30" s="146">
        <v>3418.7831004613481</v>
      </c>
      <c r="AA30" s="150">
        <v>52.281890422417398</v>
      </c>
      <c r="AB30" s="148">
        <v>731.1012924540039</v>
      </c>
      <c r="AC30" s="154">
        <f t="shared" si="6"/>
        <v>4202.1662833377695</v>
      </c>
    </row>
    <row r="31" spans="1:29" ht="18.75">
      <c r="A31" s="133">
        <v>78</v>
      </c>
      <c r="B31" s="134" t="s">
        <v>62</v>
      </c>
      <c r="C31" s="130">
        <v>7979</v>
      </c>
      <c r="D31" s="124">
        <v>-95.480386013284871</v>
      </c>
      <c r="E31" s="137">
        <v>141.47424489284373</v>
      </c>
      <c r="F31" s="140">
        <v>-193.39954881564105</v>
      </c>
      <c r="G31" s="139">
        <v>-43.555082090487531</v>
      </c>
      <c r="H31" s="125">
        <v>-6.6638676525880438</v>
      </c>
      <c r="I31" s="126">
        <v>-102.14425366587291</v>
      </c>
      <c r="J31" s="129">
        <v>-43.14813886451936</v>
      </c>
      <c r="K31" s="130">
        <v>156.75601758654852</v>
      </c>
      <c r="L31" s="127">
        <f t="shared" si="0"/>
        <v>11.463625056156246</v>
      </c>
      <c r="M31" s="152">
        <v>1</v>
      </c>
      <c r="N31" s="65">
        <f t="shared" si="7"/>
        <v>-1923.0570000813284</v>
      </c>
      <c r="O31" s="66">
        <f t="shared" si="8"/>
        <v>-0.99407417790888564</v>
      </c>
      <c r="P31" s="31"/>
      <c r="Q31" s="38">
        <f t="shared" si="9"/>
        <v>-1.0679842003696762</v>
      </c>
      <c r="R31" s="38">
        <f t="shared" si="10"/>
        <v>-0.68597098652844979</v>
      </c>
      <c r="S31" s="23"/>
      <c r="T31" s="33"/>
      <c r="U31" s="145">
        <v>78</v>
      </c>
      <c r="V31" s="134" t="s">
        <v>62</v>
      </c>
      <c r="W31" s="130">
        <v>8042</v>
      </c>
      <c r="X31" s="149">
        <v>1568.4184875313285</v>
      </c>
      <c r="Y31" s="125">
        <v>-65.948014826711059</v>
      </c>
      <c r="Z31" s="146">
        <v>1502.4704727046174</v>
      </c>
      <c r="AA31" s="151">
        <v>-67.126709773688134</v>
      </c>
      <c r="AB31" s="148">
        <v>499.17686220655543</v>
      </c>
      <c r="AC31" s="154">
        <f t="shared" si="6"/>
        <v>1934.5206251374846</v>
      </c>
    </row>
    <row r="32" spans="1:29" ht="18.75">
      <c r="A32" s="133">
        <v>79</v>
      </c>
      <c r="B32" s="134" t="s">
        <v>63</v>
      </c>
      <c r="C32" s="130">
        <v>6785</v>
      </c>
      <c r="D32" s="124">
        <v>-206.61164333087694</v>
      </c>
      <c r="E32" s="137">
        <v>44.454974207811347</v>
      </c>
      <c r="F32" s="140">
        <v>-128.22579218865144</v>
      </c>
      <c r="G32" s="139">
        <v>-122.84082535003685</v>
      </c>
      <c r="H32" s="125">
        <v>-71.08415622697126</v>
      </c>
      <c r="I32" s="126">
        <v>-277.69565217391306</v>
      </c>
      <c r="J32" s="129">
        <v>-52.834929992630805</v>
      </c>
      <c r="K32" s="130">
        <v>160.11801021782168</v>
      </c>
      <c r="L32" s="127">
        <f t="shared" si="0"/>
        <v>-170.41257194872219</v>
      </c>
      <c r="M32" s="152">
        <v>4</v>
      </c>
      <c r="N32" s="65">
        <f t="shared" si="7"/>
        <v>-2151.7215887880975</v>
      </c>
      <c r="O32" s="66">
        <f t="shared" si="8"/>
        <v>-1.0860100925702987</v>
      </c>
      <c r="P32" s="31"/>
      <c r="Q32" s="38">
        <f t="shared" si="9"/>
        <v>-1.1824199479877742</v>
      </c>
      <c r="R32" s="38">
        <f t="shared" si="10"/>
        <v>-0.69217228073437687</v>
      </c>
      <c r="S32" s="23"/>
      <c r="T32" s="33"/>
      <c r="U32" s="145">
        <v>79</v>
      </c>
      <c r="V32" s="134" t="s">
        <v>63</v>
      </c>
      <c r="W32" s="130">
        <v>6869</v>
      </c>
      <c r="X32" s="149">
        <v>1721.5716859574959</v>
      </c>
      <c r="Y32" s="125">
        <v>-199.28393597675264</v>
      </c>
      <c r="Z32" s="146">
        <v>1522.2877499807432</v>
      </c>
      <c r="AA32" s="150">
        <v>-61.133352744213134</v>
      </c>
      <c r="AB32" s="148">
        <v>520.1546196028454</v>
      </c>
      <c r="AC32" s="154">
        <f t="shared" si="6"/>
        <v>1981.3090168393755</v>
      </c>
    </row>
    <row r="33" spans="1:29" ht="18.75">
      <c r="A33" s="133">
        <v>81</v>
      </c>
      <c r="B33" s="134" t="s">
        <v>64</v>
      </c>
      <c r="C33" s="130">
        <v>2621</v>
      </c>
      <c r="D33" s="124">
        <v>184.36169400991989</v>
      </c>
      <c r="E33" s="137">
        <v>-83.768790537962616</v>
      </c>
      <c r="F33" s="140">
        <v>110.68904998092331</v>
      </c>
      <c r="G33" s="139">
        <v>157.44143456695917</v>
      </c>
      <c r="H33" s="125">
        <v>101.59404807325448</v>
      </c>
      <c r="I33" s="126">
        <v>285.95574208317436</v>
      </c>
      <c r="J33" s="129">
        <v>-263.35673407096527</v>
      </c>
      <c r="K33" s="130">
        <v>239.82066026518461</v>
      </c>
      <c r="L33" s="127">
        <f t="shared" si="0"/>
        <v>262.41966827739373</v>
      </c>
      <c r="M33" s="152">
        <v>7</v>
      </c>
      <c r="N33" s="65">
        <f t="shared" si="7"/>
        <v>-3454.6931330950115</v>
      </c>
      <c r="O33" s="66">
        <f t="shared" si="8"/>
        <v>-0.92940228551027426</v>
      </c>
      <c r="P33" s="31"/>
      <c r="Q33" s="38">
        <f t="shared" si="9"/>
        <v>-0.91000178448337066</v>
      </c>
      <c r="R33" s="38">
        <f t="shared" si="10"/>
        <v>-0.69740894288705901</v>
      </c>
      <c r="S33" s="23"/>
      <c r="T33" s="33"/>
      <c r="U33" s="145">
        <v>81</v>
      </c>
      <c r="V33" s="134" t="s">
        <v>64</v>
      </c>
      <c r="W33" s="130">
        <v>2655</v>
      </c>
      <c r="X33" s="149">
        <v>2437.300456118272</v>
      </c>
      <c r="Y33" s="125">
        <v>740.04856621136548</v>
      </c>
      <c r="Z33" s="146">
        <v>3177.3490223296371</v>
      </c>
      <c r="AA33" s="151">
        <v>-252.79322033898305</v>
      </c>
      <c r="AB33" s="148">
        <v>792.55699938175121</v>
      </c>
      <c r="AC33" s="154">
        <f t="shared" si="6"/>
        <v>3717.1128013724051</v>
      </c>
    </row>
    <row r="34" spans="1:29" ht="18.75">
      <c r="A34" s="133">
        <v>82</v>
      </c>
      <c r="B34" s="134" t="s">
        <v>65</v>
      </c>
      <c r="C34" s="130">
        <v>9405</v>
      </c>
      <c r="D34" s="124">
        <v>410.48931419457733</v>
      </c>
      <c r="E34" s="137">
        <v>363.0179691653376</v>
      </c>
      <c r="F34" s="140">
        <v>37.051887293992557</v>
      </c>
      <c r="G34" s="139">
        <v>10.419457735247208</v>
      </c>
      <c r="H34" s="125">
        <v>244.88569909622541</v>
      </c>
      <c r="I34" s="126">
        <v>655.37501329080271</v>
      </c>
      <c r="J34" s="129">
        <v>-222.1686337054758</v>
      </c>
      <c r="K34" s="130">
        <v>151.07023403429938</v>
      </c>
      <c r="L34" s="127">
        <f t="shared" si="0"/>
        <v>584.27661361962623</v>
      </c>
      <c r="M34" s="152">
        <v>5</v>
      </c>
      <c r="N34" s="65">
        <f t="shared" si="7"/>
        <v>-896.5927693799174</v>
      </c>
      <c r="O34" s="66">
        <f t="shared" si="8"/>
        <v>-0.60545027108592309</v>
      </c>
      <c r="P34" s="31"/>
      <c r="Q34" s="38">
        <f t="shared" si="9"/>
        <v>-0.44783827479363003</v>
      </c>
      <c r="R34" s="38">
        <f t="shared" si="10"/>
        <v>-0.69617267582640985</v>
      </c>
      <c r="S34" s="23"/>
      <c r="T34" s="33"/>
      <c r="U34" s="145">
        <v>82</v>
      </c>
      <c r="V34" s="134" t="s">
        <v>65</v>
      </c>
      <c r="W34" s="130">
        <v>9389</v>
      </c>
      <c r="X34" s="149">
        <v>953.98739737323172</v>
      </c>
      <c r="Y34" s="125">
        <v>232.93843136989045</v>
      </c>
      <c r="Z34" s="146">
        <v>1186.9258287431221</v>
      </c>
      <c r="AA34" s="150">
        <v>-203.28043455107041</v>
      </c>
      <c r="AB34" s="148">
        <v>497.22398880749176</v>
      </c>
      <c r="AC34" s="154">
        <f t="shared" si="6"/>
        <v>1480.8693829995436</v>
      </c>
    </row>
    <row r="35" spans="1:29" ht="18.75">
      <c r="A35" s="133">
        <v>86</v>
      </c>
      <c r="B35" s="134" t="s">
        <v>66</v>
      </c>
      <c r="C35" s="130">
        <v>8143</v>
      </c>
      <c r="D35" s="124">
        <v>393.86049367554955</v>
      </c>
      <c r="E35" s="137">
        <v>369.1969790003684</v>
      </c>
      <c r="F35" s="140">
        <v>30.242171189979125</v>
      </c>
      <c r="G35" s="139">
        <v>-5.5786565147979861</v>
      </c>
      <c r="H35" s="125">
        <v>352.33292398378978</v>
      </c>
      <c r="I35" s="126">
        <v>746.19341765933927</v>
      </c>
      <c r="J35" s="129">
        <v>-143.22792582586271</v>
      </c>
      <c r="K35" s="130">
        <v>176.65305308900238</v>
      </c>
      <c r="L35" s="127">
        <f t="shared" si="0"/>
        <v>779.61854492247892</v>
      </c>
      <c r="M35" s="152">
        <v>5</v>
      </c>
      <c r="N35" s="65">
        <f t="shared" si="7"/>
        <v>-1224.6184367121923</v>
      </c>
      <c r="O35" s="66">
        <f t="shared" si="8"/>
        <v>-0.61101478913605511</v>
      </c>
      <c r="P35" s="31"/>
      <c r="Q35" s="38">
        <f t="shared" si="9"/>
        <v>-0.52599921513308756</v>
      </c>
      <c r="R35" s="38">
        <f t="shared" si="10"/>
        <v>-0.69482614246155139</v>
      </c>
      <c r="S35" s="23"/>
      <c r="T35" s="33"/>
      <c r="U35" s="145">
        <v>86</v>
      </c>
      <c r="V35" s="134" t="s">
        <v>66</v>
      </c>
      <c r="W35" s="130">
        <v>8175</v>
      </c>
      <c r="X35" s="149">
        <v>1189.6972452461328</v>
      </c>
      <c r="Y35" s="125">
        <v>384.54786464087232</v>
      </c>
      <c r="Z35" s="146">
        <v>1574.2451098870051</v>
      </c>
      <c r="AA35" s="151">
        <v>-148.868501529052</v>
      </c>
      <c r="AB35" s="148">
        <v>578.86037327671818</v>
      </c>
      <c r="AC35" s="154">
        <f t="shared" si="6"/>
        <v>2004.2369816346713</v>
      </c>
    </row>
    <row r="36" spans="1:29" ht="18.75">
      <c r="A36" s="133">
        <v>90</v>
      </c>
      <c r="B36" s="134" t="s">
        <v>67</v>
      </c>
      <c r="C36" s="130">
        <v>3136</v>
      </c>
      <c r="D36" s="124">
        <v>116.61033163265306</v>
      </c>
      <c r="E36" s="137">
        <v>301.92346938775512</v>
      </c>
      <c r="F36" s="140">
        <v>30.010841836734695</v>
      </c>
      <c r="G36" s="139">
        <v>-215.32397959183675</v>
      </c>
      <c r="H36" s="125">
        <v>-3.6890943877551021</v>
      </c>
      <c r="I36" s="126">
        <v>112.92123724489795</v>
      </c>
      <c r="J36" s="129">
        <v>-93.707589285714292</v>
      </c>
      <c r="K36" s="130">
        <v>227.39933975223428</v>
      </c>
      <c r="L36" s="127">
        <f t="shared" si="0"/>
        <v>246.61298771141793</v>
      </c>
      <c r="M36" s="152">
        <v>12</v>
      </c>
      <c r="N36" s="65">
        <f t="shared" si="7"/>
        <v>-3944.4988582272163</v>
      </c>
      <c r="O36" s="66">
        <f t="shared" si="8"/>
        <v>-0.94115809914488524</v>
      </c>
      <c r="P36" s="31"/>
      <c r="Q36" s="38">
        <f t="shared" si="9"/>
        <v>-0.96842282872095031</v>
      </c>
      <c r="R36" s="38">
        <f t="shared" si="10"/>
        <v>-0.69419492114141779</v>
      </c>
      <c r="S36" s="23"/>
      <c r="T36" s="33"/>
      <c r="U36" s="145">
        <v>90</v>
      </c>
      <c r="V36" s="134" t="s">
        <v>67</v>
      </c>
      <c r="W36" s="130">
        <v>3196</v>
      </c>
      <c r="X36" s="149">
        <v>3066.7831344189785</v>
      </c>
      <c r="Y36" s="125">
        <v>509.25717163012564</v>
      </c>
      <c r="Z36" s="146">
        <v>3576.0403060491044</v>
      </c>
      <c r="AA36" s="150">
        <v>-128.53723404255319</v>
      </c>
      <c r="AB36" s="148">
        <v>743.60877393208295</v>
      </c>
      <c r="AC36" s="154">
        <f t="shared" si="6"/>
        <v>4191.1118459386344</v>
      </c>
    </row>
    <row r="37" spans="1:29" ht="18.75">
      <c r="A37" s="133">
        <v>91</v>
      </c>
      <c r="B37" s="134" t="s">
        <v>68</v>
      </c>
      <c r="C37" s="130">
        <v>658457</v>
      </c>
      <c r="D37" s="124">
        <v>202.96094657661777</v>
      </c>
      <c r="E37" s="137">
        <v>330.02861082804191</v>
      </c>
      <c r="F37" s="140">
        <v>-10.602028682207038</v>
      </c>
      <c r="G37" s="139">
        <v>-116.46563556921713</v>
      </c>
      <c r="H37" s="125">
        <v>-92.251623112822855</v>
      </c>
      <c r="I37" s="126">
        <v>110.7093234637949</v>
      </c>
      <c r="J37" s="129">
        <v>50.836970371641577</v>
      </c>
      <c r="K37" s="130">
        <v>134.07024145902585</v>
      </c>
      <c r="L37" s="127">
        <f t="shared" si="0"/>
        <v>295.61653529446232</v>
      </c>
      <c r="M37" s="152">
        <v>1</v>
      </c>
      <c r="N37" s="65">
        <f t="shared" si="7"/>
        <v>-279.25211313132218</v>
      </c>
      <c r="O37" s="66">
        <f t="shared" si="8"/>
        <v>-0.48576681629103247</v>
      </c>
      <c r="P37" s="31"/>
      <c r="Q37" s="38">
        <f t="shared" si="9"/>
        <v>0.19702568401757614</v>
      </c>
      <c r="R37" s="38">
        <f t="shared" si="10"/>
        <v>-0.68639085357948604</v>
      </c>
      <c r="S37" s="23"/>
      <c r="T37" s="33"/>
      <c r="U37" s="145">
        <v>91</v>
      </c>
      <c r="V37" s="134" t="s">
        <v>68</v>
      </c>
      <c r="W37" s="130">
        <v>656920</v>
      </c>
      <c r="X37" s="149">
        <v>661.23127979310948</v>
      </c>
      <c r="Y37" s="125">
        <v>-568.7442722527021</v>
      </c>
      <c r="Z37" s="146">
        <v>92.487007540407419</v>
      </c>
      <c r="AA37" s="151">
        <v>54.874206904950377</v>
      </c>
      <c r="AB37" s="148">
        <v>427.5074339804267</v>
      </c>
      <c r="AC37" s="154">
        <f t="shared" si="6"/>
        <v>574.8686484257845</v>
      </c>
    </row>
    <row r="38" spans="1:29" ht="18.75">
      <c r="A38" s="133">
        <v>92</v>
      </c>
      <c r="B38" s="134" t="s">
        <v>69</v>
      </c>
      <c r="C38" s="130">
        <v>239206</v>
      </c>
      <c r="D38" s="124">
        <v>548.98735817663442</v>
      </c>
      <c r="E38" s="137">
        <v>677.6984607409513</v>
      </c>
      <c r="F38" s="140">
        <v>-115.77722548765499</v>
      </c>
      <c r="G38" s="139">
        <v>-12.933877076661958</v>
      </c>
      <c r="H38" s="125">
        <v>-15.875835054304657</v>
      </c>
      <c r="I38" s="126">
        <v>533.11152312232969</v>
      </c>
      <c r="J38" s="129">
        <v>84.361069538389501</v>
      </c>
      <c r="K38" s="130">
        <v>125.56638947926298</v>
      </c>
      <c r="L38" s="127">
        <f t="shared" si="0"/>
        <v>743.03898213998218</v>
      </c>
      <c r="M38" s="152">
        <v>1</v>
      </c>
      <c r="N38" s="65">
        <f t="shared" si="7"/>
        <v>-469.26749353392825</v>
      </c>
      <c r="O38" s="66">
        <f t="shared" si="8"/>
        <v>-0.38708651892094087</v>
      </c>
      <c r="P38" s="31"/>
      <c r="Q38" s="38">
        <f t="shared" si="9"/>
        <v>-0.24589059149120518</v>
      </c>
      <c r="R38" s="38">
        <f t="shared" si="10"/>
        <v>-0.68668881270543458</v>
      </c>
      <c r="S38" s="23"/>
      <c r="T38" s="33"/>
      <c r="U38" s="145">
        <v>92</v>
      </c>
      <c r="V38" s="134" t="s">
        <v>69</v>
      </c>
      <c r="W38" s="130">
        <v>237231</v>
      </c>
      <c r="X38" s="149">
        <v>840.14885635048392</v>
      </c>
      <c r="Y38" s="125">
        <v>-133.20697615762816</v>
      </c>
      <c r="Z38" s="146">
        <v>706.94188019285571</v>
      </c>
      <c r="AA38" s="150">
        <v>104.5924731590728</v>
      </c>
      <c r="AB38" s="148">
        <v>400.77212232198201</v>
      </c>
      <c r="AC38" s="154">
        <f t="shared" si="6"/>
        <v>1212.3064756739104</v>
      </c>
    </row>
    <row r="39" spans="1:29" ht="18.75">
      <c r="A39" s="133">
        <v>97</v>
      </c>
      <c r="B39" s="134" t="s">
        <v>70</v>
      </c>
      <c r="C39" s="130">
        <v>2131</v>
      </c>
      <c r="D39" s="124">
        <v>130.60159549507273</v>
      </c>
      <c r="E39" s="137">
        <v>152.13467855466916</v>
      </c>
      <c r="F39" s="140">
        <v>-148.85124354763022</v>
      </c>
      <c r="G39" s="139">
        <v>127.31816048803378</v>
      </c>
      <c r="H39" s="125">
        <v>69.453308305959638</v>
      </c>
      <c r="I39" s="126">
        <v>200.05537306428906</v>
      </c>
      <c r="J39" s="129">
        <v>-244.13749413420931</v>
      </c>
      <c r="K39" s="130">
        <v>213.09404307490473</v>
      </c>
      <c r="L39" s="127">
        <f t="shared" si="0"/>
        <v>169.01192200498448</v>
      </c>
      <c r="M39" s="152">
        <v>10</v>
      </c>
      <c r="N39" s="65">
        <f t="shared" si="7"/>
        <v>-3272.7910842822484</v>
      </c>
      <c r="O39" s="66">
        <f t="shared" si="8"/>
        <v>-0.95089436504755032</v>
      </c>
      <c r="P39" s="31"/>
      <c r="Q39" s="38">
        <f t="shared" si="9"/>
        <v>-0.9331798667139809</v>
      </c>
      <c r="R39" s="38">
        <f t="shared" si="10"/>
        <v>-0.69601375423606138</v>
      </c>
      <c r="S39" s="23"/>
      <c r="T39" s="33"/>
      <c r="U39" s="145">
        <v>97</v>
      </c>
      <c r="V39" s="134" t="s">
        <v>70</v>
      </c>
      <c r="W39" s="130">
        <v>2156</v>
      </c>
      <c r="X39" s="149">
        <v>2345.5156903552775</v>
      </c>
      <c r="Y39" s="125">
        <v>648.42286118824347</v>
      </c>
      <c r="Z39" s="146">
        <v>2993.9385515435206</v>
      </c>
      <c r="AA39" s="151">
        <v>-253.13450834879407</v>
      </c>
      <c r="AB39" s="148">
        <v>700.9989630925063</v>
      </c>
      <c r="AC39" s="154">
        <f t="shared" si="6"/>
        <v>3441.8030062872331</v>
      </c>
    </row>
    <row r="40" spans="1:29" ht="18.75">
      <c r="A40" s="133">
        <v>98</v>
      </c>
      <c r="B40" s="134" t="s">
        <v>71</v>
      </c>
      <c r="C40" s="130">
        <v>23090</v>
      </c>
      <c r="D40" s="124">
        <v>672.58904287570374</v>
      </c>
      <c r="E40" s="137">
        <v>353.64304893893461</v>
      </c>
      <c r="F40" s="140">
        <v>187.7620614984842</v>
      </c>
      <c r="G40" s="138">
        <v>131.18393243828498</v>
      </c>
      <c r="H40" s="125">
        <v>289.25812039844089</v>
      </c>
      <c r="I40" s="126">
        <v>961.84716327414469</v>
      </c>
      <c r="J40" s="129">
        <v>-217.85300996102208</v>
      </c>
      <c r="K40" s="130">
        <v>151.03147193447614</v>
      </c>
      <c r="L40" s="127">
        <f t="shared" si="0"/>
        <v>895.02562524759878</v>
      </c>
      <c r="M40" s="152">
        <v>7</v>
      </c>
      <c r="N40" s="65">
        <f t="shared" si="7"/>
        <v>-1159.9728819162424</v>
      </c>
      <c r="O40" s="66">
        <f t="shared" si="8"/>
        <v>-0.56446409954679344</v>
      </c>
      <c r="P40" s="31"/>
      <c r="Q40" s="38">
        <f t="shared" si="9"/>
        <v>-0.45183370217883045</v>
      </c>
      <c r="R40" s="38">
        <f t="shared" si="10"/>
        <v>-0.69686979867754517</v>
      </c>
      <c r="S40" s="23"/>
      <c r="T40" s="33"/>
      <c r="U40" s="145">
        <v>98</v>
      </c>
      <c r="V40" s="134" t="s">
        <v>71</v>
      </c>
      <c r="W40" s="130">
        <v>23251</v>
      </c>
      <c r="X40" s="149">
        <v>1482.0154359074641</v>
      </c>
      <c r="Y40" s="125">
        <v>272.64764187980239</v>
      </c>
      <c r="Z40" s="146">
        <v>1754.6630777872665</v>
      </c>
      <c r="AA40" s="150">
        <v>-197.90417616446604</v>
      </c>
      <c r="AB40" s="148">
        <v>498.2396055410407</v>
      </c>
      <c r="AC40" s="154">
        <f t="shared" si="6"/>
        <v>2054.9985071638412</v>
      </c>
    </row>
    <row r="41" spans="1:29" ht="18.75">
      <c r="A41" s="133">
        <v>102</v>
      </c>
      <c r="B41" s="134" t="s">
        <v>72</v>
      </c>
      <c r="C41" s="130">
        <v>9870</v>
      </c>
      <c r="D41" s="124">
        <v>299.63191489361702</v>
      </c>
      <c r="E41" s="137">
        <v>126.51691995947316</v>
      </c>
      <c r="F41" s="140">
        <v>106.19766970618035</v>
      </c>
      <c r="G41" s="139">
        <v>66.917325227963531</v>
      </c>
      <c r="H41" s="125">
        <v>421.35977710233027</v>
      </c>
      <c r="I41" s="126">
        <v>720.99159067882476</v>
      </c>
      <c r="J41" s="129">
        <v>69.246605876393104</v>
      </c>
      <c r="K41" s="130">
        <v>219.01539981735888</v>
      </c>
      <c r="L41" s="127">
        <f t="shared" si="0"/>
        <v>1009.2535963725768</v>
      </c>
      <c r="M41" s="152">
        <v>4</v>
      </c>
      <c r="N41" s="65">
        <f t="shared" si="7"/>
        <v>-1983.0961066250611</v>
      </c>
      <c r="O41" s="66">
        <f t="shared" si="8"/>
        <v>-0.66272204235970833</v>
      </c>
      <c r="P41" s="31"/>
      <c r="Q41" s="38">
        <f t="shared" si="9"/>
        <v>-0.67998837699984205</v>
      </c>
      <c r="R41" s="38">
        <f t="shared" si="10"/>
        <v>-0.66746227908029399</v>
      </c>
      <c r="S41" s="23"/>
      <c r="T41" s="33"/>
      <c r="U41" s="145">
        <v>102</v>
      </c>
      <c r="V41" s="134" t="s">
        <v>72</v>
      </c>
      <c r="W41" s="130">
        <v>9937</v>
      </c>
      <c r="X41" s="149">
        <v>1534.2522047424543</v>
      </c>
      <c r="Y41" s="125">
        <v>718.7646823300164</v>
      </c>
      <c r="Z41" s="146">
        <v>2253.0168870724706</v>
      </c>
      <c r="AA41" s="151">
        <v>80.714601992553085</v>
      </c>
      <c r="AB41" s="148">
        <v>658.61821393261403</v>
      </c>
      <c r="AC41" s="154">
        <f t="shared" si="6"/>
        <v>2992.3497029976379</v>
      </c>
    </row>
    <row r="42" spans="1:29" ht="18.75">
      <c r="A42" s="133">
        <v>103</v>
      </c>
      <c r="B42" s="134" t="s">
        <v>73</v>
      </c>
      <c r="C42" s="130">
        <v>2166</v>
      </c>
      <c r="D42" s="124">
        <v>318.97691597414587</v>
      </c>
      <c r="E42" s="137">
        <v>167.17543859649123</v>
      </c>
      <c r="F42" s="140">
        <v>94.720221606648195</v>
      </c>
      <c r="G42" s="139">
        <v>57.081255771006461</v>
      </c>
      <c r="H42" s="125">
        <v>511.57848568790399</v>
      </c>
      <c r="I42" s="126">
        <v>830.55540166204992</v>
      </c>
      <c r="J42" s="129">
        <v>-253.39981532779316</v>
      </c>
      <c r="K42" s="130">
        <v>229.66853840181042</v>
      </c>
      <c r="L42" s="127">
        <f t="shared" si="0"/>
        <v>806.82412473606723</v>
      </c>
      <c r="M42" s="152">
        <v>5</v>
      </c>
      <c r="N42" s="65">
        <f t="shared" si="7"/>
        <v>-1966.3752192913055</v>
      </c>
      <c r="O42" s="66">
        <f t="shared" si="8"/>
        <v>-0.70906378350560306</v>
      </c>
      <c r="P42" s="31"/>
      <c r="Q42" s="38">
        <f t="shared" si="9"/>
        <v>-0.64008532323620659</v>
      </c>
      <c r="R42" s="38">
        <f t="shared" si="10"/>
        <v>-0.68599507701977402</v>
      </c>
      <c r="S42" s="23"/>
      <c r="T42" s="33"/>
      <c r="U42" s="145">
        <v>103</v>
      </c>
      <c r="V42" s="134" t="s">
        <v>73</v>
      </c>
      <c r="W42" s="130">
        <v>2174</v>
      </c>
      <c r="X42" s="149">
        <v>1494.8257624584787</v>
      </c>
      <c r="Y42" s="125">
        <v>812.81950816528911</v>
      </c>
      <c r="Z42" s="146">
        <v>2307.6452706237678</v>
      </c>
      <c r="AA42" s="150">
        <v>-265.8629254829807</v>
      </c>
      <c r="AB42" s="148">
        <v>731.4169988865857</v>
      </c>
      <c r="AC42" s="154">
        <f t="shared" si="6"/>
        <v>2773.1993440273727</v>
      </c>
    </row>
    <row r="43" spans="1:29" ht="18.75">
      <c r="A43" s="133">
        <v>105</v>
      </c>
      <c r="B43" s="134" t="s">
        <v>74</v>
      </c>
      <c r="C43" s="130">
        <v>2139</v>
      </c>
      <c r="D43" s="124">
        <v>766.49696119682096</v>
      </c>
      <c r="E43" s="137">
        <v>442.96166432912577</v>
      </c>
      <c r="F43" s="140">
        <v>158.30107526881721</v>
      </c>
      <c r="G43" s="139">
        <v>165.23422159887798</v>
      </c>
      <c r="H43" s="125">
        <v>373.88172043010752</v>
      </c>
      <c r="I43" s="126">
        <v>1140.3782141187471</v>
      </c>
      <c r="J43" s="129">
        <v>-220.34782608695653</v>
      </c>
      <c r="K43" s="130">
        <v>234.52239277052999</v>
      </c>
      <c r="L43" s="127">
        <f t="shared" si="0"/>
        <v>1154.5527808023205</v>
      </c>
      <c r="M43" s="152">
        <v>18</v>
      </c>
      <c r="N43" s="65">
        <f t="shared" si="7"/>
        <v>-4399.6086604010006</v>
      </c>
      <c r="O43" s="66">
        <f t="shared" si="8"/>
        <v>-0.79212833601895005</v>
      </c>
      <c r="P43" s="31"/>
      <c r="Q43" s="38">
        <f t="shared" si="9"/>
        <v>-0.77274476534484438</v>
      </c>
      <c r="R43" s="38">
        <f t="shared" si="10"/>
        <v>-0.68644513309919175</v>
      </c>
      <c r="S43" s="23"/>
      <c r="T43" s="33"/>
      <c r="U43" s="145">
        <v>105</v>
      </c>
      <c r="V43" s="134" t="s">
        <v>74</v>
      </c>
      <c r="W43" s="130">
        <v>2199</v>
      </c>
      <c r="X43" s="149">
        <v>4094.3054342595892</v>
      </c>
      <c r="Y43" s="125">
        <v>923.74493474156361</v>
      </c>
      <c r="Z43" s="146">
        <v>5018.0503690011528</v>
      </c>
      <c r="AA43" s="151">
        <v>-211.83583447021374</v>
      </c>
      <c r="AB43" s="148">
        <v>747.94690667238206</v>
      </c>
      <c r="AC43" s="154">
        <f t="shared" si="6"/>
        <v>5554.1614412033214</v>
      </c>
    </row>
    <row r="44" spans="1:29" ht="18.75">
      <c r="A44" s="133">
        <v>106</v>
      </c>
      <c r="B44" s="134" t="s">
        <v>75</v>
      </c>
      <c r="C44" s="130">
        <v>46880</v>
      </c>
      <c r="D44" s="124">
        <v>342.85388225255974</v>
      </c>
      <c r="E44" s="137">
        <v>227.01565699658704</v>
      </c>
      <c r="F44" s="140">
        <v>37.31843003412969</v>
      </c>
      <c r="G44" s="139">
        <v>78.519795221842998</v>
      </c>
      <c r="H44" s="125">
        <v>-4.3125639931740611</v>
      </c>
      <c r="I44" s="126">
        <v>338.54129692832765</v>
      </c>
      <c r="J44" s="129">
        <v>-37.200298634812285</v>
      </c>
      <c r="K44" s="130">
        <v>143.15754989120182</v>
      </c>
      <c r="L44" s="127">
        <f t="shared" si="0"/>
        <v>444.49854818471721</v>
      </c>
      <c r="M44" s="152">
        <v>1</v>
      </c>
      <c r="N44" s="65">
        <f t="shared" si="7"/>
        <v>-1065.8669284960347</v>
      </c>
      <c r="O44" s="66">
        <f t="shared" si="8"/>
        <v>-0.70570133186467721</v>
      </c>
      <c r="P44" s="31"/>
      <c r="Q44" s="38">
        <f t="shared" si="9"/>
        <v>-0.68996181041644289</v>
      </c>
      <c r="R44" s="38">
        <f t="shared" si="10"/>
        <v>-0.68708097838226934</v>
      </c>
      <c r="S44" s="23"/>
      <c r="T44" s="33"/>
      <c r="U44" s="145">
        <v>106</v>
      </c>
      <c r="V44" s="134" t="s">
        <v>75</v>
      </c>
      <c r="W44" s="130">
        <v>46576</v>
      </c>
      <c r="X44" s="149">
        <v>1195.3481744766445</v>
      </c>
      <c r="Y44" s="125">
        <v>-103.41399248746492</v>
      </c>
      <c r="Z44" s="146">
        <v>1091.9341819891795</v>
      </c>
      <c r="AA44" s="150">
        <v>-39.059429749227071</v>
      </c>
      <c r="AB44" s="148">
        <v>457.49072444079962</v>
      </c>
      <c r="AC44" s="154">
        <f t="shared" si="6"/>
        <v>1510.365476680752</v>
      </c>
    </row>
    <row r="45" spans="1:29" ht="18.75">
      <c r="A45" s="133">
        <v>108</v>
      </c>
      <c r="B45" s="134" t="s">
        <v>76</v>
      </c>
      <c r="C45" s="130">
        <v>10337</v>
      </c>
      <c r="D45" s="124">
        <v>392.45632195027571</v>
      </c>
      <c r="E45" s="137">
        <v>322.48892328528586</v>
      </c>
      <c r="F45" s="140">
        <v>61.17210022250169</v>
      </c>
      <c r="G45" s="139">
        <v>8.79529844248815</v>
      </c>
      <c r="H45" s="125">
        <v>433.50382122472672</v>
      </c>
      <c r="I45" s="126">
        <v>825.96014317500237</v>
      </c>
      <c r="J45" s="129">
        <v>-126.02341104769276</v>
      </c>
      <c r="K45" s="130">
        <v>170.73430566835432</v>
      </c>
      <c r="L45" s="127">
        <f t="shared" si="0"/>
        <v>870.67103779566389</v>
      </c>
      <c r="M45" s="152">
        <v>6</v>
      </c>
      <c r="N45" s="65">
        <f t="shared" si="7"/>
        <v>-1618.3515010723536</v>
      </c>
      <c r="O45" s="66">
        <f t="shared" si="8"/>
        <v>-0.65019559919628678</v>
      </c>
      <c r="P45" s="31"/>
      <c r="Q45" s="38">
        <f t="shared" si="9"/>
        <v>-0.59227440988810143</v>
      </c>
      <c r="R45" s="38">
        <f t="shared" si="10"/>
        <v>-0.69940834898035598</v>
      </c>
      <c r="S45" s="23"/>
      <c r="T45" s="33"/>
      <c r="U45" s="145">
        <v>108</v>
      </c>
      <c r="V45" s="134" t="s">
        <v>76</v>
      </c>
      <c r="W45" s="130">
        <v>10344</v>
      </c>
      <c r="X45" s="149">
        <v>1394.1587601243591</v>
      </c>
      <c r="Y45" s="125">
        <v>631.61583731584869</v>
      </c>
      <c r="Z45" s="146">
        <v>2025.7745974402078</v>
      </c>
      <c r="AA45" s="151">
        <v>-104.74622969837587</v>
      </c>
      <c r="AB45" s="148">
        <v>567.99417112618551</v>
      </c>
      <c r="AC45" s="154">
        <f t="shared" si="6"/>
        <v>2489.0225388680174</v>
      </c>
    </row>
    <row r="46" spans="1:29" ht="18.75">
      <c r="A46" s="133">
        <v>109</v>
      </c>
      <c r="B46" s="134" t="s">
        <v>77</v>
      </c>
      <c r="C46" s="130">
        <v>67971</v>
      </c>
      <c r="D46" s="124">
        <v>160.64056730076061</v>
      </c>
      <c r="E46" s="137">
        <v>143.06014329640581</v>
      </c>
      <c r="F46" s="140">
        <v>-15.540804166482765</v>
      </c>
      <c r="G46" s="139">
        <v>33.121228170837561</v>
      </c>
      <c r="H46" s="125">
        <v>103.47329007959277</v>
      </c>
      <c r="I46" s="126">
        <v>264.11387209251006</v>
      </c>
      <c r="J46" s="129">
        <v>-207.54961674831912</v>
      </c>
      <c r="K46" s="130">
        <v>154.62490811095964</v>
      </c>
      <c r="L46" s="127">
        <f t="shared" si="0"/>
        <v>211.18916345515058</v>
      </c>
      <c r="M46" s="152">
        <v>5</v>
      </c>
      <c r="N46" s="65">
        <f t="shared" si="7"/>
        <v>-1548.1034560889495</v>
      </c>
      <c r="O46" s="66">
        <f t="shared" si="8"/>
        <v>-0.87995790972517252</v>
      </c>
      <c r="P46" s="31"/>
      <c r="Q46" s="38">
        <f t="shared" si="9"/>
        <v>-0.81940246365678804</v>
      </c>
      <c r="R46" s="38">
        <f t="shared" si="10"/>
        <v>-0.69007884171968858</v>
      </c>
      <c r="S46" s="23"/>
      <c r="T46" s="33"/>
      <c r="U46" s="145">
        <v>109</v>
      </c>
      <c r="V46" s="134" t="s">
        <v>77</v>
      </c>
      <c r="W46" s="130">
        <v>67848</v>
      </c>
      <c r="X46" s="149">
        <v>1332.6568398916288</v>
      </c>
      <c r="Y46" s="125">
        <v>129.78765099323894</v>
      </c>
      <c r="Z46" s="146">
        <v>1462.4444908848679</v>
      </c>
      <c r="AA46" s="150">
        <v>-202.06878611012851</v>
      </c>
      <c r="AB46" s="148">
        <v>498.91691476936052</v>
      </c>
      <c r="AC46" s="154">
        <f t="shared" si="6"/>
        <v>1759.2926195441</v>
      </c>
    </row>
    <row r="47" spans="1:29" ht="18.75">
      <c r="A47" s="133">
        <v>111</v>
      </c>
      <c r="B47" s="134" t="s">
        <v>78</v>
      </c>
      <c r="C47" s="130">
        <v>18344</v>
      </c>
      <c r="D47" s="124">
        <v>316.59022023549937</v>
      </c>
      <c r="E47" s="137">
        <v>-153.6564544265155</v>
      </c>
      <c r="F47" s="140">
        <v>226.48293720017443</v>
      </c>
      <c r="G47" s="139">
        <v>243.76373746184038</v>
      </c>
      <c r="H47" s="125">
        <v>305.17079153946793</v>
      </c>
      <c r="I47" s="126">
        <v>621.7610117749673</v>
      </c>
      <c r="J47" s="129">
        <v>-145.77905582206716</v>
      </c>
      <c r="K47" s="130">
        <v>169.86095818113955</v>
      </c>
      <c r="L47" s="127">
        <f t="shared" si="0"/>
        <v>645.84291413403969</v>
      </c>
      <c r="M47" s="152">
        <v>7</v>
      </c>
      <c r="N47" s="65">
        <f t="shared" si="7"/>
        <v>-2263.0336713192914</v>
      </c>
      <c r="O47" s="66">
        <f t="shared" si="8"/>
        <v>-0.7779751408623653</v>
      </c>
      <c r="P47" s="31"/>
      <c r="Q47" s="38">
        <f t="shared" si="9"/>
        <v>-0.75082230493177082</v>
      </c>
      <c r="R47" s="38">
        <f t="shared" si="10"/>
        <v>-0.69707095492923488</v>
      </c>
      <c r="S47" s="23"/>
      <c r="T47" s="33"/>
      <c r="U47" s="145">
        <v>111</v>
      </c>
      <c r="V47" s="134" t="s">
        <v>78</v>
      </c>
      <c r="W47" s="130">
        <v>18497</v>
      </c>
      <c r="X47" s="149">
        <v>1998.1081966976892</v>
      </c>
      <c r="Y47" s="125">
        <v>497.14328078595304</v>
      </c>
      <c r="Z47" s="146">
        <v>2495.2514774836422</v>
      </c>
      <c r="AA47" s="151">
        <v>-147.10342217656918</v>
      </c>
      <c r="AB47" s="148">
        <v>560.72853014625775</v>
      </c>
      <c r="AC47" s="154">
        <f t="shared" si="6"/>
        <v>2908.8765854533312</v>
      </c>
    </row>
    <row r="48" spans="1:29" ht="18.75">
      <c r="A48" s="133">
        <v>139</v>
      </c>
      <c r="B48" s="134" t="s">
        <v>79</v>
      </c>
      <c r="C48" s="130">
        <v>9912</v>
      </c>
      <c r="D48" s="124">
        <v>738.64729620661819</v>
      </c>
      <c r="E48" s="137">
        <v>888.99071832122684</v>
      </c>
      <c r="F48" s="140">
        <v>-53.938054882970135</v>
      </c>
      <c r="G48" s="139">
        <v>-96.405367231638422</v>
      </c>
      <c r="H48" s="125">
        <v>572.17211460855526</v>
      </c>
      <c r="I48" s="126">
        <v>1310.8193099273608</v>
      </c>
      <c r="J48" s="129">
        <v>8.4325060532687655</v>
      </c>
      <c r="K48" s="130">
        <v>149.401607805331</v>
      </c>
      <c r="L48" s="127">
        <f t="shared" si="0"/>
        <v>1468.6534237859605</v>
      </c>
      <c r="M48" s="152">
        <v>17</v>
      </c>
      <c r="N48" s="65">
        <f t="shared" si="7"/>
        <v>-1885.1980492546941</v>
      </c>
      <c r="O48" s="66">
        <f t="shared" si="8"/>
        <v>-0.56209944429815306</v>
      </c>
      <c r="P48" s="31"/>
      <c r="Q48" s="38">
        <f t="shared" si="9"/>
        <v>-0.54186201652897836</v>
      </c>
      <c r="R48" s="38">
        <f t="shared" si="10"/>
        <v>-0.70599068184416569</v>
      </c>
      <c r="S48" s="23"/>
      <c r="T48" s="33"/>
      <c r="U48" s="145">
        <v>139</v>
      </c>
      <c r="V48" s="134" t="s">
        <v>79</v>
      </c>
      <c r="W48" s="130">
        <v>9848</v>
      </c>
      <c r="X48" s="149">
        <v>2000.8596379171629</v>
      </c>
      <c r="Y48" s="125">
        <v>860.32925542914359</v>
      </c>
      <c r="Z48" s="146">
        <v>2861.1888933463065</v>
      </c>
      <c r="AA48" s="150">
        <v>-15.490048740861088</v>
      </c>
      <c r="AB48" s="148">
        <v>508.15262843520952</v>
      </c>
      <c r="AC48" s="154">
        <f t="shared" si="6"/>
        <v>3353.8514730406546</v>
      </c>
    </row>
    <row r="49" spans="1:29" ht="18.75">
      <c r="A49" s="133">
        <v>140</v>
      </c>
      <c r="B49" s="134" t="s">
        <v>80</v>
      </c>
      <c r="C49" s="130">
        <v>20958</v>
      </c>
      <c r="D49" s="124">
        <v>642.49370168909252</v>
      </c>
      <c r="E49" s="137">
        <v>164.47432961160416</v>
      </c>
      <c r="F49" s="140">
        <v>299.18704074816299</v>
      </c>
      <c r="G49" s="139">
        <v>178.83233132932531</v>
      </c>
      <c r="H49" s="125">
        <v>357.64314342971659</v>
      </c>
      <c r="I49" s="126">
        <v>1000.1368928332856</v>
      </c>
      <c r="J49" s="129">
        <v>-66.261427617139034</v>
      </c>
      <c r="K49" s="130">
        <v>175.61917155699797</v>
      </c>
      <c r="L49" s="127">
        <f t="shared" si="0"/>
        <v>1109.4946367731445</v>
      </c>
      <c r="M49" s="152">
        <v>11</v>
      </c>
      <c r="N49" s="65">
        <f t="shared" si="7"/>
        <v>-2001.342938632702</v>
      </c>
      <c r="O49" s="66">
        <f t="shared" si="8"/>
        <v>-0.64334536603750603</v>
      </c>
      <c r="P49" s="31"/>
      <c r="Q49" s="38">
        <f t="shared" si="9"/>
        <v>-0.61620547682592852</v>
      </c>
      <c r="R49" s="38">
        <f t="shared" si="10"/>
        <v>-0.69192410753497136</v>
      </c>
      <c r="S49" s="23"/>
      <c r="T49" s="33"/>
      <c r="U49" s="145">
        <v>140</v>
      </c>
      <c r="V49" s="134" t="s">
        <v>80</v>
      </c>
      <c r="W49" s="130">
        <v>21124</v>
      </c>
      <c r="X49" s="149">
        <v>2008.7637277645647</v>
      </c>
      <c r="Y49" s="125">
        <v>597.15384646738869</v>
      </c>
      <c r="Z49" s="146">
        <v>2605.9175742319535</v>
      </c>
      <c r="AA49" s="151">
        <v>-65.131651202423782</v>
      </c>
      <c r="AB49" s="148">
        <v>570.05165237631661</v>
      </c>
      <c r="AC49" s="154">
        <f t="shared" si="6"/>
        <v>3110.8375754058466</v>
      </c>
    </row>
    <row r="50" spans="1:29" ht="18.75">
      <c r="A50" s="133">
        <v>142</v>
      </c>
      <c r="B50" s="134" t="s">
        <v>81</v>
      </c>
      <c r="C50" s="130">
        <v>6559</v>
      </c>
      <c r="D50" s="124">
        <v>141.4416831834121</v>
      </c>
      <c r="E50" s="137">
        <v>130.87238908370179</v>
      </c>
      <c r="F50" s="140">
        <v>-10.911266961427048</v>
      </c>
      <c r="G50" s="139">
        <v>21.480561061137369</v>
      </c>
      <c r="H50" s="125">
        <v>381.99237688672054</v>
      </c>
      <c r="I50" s="126">
        <v>523.43390760786701</v>
      </c>
      <c r="J50" s="129">
        <v>-100.83229150785181</v>
      </c>
      <c r="K50" s="130">
        <v>181.76622264346679</v>
      </c>
      <c r="L50" s="127">
        <f t="shared" si="0"/>
        <v>604.36783874348203</v>
      </c>
      <c r="M50" s="152">
        <v>7</v>
      </c>
      <c r="N50" s="65">
        <f t="shared" si="7"/>
        <v>-2288.6337074470139</v>
      </c>
      <c r="O50" s="66">
        <f t="shared" si="8"/>
        <v>-0.79109315045499595</v>
      </c>
      <c r="P50" s="31"/>
      <c r="Q50" s="38">
        <f t="shared" si="9"/>
        <v>-0.78235686325581888</v>
      </c>
      <c r="R50" s="38">
        <f t="shared" si="10"/>
        <v>-0.6955724028968544</v>
      </c>
      <c r="S50" s="23"/>
      <c r="T50" s="33"/>
      <c r="U50" s="145">
        <v>142</v>
      </c>
      <c r="V50" s="134" t="s">
        <v>81</v>
      </c>
      <c r="W50" s="130">
        <v>6625</v>
      </c>
      <c r="X50" s="149">
        <v>1701.9148965964516</v>
      </c>
      <c r="Y50" s="125">
        <v>703.09504508213126</v>
      </c>
      <c r="Z50" s="146">
        <v>2405.0099416785829</v>
      </c>
      <c r="AA50" s="150">
        <v>-109.08377358490566</v>
      </c>
      <c r="AB50" s="148">
        <v>597.07537809681901</v>
      </c>
      <c r="AC50" s="154">
        <f t="shared" si="6"/>
        <v>2893.0015461904959</v>
      </c>
    </row>
    <row r="51" spans="1:29" ht="18.75">
      <c r="A51" s="133">
        <v>143</v>
      </c>
      <c r="B51" s="134" t="s">
        <v>82</v>
      </c>
      <c r="C51" s="130">
        <v>6877</v>
      </c>
      <c r="D51" s="124">
        <v>116.31103678929766</v>
      </c>
      <c r="E51" s="137">
        <v>105.39973825796132</v>
      </c>
      <c r="F51" s="140">
        <v>-25.694779700450777</v>
      </c>
      <c r="G51" s="139">
        <v>36.606078231787116</v>
      </c>
      <c r="H51" s="125">
        <v>365.19994183510249</v>
      </c>
      <c r="I51" s="126">
        <v>481.51112403664388</v>
      </c>
      <c r="J51" s="129">
        <v>-130.26494110804128</v>
      </c>
      <c r="K51" s="130">
        <v>200.17810696537649</v>
      </c>
      <c r="L51" s="127">
        <f t="shared" si="0"/>
        <v>551.42428989397911</v>
      </c>
      <c r="M51" s="152">
        <v>6</v>
      </c>
      <c r="N51" s="65">
        <f t="shared" si="7"/>
        <v>-2475.6253934276856</v>
      </c>
      <c r="O51" s="66">
        <f t="shared" si="8"/>
        <v>-0.81783441053769357</v>
      </c>
      <c r="P51" s="31"/>
      <c r="Q51" s="38">
        <f t="shared" si="9"/>
        <v>-0.80710461428508629</v>
      </c>
      <c r="R51" s="38">
        <f t="shared" si="10"/>
        <v>-0.69105444709205321</v>
      </c>
      <c r="S51" s="23"/>
      <c r="T51" s="33"/>
      <c r="U51" s="145">
        <v>143</v>
      </c>
      <c r="V51" s="134" t="s">
        <v>82</v>
      </c>
      <c r="W51" s="130">
        <v>6866</v>
      </c>
      <c r="X51" s="149">
        <v>1727.2834910445426</v>
      </c>
      <c r="Y51" s="125">
        <v>768.94586276843415</v>
      </c>
      <c r="Z51" s="146">
        <v>2496.2293538129766</v>
      </c>
      <c r="AA51" s="151">
        <v>-117.11942907078357</v>
      </c>
      <c r="AB51" s="148">
        <v>647.93975857947191</v>
      </c>
      <c r="AC51" s="154">
        <f t="shared" si="6"/>
        <v>3027.0496833216648</v>
      </c>
    </row>
    <row r="52" spans="1:29" ht="18.75">
      <c r="A52" s="133">
        <v>145</v>
      </c>
      <c r="B52" s="134" t="s">
        <v>83</v>
      </c>
      <c r="C52" s="130">
        <v>12366</v>
      </c>
      <c r="D52" s="124">
        <v>665.67459162218984</v>
      </c>
      <c r="E52" s="137">
        <v>534.55725376031057</v>
      </c>
      <c r="F52" s="140">
        <v>128.85306485524825</v>
      </c>
      <c r="G52" s="139">
        <v>2.2642730066310852</v>
      </c>
      <c r="H52" s="125">
        <v>470.21251819505096</v>
      </c>
      <c r="I52" s="126">
        <v>1135.8871098172408</v>
      </c>
      <c r="J52" s="129">
        <v>-34.505175481158012</v>
      </c>
      <c r="K52" s="130">
        <v>179.0891813942234</v>
      </c>
      <c r="L52" s="127">
        <f t="shared" si="0"/>
        <v>1280.4711157303063</v>
      </c>
      <c r="M52" s="152">
        <v>14</v>
      </c>
      <c r="N52" s="65">
        <f t="shared" si="7"/>
        <v>-1587.8171778971473</v>
      </c>
      <c r="O52" s="66">
        <f t="shared" si="8"/>
        <v>-0.5535765639126442</v>
      </c>
      <c r="P52" s="31"/>
      <c r="Q52" s="38">
        <f t="shared" si="9"/>
        <v>-0.5102016695001218</v>
      </c>
      <c r="R52" s="38">
        <f t="shared" si="10"/>
        <v>-0.68684478178221564</v>
      </c>
      <c r="S52" s="23"/>
      <c r="T52" s="33"/>
      <c r="U52" s="145">
        <v>145</v>
      </c>
      <c r="V52" s="134" t="s">
        <v>83</v>
      </c>
      <c r="W52" s="130">
        <v>12294</v>
      </c>
      <c r="X52" s="149">
        <v>1629.3215462804612</v>
      </c>
      <c r="Y52" s="125">
        <v>689.7698819364897</v>
      </c>
      <c r="Z52" s="146">
        <v>2319.091428216951</v>
      </c>
      <c r="AA52" s="150">
        <v>-22.689442004229704</v>
      </c>
      <c r="AB52" s="148">
        <v>571.88630741473219</v>
      </c>
      <c r="AC52" s="154">
        <f t="shared" si="6"/>
        <v>2868.2882936274536</v>
      </c>
    </row>
    <row r="53" spans="1:29" ht="18.75">
      <c r="A53" s="133">
        <v>146</v>
      </c>
      <c r="B53" s="134" t="s">
        <v>84</v>
      </c>
      <c r="C53" s="130">
        <v>4643</v>
      </c>
      <c r="D53" s="124">
        <v>800.3919879388327</v>
      </c>
      <c r="E53" s="137">
        <v>396.1395649364635</v>
      </c>
      <c r="F53" s="140">
        <v>275.58582812836528</v>
      </c>
      <c r="G53" s="139">
        <v>128.66659487400386</v>
      </c>
      <c r="H53" s="125">
        <v>105.0027999138488</v>
      </c>
      <c r="I53" s="126">
        <v>905.39478785268147</v>
      </c>
      <c r="J53" s="129">
        <v>-33.010338143441743</v>
      </c>
      <c r="K53" s="130">
        <v>221.3377598239442</v>
      </c>
      <c r="L53" s="127">
        <f t="shared" si="0"/>
        <v>1093.722209533184</v>
      </c>
      <c r="M53" s="152">
        <v>12</v>
      </c>
      <c r="N53" s="65">
        <f t="shared" si="7"/>
        <v>-3833.7805242390828</v>
      </c>
      <c r="O53" s="66">
        <f t="shared" si="8"/>
        <v>-0.77803721912988544</v>
      </c>
      <c r="P53" s="31"/>
      <c r="Q53" s="38">
        <f t="shared" si="9"/>
        <v>-0.78554212318721317</v>
      </c>
      <c r="R53" s="38">
        <f t="shared" si="10"/>
        <v>-0.69068386445724883</v>
      </c>
      <c r="S53" s="23"/>
      <c r="T53" s="33"/>
      <c r="U53" s="145">
        <v>146</v>
      </c>
      <c r="V53" s="134" t="s">
        <v>84</v>
      </c>
      <c r="W53" s="130">
        <v>4749</v>
      </c>
      <c r="X53" s="149">
        <v>3606.1646044522504</v>
      </c>
      <c r="Y53" s="125">
        <v>615.61918501916762</v>
      </c>
      <c r="Z53" s="146">
        <v>4221.7837894714175</v>
      </c>
      <c r="AA53" s="151">
        <v>-9.8523899768372285</v>
      </c>
      <c r="AB53" s="148">
        <v>715.57133427768656</v>
      </c>
      <c r="AC53" s="154">
        <f t="shared" si="6"/>
        <v>4927.5027337722668</v>
      </c>
    </row>
    <row r="54" spans="1:29" ht="18.75">
      <c r="A54" s="133">
        <v>148</v>
      </c>
      <c r="B54" s="134" t="s">
        <v>85</v>
      </c>
      <c r="C54" s="130">
        <v>7008</v>
      </c>
      <c r="D54" s="124">
        <v>1392.0878995433791</v>
      </c>
      <c r="E54" s="137">
        <v>1119.6240011415525</v>
      </c>
      <c r="F54" s="140">
        <v>-8.0646404109589049</v>
      </c>
      <c r="G54" s="139">
        <v>280.52853881278537</v>
      </c>
      <c r="H54" s="125">
        <v>-5.3989726027397262</v>
      </c>
      <c r="I54" s="126">
        <v>1386.6889269406392</v>
      </c>
      <c r="J54" s="129">
        <v>-109.60174086757991</v>
      </c>
      <c r="K54" s="130">
        <v>165.34346471651642</v>
      </c>
      <c r="L54" s="127">
        <f t="shared" si="0"/>
        <v>1442.4306507895758</v>
      </c>
      <c r="M54" s="152">
        <v>19</v>
      </c>
      <c r="N54" s="65">
        <f t="shared" si="7"/>
        <v>-2606.1988489408386</v>
      </c>
      <c r="O54" s="66">
        <f t="shared" si="8"/>
        <v>-0.64372372159872304</v>
      </c>
      <c r="P54" s="31"/>
      <c r="Q54" s="38">
        <f t="shared" si="9"/>
        <v>-0.61427890442578881</v>
      </c>
      <c r="R54" s="38">
        <f t="shared" si="10"/>
        <v>-0.702623843151297</v>
      </c>
      <c r="S54" s="23"/>
      <c r="T54" s="33"/>
      <c r="U54" s="145">
        <v>148</v>
      </c>
      <c r="V54" s="134" t="s">
        <v>85</v>
      </c>
      <c r="W54" s="130">
        <v>6862</v>
      </c>
      <c r="X54" s="149">
        <v>3301.6433719714705</v>
      </c>
      <c r="Y54" s="125">
        <v>293.4125968401853</v>
      </c>
      <c r="Z54" s="146">
        <v>3595.0559688116559</v>
      </c>
      <c r="AA54" s="150">
        <v>-102.43427572136403</v>
      </c>
      <c r="AB54" s="148">
        <v>556.00780664012257</v>
      </c>
      <c r="AC54" s="154">
        <f t="shared" si="6"/>
        <v>4048.6294997304144</v>
      </c>
    </row>
    <row r="55" spans="1:29" ht="18.75">
      <c r="A55" s="133">
        <v>149</v>
      </c>
      <c r="B55" s="134" t="s">
        <v>86</v>
      </c>
      <c r="C55" s="130">
        <v>5353</v>
      </c>
      <c r="D55" s="124">
        <v>520.23388753969732</v>
      </c>
      <c r="E55" s="137">
        <v>417.95254997197833</v>
      </c>
      <c r="F55" s="140">
        <v>52.900616476742016</v>
      </c>
      <c r="G55" s="139">
        <v>49.380721090977019</v>
      </c>
      <c r="H55" s="125">
        <v>-12.655146646740146</v>
      </c>
      <c r="I55" s="126">
        <v>507.57874089295723</v>
      </c>
      <c r="J55" s="129">
        <v>-239.97534093031945</v>
      </c>
      <c r="K55" s="130">
        <v>167.13153671468802</v>
      </c>
      <c r="L55" s="127">
        <f t="shared" si="0"/>
        <v>434.73493667732583</v>
      </c>
      <c r="M55" s="152">
        <v>1</v>
      </c>
      <c r="N55" s="65">
        <f t="shared" si="7"/>
        <v>-1153.5326457862304</v>
      </c>
      <c r="O55" s="66">
        <f t="shared" si="8"/>
        <v>-0.72628356740555644</v>
      </c>
      <c r="P55" s="31"/>
      <c r="Q55" s="38">
        <f t="shared" si="9"/>
        <v>-0.59792356884056708</v>
      </c>
      <c r="R55" s="38">
        <f t="shared" si="10"/>
        <v>-0.68768163208414235</v>
      </c>
      <c r="S55" s="23"/>
      <c r="T55" s="33"/>
      <c r="U55" s="145">
        <v>149</v>
      </c>
      <c r="V55" s="134" t="s">
        <v>86</v>
      </c>
      <c r="W55" s="130">
        <v>5321</v>
      </c>
      <c r="X55" s="149">
        <v>1351.484818572397</v>
      </c>
      <c r="Y55" s="125">
        <v>-89.09115021114404</v>
      </c>
      <c r="Z55" s="146">
        <v>1262.3936683612528</v>
      </c>
      <c r="AA55" s="151">
        <v>-209.25803420409699</v>
      </c>
      <c r="AB55" s="148">
        <v>535.13194830640032</v>
      </c>
      <c r="AC55" s="154">
        <f t="shared" si="6"/>
        <v>1588.2675824635562</v>
      </c>
    </row>
    <row r="56" spans="1:29" ht="18.75">
      <c r="A56" s="133">
        <v>151</v>
      </c>
      <c r="B56" s="134" t="s">
        <v>87</v>
      </c>
      <c r="C56" s="130">
        <v>1891</v>
      </c>
      <c r="D56" s="124">
        <v>138.39925965097831</v>
      </c>
      <c r="E56" s="137">
        <v>185.31253305129562</v>
      </c>
      <c r="F56" s="140">
        <v>18.560549973558963</v>
      </c>
      <c r="G56" s="139">
        <v>-65.473823373876257</v>
      </c>
      <c r="H56" s="125">
        <v>323.17609730301427</v>
      </c>
      <c r="I56" s="126">
        <v>461.57535695399258</v>
      </c>
      <c r="J56" s="129">
        <v>-274.42252776308834</v>
      </c>
      <c r="K56" s="130">
        <v>265.50652932314745</v>
      </c>
      <c r="L56" s="127">
        <f t="shared" si="0"/>
        <v>452.65935851405169</v>
      </c>
      <c r="M56" s="152">
        <v>14</v>
      </c>
      <c r="N56" s="65">
        <f t="shared" si="7"/>
        <v>-3856.0474208237774</v>
      </c>
      <c r="O56" s="66">
        <f t="shared" si="8"/>
        <v>-0.89494310434751434</v>
      </c>
      <c r="P56" s="31"/>
      <c r="Q56" s="38">
        <f t="shared" si="9"/>
        <v>-0.8761184319123313</v>
      </c>
      <c r="R56" s="38">
        <f t="shared" si="10"/>
        <v>-0.68647533740959354</v>
      </c>
      <c r="S56" s="23"/>
      <c r="T56" s="33"/>
      <c r="U56" s="145">
        <v>151</v>
      </c>
      <c r="V56" s="134" t="s">
        <v>87</v>
      </c>
      <c r="W56" s="130">
        <v>1925</v>
      </c>
      <c r="X56" s="149">
        <v>2816.5836865386846</v>
      </c>
      <c r="Y56" s="125">
        <v>909.35685553892483</v>
      </c>
      <c r="Z56" s="146">
        <v>3725.9405420776093</v>
      </c>
      <c r="AA56" s="150">
        <v>-264.0779220779221</v>
      </c>
      <c r="AB56" s="148">
        <v>846.84415933814239</v>
      </c>
      <c r="AC56" s="154">
        <f t="shared" si="6"/>
        <v>4308.7067793378292</v>
      </c>
    </row>
    <row r="57" spans="1:29" ht="18.75">
      <c r="A57" s="133">
        <v>152</v>
      </c>
      <c r="B57" s="134" t="s">
        <v>88</v>
      </c>
      <c r="C57" s="130">
        <v>4480</v>
      </c>
      <c r="D57" s="124">
        <v>329.81785714285712</v>
      </c>
      <c r="E57" s="137">
        <v>304.73571428571427</v>
      </c>
      <c r="F57" s="140">
        <v>65.021428571428572</v>
      </c>
      <c r="G57" s="139">
        <v>-39.939285714285717</v>
      </c>
      <c r="H57" s="125">
        <v>509.94553571428571</v>
      </c>
      <c r="I57" s="126">
        <v>839.76339285714289</v>
      </c>
      <c r="J57" s="129">
        <v>-0.42321428571428571</v>
      </c>
      <c r="K57" s="130">
        <v>209.7447368770892</v>
      </c>
      <c r="L57" s="127">
        <f t="shared" si="0"/>
        <v>1049.0849154485179</v>
      </c>
      <c r="M57" s="152">
        <v>14</v>
      </c>
      <c r="N57" s="65">
        <f t="shared" si="7"/>
        <v>-2275.4786837426645</v>
      </c>
      <c r="O57" s="66">
        <f t="shared" si="8"/>
        <v>-0.68444432354858709</v>
      </c>
      <c r="P57" s="31"/>
      <c r="Q57" s="38">
        <f t="shared" si="9"/>
        <v>-0.68271814221546845</v>
      </c>
      <c r="R57" s="38">
        <f t="shared" si="10"/>
        <v>-0.69447556938169552</v>
      </c>
      <c r="S57" s="23"/>
      <c r="T57" s="33"/>
      <c r="U57" s="145">
        <v>152</v>
      </c>
      <c r="V57" s="134" t="s">
        <v>88</v>
      </c>
      <c r="W57" s="130">
        <v>4471</v>
      </c>
      <c r="X57" s="149">
        <v>1805.1838591907706</v>
      </c>
      <c r="Y57" s="125">
        <v>841.55868928306086</v>
      </c>
      <c r="Z57" s="146">
        <v>2646.7425484738314</v>
      </c>
      <c r="AA57" s="151">
        <v>-8.6861999552672788</v>
      </c>
      <c r="AB57" s="148">
        <v>686.50725067261794</v>
      </c>
      <c r="AC57" s="154">
        <f t="shared" si="6"/>
        <v>3324.5635991911822</v>
      </c>
    </row>
    <row r="58" spans="1:29" ht="18.75">
      <c r="A58" s="133">
        <v>153</v>
      </c>
      <c r="B58" s="134" t="s">
        <v>89</v>
      </c>
      <c r="C58" s="130">
        <v>25655</v>
      </c>
      <c r="D58" s="124">
        <v>501.9444942506334</v>
      </c>
      <c r="E58" s="137">
        <v>-29.318612356265835</v>
      </c>
      <c r="F58" s="140">
        <v>296.10056519197036</v>
      </c>
      <c r="G58" s="139">
        <v>235.16254141492885</v>
      </c>
      <c r="H58" s="125">
        <v>320.59041122588189</v>
      </c>
      <c r="I58" s="126">
        <v>822.53490547651529</v>
      </c>
      <c r="J58" s="129">
        <v>-48.399415318651336</v>
      </c>
      <c r="K58" s="130">
        <v>152.72755134855493</v>
      </c>
      <c r="L58" s="127">
        <f t="shared" si="0"/>
        <v>926.86304150641888</v>
      </c>
      <c r="M58" s="152">
        <v>9</v>
      </c>
      <c r="N58" s="65">
        <f t="shared" si="7"/>
        <v>-1811.7993560630794</v>
      </c>
      <c r="O58" s="66">
        <f t="shared" si="8"/>
        <v>-0.66156360041712725</v>
      </c>
      <c r="P58" s="31"/>
      <c r="Q58" s="38">
        <f t="shared" si="9"/>
        <v>-0.6413764156338253</v>
      </c>
      <c r="R58" s="38">
        <f t="shared" si="10"/>
        <v>-0.687872138324783</v>
      </c>
      <c r="S58" s="23"/>
      <c r="T58" s="33"/>
      <c r="U58" s="145">
        <v>153</v>
      </c>
      <c r="V58" s="134" t="s">
        <v>89</v>
      </c>
      <c r="W58" s="130">
        <v>26075</v>
      </c>
      <c r="X58" s="149">
        <v>1930.4361921498314</v>
      </c>
      <c r="Y58" s="125">
        <v>363.15224244866232</v>
      </c>
      <c r="Z58" s="146">
        <v>2293.5884345984937</v>
      </c>
      <c r="AA58" s="150">
        <v>-44.236893576222435</v>
      </c>
      <c r="AB58" s="148">
        <v>489.31085654722727</v>
      </c>
      <c r="AC58" s="154">
        <f t="shared" si="6"/>
        <v>2738.6623975694984</v>
      </c>
    </row>
    <row r="59" spans="1:29" ht="18.75">
      <c r="A59" s="133">
        <v>165</v>
      </c>
      <c r="B59" s="134" t="s">
        <v>90</v>
      </c>
      <c r="C59" s="130">
        <v>16340</v>
      </c>
      <c r="D59" s="124">
        <v>423.781517747858</v>
      </c>
      <c r="E59" s="137">
        <v>291.78990208078335</v>
      </c>
      <c r="F59" s="140">
        <v>94.955691554467563</v>
      </c>
      <c r="G59" s="139">
        <v>37.035924112607098</v>
      </c>
      <c r="H59" s="125">
        <v>304.31891064871479</v>
      </c>
      <c r="I59" s="126">
        <v>728.10042839657285</v>
      </c>
      <c r="J59" s="129">
        <v>-132.12399020807834</v>
      </c>
      <c r="K59" s="130">
        <v>157.79751985857962</v>
      </c>
      <c r="L59" s="127">
        <f t="shared" si="0"/>
        <v>753.77395804707407</v>
      </c>
      <c r="M59" s="152">
        <v>5</v>
      </c>
      <c r="N59" s="65">
        <f t="shared" si="7"/>
        <v>-1172.6188568842726</v>
      </c>
      <c r="O59" s="66">
        <f t="shared" si="8"/>
        <v>-0.60871222514711398</v>
      </c>
      <c r="P59" s="31"/>
      <c r="Q59" s="38">
        <f t="shared" si="9"/>
        <v>-0.52976098710425357</v>
      </c>
      <c r="R59" s="38">
        <f t="shared" si="10"/>
        <v>-0.69034502994013747</v>
      </c>
      <c r="S59" s="23"/>
      <c r="T59" s="33"/>
      <c r="U59" s="145">
        <v>165</v>
      </c>
      <c r="V59" s="134" t="s">
        <v>90</v>
      </c>
      <c r="W59" s="130">
        <v>16237</v>
      </c>
      <c r="X59" s="149">
        <v>1222.1688190357963</v>
      </c>
      <c r="Y59" s="125">
        <v>326.19362735696006</v>
      </c>
      <c r="Z59" s="146">
        <v>1548.3624463927563</v>
      </c>
      <c r="AA59" s="151">
        <v>-131.5610642360042</v>
      </c>
      <c r="AB59" s="148">
        <v>509.59143277459475</v>
      </c>
      <c r="AC59" s="154">
        <f t="shared" si="6"/>
        <v>1926.3928149313467</v>
      </c>
    </row>
    <row r="60" spans="1:29" ht="18.75">
      <c r="A60" s="133">
        <v>167</v>
      </c>
      <c r="B60" s="134" t="s">
        <v>91</v>
      </c>
      <c r="C60" s="130">
        <v>77261</v>
      </c>
      <c r="D60" s="124">
        <v>249.27763036978553</v>
      </c>
      <c r="E60" s="137">
        <v>63.999637592058086</v>
      </c>
      <c r="F60" s="140">
        <v>93.35292061971758</v>
      </c>
      <c r="G60" s="139">
        <v>91.925072158009868</v>
      </c>
      <c r="H60" s="125">
        <v>321.98529659207105</v>
      </c>
      <c r="I60" s="126">
        <v>571.26292696185658</v>
      </c>
      <c r="J60" s="129">
        <v>-9.8577678259406429</v>
      </c>
      <c r="K60" s="130">
        <v>163.07951008095401</v>
      </c>
      <c r="L60" s="127">
        <f t="shared" si="0"/>
        <v>724.48466921686997</v>
      </c>
      <c r="M60" s="152">
        <v>12</v>
      </c>
      <c r="N60" s="65">
        <f t="shared" si="7"/>
        <v>-1553.6427613788469</v>
      </c>
      <c r="O60" s="66">
        <f t="shared" si="8"/>
        <v>-0.68198237750580026</v>
      </c>
      <c r="P60" s="31"/>
      <c r="Q60" s="38">
        <f t="shared" si="9"/>
        <v>-0.6757164687464694</v>
      </c>
      <c r="R60" s="38">
        <f t="shared" si="10"/>
        <v>-0.69299384472848313</v>
      </c>
      <c r="S60" s="23"/>
      <c r="T60" s="33"/>
      <c r="U60" s="145">
        <v>167</v>
      </c>
      <c r="V60" s="134" t="s">
        <v>91</v>
      </c>
      <c r="W60" s="130">
        <v>76935</v>
      </c>
      <c r="X60" s="149">
        <v>1159.0486774212932</v>
      </c>
      <c r="Y60" s="125">
        <v>602.56692098303336</v>
      </c>
      <c r="Z60" s="146">
        <v>1761.6155984043266</v>
      </c>
      <c r="AA60" s="150">
        <v>-14.681133424319231</v>
      </c>
      <c r="AB60" s="148">
        <v>531.19296561570934</v>
      </c>
      <c r="AC60" s="154">
        <f t="shared" si="6"/>
        <v>2278.1274305957168</v>
      </c>
    </row>
    <row r="61" spans="1:29" ht="18.75">
      <c r="A61" s="133">
        <v>169</v>
      </c>
      <c r="B61" s="134" t="s">
        <v>92</v>
      </c>
      <c r="C61" s="130">
        <v>5046</v>
      </c>
      <c r="D61" s="124">
        <v>267.39437177962742</v>
      </c>
      <c r="E61" s="137">
        <v>160.82342449464923</v>
      </c>
      <c r="F61" s="140">
        <v>58.395362663495838</v>
      </c>
      <c r="G61" s="139">
        <v>48.175584621482365</v>
      </c>
      <c r="H61" s="125">
        <v>275.08779231074118</v>
      </c>
      <c r="I61" s="126">
        <v>542.48196591359488</v>
      </c>
      <c r="J61" s="129">
        <v>-237.25564803804994</v>
      </c>
      <c r="K61" s="130">
        <v>181.40222217497657</v>
      </c>
      <c r="L61" s="127">
        <f t="shared" si="0"/>
        <v>486.62854005052156</v>
      </c>
      <c r="M61" s="152">
        <v>5</v>
      </c>
      <c r="N61" s="65">
        <f t="shared" si="7"/>
        <v>-1552.820676126436</v>
      </c>
      <c r="O61" s="66">
        <f t="shared" si="8"/>
        <v>-0.76139217579404628</v>
      </c>
      <c r="P61" s="31"/>
      <c r="Q61" s="38">
        <f t="shared" si="9"/>
        <v>-0.68153578441748364</v>
      </c>
      <c r="R61" s="38">
        <f t="shared" si="10"/>
        <v>-0.69300668843816238</v>
      </c>
      <c r="S61" s="23"/>
      <c r="T61" s="33"/>
      <c r="U61" s="145">
        <v>169</v>
      </c>
      <c r="V61" s="134" t="s">
        <v>92</v>
      </c>
      <c r="W61" s="130">
        <v>5061</v>
      </c>
      <c r="X61" s="149">
        <v>1303.0854568544898</v>
      </c>
      <c r="Y61" s="125">
        <v>400.34601007286324</v>
      </c>
      <c r="Z61" s="146">
        <v>1703.4314669273533</v>
      </c>
      <c r="AA61" s="151">
        <v>-254.88184153329382</v>
      </c>
      <c r="AB61" s="148">
        <v>590.89959078289803</v>
      </c>
      <c r="AC61" s="154">
        <f t="shared" si="6"/>
        <v>2039.4492161769576</v>
      </c>
    </row>
    <row r="62" spans="1:29" ht="18.75">
      <c r="A62" s="133">
        <v>171</v>
      </c>
      <c r="B62" s="134" t="s">
        <v>93</v>
      </c>
      <c r="C62" s="130">
        <v>4624</v>
      </c>
      <c r="D62" s="124">
        <v>161.64878892733563</v>
      </c>
      <c r="E62" s="137">
        <v>115.06120242214533</v>
      </c>
      <c r="F62" s="140">
        <v>51.214532871972317</v>
      </c>
      <c r="G62" s="139">
        <v>-4.6269463667820068</v>
      </c>
      <c r="H62" s="125">
        <v>272.2195069204152</v>
      </c>
      <c r="I62" s="126">
        <v>433.86829584775086</v>
      </c>
      <c r="J62" s="129">
        <v>-71.192041522491351</v>
      </c>
      <c r="K62" s="130">
        <v>204.60913972007179</v>
      </c>
      <c r="L62" s="127">
        <f t="shared" si="0"/>
        <v>567.28539404533126</v>
      </c>
      <c r="M62" s="152">
        <v>11</v>
      </c>
      <c r="N62" s="65">
        <f t="shared" si="7"/>
        <v>-2335.5436037745385</v>
      </c>
      <c r="O62" s="66">
        <f t="shared" si="8"/>
        <v>-0.80457498720338572</v>
      </c>
      <c r="P62" s="31"/>
      <c r="Q62" s="38">
        <f t="shared" si="9"/>
        <v>-0.81189626400317094</v>
      </c>
      <c r="R62" s="38">
        <f t="shared" si="10"/>
        <v>-0.68983235393560716</v>
      </c>
      <c r="S62" s="23"/>
      <c r="T62" s="33"/>
      <c r="U62" s="145">
        <v>171</v>
      </c>
      <c r="V62" s="134" t="s">
        <v>93</v>
      </c>
      <c r="W62" s="130">
        <v>4689</v>
      </c>
      <c r="X62" s="149">
        <v>1755.9644630542209</v>
      </c>
      <c r="Y62" s="125">
        <v>550.5729034075739</v>
      </c>
      <c r="Z62" s="146">
        <v>2306.537366461795</v>
      </c>
      <c r="AA62" s="150">
        <v>-63.381104713158457</v>
      </c>
      <c r="AB62" s="148">
        <v>659.67273607123286</v>
      </c>
      <c r="AC62" s="154">
        <f t="shared" si="6"/>
        <v>2902.8289978198695</v>
      </c>
    </row>
    <row r="63" spans="1:29" ht="18.75">
      <c r="A63" s="133">
        <v>172</v>
      </c>
      <c r="B63" s="134" t="s">
        <v>94</v>
      </c>
      <c r="C63" s="130">
        <v>4263</v>
      </c>
      <c r="D63" s="124">
        <v>-21.320431620924232</v>
      </c>
      <c r="E63" s="137">
        <v>93.108139807647191</v>
      </c>
      <c r="F63" s="140">
        <v>-45.34459300961764</v>
      </c>
      <c r="G63" s="139">
        <v>-69.083978418953791</v>
      </c>
      <c r="H63" s="125">
        <v>338.06380483227775</v>
      </c>
      <c r="I63" s="126">
        <v>316.74337321135351</v>
      </c>
      <c r="J63" s="129">
        <v>21.603330987567439</v>
      </c>
      <c r="K63" s="130">
        <v>221.38950716891756</v>
      </c>
      <c r="L63" s="127">
        <f t="shared" si="0"/>
        <v>559.73621136783856</v>
      </c>
      <c r="M63" s="152">
        <v>13</v>
      </c>
      <c r="N63" s="65">
        <f t="shared" si="7"/>
        <v>-3459.8549529033421</v>
      </c>
      <c r="O63" s="66">
        <f t="shared" si="8"/>
        <v>-0.86074797448478113</v>
      </c>
      <c r="P63" s="31"/>
      <c r="Q63" s="38">
        <f t="shared" si="9"/>
        <v>-0.90333431762847483</v>
      </c>
      <c r="R63" s="38">
        <f t="shared" si="10"/>
        <v>-0.69225802398875347</v>
      </c>
      <c r="S63" s="23"/>
      <c r="T63" s="33"/>
      <c r="U63" s="145">
        <v>172</v>
      </c>
      <c r="V63" s="134" t="s">
        <v>94</v>
      </c>
      <c r="W63" s="130">
        <v>4297</v>
      </c>
      <c r="X63" s="149">
        <v>2448.8046925542117</v>
      </c>
      <c r="Y63" s="125">
        <v>827.88425682889056</v>
      </c>
      <c r="Z63" s="146">
        <v>3276.6889493831022</v>
      </c>
      <c r="AA63" s="151">
        <v>23.502443565278099</v>
      </c>
      <c r="AB63" s="148">
        <v>719.39977132280069</v>
      </c>
      <c r="AC63" s="154">
        <f t="shared" si="6"/>
        <v>4019.5911642711808</v>
      </c>
    </row>
    <row r="64" spans="1:29" ht="18.75">
      <c r="A64" s="133">
        <v>176</v>
      </c>
      <c r="B64" s="134" t="s">
        <v>95</v>
      </c>
      <c r="C64" s="130">
        <v>4444</v>
      </c>
      <c r="D64" s="124">
        <v>118.42709270927092</v>
      </c>
      <c r="E64" s="137">
        <v>285.12961296129612</v>
      </c>
      <c r="F64" s="140">
        <v>-85.771827182718269</v>
      </c>
      <c r="G64" s="139">
        <v>-80.930693069306926</v>
      </c>
      <c r="H64" s="125">
        <v>410.3037803780378</v>
      </c>
      <c r="I64" s="126">
        <v>528.73064806480647</v>
      </c>
      <c r="J64" s="129">
        <v>-19.83865886588659</v>
      </c>
      <c r="K64" s="130">
        <v>224.4937781319876</v>
      </c>
      <c r="L64" s="127">
        <f t="shared" si="0"/>
        <v>733.38576733090747</v>
      </c>
      <c r="M64" s="152">
        <v>12</v>
      </c>
      <c r="N64" s="65">
        <f t="shared" si="7"/>
        <v>-4155.7727243851095</v>
      </c>
      <c r="O64" s="66">
        <f t="shared" si="8"/>
        <v>-0.84999754690433427</v>
      </c>
      <c r="P64" s="31"/>
      <c r="Q64" s="38">
        <f t="shared" si="9"/>
        <v>-0.87377873894655445</v>
      </c>
      <c r="R64" s="38">
        <f t="shared" si="10"/>
        <v>-0.68861644130062083</v>
      </c>
      <c r="S64" s="23"/>
      <c r="T64" s="33"/>
      <c r="U64" s="145">
        <v>176</v>
      </c>
      <c r="V64" s="134" t="s">
        <v>95</v>
      </c>
      <c r="W64" s="130">
        <v>4527</v>
      </c>
      <c r="X64" s="149">
        <v>3182.9787344912697</v>
      </c>
      <c r="Y64" s="125">
        <v>1005.9403402510379</v>
      </c>
      <c r="Z64" s="146">
        <v>4188.9190747423072</v>
      </c>
      <c r="AA64" s="150">
        <v>-20.716368455931079</v>
      </c>
      <c r="AB64" s="148">
        <v>720.95578542964097</v>
      </c>
      <c r="AC64" s="154">
        <f t="shared" si="6"/>
        <v>4889.1584917160171</v>
      </c>
    </row>
    <row r="65" spans="1:29" ht="18.75">
      <c r="A65" s="133">
        <v>177</v>
      </c>
      <c r="B65" s="134" t="s">
        <v>96</v>
      </c>
      <c r="C65" s="130">
        <v>1786</v>
      </c>
      <c r="D65" s="124">
        <v>528.4087346024636</v>
      </c>
      <c r="E65" s="137">
        <v>124.52183650615902</v>
      </c>
      <c r="F65" s="140">
        <v>200.3768197088466</v>
      </c>
      <c r="G65" s="139">
        <v>203.51007838745801</v>
      </c>
      <c r="H65" s="125">
        <v>-3.4462486002239641</v>
      </c>
      <c r="I65" s="126">
        <v>524.96248600223964</v>
      </c>
      <c r="J65" s="129">
        <v>-252.99608062709967</v>
      </c>
      <c r="K65" s="130">
        <v>212.11547793783794</v>
      </c>
      <c r="L65" s="127">
        <f t="shared" si="0"/>
        <v>484.08188331297788</v>
      </c>
      <c r="M65" s="152">
        <v>6</v>
      </c>
      <c r="N65" s="65">
        <f t="shared" si="7"/>
        <v>-2160.1662478446056</v>
      </c>
      <c r="O65" s="66">
        <f t="shared" si="8"/>
        <v>-0.81693023524949626</v>
      </c>
      <c r="P65" s="31"/>
      <c r="Q65" s="38">
        <f t="shared" si="9"/>
        <v>-0.7646165504187874</v>
      </c>
      <c r="R65" s="38">
        <f t="shared" si="10"/>
        <v>-0.68822613469973271</v>
      </c>
      <c r="S65" s="23"/>
      <c r="T65" s="33"/>
      <c r="U65" s="145">
        <v>177</v>
      </c>
      <c r="V65" s="134" t="s">
        <v>96</v>
      </c>
      <c r="W65" s="130">
        <v>1800</v>
      </c>
      <c r="X65" s="149">
        <v>1914.1996062920541</v>
      </c>
      <c r="Y65" s="125">
        <v>316.04422323902685</v>
      </c>
      <c r="Z65" s="146">
        <v>2230.2438295310808</v>
      </c>
      <c r="AA65" s="151">
        <v>-266.3461111111111</v>
      </c>
      <c r="AB65" s="148">
        <v>680.35041273761351</v>
      </c>
      <c r="AC65" s="154">
        <f t="shared" si="6"/>
        <v>2644.2481311575834</v>
      </c>
    </row>
    <row r="66" spans="1:29" ht="18.75">
      <c r="A66" s="133">
        <v>178</v>
      </c>
      <c r="B66" s="134" t="s">
        <v>97</v>
      </c>
      <c r="C66" s="130">
        <v>5887</v>
      </c>
      <c r="D66" s="124">
        <v>268.01511805673516</v>
      </c>
      <c r="E66" s="137">
        <v>64.781722439272968</v>
      </c>
      <c r="F66" s="140">
        <v>141.41820961440462</v>
      </c>
      <c r="G66" s="139">
        <v>61.815186003057583</v>
      </c>
      <c r="H66" s="125">
        <v>270.55019534567691</v>
      </c>
      <c r="I66" s="126">
        <v>538.56531340241213</v>
      </c>
      <c r="J66" s="129">
        <v>-120.9512485136742</v>
      </c>
      <c r="K66" s="130">
        <v>229.69644361715581</v>
      </c>
      <c r="L66" s="127">
        <f t="shared" si="0"/>
        <v>647.31050850589372</v>
      </c>
      <c r="M66" s="152">
        <v>10</v>
      </c>
      <c r="N66" s="65">
        <f t="shared" si="7"/>
        <v>-3407.6290252760532</v>
      </c>
      <c r="O66" s="66">
        <f t="shared" si="8"/>
        <v>-0.8403649417918293</v>
      </c>
      <c r="P66" s="31"/>
      <c r="Q66" s="38">
        <f t="shared" si="9"/>
        <v>-0.84100024226212922</v>
      </c>
      <c r="R66" s="38">
        <f t="shared" si="10"/>
        <v>-0.69524644058847307</v>
      </c>
      <c r="S66" s="23"/>
      <c r="T66" s="33"/>
      <c r="U66" s="145">
        <v>178</v>
      </c>
      <c r="V66" s="134" t="s">
        <v>97</v>
      </c>
      <c r="W66" s="130">
        <v>5932</v>
      </c>
      <c r="X66" s="149">
        <v>2613.6249171846202</v>
      </c>
      <c r="Y66" s="125">
        <v>773.58347271933496</v>
      </c>
      <c r="Z66" s="146">
        <v>3387.2083899039549</v>
      </c>
      <c r="AA66" s="150">
        <v>-85.980950775455156</v>
      </c>
      <c r="AB66" s="148">
        <v>753.71209465344725</v>
      </c>
      <c r="AC66" s="154">
        <f t="shared" si="6"/>
        <v>4054.9395337819469</v>
      </c>
    </row>
    <row r="67" spans="1:29" ht="18.75">
      <c r="A67" s="133">
        <v>179</v>
      </c>
      <c r="B67" s="134" t="s">
        <v>98</v>
      </c>
      <c r="C67" s="130">
        <v>144473</v>
      </c>
      <c r="D67" s="124">
        <v>133.4710084237193</v>
      </c>
      <c r="E67" s="137">
        <v>174.73214372235643</v>
      </c>
      <c r="F67" s="140">
        <v>-49.086085289292811</v>
      </c>
      <c r="G67" s="139">
        <v>7.8249499906556936</v>
      </c>
      <c r="H67" s="125">
        <v>277.12015393879824</v>
      </c>
      <c r="I67" s="126">
        <v>410.59116236251754</v>
      </c>
      <c r="J67" s="129">
        <v>-160.83240467076894</v>
      </c>
      <c r="K67" s="130">
        <v>146.20471344526203</v>
      </c>
      <c r="L67" s="127">
        <f t="shared" si="0"/>
        <v>395.96347113701063</v>
      </c>
      <c r="M67" s="152">
        <v>13</v>
      </c>
      <c r="N67" s="65">
        <f t="shared" si="7"/>
        <v>-1142.9996613559488</v>
      </c>
      <c r="O67" s="66">
        <f t="shared" si="8"/>
        <v>-0.74270763036695286</v>
      </c>
      <c r="P67" s="31"/>
      <c r="Q67" s="38">
        <f t="shared" si="9"/>
        <v>-0.6640009636440507</v>
      </c>
      <c r="R67" s="38">
        <f t="shared" si="10"/>
        <v>-0.69222404800718529</v>
      </c>
      <c r="S67" s="23"/>
      <c r="T67" s="33"/>
      <c r="U67" s="145">
        <v>179</v>
      </c>
      <c r="V67" s="134" t="s">
        <v>98</v>
      </c>
      <c r="W67" s="130">
        <v>143420</v>
      </c>
      <c r="X67" s="149">
        <v>816.0282165057522</v>
      </c>
      <c r="Y67" s="125">
        <v>405.97279521008846</v>
      </c>
      <c r="Z67" s="146">
        <v>1222.0010117158406</v>
      </c>
      <c r="AA67" s="151">
        <v>-158.07406219495189</v>
      </c>
      <c r="AB67" s="148">
        <v>475.03618297207078</v>
      </c>
      <c r="AC67" s="154">
        <f t="shared" si="6"/>
        <v>1538.9631324929594</v>
      </c>
    </row>
    <row r="68" spans="1:29" ht="18.75">
      <c r="A68" s="133">
        <v>181</v>
      </c>
      <c r="B68" s="134" t="s">
        <v>99</v>
      </c>
      <c r="C68" s="130">
        <v>1685</v>
      </c>
      <c r="D68" s="124">
        <v>509.62789317507418</v>
      </c>
      <c r="E68" s="137">
        <v>205.99050445103859</v>
      </c>
      <c r="F68" s="140">
        <v>176.95133531157271</v>
      </c>
      <c r="G68" s="139">
        <v>126.68605341246291</v>
      </c>
      <c r="H68" s="125">
        <v>566.39525222551924</v>
      </c>
      <c r="I68" s="126">
        <v>1076.0231454005934</v>
      </c>
      <c r="J68" s="129">
        <v>-226.16201780415429</v>
      </c>
      <c r="K68" s="130">
        <v>256.25955565904275</v>
      </c>
      <c r="L68" s="127">
        <f t="shared" si="0"/>
        <v>1106.1206832554819</v>
      </c>
      <c r="M68" s="152">
        <v>4</v>
      </c>
      <c r="N68" s="65">
        <f t="shared" si="7"/>
        <v>-2236.5972835774</v>
      </c>
      <c r="O68" s="66">
        <f t="shared" si="8"/>
        <v>-0.66909542048397941</v>
      </c>
      <c r="P68" s="31"/>
      <c r="Q68" s="38">
        <f t="shared" si="9"/>
        <v>-0.60799107755472226</v>
      </c>
      <c r="R68" s="38">
        <f t="shared" si="10"/>
        <v>-0.68507322266432391</v>
      </c>
      <c r="S68" s="23"/>
      <c r="T68" s="33"/>
      <c r="U68" s="145">
        <v>181</v>
      </c>
      <c r="V68" s="134" t="s">
        <v>99</v>
      </c>
      <c r="W68" s="130">
        <v>1707</v>
      </c>
      <c r="X68" s="149">
        <v>1716.0087306559108</v>
      </c>
      <c r="Y68" s="125">
        <v>1028.8857954394746</v>
      </c>
      <c r="Z68" s="146">
        <v>2744.8945260953856</v>
      </c>
      <c r="AA68" s="150">
        <v>-215.88810779144697</v>
      </c>
      <c r="AB68" s="148">
        <v>813.71154852894358</v>
      </c>
      <c r="AC68" s="154">
        <f t="shared" si="6"/>
        <v>3342.7179668328822</v>
      </c>
    </row>
    <row r="69" spans="1:29" ht="18.75">
      <c r="A69" s="133">
        <v>182</v>
      </c>
      <c r="B69" s="134" t="s">
        <v>100</v>
      </c>
      <c r="C69" s="130">
        <v>19767</v>
      </c>
      <c r="D69" s="124">
        <v>198.92477361258665</v>
      </c>
      <c r="E69" s="137">
        <v>12.104618809126322</v>
      </c>
      <c r="F69" s="140">
        <v>84.32119188546568</v>
      </c>
      <c r="G69" s="139">
        <v>102.49896291799463</v>
      </c>
      <c r="H69" s="125">
        <v>-3.509283148682147</v>
      </c>
      <c r="I69" s="126">
        <v>195.41549046390449</v>
      </c>
      <c r="J69" s="129">
        <v>-73.588253149188034</v>
      </c>
      <c r="K69" s="130">
        <v>168.65334318281933</v>
      </c>
      <c r="L69" s="127">
        <f t="shared" si="0"/>
        <v>290.48058049753581</v>
      </c>
      <c r="M69" s="152">
        <v>13</v>
      </c>
      <c r="N69" s="65">
        <f t="shared" si="7"/>
        <v>-2086.5515972056965</v>
      </c>
      <c r="O69" s="66">
        <f t="shared" si="8"/>
        <v>-0.87779695065877994</v>
      </c>
      <c r="P69" s="31"/>
      <c r="Q69" s="38">
        <f t="shared" si="9"/>
        <v>-0.89921826488290535</v>
      </c>
      <c r="R69" s="38">
        <f t="shared" si="10"/>
        <v>-0.6927801270637215</v>
      </c>
      <c r="S69" s="23"/>
      <c r="T69" s="33"/>
      <c r="U69" s="145">
        <v>182</v>
      </c>
      <c r="V69" s="134" t="s">
        <v>100</v>
      </c>
      <c r="W69" s="130">
        <v>19887</v>
      </c>
      <c r="X69" s="149">
        <v>1872.7708397831616</v>
      </c>
      <c r="Y69" s="125">
        <v>66.226243734585012</v>
      </c>
      <c r="Z69" s="146">
        <v>1938.9970835177464</v>
      </c>
      <c r="AA69" s="151">
        <v>-110.93116105998894</v>
      </c>
      <c r="AB69" s="148">
        <v>548.96625524547449</v>
      </c>
      <c r="AC69" s="154">
        <f t="shared" si="6"/>
        <v>2377.0321777032323</v>
      </c>
    </row>
    <row r="70" spans="1:29" ht="18.75">
      <c r="A70" s="133">
        <v>186</v>
      </c>
      <c r="B70" s="134" t="s">
        <v>101</v>
      </c>
      <c r="C70" s="130">
        <v>45226</v>
      </c>
      <c r="D70" s="124">
        <v>225.37518241719366</v>
      </c>
      <c r="E70" s="137">
        <v>320.89636492283199</v>
      </c>
      <c r="F70" s="140">
        <v>-75.391036129659923</v>
      </c>
      <c r="G70" s="139">
        <v>-20.13014637597842</v>
      </c>
      <c r="H70" s="125">
        <v>75.676999955777646</v>
      </c>
      <c r="I70" s="126">
        <v>301.05218237297129</v>
      </c>
      <c r="J70" s="129">
        <v>-10.60425419006766</v>
      </c>
      <c r="K70" s="130">
        <v>121.10145513939139</v>
      </c>
      <c r="L70" s="127">
        <f t="shared" si="0"/>
        <v>411.54938332229506</v>
      </c>
      <c r="M70" s="152">
        <v>1</v>
      </c>
      <c r="N70" s="65">
        <f t="shared" si="7"/>
        <v>-599.02233640421912</v>
      </c>
      <c r="O70" s="66">
        <f t="shared" si="8"/>
        <v>-0.59275588729746909</v>
      </c>
      <c r="P70" s="31"/>
      <c r="Q70" s="38">
        <f t="shared" si="9"/>
        <v>-0.52062134248489067</v>
      </c>
      <c r="R70" s="38">
        <f t="shared" si="10"/>
        <v>-0.68906867933263238</v>
      </c>
      <c r="S70" s="23"/>
      <c r="T70" s="33"/>
      <c r="U70" s="145">
        <v>186</v>
      </c>
      <c r="V70" s="134" t="s">
        <v>101</v>
      </c>
      <c r="W70" s="130">
        <v>44455</v>
      </c>
      <c r="X70" s="149">
        <v>729.25007020640464</v>
      </c>
      <c r="Y70" s="125">
        <v>-101.24509407022242</v>
      </c>
      <c r="Z70" s="146">
        <v>628.00497613618222</v>
      </c>
      <c r="AA70" s="150">
        <v>-6.9130131593746489</v>
      </c>
      <c r="AB70" s="148">
        <v>389.47975674970661</v>
      </c>
      <c r="AC70" s="154">
        <f t="shared" si="6"/>
        <v>1010.5717197265142</v>
      </c>
    </row>
    <row r="71" spans="1:29" ht="18.75">
      <c r="A71" s="133">
        <v>202</v>
      </c>
      <c r="B71" s="134" t="s">
        <v>102</v>
      </c>
      <c r="C71" s="130">
        <v>35497</v>
      </c>
      <c r="D71" s="124">
        <v>636.46265881623799</v>
      </c>
      <c r="E71" s="137">
        <v>509.81657604868019</v>
      </c>
      <c r="F71" s="140">
        <v>85.637603177733325</v>
      </c>
      <c r="G71" s="139">
        <v>41.008479589824489</v>
      </c>
      <c r="H71" s="125">
        <v>42.130771614502635</v>
      </c>
      <c r="I71" s="126">
        <v>678.59343043074068</v>
      </c>
      <c r="J71" s="129">
        <v>-110.76820576386737</v>
      </c>
      <c r="K71" s="130">
        <v>107.71653451634398</v>
      </c>
      <c r="L71" s="127">
        <f t="shared" si="0"/>
        <v>675.54175918321721</v>
      </c>
      <c r="M71" s="152">
        <v>2</v>
      </c>
      <c r="N71" s="65">
        <f t="shared" si="7"/>
        <v>-515.09826759343809</v>
      </c>
      <c r="O71" s="66">
        <f t="shared" si="8"/>
        <v>-0.43262300612212001</v>
      </c>
      <c r="P71" s="31"/>
      <c r="Q71" s="38">
        <f t="shared" si="9"/>
        <v>-0.26461059174354062</v>
      </c>
      <c r="R71" s="38">
        <f t="shared" si="10"/>
        <v>-0.69958120560211035</v>
      </c>
      <c r="S71" s="23"/>
      <c r="T71" s="33"/>
      <c r="U71" s="145">
        <v>202</v>
      </c>
      <c r="V71" s="134" t="s">
        <v>102</v>
      </c>
      <c r="W71" s="130">
        <v>34667</v>
      </c>
      <c r="X71" s="149">
        <v>1007.7833560735205</v>
      </c>
      <c r="Y71" s="125">
        <v>-85.015876950285261</v>
      </c>
      <c r="Z71" s="146">
        <v>922.76747912323526</v>
      </c>
      <c r="AA71" s="151">
        <v>-90.682031903539382</v>
      </c>
      <c r="AB71" s="148">
        <v>358.55457955695948</v>
      </c>
      <c r="AC71" s="154">
        <f t="shared" si="6"/>
        <v>1190.6400267766553</v>
      </c>
    </row>
    <row r="72" spans="1:29" ht="18.75">
      <c r="A72" s="133">
        <v>204</v>
      </c>
      <c r="B72" s="134" t="s">
        <v>103</v>
      </c>
      <c r="C72" s="130">
        <v>2778</v>
      </c>
      <c r="D72" s="124">
        <v>-359.08063354931608</v>
      </c>
      <c r="E72" s="137">
        <v>72.30489560835133</v>
      </c>
      <c r="F72" s="140">
        <v>-170.10943124550036</v>
      </c>
      <c r="G72" s="139">
        <v>-261.27609791216702</v>
      </c>
      <c r="H72" s="125">
        <v>367.35349172066236</v>
      </c>
      <c r="I72" s="126">
        <v>8.272858171346293</v>
      </c>
      <c r="J72" s="129">
        <v>-217.24046076313894</v>
      </c>
      <c r="K72" s="130">
        <v>225.31367214383366</v>
      </c>
      <c r="L72" s="127">
        <f t="shared" si="0"/>
        <v>16.346069552041001</v>
      </c>
      <c r="M72" s="152">
        <v>11</v>
      </c>
      <c r="N72" s="65">
        <f t="shared" si="7"/>
        <v>-4420.2396713596454</v>
      </c>
      <c r="O72" s="66">
        <f t="shared" si="8"/>
        <v>-0.99631561959880399</v>
      </c>
      <c r="P72" s="31"/>
      <c r="Q72" s="38">
        <f t="shared" si="9"/>
        <v>-0.9978766481400736</v>
      </c>
      <c r="R72" s="38">
        <f t="shared" si="10"/>
        <v>-0.69802818683049672</v>
      </c>
      <c r="S72" s="23"/>
      <c r="T72" s="33"/>
      <c r="U72" s="145">
        <v>204</v>
      </c>
      <c r="V72" s="134" t="s">
        <v>103</v>
      </c>
      <c r="W72" s="130">
        <v>2807</v>
      </c>
      <c r="X72" s="149">
        <v>2933.3450737910225</v>
      </c>
      <c r="Y72" s="125">
        <v>962.78647533106812</v>
      </c>
      <c r="Z72" s="146">
        <v>3896.1315491220907</v>
      </c>
      <c r="AA72" s="150">
        <v>-205.68721054506591</v>
      </c>
      <c r="AB72" s="148">
        <v>746.14140233466173</v>
      </c>
      <c r="AC72" s="154">
        <f t="shared" si="6"/>
        <v>4436.5857409116861</v>
      </c>
    </row>
    <row r="73" spans="1:29" ht="18.75">
      <c r="A73" s="133">
        <v>205</v>
      </c>
      <c r="B73" s="134" t="s">
        <v>104</v>
      </c>
      <c r="C73" s="130">
        <v>36493</v>
      </c>
      <c r="D73" s="124">
        <v>-83.390239223960762</v>
      </c>
      <c r="E73" s="137">
        <v>263.29929027484724</v>
      </c>
      <c r="F73" s="140">
        <v>-212.44808593428877</v>
      </c>
      <c r="G73" s="139">
        <v>-134.24144356451922</v>
      </c>
      <c r="H73" s="125">
        <v>358.55079056257364</v>
      </c>
      <c r="I73" s="126">
        <v>275.16055133861289</v>
      </c>
      <c r="J73" s="129">
        <v>850.95590935247856</v>
      </c>
      <c r="K73" s="130">
        <v>156.88027251267539</v>
      </c>
      <c r="L73" s="127">
        <f t="shared" si="0"/>
        <v>1282.996733203767</v>
      </c>
      <c r="M73" s="152">
        <v>18</v>
      </c>
      <c r="N73" s="65">
        <f t="shared" si="7"/>
        <v>-2126.4187525618636</v>
      </c>
      <c r="O73" s="66">
        <f t="shared" si="8"/>
        <v>-0.62369011974037758</v>
      </c>
      <c r="P73" s="31"/>
      <c r="Q73" s="38">
        <f t="shared" si="9"/>
        <v>-0.86863948478354225</v>
      </c>
      <c r="R73" s="38">
        <f t="shared" si="10"/>
        <v>-0.69470597235674436</v>
      </c>
      <c r="S73" s="23"/>
      <c r="T73" s="33"/>
      <c r="U73" s="145">
        <v>205</v>
      </c>
      <c r="V73" s="134" t="s">
        <v>104</v>
      </c>
      <c r="W73" s="130">
        <v>36567</v>
      </c>
      <c r="X73" s="149">
        <v>1614.0053086100231</v>
      </c>
      <c r="Y73" s="125">
        <v>480.69225621909948</v>
      </c>
      <c r="Z73" s="146">
        <v>2094.6975648291227</v>
      </c>
      <c r="AA73" s="151">
        <v>800.8517515792928</v>
      </c>
      <c r="AB73" s="148">
        <v>513.86616935721474</v>
      </c>
      <c r="AC73" s="154">
        <f t="shared" si="6"/>
        <v>3409.4154857656304</v>
      </c>
    </row>
    <row r="74" spans="1:29" ht="18.75">
      <c r="A74" s="133">
        <v>208</v>
      </c>
      <c r="B74" s="134" t="s">
        <v>105</v>
      </c>
      <c r="C74" s="130">
        <v>12412</v>
      </c>
      <c r="D74" s="124">
        <v>702.6925555913632</v>
      </c>
      <c r="E74" s="137">
        <v>516.91596841766034</v>
      </c>
      <c r="F74" s="140">
        <v>128.19158878504672</v>
      </c>
      <c r="G74" s="139">
        <v>57.584998388656139</v>
      </c>
      <c r="H74" s="125">
        <v>505.10949081534</v>
      </c>
      <c r="I74" s="126">
        <v>1207.8020464067031</v>
      </c>
      <c r="J74" s="129">
        <v>-4.723735095069288</v>
      </c>
      <c r="K74" s="130">
        <v>195.82010937208889</v>
      </c>
      <c r="L74" s="127">
        <f t="shared" ref="L74:L137" si="11">SUM(I74:K74)</f>
        <v>1398.8984206837226</v>
      </c>
      <c r="M74" s="152">
        <v>17</v>
      </c>
      <c r="N74" s="65">
        <f t="shared" si="7"/>
        <v>-1818.8599963305251</v>
      </c>
      <c r="O74" s="66">
        <f t="shared" si="8"/>
        <v>-0.56525685294244121</v>
      </c>
      <c r="P74" s="31"/>
      <c r="Q74" s="38">
        <f t="shared" si="9"/>
        <v>-0.53834714525768534</v>
      </c>
      <c r="R74" s="38">
        <f t="shared" si="10"/>
        <v>-0.68121936315988685</v>
      </c>
      <c r="S74" s="23"/>
      <c r="T74" s="33"/>
      <c r="U74" s="145">
        <v>208</v>
      </c>
      <c r="V74" s="134" t="s">
        <v>105</v>
      </c>
      <c r="W74" s="130">
        <v>12400</v>
      </c>
      <c r="X74" s="149">
        <v>1745.3941156829385</v>
      </c>
      <c r="Y74" s="125">
        <v>870.86187407125408</v>
      </c>
      <c r="Z74" s="146">
        <v>2616.2559897541928</v>
      </c>
      <c r="AA74" s="150">
        <v>-12.776129032258064</v>
      </c>
      <c r="AB74" s="148">
        <v>614.27855629231317</v>
      </c>
      <c r="AC74" s="154">
        <f t="shared" ref="AC74:AC137" si="12">SUM(Z74:AB74)</f>
        <v>3217.7584170142477</v>
      </c>
    </row>
    <row r="75" spans="1:29" ht="18.75">
      <c r="A75" s="133">
        <v>211</v>
      </c>
      <c r="B75" s="134" t="s">
        <v>106</v>
      </c>
      <c r="C75" s="130">
        <v>32622</v>
      </c>
      <c r="D75" s="124">
        <v>519.82928698424371</v>
      </c>
      <c r="E75" s="137">
        <v>490.23560787198824</v>
      </c>
      <c r="F75" s="140">
        <v>20.996014959229967</v>
      </c>
      <c r="G75" s="139">
        <v>8.5976641530255655</v>
      </c>
      <c r="H75" s="125">
        <v>196.50588559867575</v>
      </c>
      <c r="I75" s="126">
        <v>716.33514192875975</v>
      </c>
      <c r="J75" s="129">
        <v>-131.97786769664643</v>
      </c>
      <c r="K75" s="130">
        <v>132.08897158978792</v>
      </c>
      <c r="L75" s="127">
        <f t="shared" si="11"/>
        <v>716.44624582190124</v>
      </c>
      <c r="M75" s="152">
        <v>6</v>
      </c>
      <c r="N75" s="65">
        <f t="shared" ref="N75:N138" si="13">L75-AC75</f>
        <v>-830.17284348127953</v>
      </c>
      <c r="O75" s="66">
        <f t="shared" ref="O75:O138" si="14">N75/AC75</f>
        <v>-0.53676619487174992</v>
      </c>
      <c r="P75" s="31"/>
      <c r="Q75" s="38">
        <f t="shared" ref="Q75:Q138" si="15">I75/Z75-1</f>
        <v>-0.42057607016003318</v>
      </c>
      <c r="R75" s="38">
        <f t="shared" ref="R75:R138" si="16">K75/AB75-1</f>
        <v>-0.69769695564306455</v>
      </c>
      <c r="S75" s="23"/>
      <c r="T75" s="33"/>
      <c r="U75" s="145">
        <v>211</v>
      </c>
      <c r="V75" s="134" t="s">
        <v>106</v>
      </c>
      <c r="W75" s="130">
        <v>32214</v>
      </c>
      <c r="X75" s="149">
        <v>1106.6484859041034</v>
      </c>
      <c r="Y75" s="125">
        <v>129.6400155504484</v>
      </c>
      <c r="Z75" s="146">
        <v>1236.2885014545516</v>
      </c>
      <c r="AA75" s="151">
        <v>-126.61165952691377</v>
      </c>
      <c r="AB75" s="148">
        <v>436.94224737554316</v>
      </c>
      <c r="AC75" s="154">
        <f t="shared" si="12"/>
        <v>1546.6190893031808</v>
      </c>
    </row>
    <row r="76" spans="1:29" ht="18.75">
      <c r="A76" s="133">
        <v>213</v>
      </c>
      <c r="B76" s="134" t="s">
        <v>107</v>
      </c>
      <c r="C76" s="130">
        <v>5230</v>
      </c>
      <c r="D76" s="124">
        <v>51.067877629063098</v>
      </c>
      <c r="E76" s="137">
        <v>64.206883365200767</v>
      </c>
      <c r="F76" s="140">
        <v>-25.934990439770555</v>
      </c>
      <c r="G76" s="139">
        <v>12.795984703632888</v>
      </c>
      <c r="H76" s="125">
        <v>137.08546845124283</v>
      </c>
      <c r="I76" s="126">
        <v>188.15334608030594</v>
      </c>
      <c r="J76" s="129">
        <v>-65.947992351816438</v>
      </c>
      <c r="K76" s="130">
        <v>215.42342806954719</v>
      </c>
      <c r="L76" s="127">
        <f t="shared" si="11"/>
        <v>337.6287817980367</v>
      </c>
      <c r="M76" s="152">
        <v>10</v>
      </c>
      <c r="N76" s="65">
        <f t="shared" si="13"/>
        <v>-3399.6861897039516</v>
      </c>
      <c r="O76" s="66">
        <f t="shared" si="14"/>
        <v>-0.9096600676227331</v>
      </c>
      <c r="P76" s="31"/>
      <c r="Q76" s="38">
        <f t="shared" si="15"/>
        <v>-0.93961549559899071</v>
      </c>
      <c r="R76" s="38">
        <f t="shared" si="16"/>
        <v>-0.69048531424823034</v>
      </c>
      <c r="S76" s="23"/>
      <c r="T76" s="33"/>
      <c r="U76" s="145">
        <v>213</v>
      </c>
      <c r="V76" s="134" t="s">
        <v>107</v>
      </c>
      <c r="W76" s="130">
        <v>5312</v>
      </c>
      <c r="X76" s="149">
        <v>2458.9637694441253</v>
      </c>
      <c r="Y76" s="125">
        <v>656.95724285387428</v>
      </c>
      <c r="Z76" s="146">
        <v>3115.9210122979994</v>
      </c>
      <c r="AA76" s="150">
        <v>-74.609939759036138</v>
      </c>
      <c r="AB76" s="148">
        <v>696.00389896302511</v>
      </c>
      <c r="AC76" s="154">
        <f t="shared" si="12"/>
        <v>3737.3149715019886</v>
      </c>
    </row>
    <row r="77" spans="1:29" ht="18.75">
      <c r="A77" s="133">
        <v>214</v>
      </c>
      <c r="B77" s="134" t="s">
        <v>108</v>
      </c>
      <c r="C77" s="130">
        <v>12662</v>
      </c>
      <c r="D77" s="124">
        <v>274.75714737008371</v>
      </c>
      <c r="E77" s="137">
        <v>192.46754067287949</v>
      </c>
      <c r="F77" s="140">
        <v>17.243958300426474</v>
      </c>
      <c r="G77" s="139">
        <v>65.045648396777764</v>
      </c>
      <c r="H77" s="125">
        <v>408.97441162533568</v>
      </c>
      <c r="I77" s="126">
        <v>683.73148001895436</v>
      </c>
      <c r="J77" s="129">
        <v>-51.157479071236772</v>
      </c>
      <c r="K77" s="130">
        <v>208.6820619034921</v>
      </c>
      <c r="L77" s="127">
        <f t="shared" si="11"/>
        <v>841.25606285120966</v>
      </c>
      <c r="M77" s="152">
        <v>4</v>
      </c>
      <c r="N77" s="65">
        <f t="shared" si="13"/>
        <v>-2114.923741414048</v>
      </c>
      <c r="O77" s="66">
        <f t="shared" si="14"/>
        <v>-0.71542459574433792</v>
      </c>
      <c r="P77" s="31"/>
      <c r="Q77" s="38">
        <f t="shared" si="15"/>
        <v>-0.70726876868571487</v>
      </c>
      <c r="R77" s="38">
        <f t="shared" si="16"/>
        <v>-0.68915214861050034</v>
      </c>
      <c r="S77" s="23"/>
      <c r="T77" s="33"/>
      <c r="U77" s="145">
        <v>214</v>
      </c>
      <c r="V77" s="134" t="s">
        <v>108</v>
      </c>
      <c r="W77" s="130">
        <v>12758</v>
      </c>
      <c r="X77" s="149">
        <v>1572.0696084329634</v>
      </c>
      <c r="Y77" s="125">
        <v>763.62746409729789</v>
      </c>
      <c r="Z77" s="146">
        <v>2335.6970725302613</v>
      </c>
      <c r="AA77" s="151">
        <v>-50.849114281235302</v>
      </c>
      <c r="AB77" s="148">
        <v>671.33184601623168</v>
      </c>
      <c r="AC77" s="154">
        <f t="shared" si="12"/>
        <v>2956.1798042652576</v>
      </c>
    </row>
    <row r="78" spans="1:29" ht="18.75">
      <c r="A78" s="133">
        <v>216</v>
      </c>
      <c r="B78" s="134" t="s">
        <v>109</v>
      </c>
      <c r="C78" s="130">
        <v>1311</v>
      </c>
      <c r="D78" s="124">
        <v>550.02059496567506</v>
      </c>
      <c r="E78" s="137">
        <v>466.24256292906176</v>
      </c>
      <c r="F78" s="140">
        <v>87.22883295194508</v>
      </c>
      <c r="G78" s="139">
        <v>-3.4508009153318078</v>
      </c>
      <c r="H78" s="125">
        <v>283.88100686498854</v>
      </c>
      <c r="I78" s="126">
        <v>833.90160183066359</v>
      </c>
      <c r="J78" s="129">
        <v>-266.35316552250191</v>
      </c>
      <c r="K78" s="130">
        <v>229.96112229984442</v>
      </c>
      <c r="L78" s="127">
        <f t="shared" si="11"/>
        <v>797.50955860800605</v>
      </c>
      <c r="M78" s="152">
        <v>13</v>
      </c>
      <c r="N78" s="65">
        <f t="shared" si="13"/>
        <v>-4076.9941938380116</v>
      </c>
      <c r="O78" s="66">
        <f t="shared" si="14"/>
        <v>-0.83639164126034016</v>
      </c>
      <c r="P78" s="31"/>
      <c r="Q78" s="38">
        <f t="shared" si="15"/>
        <v>-0.8082567088599748</v>
      </c>
      <c r="R78" s="38">
        <f t="shared" si="16"/>
        <v>-0.69649569351910268</v>
      </c>
      <c r="S78" s="23"/>
      <c r="T78" s="33"/>
      <c r="U78" s="145">
        <v>216</v>
      </c>
      <c r="V78" s="134" t="s">
        <v>109</v>
      </c>
      <c r="W78" s="130">
        <v>1323</v>
      </c>
      <c r="X78" s="149">
        <v>3446.5644772316209</v>
      </c>
      <c r="Y78" s="125">
        <v>902.48782531640677</v>
      </c>
      <c r="Z78" s="146">
        <v>4349.0523025480279</v>
      </c>
      <c r="AA78" s="150">
        <v>-232.23507180650037</v>
      </c>
      <c r="AB78" s="148">
        <v>757.68652170448934</v>
      </c>
      <c r="AC78" s="154">
        <f t="shared" si="12"/>
        <v>4874.5037524460176</v>
      </c>
    </row>
    <row r="79" spans="1:29" ht="18.75">
      <c r="A79" s="133">
        <v>217</v>
      </c>
      <c r="B79" s="134" t="s">
        <v>110</v>
      </c>
      <c r="C79" s="130">
        <v>5390</v>
      </c>
      <c r="D79" s="124">
        <v>210.53079777365491</v>
      </c>
      <c r="E79" s="137">
        <v>457.94972170686458</v>
      </c>
      <c r="F79" s="140">
        <v>-104.10148423005566</v>
      </c>
      <c r="G79" s="139">
        <v>-143.31743970315398</v>
      </c>
      <c r="H79" s="125">
        <v>505.80816326530612</v>
      </c>
      <c r="I79" s="126">
        <v>716.33896103896109</v>
      </c>
      <c r="J79" s="129">
        <v>17.67717996289425</v>
      </c>
      <c r="K79" s="130">
        <v>197.43194826662412</v>
      </c>
      <c r="L79" s="127">
        <f t="shared" si="11"/>
        <v>931.44808926847941</v>
      </c>
      <c r="M79" s="152">
        <v>16</v>
      </c>
      <c r="N79" s="65">
        <f t="shared" si="13"/>
        <v>-2249.5368471872043</v>
      </c>
      <c r="O79" s="66">
        <f t="shared" si="14"/>
        <v>-0.70718248973969755</v>
      </c>
      <c r="P79" s="31"/>
      <c r="Q79" s="38">
        <f t="shared" si="15"/>
        <v>-0.71815545152717519</v>
      </c>
      <c r="R79" s="38">
        <f t="shared" si="16"/>
        <v>-0.68734269462208752</v>
      </c>
      <c r="S79" s="23"/>
      <c r="T79" s="33"/>
      <c r="U79" s="145">
        <v>217</v>
      </c>
      <c r="V79" s="134" t="s">
        <v>110</v>
      </c>
      <c r="W79" s="130">
        <v>5426</v>
      </c>
      <c r="X79" s="149">
        <v>1693.5594217506555</v>
      </c>
      <c r="Y79" s="125">
        <v>848.05071376711533</v>
      </c>
      <c r="Z79" s="146">
        <v>2541.6101355177707</v>
      </c>
      <c r="AA79" s="151">
        <v>7.9104312569111688</v>
      </c>
      <c r="AB79" s="148">
        <v>631.46436968100204</v>
      </c>
      <c r="AC79" s="154">
        <f t="shared" si="12"/>
        <v>3180.984936455684</v>
      </c>
    </row>
    <row r="80" spans="1:29" ht="18.75">
      <c r="A80" s="133">
        <v>218</v>
      </c>
      <c r="B80" s="134" t="s">
        <v>111</v>
      </c>
      <c r="C80" s="130">
        <v>1192</v>
      </c>
      <c r="D80" s="124">
        <v>440.26426174496646</v>
      </c>
      <c r="E80" s="137">
        <v>-117.12835570469798</v>
      </c>
      <c r="F80" s="140">
        <v>354.84144295302013</v>
      </c>
      <c r="G80" s="139">
        <v>202.55117449664431</v>
      </c>
      <c r="H80" s="125">
        <v>520.75</v>
      </c>
      <c r="I80" s="126">
        <v>961.01510067114089</v>
      </c>
      <c r="J80" s="129">
        <v>-256.37416107382552</v>
      </c>
      <c r="K80" s="130">
        <v>286.01336469098078</v>
      </c>
      <c r="L80" s="127">
        <f t="shared" si="11"/>
        <v>990.65430428829609</v>
      </c>
      <c r="M80" s="152">
        <v>14</v>
      </c>
      <c r="N80" s="65">
        <f t="shared" si="13"/>
        <v>-3689.1534125921298</v>
      </c>
      <c r="O80" s="66">
        <f t="shared" si="14"/>
        <v>-0.78831303245325024</v>
      </c>
      <c r="P80" s="31"/>
      <c r="Q80" s="38">
        <f t="shared" si="15"/>
        <v>-0.76102478694451126</v>
      </c>
      <c r="R80" s="38">
        <f t="shared" si="16"/>
        <v>-0.68077779625597945</v>
      </c>
      <c r="S80" s="23"/>
      <c r="T80" s="33"/>
      <c r="U80" s="145">
        <v>218</v>
      </c>
      <c r="V80" s="134" t="s">
        <v>111</v>
      </c>
      <c r="W80" s="130">
        <v>1207</v>
      </c>
      <c r="X80" s="149">
        <v>2970.8139709661586</v>
      </c>
      <c r="Y80" s="125">
        <v>1050.5867776043574</v>
      </c>
      <c r="Z80" s="146">
        <v>4021.400748570516</v>
      </c>
      <c r="AA80" s="150">
        <v>-237.56255178127589</v>
      </c>
      <c r="AB80" s="148">
        <v>895.9695200911857</v>
      </c>
      <c r="AC80" s="154">
        <f t="shared" si="12"/>
        <v>4679.8077168804257</v>
      </c>
    </row>
    <row r="81" spans="1:29" ht="18.75">
      <c r="A81" s="133">
        <v>224</v>
      </c>
      <c r="B81" s="134" t="s">
        <v>112</v>
      </c>
      <c r="C81" s="130">
        <v>8717</v>
      </c>
      <c r="D81" s="124">
        <v>82.898244808993923</v>
      </c>
      <c r="E81" s="137">
        <v>239.68647470460022</v>
      </c>
      <c r="F81" s="140">
        <v>-84.85694619708616</v>
      </c>
      <c r="G81" s="139">
        <v>-71.931283698520133</v>
      </c>
      <c r="H81" s="125">
        <v>425.18194332912697</v>
      </c>
      <c r="I81" s="126">
        <v>508.08030285648732</v>
      </c>
      <c r="J81" s="129">
        <v>48.687277733165082</v>
      </c>
      <c r="K81" s="130">
        <v>170.25248073533243</v>
      </c>
      <c r="L81" s="127">
        <f t="shared" si="11"/>
        <v>727.02006132498491</v>
      </c>
      <c r="M81" s="152">
        <v>1</v>
      </c>
      <c r="N81" s="65">
        <f t="shared" si="13"/>
        <v>-1825.6658006489356</v>
      </c>
      <c r="O81" s="66">
        <f t="shared" si="14"/>
        <v>-0.71519407375774757</v>
      </c>
      <c r="P81" s="31"/>
      <c r="Q81" s="38">
        <f t="shared" si="15"/>
        <v>-0.75078641888920483</v>
      </c>
      <c r="R81" s="38">
        <f t="shared" si="16"/>
        <v>-0.69394513449945872</v>
      </c>
      <c r="S81" s="23"/>
      <c r="T81" s="33"/>
      <c r="U81" s="145">
        <v>224</v>
      </c>
      <c r="V81" s="134" t="s">
        <v>112</v>
      </c>
      <c r="W81" s="130">
        <v>8696</v>
      </c>
      <c r="X81" s="149">
        <v>1456.6719985588736</v>
      </c>
      <c r="Y81" s="125">
        <v>582.06240986249304</v>
      </c>
      <c r="Z81" s="146">
        <v>2038.7344084213664</v>
      </c>
      <c r="AA81" s="151">
        <v>-42.32946182152714</v>
      </c>
      <c r="AB81" s="148">
        <v>556.28091537408125</v>
      </c>
      <c r="AC81" s="154">
        <f t="shared" si="12"/>
        <v>2552.6858619739205</v>
      </c>
    </row>
    <row r="82" spans="1:29" ht="18.75">
      <c r="A82" s="133">
        <v>226</v>
      </c>
      <c r="B82" s="134" t="s">
        <v>113</v>
      </c>
      <c r="C82" s="130">
        <v>3774</v>
      </c>
      <c r="D82" s="124">
        <v>577.52411234764179</v>
      </c>
      <c r="E82" s="137">
        <v>227.76497085320614</v>
      </c>
      <c r="F82" s="140">
        <v>207.90540540540542</v>
      </c>
      <c r="G82" s="139">
        <v>141.85373608903021</v>
      </c>
      <c r="H82" s="125">
        <v>392.76603073661897</v>
      </c>
      <c r="I82" s="126">
        <v>970.28987811340755</v>
      </c>
      <c r="J82" s="129">
        <v>22.467408585055644</v>
      </c>
      <c r="K82" s="130">
        <v>213.66194706452094</v>
      </c>
      <c r="L82" s="127">
        <f t="shared" si="11"/>
        <v>1206.419233762984</v>
      </c>
      <c r="M82" s="152">
        <v>13</v>
      </c>
      <c r="N82" s="65">
        <f t="shared" si="13"/>
        <v>-3176.9724078254303</v>
      </c>
      <c r="O82" s="66">
        <f t="shared" si="14"/>
        <v>-0.72477493858481412</v>
      </c>
      <c r="P82" s="31"/>
      <c r="Q82" s="38">
        <f t="shared" si="15"/>
        <v>-0.73667374035209643</v>
      </c>
      <c r="R82" s="38">
        <f t="shared" si="16"/>
        <v>-0.69354027380089556</v>
      </c>
      <c r="S82" s="23"/>
      <c r="T82" s="33"/>
      <c r="U82" s="145">
        <v>226</v>
      </c>
      <c r="V82" s="134" t="s">
        <v>113</v>
      </c>
      <c r="W82" s="130">
        <v>3858</v>
      </c>
      <c r="X82" s="149">
        <v>2733.2345470477439</v>
      </c>
      <c r="Y82" s="125">
        <v>951.50953966352006</v>
      </c>
      <c r="Z82" s="146">
        <v>3684.7440867112641</v>
      </c>
      <c r="AA82" s="150">
        <v>1.453343701399689</v>
      </c>
      <c r="AB82" s="148">
        <v>697.19421117575007</v>
      </c>
      <c r="AC82" s="154">
        <f t="shared" si="12"/>
        <v>4383.3916415884141</v>
      </c>
    </row>
    <row r="83" spans="1:29" ht="18.75">
      <c r="A83" s="133">
        <v>230</v>
      </c>
      <c r="B83" s="134" t="s">
        <v>114</v>
      </c>
      <c r="C83" s="130">
        <v>2290</v>
      </c>
      <c r="D83" s="124">
        <v>127.11135371179039</v>
      </c>
      <c r="E83" s="137">
        <v>225.42052401746724</v>
      </c>
      <c r="F83" s="140">
        <v>-47.972925764192141</v>
      </c>
      <c r="G83" s="139">
        <v>-50.336244541484717</v>
      </c>
      <c r="H83" s="125">
        <v>565.61528384279472</v>
      </c>
      <c r="I83" s="126">
        <v>692.72663755458518</v>
      </c>
      <c r="J83" s="129">
        <v>-208.80829694323145</v>
      </c>
      <c r="K83" s="130">
        <v>258.37491143669871</v>
      </c>
      <c r="L83" s="127">
        <f t="shared" si="11"/>
        <v>742.29325204805241</v>
      </c>
      <c r="M83" s="152">
        <v>4</v>
      </c>
      <c r="N83" s="65">
        <f t="shared" si="13"/>
        <v>-3064.7489398722428</v>
      </c>
      <c r="O83" s="66">
        <f t="shared" si="14"/>
        <v>-0.80502100722092729</v>
      </c>
      <c r="P83" s="31"/>
      <c r="Q83" s="38">
        <f t="shared" si="15"/>
        <v>-0.7809805700866651</v>
      </c>
      <c r="R83" s="38">
        <f t="shared" si="16"/>
        <v>-0.68380219323783342</v>
      </c>
      <c r="S83" s="23"/>
      <c r="T83" s="33"/>
      <c r="U83" s="145">
        <v>230</v>
      </c>
      <c r="V83" s="134" t="s">
        <v>114</v>
      </c>
      <c r="W83" s="130">
        <v>2322</v>
      </c>
      <c r="X83" s="149">
        <v>2055.7454617367166</v>
      </c>
      <c r="Y83" s="125">
        <v>1107.1092577221657</v>
      </c>
      <c r="Z83" s="146">
        <v>3162.8547194588828</v>
      </c>
      <c r="AA83" s="151">
        <v>-172.94315245478037</v>
      </c>
      <c r="AB83" s="148">
        <v>817.13062491619269</v>
      </c>
      <c r="AC83" s="154">
        <f t="shared" si="12"/>
        <v>3807.042191920295</v>
      </c>
    </row>
    <row r="84" spans="1:29" ht="18.75">
      <c r="A84" s="133">
        <v>231</v>
      </c>
      <c r="B84" s="134" t="s">
        <v>115</v>
      </c>
      <c r="C84" s="130">
        <v>1289</v>
      </c>
      <c r="D84" s="124">
        <v>-865.25678820791313</v>
      </c>
      <c r="E84" s="137">
        <v>219.5810705973623</v>
      </c>
      <c r="F84" s="140">
        <v>-670.03025601241268</v>
      </c>
      <c r="G84" s="139">
        <v>-414.80760279286267</v>
      </c>
      <c r="H84" s="125">
        <v>-29.543832428238947</v>
      </c>
      <c r="I84" s="126">
        <v>-894.80139643134214</v>
      </c>
      <c r="J84" s="129">
        <v>-94.581070597362299</v>
      </c>
      <c r="K84" s="130">
        <v>173.98835970939692</v>
      </c>
      <c r="L84" s="127">
        <f t="shared" si="11"/>
        <v>-815.39410731930752</v>
      </c>
      <c r="M84" s="152">
        <v>15</v>
      </c>
      <c r="N84" s="65">
        <f t="shared" si="13"/>
        <v>-3016.2082581369878</v>
      </c>
      <c r="O84" s="66">
        <f t="shared" si="14"/>
        <v>-1.3704965760131811</v>
      </c>
      <c r="P84" s="31"/>
      <c r="Q84" s="38">
        <f t="shared" si="15"/>
        <v>-1.50044743902644</v>
      </c>
      <c r="R84" s="38">
        <f t="shared" si="16"/>
        <v>-0.69483265785263293</v>
      </c>
      <c r="S84" s="23"/>
      <c r="T84" s="33"/>
      <c r="U84" s="145">
        <v>231</v>
      </c>
      <c r="V84" s="134" t="s">
        <v>115</v>
      </c>
      <c r="W84" s="130">
        <v>1278</v>
      </c>
      <c r="X84" s="149">
        <v>1894.6401530116777</v>
      </c>
      <c r="Y84" s="125">
        <v>-106.63740456706577</v>
      </c>
      <c r="Z84" s="146">
        <v>1788.0027484446118</v>
      </c>
      <c r="AA84" s="150">
        <v>-157.32942097026603</v>
      </c>
      <c r="AB84" s="148">
        <v>570.14082334333443</v>
      </c>
      <c r="AC84" s="154">
        <f t="shared" si="12"/>
        <v>2200.8141508176805</v>
      </c>
    </row>
    <row r="85" spans="1:29" ht="18.75">
      <c r="A85" s="133">
        <v>232</v>
      </c>
      <c r="B85" s="134" t="s">
        <v>116</v>
      </c>
      <c r="C85" s="130">
        <v>12890</v>
      </c>
      <c r="D85" s="124">
        <v>195.92994569433671</v>
      </c>
      <c r="E85" s="137">
        <v>216.28269976726145</v>
      </c>
      <c r="F85" s="140">
        <v>1.3851823118696664</v>
      </c>
      <c r="G85" s="139">
        <v>-21.737936384794413</v>
      </c>
      <c r="H85" s="125">
        <v>402.58432893716059</v>
      </c>
      <c r="I85" s="126">
        <v>598.51435221101633</v>
      </c>
      <c r="J85" s="129">
        <v>-43.094026377036464</v>
      </c>
      <c r="K85" s="130">
        <v>219.69568983301474</v>
      </c>
      <c r="L85" s="127">
        <f t="shared" si="11"/>
        <v>775.1160156669946</v>
      </c>
      <c r="M85" s="152">
        <v>14</v>
      </c>
      <c r="N85" s="65">
        <f t="shared" si="13"/>
        <v>-2690.4645757332719</v>
      </c>
      <c r="O85" s="66">
        <f t="shared" si="14"/>
        <v>-0.77633877059722067</v>
      </c>
      <c r="P85" s="31"/>
      <c r="Q85" s="38">
        <f t="shared" si="15"/>
        <v>-0.78729783535500375</v>
      </c>
      <c r="R85" s="38">
        <f t="shared" si="16"/>
        <v>-0.68833643770060016</v>
      </c>
      <c r="S85" s="23"/>
      <c r="T85" s="33"/>
      <c r="U85" s="145">
        <v>232</v>
      </c>
      <c r="V85" s="134" t="s">
        <v>116</v>
      </c>
      <c r="W85" s="130">
        <v>13007</v>
      </c>
      <c r="X85" s="149">
        <v>1978.176840697276</v>
      </c>
      <c r="Y85" s="125">
        <v>835.6842838942282</v>
      </c>
      <c r="Z85" s="146">
        <v>2813.8611245915044</v>
      </c>
      <c r="AA85" s="151">
        <v>-53.193511186284312</v>
      </c>
      <c r="AB85" s="148">
        <v>704.91297799504684</v>
      </c>
      <c r="AC85" s="154">
        <f t="shared" si="12"/>
        <v>3465.5805914002667</v>
      </c>
    </row>
    <row r="86" spans="1:29" ht="18.75">
      <c r="A86" s="133">
        <v>233</v>
      </c>
      <c r="B86" s="134" t="s">
        <v>117</v>
      </c>
      <c r="C86" s="130">
        <v>15312</v>
      </c>
      <c r="D86" s="124">
        <v>449.70970480668757</v>
      </c>
      <c r="E86" s="137">
        <v>235.4791013584117</v>
      </c>
      <c r="F86" s="140">
        <v>162.88989028213166</v>
      </c>
      <c r="G86" s="139">
        <v>51.340713166144198</v>
      </c>
      <c r="H86" s="125">
        <v>476.19455329153607</v>
      </c>
      <c r="I86" s="126">
        <v>925.90425809822364</v>
      </c>
      <c r="J86" s="129">
        <v>-22.781021421107628</v>
      </c>
      <c r="K86" s="130">
        <v>222.24894275325505</v>
      </c>
      <c r="L86" s="127">
        <f t="shared" si="11"/>
        <v>1125.372179430371</v>
      </c>
      <c r="M86" s="152">
        <v>14</v>
      </c>
      <c r="N86" s="65">
        <f t="shared" si="13"/>
        <v>-2531.8593581657974</v>
      </c>
      <c r="O86" s="66">
        <f t="shared" si="14"/>
        <v>-0.6922885062480737</v>
      </c>
      <c r="P86" s="31"/>
      <c r="Q86" s="38">
        <f t="shared" si="15"/>
        <v>-0.69147257115421001</v>
      </c>
      <c r="R86" s="38">
        <f t="shared" si="16"/>
        <v>-0.68434215644958829</v>
      </c>
      <c r="S86" s="23"/>
      <c r="T86" s="33"/>
      <c r="U86" s="145">
        <v>233</v>
      </c>
      <c r="V86" s="134" t="s">
        <v>117</v>
      </c>
      <c r="W86" s="130">
        <v>15514</v>
      </c>
      <c r="X86" s="149">
        <v>2145.9667138182031</v>
      </c>
      <c r="Y86" s="125">
        <v>855.07686134157586</v>
      </c>
      <c r="Z86" s="146">
        <v>3001.0435751597788</v>
      </c>
      <c r="AA86" s="150">
        <v>-47.893837823900995</v>
      </c>
      <c r="AB86" s="148">
        <v>704.08180026029061</v>
      </c>
      <c r="AC86" s="154">
        <f t="shared" si="12"/>
        <v>3657.2315375961684</v>
      </c>
    </row>
    <row r="87" spans="1:29" ht="18.75">
      <c r="A87" s="133">
        <v>235</v>
      </c>
      <c r="B87" s="134" t="s">
        <v>118</v>
      </c>
      <c r="C87" s="130">
        <v>10396</v>
      </c>
      <c r="D87" s="124">
        <v>1541.0000961908427</v>
      </c>
      <c r="E87" s="137">
        <v>689.58955367449016</v>
      </c>
      <c r="F87" s="140">
        <v>708.27173913043475</v>
      </c>
      <c r="G87" s="139">
        <v>143.13880338591767</v>
      </c>
      <c r="H87" s="125">
        <v>-155.18055021161985</v>
      </c>
      <c r="I87" s="126">
        <v>1385.8195459792228</v>
      </c>
      <c r="J87" s="129">
        <v>287.27981916121587</v>
      </c>
      <c r="K87" s="130">
        <v>63.698137836558523</v>
      </c>
      <c r="L87" s="127">
        <f t="shared" si="11"/>
        <v>1736.7975029769973</v>
      </c>
      <c r="M87" s="152">
        <v>1</v>
      </c>
      <c r="N87" s="65">
        <f t="shared" si="13"/>
        <v>1351.0226733694417</v>
      </c>
      <c r="O87" s="66">
        <f t="shared" si="14"/>
        <v>3.5021016657406658</v>
      </c>
      <c r="P87" s="31"/>
      <c r="Q87" s="38">
        <f t="shared" si="15"/>
        <v>-17.746929501319372</v>
      </c>
      <c r="R87" s="38">
        <f t="shared" si="16"/>
        <v>-0.67779282931511597</v>
      </c>
      <c r="S87" s="23"/>
      <c r="T87" s="33"/>
      <c r="U87" s="145">
        <v>235</v>
      </c>
      <c r="V87" s="134" t="s">
        <v>118</v>
      </c>
      <c r="W87" s="130">
        <v>10178</v>
      </c>
      <c r="X87" s="149">
        <v>1292.6894051603881</v>
      </c>
      <c r="Y87" s="125">
        <v>-1375.440069744606</v>
      </c>
      <c r="Z87" s="146">
        <v>-82.750664584217887</v>
      </c>
      <c r="AA87" s="151">
        <v>270.83238357241106</v>
      </c>
      <c r="AB87" s="148">
        <v>197.6931106193623</v>
      </c>
      <c r="AC87" s="154">
        <f t="shared" si="12"/>
        <v>385.77482960755549</v>
      </c>
    </row>
    <row r="88" spans="1:29" ht="18.75">
      <c r="A88" s="133">
        <v>236</v>
      </c>
      <c r="B88" s="134" t="s">
        <v>119</v>
      </c>
      <c r="C88" s="130">
        <v>4196</v>
      </c>
      <c r="D88" s="124">
        <v>367.07816968541471</v>
      </c>
      <c r="E88" s="137">
        <v>493.10081029551952</v>
      </c>
      <c r="F88" s="140">
        <v>-25.006911344137272</v>
      </c>
      <c r="G88" s="139">
        <v>-101.01572926596759</v>
      </c>
      <c r="H88" s="125">
        <v>544.16587225929459</v>
      </c>
      <c r="I88" s="126">
        <v>911.24404194470924</v>
      </c>
      <c r="J88" s="129">
        <v>182.02573879885605</v>
      </c>
      <c r="K88" s="130">
        <v>213.65340342772814</v>
      </c>
      <c r="L88" s="127">
        <f t="shared" si="11"/>
        <v>1306.9231841712933</v>
      </c>
      <c r="M88" s="152">
        <v>16</v>
      </c>
      <c r="N88" s="65">
        <f t="shared" si="13"/>
        <v>-2055.2906550708594</v>
      </c>
      <c r="O88" s="66">
        <f t="shared" si="14"/>
        <v>-0.6112908795634856</v>
      </c>
      <c r="P88" s="31"/>
      <c r="Q88" s="38">
        <f t="shared" si="15"/>
        <v>-0.63614557454474085</v>
      </c>
      <c r="R88" s="38">
        <f t="shared" si="16"/>
        <v>-0.67897705096275296</v>
      </c>
      <c r="S88" s="23"/>
      <c r="T88" s="33"/>
      <c r="U88" s="145">
        <v>236</v>
      </c>
      <c r="V88" s="134" t="s">
        <v>119</v>
      </c>
      <c r="W88" s="130">
        <v>4228</v>
      </c>
      <c r="X88" s="149">
        <v>1595.8815785962406</v>
      </c>
      <c r="Y88" s="125">
        <v>908.53771163102385</v>
      </c>
      <c r="Z88" s="146">
        <v>2504.4192902272644</v>
      </c>
      <c r="AA88" s="150">
        <v>192.25520340586567</v>
      </c>
      <c r="AB88" s="148">
        <v>665.53934560902303</v>
      </c>
      <c r="AC88" s="154">
        <f t="shared" si="12"/>
        <v>3362.213839242153</v>
      </c>
    </row>
    <row r="89" spans="1:29" ht="18.75">
      <c r="A89" s="133">
        <v>239</v>
      </c>
      <c r="B89" s="134" t="s">
        <v>120</v>
      </c>
      <c r="C89" s="130">
        <v>2095</v>
      </c>
      <c r="D89" s="124">
        <v>137.54463007159904</v>
      </c>
      <c r="E89" s="137">
        <v>181.45346062052505</v>
      </c>
      <c r="F89" s="140">
        <v>93.316945107398567</v>
      </c>
      <c r="G89" s="139">
        <v>-137.22577565632457</v>
      </c>
      <c r="H89" s="125">
        <v>189.81050119331744</v>
      </c>
      <c r="I89" s="126">
        <v>327.35560859188541</v>
      </c>
      <c r="J89" s="129">
        <v>-252.95608591885443</v>
      </c>
      <c r="K89" s="130">
        <v>221.73922313546271</v>
      </c>
      <c r="L89" s="127">
        <f t="shared" si="11"/>
        <v>296.1387458084937</v>
      </c>
      <c r="M89" s="152">
        <v>11</v>
      </c>
      <c r="N89" s="65">
        <f t="shared" si="13"/>
        <v>-3681.1147698830687</v>
      </c>
      <c r="O89" s="66">
        <f t="shared" si="14"/>
        <v>-0.92554189853874547</v>
      </c>
      <c r="P89" s="31"/>
      <c r="Q89" s="38">
        <f t="shared" si="15"/>
        <v>-0.90622998391804477</v>
      </c>
      <c r="R89" s="38">
        <f t="shared" si="16"/>
        <v>-0.68472450959987008</v>
      </c>
      <c r="S89" s="23"/>
      <c r="T89" s="33"/>
      <c r="U89" s="145">
        <v>239</v>
      </c>
      <c r="V89" s="134" t="s">
        <v>120</v>
      </c>
      <c r="W89" s="130">
        <v>2155</v>
      </c>
      <c r="X89" s="149">
        <v>2801.9054742565613</v>
      </c>
      <c r="Y89" s="125">
        <v>689.14232833500398</v>
      </c>
      <c r="Z89" s="146">
        <v>3491.047802591565</v>
      </c>
      <c r="AA89" s="151">
        <v>-217.11322505800464</v>
      </c>
      <c r="AB89" s="148">
        <v>703.31893815800197</v>
      </c>
      <c r="AC89" s="154">
        <f t="shared" si="12"/>
        <v>3977.2535156915624</v>
      </c>
    </row>
    <row r="90" spans="1:29" ht="18.75">
      <c r="A90" s="133">
        <v>240</v>
      </c>
      <c r="B90" s="134" t="s">
        <v>121</v>
      </c>
      <c r="C90" s="130">
        <v>19982</v>
      </c>
      <c r="D90" s="124">
        <v>-374.55554999499549</v>
      </c>
      <c r="E90" s="137">
        <v>118.12501251126014</v>
      </c>
      <c r="F90" s="140">
        <v>-305.69302372134922</v>
      </c>
      <c r="G90" s="139">
        <v>-186.98753878490641</v>
      </c>
      <c r="H90" s="125">
        <v>209.18411570413372</v>
      </c>
      <c r="I90" s="126">
        <v>-165.37143429086177</v>
      </c>
      <c r="J90" s="129">
        <v>28.750375337804023</v>
      </c>
      <c r="K90" s="130">
        <v>159.90319853825699</v>
      </c>
      <c r="L90" s="127">
        <f t="shared" si="11"/>
        <v>23.282139585199246</v>
      </c>
      <c r="M90" s="152">
        <v>19</v>
      </c>
      <c r="N90" s="65">
        <f t="shared" si="13"/>
        <v>-2698.8023279023096</v>
      </c>
      <c r="O90" s="66">
        <f t="shared" si="14"/>
        <v>-0.99144694447829218</v>
      </c>
      <c r="P90" s="31"/>
      <c r="Q90" s="38">
        <f t="shared" si="15"/>
        <v>-1.0768961263090182</v>
      </c>
      <c r="R90" s="38">
        <f t="shared" si="16"/>
        <v>-0.68882446417872412</v>
      </c>
      <c r="S90" s="23"/>
      <c r="T90" s="33"/>
      <c r="U90" s="145">
        <v>240</v>
      </c>
      <c r="V90" s="134" t="s">
        <v>121</v>
      </c>
      <c r="W90" s="130">
        <v>20437</v>
      </c>
      <c r="X90" s="149">
        <v>1875.4677803492311</v>
      </c>
      <c r="Y90" s="125">
        <v>275.11433904509164</v>
      </c>
      <c r="Z90" s="146">
        <v>2150.5821193943229</v>
      </c>
      <c r="AA90" s="150">
        <v>57.634192885452855</v>
      </c>
      <c r="AB90" s="148">
        <v>513.86815520773337</v>
      </c>
      <c r="AC90" s="154">
        <f t="shared" si="12"/>
        <v>2722.0844674875088</v>
      </c>
    </row>
    <row r="91" spans="1:29" ht="18.75">
      <c r="A91" s="133">
        <v>241</v>
      </c>
      <c r="B91" s="134" t="s">
        <v>122</v>
      </c>
      <c r="C91" s="130">
        <v>7904</v>
      </c>
      <c r="D91" s="124">
        <v>75.063006072874501</v>
      </c>
      <c r="E91" s="137">
        <v>334.01872469635629</v>
      </c>
      <c r="F91" s="140">
        <v>-152.02378542510121</v>
      </c>
      <c r="G91" s="139">
        <v>-106.93193319838056</v>
      </c>
      <c r="H91" s="125">
        <v>212.24886133603238</v>
      </c>
      <c r="I91" s="126">
        <v>287.31186740890689</v>
      </c>
      <c r="J91" s="129">
        <v>-50.800733805668017</v>
      </c>
      <c r="K91" s="130">
        <v>145.45398142879353</v>
      </c>
      <c r="L91" s="127">
        <f t="shared" si="11"/>
        <v>381.96511503203237</v>
      </c>
      <c r="M91" s="152">
        <v>19</v>
      </c>
      <c r="N91" s="65">
        <f t="shared" si="13"/>
        <v>-1640.5730833266521</v>
      </c>
      <c r="O91" s="66">
        <f t="shared" si="14"/>
        <v>-0.81114566076329142</v>
      </c>
      <c r="P91" s="31"/>
      <c r="Q91" s="38">
        <f t="shared" si="15"/>
        <v>-0.8190671021271918</v>
      </c>
      <c r="R91" s="38">
        <f t="shared" si="16"/>
        <v>-0.69929529046240591</v>
      </c>
      <c r="S91" s="23"/>
      <c r="T91" s="33"/>
      <c r="U91" s="145">
        <v>241</v>
      </c>
      <c r="V91" s="134" t="s">
        <v>122</v>
      </c>
      <c r="W91" s="130">
        <v>7984</v>
      </c>
      <c r="X91" s="149">
        <v>1455.1375837420842</v>
      </c>
      <c r="Y91" s="125">
        <v>132.80949933001008</v>
      </c>
      <c r="Z91" s="146">
        <v>1587.9470830720941</v>
      </c>
      <c r="AA91" s="151">
        <v>-49.11923847695391</v>
      </c>
      <c r="AB91" s="148">
        <v>483.71035376354445</v>
      </c>
      <c r="AC91" s="154">
        <f t="shared" si="12"/>
        <v>2022.5381983586844</v>
      </c>
    </row>
    <row r="92" spans="1:29" ht="18.75">
      <c r="A92" s="133">
        <v>244</v>
      </c>
      <c r="B92" s="134" t="s">
        <v>123</v>
      </c>
      <c r="C92" s="130">
        <v>19116</v>
      </c>
      <c r="D92" s="124">
        <v>780.12314291692826</v>
      </c>
      <c r="E92" s="137">
        <v>906.55853735091023</v>
      </c>
      <c r="F92" s="140">
        <v>-44.150345260514754</v>
      </c>
      <c r="G92" s="139">
        <v>-82.285049173467257</v>
      </c>
      <c r="H92" s="125">
        <v>222.07088302992258</v>
      </c>
      <c r="I92" s="126">
        <v>1002.1940259468508</v>
      </c>
      <c r="J92" s="129">
        <v>7.9486817325800381</v>
      </c>
      <c r="K92" s="130">
        <v>109.75024384750418</v>
      </c>
      <c r="L92" s="127">
        <f t="shared" si="11"/>
        <v>1119.8929515269351</v>
      </c>
      <c r="M92" s="152">
        <v>17</v>
      </c>
      <c r="N92" s="65">
        <f t="shared" si="13"/>
        <v>-675.27176313216933</v>
      </c>
      <c r="O92" s="66">
        <f t="shared" si="14"/>
        <v>-0.37616145060003647</v>
      </c>
      <c r="P92" s="31"/>
      <c r="Q92" s="38">
        <f t="shared" si="15"/>
        <v>-0.29605621493435419</v>
      </c>
      <c r="R92" s="38">
        <f t="shared" si="16"/>
        <v>-0.70265170193369475</v>
      </c>
      <c r="S92" s="23"/>
      <c r="T92" s="33"/>
      <c r="U92" s="145">
        <v>244</v>
      </c>
      <c r="V92" s="134" t="s">
        <v>123</v>
      </c>
      <c r="W92" s="130">
        <v>18796</v>
      </c>
      <c r="X92" s="149">
        <v>1257.000671430824</v>
      </c>
      <c r="Y92" s="125">
        <v>166.68407046002449</v>
      </c>
      <c r="Z92" s="146">
        <v>1423.6847418908485</v>
      </c>
      <c r="AA92" s="150">
        <v>2.3833794424345607</v>
      </c>
      <c r="AB92" s="148">
        <v>369.09659332582135</v>
      </c>
      <c r="AC92" s="154">
        <f t="shared" si="12"/>
        <v>1795.1647146591044</v>
      </c>
    </row>
    <row r="93" spans="1:29" ht="18.75">
      <c r="A93" s="133">
        <v>245</v>
      </c>
      <c r="B93" s="134" t="s">
        <v>124</v>
      </c>
      <c r="C93" s="130">
        <v>37232</v>
      </c>
      <c r="D93" s="124">
        <v>401.11909110442627</v>
      </c>
      <c r="E93" s="137">
        <v>419.97263107004727</v>
      </c>
      <c r="F93" s="140">
        <v>-30.205548990116029</v>
      </c>
      <c r="G93" s="139">
        <v>11.352009024495057</v>
      </c>
      <c r="H93" s="125">
        <v>49.699237215298666</v>
      </c>
      <c r="I93" s="126">
        <v>450.81835517834122</v>
      </c>
      <c r="J93" s="129">
        <v>-99.743634507950148</v>
      </c>
      <c r="K93" s="130">
        <v>129.85887189979977</v>
      </c>
      <c r="L93" s="127">
        <f t="shared" si="11"/>
        <v>480.93359257019085</v>
      </c>
      <c r="M93" s="152">
        <v>1</v>
      </c>
      <c r="N93" s="65">
        <f t="shared" si="13"/>
        <v>-624.45997543505212</v>
      </c>
      <c r="O93" s="66">
        <f t="shared" si="14"/>
        <v>-0.56492094174379193</v>
      </c>
      <c r="P93" s="31"/>
      <c r="Q93" s="38">
        <f t="shared" si="15"/>
        <v>-0.4357769027438434</v>
      </c>
      <c r="R93" s="38">
        <f t="shared" si="16"/>
        <v>-0.68389723602506347</v>
      </c>
      <c r="S93" s="23"/>
      <c r="T93" s="33"/>
      <c r="U93" s="145">
        <v>245</v>
      </c>
      <c r="V93" s="134" t="s">
        <v>124</v>
      </c>
      <c r="W93" s="130">
        <v>37105</v>
      </c>
      <c r="X93" s="149">
        <v>880.12303828380846</v>
      </c>
      <c r="Y93" s="125">
        <v>-81.115770820473543</v>
      </c>
      <c r="Z93" s="146">
        <v>799.00726746333498</v>
      </c>
      <c r="AA93" s="151">
        <v>-104.42589947446436</v>
      </c>
      <c r="AB93" s="148">
        <v>410.81220001637229</v>
      </c>
      <c r="AC93" s="154">
        <f t="shared" si="12"/>
        <v>1105.393568005243</v>
      </c>
    </row>
    <row r="94" spans="1:29" ht="18.75">
      <c r="A94" s="133">
        <v>249</v>
      </c>
      <c r="B94" s="134" t="s">
        <v>125</v>
      </c>
      <c r="C94" s="130">
        <v>9443</v>
      </c>
      <c r="D94" s="124">
        <v>234.27946627131209</v>
      </c>
      <c r="E94" s="137">
        <v>103.88891242189982</v>
      </c>
      <c r="F94" s="140">
        <v>37.800169437678704</v>
      </c>
      <c r="G94" s="139">
        <v>92.590384411733552</v>
      </c>
      <c r="H94" s="125">
        <v>304.04998411521763</v>
      </c>
      <c r="I94" s="126">
        <v>538.32934448798051</v>
      </c>
      <c r="J94" s="129">
        <v>-3.9088213491475168</v>
      </c>
      <c r="K94" s="130">
        <v>178.94795250040619</v>
      </c>
      <c r="L94" s="127">
        <f t="shared" si="11"/>
        <v>713.36847563923925</v>
      </c>
      <c r="M94" s="152">
        <v>13</v>
      </c>
      <c r="N94" s="65">
        <f t="shared" si="13"/>
        <v>-2549.7481343965001</v>
      </c>
      <c r="O94" s="66">
        <f t="shared" si="14"/>
        <v>-0.78138431417214171</v>
      </c>
      <c r="P94" s="31"/>
      <c r="Q94" s="38">
        <f t="shared" si="15"/>
        <v>-0.79963850930649705</v>
      </c>
      <c r="R94" s="38">
        <f t="shared" si="16"/>
        <v>-0.69536683839726865</v>
      </c>
      <c r="S94" s="23"/>
      <c r="T94" s="33"/>
      <c r="U94" s="145">
        <v>249</v>
      </c>
      <c r="V94" s="134" t="s">
        <v>125</v>
      </c>
      <c r="W94" s="130">
        <v>9486</v>
      </c>
      <c r="X94" s="149">
        <v>2065.0661169972163</v>
      </c>
      <c r="Y94" s="125">
        <v>621.72435668454375</v>
      </c>
      <c r="Z94" s="146">
        <v>2686.79047368176</v>
      </c>
      <c r="AA94" s="150">
        <v>-11.094982078853047</v>
      </c>
      <c r="AB94" s="148">
        <v>587.42111843283237</v>
      </c>
      <c r="AC94" s="154">
        <f t="shared" si="12"/>
        <v>3263.1166100357391</v>
      </c>
    </row>
    <row r="95" spans="1:29" ht="18.75">
      <c r="A95" s="133">
        <v>250</v>
      </c>
      <c r="B95" s="134" t="s">
        <v>126</v>
      </c>
      <c r="C95" s="130">
        <v>1808</v>
      </c>
      <c r="D95" s="124">
        <v>263.25829646017701</v>
      </c>
      <c r="E95" s="137">
        <v>113.97621681415929</v>
      </c>
      <c r="F95" s="140">
        <v>109.46957964601769</v>
      </c>
      <c r="G95" s="139">
        <v>39.8125</v>
      </c>
      <c r="H95" s="125">
        <v>384.7228982300885</v>
      </c>
      <c r="I95" s="126">
        <v>647.98119469026551</v>
      </c>
      <c r="J95" s="129">
        <v>-205.37776548672565</v>
      </c>
      <c r="K95" s="130">
        <v>245.32952774938946</v>
      </c>
      <c r="L95" s="127">
        <f t="shared" si="11"/>
        <v>687.93295695292932</v>
      </c>
      <c r="M95" s="152">
        <v>6</v>
      </c>
      <c r="N95" s="65">
        <f t="shared" si="13"/>
        <v>-3296.2234533504352</v>
      </c>
      <c r="O95" s="66">
        <f t="shared" si="14"/>
        <v>-0.82733284386780692</v>
      </c>
      <c r="P95" s="31"/>
      <c r="Q95" s="38">
        <f t="shared" si="15"/>
        <v>-0.80868469098568363</v>
      </c>
      <c r="R95" s="38">
        <f t="shared" si="16"/>
        <v>-0.69441521775345627</v>
      </c>
      <c r="S95" s="23"/>
      <c r="T95" s="33"/>
      <c r="U95" s="145">
        <v>250</v>
      </c>
      <c r="V95" s="134" t="s">
        <v>126</v>
      </c>
      <c r="W95" s="130">
        <v>1822</v>
      </c>
      <c r="X95" s="149">
        <v>2389.396900360669</v>
      </c>
      <c r="Y95" s="125">
        <v>997.58346220810131</v>
      </c>
      <c r="Z95" s="146">
        <v>3386.9803625687705</v>
      </c>
      <c r="AA95" s="151">
        <v>-205.64379802414928</v>
      </c>
      <c r="AB95" s="148">
        <v>802.81984575874344</v>
      </c>
      <c r="AC95" s="154">
        <f t="shared" si="12"/>
        <v>3984.1564103033643</v>
      </c>
    </row>
    <row r="96" spans="1:29" ht="18.75">
      <c r="A96" s="133">
        <v>256</v>
      </c>
      <c r="B96" s="134" t="s">
        <v>127</v>
      </c>
      <c r="C96" s="130">
        <v>1581</v>
      </c>
      <c r="D96" s="124">
        <v>499.81151170145478</v>
      </c>
      <c r="E96" s="137">
        <v>914.77735610373179</v>
      </c>
      <c r="F96" s="140">
        <v>-169.31752055660974</v>
      </c>
      <c r="G96" s="139">
        <v>-245.64832384566731</v>
      </c>
      <c r="H96" s="125">
        <v>447.18975332068311</v>
      </c>
      <c r="I96" s="126">
        <v>947.00126502213789</v>
      </c>
      <c r="J96" s="129">
        <v>116.68374446552815</v>
      </c>
      <c r="K96" s="130">
        <v>216.36870040123119</v>
      </c>
      <c r="L96" s="127">
        <f t="shared" si="11"/>
        <v>1280.0537098888972</v>
      </c>
      <c r="M96" s="152">
        <v>13</v>
      </c>
      <c r="N96" s="65">
        <f t="shared" si="13"/>
        <v>-3611.920920187541</v>
      </c>
      <c r="O96" s="66">
        <f t="shared" si="14"/>
        <v>-0.73833598767684205</v>
      </c>
      <c r="P96" s="31"/>
      <c r="Q96" s="38">
        <f t="shared" si="15"/>
        <v>-0.76613529216750353</v>
      </c>
      <c r="R96" s="38">
        <f t="shared" si="16"/>
        <v>-0.68275615297712056</v>
      </c>
      <c r="S96" s="23"/>
      <c r="T96" s="33"/>
      <c r="U96" s="145">
        <v>256</v>
      </c>
      <c r="V96" s="134" t="s">
        <v>127</v>
      </c>
      <c r="W96" s="130">
        <v>1597</v>
      </c>
      <c r="X96" s="149">
        <v>3007.1534563049886</v>
      </c>
      <c r="Y96" s="125">
        <v>1042.2017191685984</v>
      </c>
      <c r="Z96" s="146">
        <v>4049.3551754735868</v>
      </c>
      <c r="AA96" s="150">
        <v>160.5929868503444</v>
      </c>
      <c r="AB96" s="148">
        <v>682.02646775250719</v>
      </c>
      <c r="AC96" s="154">
        <f t="shared" si="12"/>
        <v>4891.9746300764382</v>
      </c>
    </row>
    <row r="97" spans="1:29" ht="18.75">
      <c r="A97" s="133">
        <v>257</v>
      </c>
      <c r="B97" s="134" t="s">
        <v>128</v>
      </c>
      <c r="C97" s="130">
        <v>40433</v>
      </c>
      <c r="D97" s="124">
        <v>874.5058986471447</v>
      </c>
      <c r="E97" s="137">
        <v>671.5869957707813</v>
      </c>
      <c r="F97" s="140">
        <v>116.68439146241931</v>
      </c>
      <c r="G97" s="139">
        <v>86.234511413944062</v>
      </c>
      <c r="H97" s="125">
        <v>-16.362772982464818</v>
      </c>
      <c r="I97" s="126">
        <v>858.14312566467981</v>
      </c>
      <c r="J97" s="129">
        <v>-42.448742363910668</v>
      </c>
      <c r="K97" s="130">
        <v>112.67518388997108</v>
      </c>
      <c r="L97" s="127">
        <f t="shared" si="11"/>
        <v>928.36956719074021</v>
      </c>
      <c r="M97" s="152">
        <v>1</v>
      </c>
      <c r="N97" s="65">
        <f t="shared" si="13"/>
        <v>38.428078739395573</v>
      </c>
      <c r="O97" s="66">
        <f t="shared" si="14"/>
        <v>4.3180455387316775E-2</v>
      </c>
      <c r="P97" s="31"/>
      <c r="Q97" s="38">
        <f t="shared" si="15"/>
        <v>0.44614029747072093</v>
      </c>
      <c r="R97" s="38">
        <f t="shared" si="16"/>
        <v>-0.68579024219743823</v>
      </c>
      <c r="S97" s="23"/>
      <c r="T97" s="33"/>
      <c r="U97" s="145">
        <v>257</v>
      </c>
      <c r="V97" s="134" t="s">
        <v>128</v>
      </c>
      <c r="W97" s="130">
        <v>40082</v>
      </c>
      <c r="X97" s="149">
        <v>871.91804851565769</v>
      </c>
      <c r="Y97" s="125">
        <v>-278.51564684995481</v>
      </c>
      <c r="Z97" s="146">
        <v>593.40240166570288</v>
      </c>
      <c r="AA97" s="151">
        <v>-62.059527967666284</v>
      </c>
      <c r="AB97" s="148">
        <v>358.59861475330814</v>
      </c>
      <c r="AC97" s="154">
        <f t="shared" si="12"/>
        <v>889.94148845134464</v>
      </c>
    </row>
    <row r="98" spans="1:29" ht="18.75">
      <c r="A98" s="133">
        <v>260</v>
      </c>
      <c r="B98" s="134" t="s">
        <v>129</v>
      </c>
      <c r="C98" s="130">
        <v>9877</v>
      </c>
      <c r="D98" s="124">
        <v>855.04333299584891</v>
      </c>
      <c r="E98" s="137">
        <v>132.08939961526778</v>
      </c>
      <c r="F98" s="140">
        <v>436.34514528703045</v>
      </c>
      <c r="G98" s="139">
        <v>286.60878809355069</v>
      </c>
      <c r="H98" s="125">
        <v>510.49346967702746</v>
      </c>
      <c r="I98" s="126">
        <v>1365.5367014275589</v>
      </c>
      <c r="J98" s="129">
        <v>-93.573655968411458</v>
      </c>
      <c r="K98" s="130">
        <v>214.05905165833695</v>
      </c>
      <c r="L98" s="127">
        <f t="shared" si="11"/>
        <v>1486.0220971174845</v>
      </c>
      <c r="M98" s="152">
        <v>12</v>
      </c>
      <c r="N98" s="65">
        <f t="shared" si="13"/>
        <v>-2938.3200205679291</v>
      </c>
      <c r="O98" s="66">
        <f t="shared" si="14"/>
        <v>-0.66412586152019948</v>
      </c>
      <c r="P98" s="31"/>
      <c r="Q98" s="38">
        <f t="shared" si="15"/>
        <v>-0.64327895536239021</v>
      </c>
      <c r="R98" s="38">
        <f t="shared" si="16"/>
        <v>-0.69435996991284465</v>
      </c>
      <c r="S98" s="23"/>
      <c r="T98" s="33"/>
      <c r="U98" s="145">
        <v>260</v>
      </c>
      <c r="V98" s="134" t="s">
        <v>129</v>
      </c>
      <c r="W98" s="130">
        <v>9933</v>
      </c>
      <c r="X98" s="149">
        <v>2836.6093868840885</v>
      </c>
      <c r="Y98" s="125">
        <v>991.41456055303922</v>
      </c>
      <c r="Z98" s="146">
        <v>3828.0239474371278</v>
      </c>
      <c r="AA98" s="150">
        <v>-104.04510218463707</v>
      </c>
      <c r="AB98" s="148">
        <v>700.36327243292249</v>
      </c>
      <c r="AC98" s="154">
        <f t="shared" si="12"/>
        <v>4424.3421176854135</v>
      </c>
    </row>
    <row r="99" spans="1:29" ht="18.75">
      <c r="A99" s="133">
        <v>261</v>
      </c>
      <c r="B99" s="134" t="s">
        <v>130</v>
      </c>
      <c r="C99" s="130">
        <v>6523</v>
      </c>
      <c r="D99" s="124">
        <v>1421.208033113598</v>
      </c>
      <c r="E99" s="137">
        <v>1303.2379273340487</v>
      </c>
      <c r="F99" s="140">
        <v>-73.058715315039095</v>
      </c>
      <c r="G99" s="139">
        <v>191.02882109458838</v>
      </c>
      <c r="H99" s="125">
        <v>-21.302774796872605</v>
      </c>
      <c r="I99" s="126">
        <v>1399.9052583167254</v>
      </c>
      <c r="J99" s="129">
        <v>45.919515560325003</v>
      </c>
      <c r="K99" s="130">
        <v>188.17194999718257</v>
      </c>
      <c r="L99" s="127">
        <f t="shared" si="11"/>
        <v>1633.9967238742329</v>
      </c>
      <c r="M99" s="152">
        <v>19</v>
      </c>
      <c r="N99" s="65">
        <f t="shared" si="13"/>
        <v>-2364.3243318968621</v>
      </c>
      <c r="O99" s="66">
        <f t="shared" si="14"/>
        <v>-0.59132928519690653</v>
      </c>
      <c r="P99" s="31"/>
      <c r="Q99" s="38">
        <f t="shared" si="15"/>
        <v>-0.5783243495994902</v>
      </c>
      <c r="R99" s="38">
        <f t="shared" si="16"/>
        <v>-0.70477435169779079</v>
      </c>
      <c r="S99" s="23"/>
      <c r="T99" s="33"/>
      <c r="U99" s="145">
        <v>261</v>
      </c>
      <c r="V99" s="134" t="s">
        <v>130</v>
      </c>
      <c r="W99" s="130">
        <v>6436</v>
      </c>
      <c r="X99" s="149">
        <v>3037.591331445502</v>
      </c>
      <c r="Y99" s="125">
        <v>282.2713568247072</v>
      </c>
      <c r="Z99" s="146">
        <v>3319.8626882702092</v>
      </c>
      <c r="AA99" s="151">
        <v>41.074891236793036</v>
      </c>
      <c r="AB99" s="148">
        <v>637.38347626409279</v>
      </c>
      <c r="AC99" s="154">
        <f t="shared" si="12"/>
        <v>3998.321055771095</v>
      </c>
    </row>
    <row r="100" spans="1:29" ht="18.75">
      <c r="A100" s="133">
        <v>263</v>
      </c>
      <c r="B100" s="134" t="s">
        <v>131</v>
      </c>
      <c r="C100" s="130">
        <v>7759</v>
      </c>
      <c r="D100" s="124">
        <v>521.48189199639125</v>
      </c>
      <c r="E100" s="137">
        <v>271.21407397860548</v>
      </c>
      <c r="F100" s="140">
        <v>157.79301456373244</v>
      </c>
      <c r="G100" s="139">
        <v>92.474803454053358</v>
      </c>
      <c r="H100" s="125">
        <v>551.10246165743013</v>
      </c>
      <c r="I100" s="126">
        <v>1072.5844825364093</v>
      </c>
      <c r="J100" s="129">
        <v>-49.42544142286377</v>
      </c>
      <c r="K100" s="130">
        <v>233.64182002351271</v>
      </c>
      <c r="L100" s="127">
        <f t="shared" si="11"/>
        <v>1256.8008611370583</v>
      </c>
      <c r="M100" s="152">
        <v>11</v>
      </c>
      <c r="N100" s="65">
        <f t="shared" si="13"/>
        <v>-3113.8875898266192</v>
      </c>
      <c r="O100" s="66">
        <f t="shared" si="14"/>
        <v>-0.71244784998117383</v>
      </c>
      <c r="P100" s="31"/>
      <c r="Q100" s="38">
        <f t="shared" si="15"/>
        <v>-0.70930771773461354</v>
      </c>
      <c r="R100" s="38">
        <f t="shared" si="16"/>
        <v>-0.67756721112558349</v>
      </c>
      <c r="S100" s="23"/>
      <c r="T100" s="33"/>
      <c r="U100" s="145">
        <v>263</v>
      </c>
      <c r="V100" s="134" t="s">
        <v>131</v>
      </c>
      <c r="W100" s="130">
        <v>7854</v>
      </c>
      <c r="X100" s="149">
        <v>2629.0803230668685</v>
      </c>
      <c r="Y100" s="125">
        <v>1060.678738225296</v>
      </c>
      <c r="Z100" s="146">
        <v>3689.7590612921645</v>
      </c>
      <c r="AA100" s="150">
        <v>-43.692386045327218</v>
      </c>
      <c r="AB100" s="148">
        <v>724.62177571684003</v>
      </c>
      <c r="AC100" s="154">
        <f t="shared" si="12"/>
        <v>4370.6884509636775</v>
      </c>
    </row>
    <row r="101" spans="1:29" ht="18.75">
      <c r="A101" s="133">
        <v>265</v>
      </c>
      <c r="B101" s="134" t="s">
        <v>132</v>
      </c>
      <c r="C101" s="130">
        <v>1088</v>
      </c>
      <c r="D101" s="124">
        <v>1340.9650735294117</v>
      </c>
      <c r="E101" s="137">
        <v>766.49264705882354</v>
      </c>
      <c r="F101" s="140">
        <v>388.78125</v>
      </c>
      <c r="G101" s="139">
        <v>185.69117647058823</v>
      </c>
      <c r="H101" s="125">
        <v>135.7922794117647</v>
      </c>
      <c r="I101" s="126">
        <v>1476.7573529411766</v>
      </c>
      <c r="J101" s="129">
        <v>-272.6516544117647</v>
      </c>
      <c r="K101" s="130">
        <v>226.50057285846762</v>
      </c>
      <c r="L101" s="127">
        <f t="shared" si="11"/>
        <v>1430.6062713878796</v>
      </c>
      <c r="M101" s="152">
        <v>13</v>
      </c>
      <c r="N101" s="65">
        <f t="shared" si="13"/>
        <v>-3472.7916822907023</v>
      </c>
      <c r="O101" s="66">
        <f t="shared" si="14"/>
        <v>-0.70824185903275028</v>
      </c>
      <c r="P101" s="31"/>
      <c r="Q101" s="38">
        <f t="shared" si="15"/>
        <v>-0.66637233980743282</v>
      </c>
      <c r="R101" s="38">
        <f t="shared" si="16"/>
        <v>-0.69416192400029808</v>
      </c>
      <c r="S101" s="23"/>
      <c r="T101" s="33"/>
      <c r="U101" s="145">
        <v>265</v>
      </c>
      <c r="V101" s="134" t="s">
        <v>132</v>
      </c>
      <c r="W101" s="130">
        <v>1107</v>
      </c>
      <c r="X101" s="149">
        <v>3653.5637977023871</v>
      </c>
      <c r="Y101" s="125">
        <v>772.79986797450624</v>
      </c>
      <c r="Z101" s="146">
        <v>4426.363665676894</v>
      </c>
      <c r="AA101" s="151">
        <v>-263.55555555555554</v>
      </c>
      <c r="AB101" s="148">
        <v>740.58984355724374</v>
      </c>
      <c r="AC101" s="154">
        <f t="shared" si="12"/>
        <v>4903.3979536785819</v>
      </c>
    </row>
    <row r="102" spans="1:29" ht="18.75">
      <c r="A102" s="133">
        <v>271</v>
      </c>
      <c r="B102" s="134" t="s">
        <v>133</v>
      </c>
      <c r="C102" s="130">
        <v>6951</v>
      </c>
      <c r="D102" s="124">
        <v>-28.675730110775429</v>
      </c>
      <c r="E102" s="137">
        <v>45.468853402388149</v>
      </c>
      <c r="F102" s="140">
        <v>-45.668249172780897</v>
      </c>
      <c r="G102" s="139">
        <v>-28.476334340382678</v>
      </c>
      <c r="H102" s="125">
        <v>456.37821896130055</v>
      </c>
      <c r="I102" s="126">
        <v>427.70263271471731</v>
      </c>
      <c r="J102" s="129">
        <v>-41.418500935117251</v>
      </c>
      <c r="K102" s="130">
        <v>205.52281643318571</v>
      </c>
      <c r="L102" s="127">
        <f t="shared" si="11"/>
        <v>591.80694821278576</v>
      </c>
      <c r="M102" s="152">
        <v>4</v>
      </c>
      <c r="N102" s="65">
        <f t="shared" si="13"/>
        <v>-2407.8739016292157</v>
      </c>
      <c r="O102" s="66">
        <f t="shared" si="14"/>
        <v>-0.80271002888725407</v>
      </c>
      <c r="P102" s="31"/>
      <c r="Q102" s="38">
        <f t="shared" si="15"/>
        <v>-0.82170892967924036</v>
      </c>
      <c r="R102" s="38">
        <f t="shared" si="16"/>
        <v>-0.68720159826952742</v>
      </c>
      <c r="S102" s="23"/>
      <c r="T102" s="33"/>
      <c r="U102" s="145">
        <v>271</v>
      </c>
      <c r="V102" s="134" t="s">
        <v>133</v>
      </c>
      <c r="W102" s="130">
        <v>7013</v>
      </c>
      <c r="X102" s="149">
        <v>1655.4836978675216</v>
      </c>
      <c r="Y102" s="125">
        <v>743.41733483841665</v>
      </c>
      <c r="Z102" s="146">
        <v>2398.9010327059382</v>
      </c>
      <c r="AA102" s="150">
        <v>-56.265792100384999</v>
      </c>
      <c r="AB102" s="148">
        <v>657.04560923644863</v>
      </c>
      <c r="AC102" s="154">
        <f t="shared" si="12"/>
        <v>2999.6808498420014</v>
      </c>
    </row>
    <row r="103" spans="1:29" ht="18.75">
      <c r="A103" s="133">
        <v>272</v>
      </c>
      <c r="B103" s="134" t="s">
        <v>134</v>
      </c>
      <c r="C103" s="130">
        <v>47909</v>
      </c>
      <c r="D103" s="124">
        <v>365.50979982884218</v>
      </c>
      <c r="E103" s="137">
        <v>544.93011751445454</v>
      </c>
      <c r="F103" s="140">
        <v>-126.07046692688222</v>
      </c>
      <c r="G103" s="139">
        <v>-53.349850758730092</v>
      </c>
      <c r="H103" s="125">
        <v>180.76956313010081</v>
      </c>
      <c r="I103" s="126">
        <v>546.27936295894301</v>
      </c>
      <c r="J103" s="129">
        <v>-20.226700619925275</v>
      </c>
      <c r="K103" s="130">
        <v>157.68694500822781</v>
      </c>
      <c r="L103" s="127">
        <f t="shared" si="11"/>
        <v>683.73960734724551</v>
      </c>
      <c r="M103" s="152">
        <v>16</v>
      </c>
      <c r="N103" s="65">
        <f t="shared" si="13"/>
        <v>-1602.3783642074391</v>
      </c>
      <c r="O103" s="66">
        <f t="shared" si="14"/>
        <v>-0.70091674364369505</v>
      </c>
      <c r="P103" s="31"/>
      <c r="Q103" s="38">
        <f t="shared" si="15"/>
        <v>-0.69586445292828603</v>
      </c>
      <c r="R103" s="38">
        <f t="shared" si="16"/>
        <v>-0.69057374167766228</v>
      </c>
      <c r="S103" s="23"/>
      <c r="T103" s="33"/>
      <c r="U103" s="145">
        <v>272</v>
      </c>
      <c r="V103" s="134" t="s">
        <v>134</v>
      </c>
      <c r="W103" s="130">
        <v>47772</v>
      </c>
      <c r="X103" s="149">
        <v>1526.845024683689</v>
      </c>
      <c r="Y103" s="125">
        <v>269.32569004743914</v>
      </c>
      <c r="Z103" s="146">
        <v>1796.1707147311281</v>
      </c>
      <c r="AA103" s="151">
        <v>-19.663484886544421</v>
      </c>
      <c r="AB103" s="148">
        <v>509.61074171010097</v>
      </c>
      <c r="AC103" s="154">
        <f t="shared" si="12"/>
        <v>2286.1179715546846</v>
      </c>
    </row>
    <row r="104" spans="1:29" ht="18.75">
      <c r="A104" s="133">
        <v>273</v>
      </c>
      <c r="B104" s="134" t="s">
        <v>135</v>
      </c>
      <c r="C104" s="130">
        <v>3989</v>
      </c>
      <c r="D104" s="124">
        <v>1094.5251942842817</v>
      </c>
      <c r="E104" s="137">
        <v>1058.0183003258962</v>
      </c>
      <c r="F104" s="140">
        <v>-204.09350714464779</v>
      </c>
      <c r="G104" s="139">
        <v>240.60040110303333</v>
      </c>
      <c r="H104" s="125">
        <v>83.451992980696915</v>
      </c>
      <c r="I104" s="126">
        <v>1177.9771872649787</v>
      </c>
      <c r="J104" s="129">
        <v>-68.627726247179751</v>
      </c>
      <c r="K104" s="130">
        <v>189.4191627465506</v>
      </c>
      <c r="L104" s="127">
        <f t="shared" si="11"/>
        <v>1298.7686237643497</v>
      </c>
      <c r="M104" s="152">
        <v>19</v>
      </c>
      <c r="N104" s="65">
        <f t="shared" si="13"/>
        <v>-3159.8379098532082</v>
      </c>
      <c r="O104" s="66">
        <f t="shared" si="14"/>
        <v>-0.70870526161666614</v>
      </c>
      <c r="P104" s="31"/>
      <c r="Q104" s="38">
        <f t="shared" si="15"/>
        <v>-0.69458942205705954</v>
      </c>
      <c r="R104" s="38">
        <f t="shared" si="16"/>
        <v>-0.70706260299902546</v>
      </c>
      <c r="S104" s="23"/>
      <c r="T104" s="33"/>
      <c r="U104" s="145">
        <v>273</v>
      </c>
      <c r="V104" s="134" t="s">
        <v>135</v>
      </c>
      <c r="W104" s="130">
        <v>3925</v>
      </c>
      <c r="X104" s="149">
        <v>3107.9253732657639</v>
      </c>
      <c r="Y104" s="125">
        <v>749.10274671329853</v>
      </c>
      <c r="Z104" s="146">
        <v>3857.0281199790629</v>
      </c>
      <c r="AA104" s="150">
        <v>-45.041528662420383</v>
      </c>
      <c r="AB104" s="148">
        <v>646.61994230091568</v>
      </c>
      <c r="AC104" s="154">
        <f t="shared" si="12"/>
        <v>4458.6065336175579</v>
      </c>
    </row>
    <row r="105" spans="1:29" ht="18.75">
      <c r="A105" s="133">
        <v>275</v>
      </c>
      <c r="B105" s="134" t="s">
        <v>136</v>
      </c>
      <c r="C105" s="130">
        <v>2586</v>
      </c>
      <c r="D105" s="124">
        <v>516.3955916473318</v>
      </c>
      <c r="E105" s="137">
        <v>164.85924207269915</v>
      </c>
      <c r="F105" s="140">
        <v>173.31554524361948</v>
      </c>
      <c r="G105" s="139">
        <v>178.22080433101314</v>
      </c>
      <c r="H105" s="125">
        <v>413.15274555297759</v>
      </c>
      <c r="I105" s="126">
        <v>929.54833720030933</v>
      </c>
      <c r="J105" s="129">
        <v>-38.550270688321731</v>
      </c>
      <c r="K105" s="130">
        <v>206.33348897311882</v>
      </c>
      <c r="L105" s="127">
        <f t="shared" si="11"/>
        <v>1097.3315554851065</v>
      </c>
      <c r="M105" s="152">
        <v>13</v>
      </c>
      <c r="N105" s="65">
        <f t="shared" si="13"/>
        <v>-2899.4209764313314</v>
      </c>
      <c r="O105" s="66">
        <f t="shared" si="14"/>
        <v>-0.72544420833607692</v>
      </c>
      <c r="P105" s="31"/>
      <c r="Q105" s="38">
        <f t="shared" si="15"/>
        <v>-0.71971513312449964</v>
      </c>
      <c r="R105" s="38">
        <f t="shared" si="16"/>
        <v>-0.70649764121433156</v>
      </c>
      <c r="S105" s="23"/>
      <c r="T105" s="33"/>
      <c r="U105" s="145">
        <v>275</v>
      </c>
      <c r="V105" s="134" t="s">
        <v>136</v>
      </c>
      <c r="W105" s="130">
        <v>2593</v>
      </c>
      <c r="X105" s="149">
        <v>2385.1260983345664</v>
      </c>
      <c r="Y105" s="125">
        <v>931.31530487970429</v>
      </c>
      <c r="Z105" s="146">
        <v>3316.4414032142704</v>
      </c>
      <c r="AA105" s="151">
        <v>-22.693405322020826</v>
      </c>
      <c r="AB105" s="148">
        <v>703.00453402418793</v>
      </c>
      <c r="AC105" s="154">
        <f t="shared" si="12"/>
        <v>3996.7525319164379</v>
      </c>
    </row>
    <row r="106" spans="1:29" ht="18.75">
      <c r="A106" s="133">
        <v>276</v>
      </c>
      <c r="B106" s="134" t="s">
        <v>137</v>
      </c>
      <c r="C106" s="130">
        <v>15035</v>
      </c>
      <c r="D106" s="124">
        <v>846.77924842035247</v>
      </c>
      <c r="E106" s="137">
        <v>694.22121715996013</v>
      </c>
      <c r="F106" s="140">
        <v>120.87994679082142</v>
      </c>
      <c r="G106" s="139">
        <v>31.678084469571001</v>
      </c>
      <c r="H106" s="125">
        <v>394.35497173262388</v>
      </c>
      <c r="I106" s="126">
        <v>1241.1342201529765</v>
      </c>
      <c r="J106" s="129">
        <v>-109.6258064516129</v>
      </c>
      <c r="K106" s="130">
        <v>134.87202607673251</v>
      </c>
      <c r="L106" s="127">
        <f t="shared" si="11"/>
        <v>1266.3804397780962</v>
      </c>
      <c r="M106" s="152">
        <v>12</v>
      </c>
      <c r="N106" s="65">
        <f t="shared" si="13"/>
        <v>-622.23388841064298</v>
      </c>
      <c r="O106" s="66">
        <f t="shared" si="14"/>
        <v>-0.32946583064811941</v>
      </c>
      <c r="P106" s="31"/>
      <c r="Q106" s="38">
        <f t="shared" si="15"/>
        <v>-0.19250593037053954</v>
      </c>
      <c r="R106" s="38">
        <f t="shared" si="16"/>
        <v>-0.70642952225663214</v>
      </c>
      <c r="S106" s="23"/>
      <c r="T106" s="33"/>
      <c r="U106" s="145">
        <v>276</v>
      </c>
      <c r="V106" s="134" t="s">
        <v>137</v>
      </c>
      <c r="W106" s="130">
        <v>14857</v>
      </c>
      <c r="X106" s="149">
        <v>1023.077107383236</v>
      </c>
      <c r="Y106" s="125">
        <v>513.94250283198562</v>
      </c>
      <c r="Z106" s="146">
        <v>1537.0196102152217</v>
      </c>
      <c r="AA106" s="150">
        <v>-107.82486370061251</v>
      </c>
      <c r="AB106" s="148">
        <v>459.4195816741298</v>
      </c>
      <c r="AC106" s="154">
        <f t="shared" si="12"/>
        <v>1888.6143281887391</v>
      </c>
    </row>
    <row r="107" spans="1:29" ht="18.75">
      <c r="A107" s="133">
        <v>280</v>
      </c>
      <c r="B107" s="134" t="s">
        <v>138</v>
      </c>
      <c r="C107" s="130">
        <v>2050</v>
      </c>
      <c r="D107" s="124">
        <v>804.48682926829269</v>
      </c>
      <c r="E107" s="137">
        <v>682.93317073170726</v>
      </c>
      <c r="F107" s="140">
        <v>-3.8302439024390242</v>
      </c>
      <c r="G107" s="139">
        <v>125.3839024390244</v>
      </c>
      <c r="H107" s="125">
        <v>432.47658536585368</v>
      </c>
      <c r="I107" s="126">
        <v>1236.9629268292683</v>
      </c>
      <c r="J107" s="129">
        <v>-133.48146341463413</v>
      </c>
      <c r="K107" s="130">
        <v>246.42342761516105</v>
      </c>
      <c r="L107" s="127">
        <f t="shared" si="11"/>
        <v>1349.9048910297952</v>
      </c>
      <c r="M107" s="152">
        <v>15</v>
      </c>
      <c r="N107" s="65">
        <f t="shared" si="13"/>
        <v>-2286.3035954465449</v>
      </c>
      <c r="O107" s="66">
        <f t="shared" si="14"/>
        <v>-0.62876031557312673</v>
      </c>
      <c r="P107" s="31"/>
      <c r="Q107" s="38">
        <f t="shared" si="15"/>
        <v>-0.57833579344445152</v>
      </c>
      <c r="R107" s="38">
        <f t="shared" si="16"/>
        <v>-0.7022898549825296</v>
      </c>
      <c r="S107" s="23"/>
      <c r="T107" s="33"/>
      <c r="U107" s="145">
        <v>280</v>
      </c>
      <c r="V107" s="134" t="s">
        <v>138</v>
      </c>
      <c r="W107" s="130">
        <v>2068</v>
      </c>
      <c r="X107" s="149">
        <v>2021.4503668680579</v>
      </c>
      <c r="Y107" s="125">
        <v>912.07566545433554</v>
      </c>
      <c r="Z107" s="146">
        <v>2933.5260323223933</v>
      </c>
      <c r="AA107" s="151">
        <v>-125.04690522243713</v>
      </c>
      <c r="AB107" s="148">
        <v>827.72935937638385</v>
      </c>
      <c r="AC107" s="154">
        <f t="shared" si="12"/>
        <v>3636.2084864763401</v>
      </c>
    </row>
    <row r="108" spans="1:29" ht="18.75">
      <c r="A108" s="133">
        <v>284</v>
      </c>
      <c r="B108" s="134" t="s">
        <v>139</v>
      </c>
      <c r="C108" s="130">
        <v>2271</v>
      </c>
      <c r="D108" s="124">
        <v>960.54205195948919</v>
      </c>
      <c r="E108" s="137">
        <v>139.74944958168209</v>
      </c>
      <c r="F108" s="140">
        <v>453.02421840598856</v>
      </c>
      <c r="G108" s="139">
        <v>367.76838397181859</v>
      </c>
      <c r="H108" s="125">
        <v>425.28841919859093</v>
      </c>
      <c r="I108" s="126">
        <v>1385.8309114927345</v>
      </c>
      <c r="J108" s="129">
        <v>285.49097313958606</v>
      </c>
      <c r="K108" s="130">
        <v>224.9745039657534</v>
      </c>
      <c r="L108" s="127">
        <f t="shared" si="11"/>
        <v>1896.2963885980739</v>
      </c>
      <c r="M108" s="152">
        <v>2</v>
      </c>
      <c r="N108" s="65">
        <f t="shared" si="13"/>
        <v>-2149.5077597070626</v>
      </c>
      <c r="O108" s="66">
        <f t="shared" si="14"/>
        <v>-0.53129308313343138</v>
      </c>
      <c r="P108" s="31"/>
      <c r="Q108" s="38">
        <f t="shared" si="15"/>
        <v>-0.54265325902405837</v>
      </c>
      <c r="R108" s="38">
        <f t="shared" si="16"/>
        <v>-0.6753266895035428</v>
      </c>
      <c r="S108" s="23"/>
      <c r="T108" s="33"/>
      <c r="U108" s="145">
        <v>284</v>
      </c>
      <c r="V108" s="134" t="s">
        <v>139</v>
      </c>
      <c r="W108" s="130">
        <v>2292</v>
      </c>
      <c r="X108" s="149">
        <v>2262.1491823258793</v>
      </c>
      <c r="Y108" s="125">
        <v>768.00450049141023</v>
      </c>
      <c r="Z108" s="146">
        <v>3030.1536828172893</v>
      </c>
      <c r="AA108" s="150">
        <v>322.72469458987786</v>
      </c>
      <c r="AB108" s="148">
        <v>692.92577089796953</v>
      </c>
      <c r="AC108" s="154">
        <f t="shared" si="12"/>
        <v>4045.8041483051366</v>
      </c>
    </row>
    <row r="109" spans="1:29" ht="18.75">
      <c r="A109" s="133">
        <v>285</v>
      </c>
      <c r="B109" s="134" t="s">
        <v>140</v>
      </c>
      <c r="C109" s="130">
        <v>51241</v>
      </c>
      <c r="D109" s="124">
        <v>111.22519076520754</v>
      </c>
      <c r="E109" s="137">
        <v>72.764953845553364</v>
      </c>
      <c r="F109" s="140">
        <v>-15.822954274897056</v>
      </c>
      <c r="G109" s="139">
        <v>54.283191194551236</v>
      </c>
      <c r="H109" s="125">
        <v>214.97443453484513</v>
      </c>
      <c r="I109" s="126">
        <v>326.19960578443045</v>
      </c>
      <c r="J109" s="129">
        <v>-37.064479615932555</v>
      </c>
      <c r="K109" s="130">
        <v>152.12690849137451</v>
      </c>
      <c r="L109" s="127">
        <f t="shared" si="11"/>
        <v>441.26203465987237</v>
      </c>
      <c r="M109" s="152">
        <v>8</v>
      </c>
      <c r="N109" s="65">
        <f t="shared" si="13"/>
        <v>-2111.5370273328131</v>
      </c>
      <c r="O109" s="66">
        <f t="shared" si="14"/>
        <v>-0.82714580194360132</v>
      </c>
      <c r="P109" s="31"/>
      <c r="Q109" s="38">
        <f t="shared" si="15"/>
        <v>-0.84444292089462358</v>
      </c>
      <c r="R109" s="38">
        <f t="shared" si="16"/>
        <v>-0.68870367356521889</v>
      </c>
      <c r="S109" s="23"/>
      <c r="T109" s="33"/>
      <c r="U109" s="145">
        <v>285</v>
      </c>
      <c r="V109" s="134" t="s">
        <v>140</v>
      </c>
      <c r="W109" s="130">
        <v>51668</v>
      </c>
      <c r="X109" s="149">
        <v>1884.031653231857</v>
      </c>
      <c r="Y109" s="125">
        <v>212.94527421133901</v>
      </c>
      <c r="Z109" s="146">
        <v>2096.976927443196</v>
      </c>
      <c r="AA109" s="151">
        <v>-32.866280870171096</v>
      </c>
      <c r="AB109" s="148">
        <v>488.68841541966032</v>
      </c>
      <c r="AC109" s="154">
        <f t="shared" si="12"/>
        <v>2552.7990619926854</v>
      </c>
    </row>
    <row r="110" spans="1:29" ht="18.75">
      <c r="A110" s="133">
        <v>286</v>
      </c>
      <c r="B110" s="134" t="s">
        <v>141</v>
      </c>
      <c r="C110" s="130">
        <v>80454</v>
      </c>
      <c r="D110" s="124">
        <v>-27.521067939443657</v>
      </c>
      <c r="E110" s="137">
        <v>30.996954781614338</v>
      </c>
      <c r="F110" s="140">
        <v>-53.459305938797328</v>
      </c>
      <c r="G110" s="139">
        <v>-5.0587167822606709</v>
      </c>
      <c r="H110" s="125">
        <v>166.49460561314541</v>
      </c>
      <c r="I110" s="126">
        <v>138.97353767370174</v>
      </c>
      <c r="J110" s="129">
        <v>-92.178524374176547</v>
      </c>
      <c r="K110" s="130">
        <v>162.51833088922567</v>
      </c>
      <c r="L110" s="127">
        <f t="shared" si="11"/>
        <v>209.31334418875088</v>
      </c>
      <c r="M110" s="152">
        <v>8</v>
      </c>
      <c r="N110" s="65">
        <f t="shared" si="13"/>
        <v>-1981.05372448254</v>
      </c>
      <c r="O110" s="66">
        <f t="shared" si="14"/>
        <v>-0.90443914758281896</v>
      </c>
      <c r="P110" s="31"/>
      <c r="Q110" s="38">
        <f t="shared" si="15"/>
        <v>-0.9206700388797634</v>
      </c>
      <c r="R110" s="38">
        <f t="shared" si="16"/>
        <v>-0.69204817124368367</v>
      </c>
      <c r="S110" s="23"/>
      <c r="T110" s="33"/>
      <c r="U110" s="145">
        <v>286</v>
      </c>
      <c r="V110" s="134" t="s">
        <v>141</v>
      </c>
      <c r="W110" s="130">
        <v>81187</v>
      </c>
      <c r="X110" s="149">
        <v>1564.8314248981328</v>
      </c>
      <c r="Y110" s="125">
        <v>187.01032204368423</v>
      </c>
      <c r="Z110" s="146">
        <v>1751.8417469418168</v>
      </c>
      <c r="AA110" s="150">
        <v>-89.214135267961623</v>
      </c>
      <c r="AB110" s="148">
        <v>527.7394569974357</v>
      </c>
      <c r="AC110" s="154">
        <f t="shared" si="12"/>
        <v>2190.3670686712908</v>
      </c>
    </row>
    <row r="111" spans="1:29" ht="18.75">
      <c r="A111" s="133">
        <v>287</v>
      </c>
      <c r="B111" s="134" t="s">
        <v>142</v>
      </c>
      <c r="C111" s="130">
        <v>6380</v>
      </c>
      <c r="D111" s="124">
        <v>631.31363636363642</v>
      </c>
      <c r="E111" s="137">
        <v>211.32539184952978</v>
      </c>
      <c r="F111" s="140">
        <v>251.86990595611286</v>
      </c>
      <c r="G111" s="139">
        <v>168.11833855799372</v>
      </c>
      <c r="H111" s="125">
        <v>343.63479623824452</v>
      </c>
      <c r="I111" s="126">
        <v>974.94843260188088</v>
      </c>
      <c r="J111" s="129">
        <v>176.27758620689656</v>
      </c>
      <c r="K111" s="130">
        <v>226.1120106567258</v>
      </c>
      <c r="L111" s="127">
        <f t="shared" si="11"/>
        <v>1377.3380294655033</v>
      </c>
      <c r="M111" s="152">
        <v>15</v>
      </c>
      <c r="N111" s="65">
        <f t="shared" si="13"/>
        <v>-2301.7060295961855</v>
      </c>
      <c r="O111" s="66">
        <f t="shared" si="14"/>
        <v>-0.62562611174143357</v>
      </c>
      <c r="P111" s="31"/>
      <c r="Q111" s="38">
        <f t="shared" si="15"/>
        <v>-0.66872113386173782</v>
      </c>
      <c r="R111" s="38">
        <f t="shared" si="16"/>
        <v>-0.68673217696459521</v>
      </c>
      <c r="S111" s="23"/>
      <c r="T111" s="33"/>
      <c r="U111" s="145">
        <v>287</v>
      </c>
      <c r="V111" s="134" t="s">
        <v>142</v>
      </c>
      <c r="W111" s="130">
        <v>6404</v>
      </c>
      <c r="X111" s="149">
        <v>2325.591312217502</v>
      </c>
      <c r="Y111" s="125">
        <v>617.39277839749548</v>
      </c>
      <c r="Z111" s="146">
        <v>2942.9840906149975</v>
      </c>
      <c r="AA111" s="151">
        <v>14.274984384759525</v>
      </c>
      <c r="AB111" s="148">
        <v>721.78498406193205</v>
      </c>
      <c r="AC111" s="154">
        <f t="shared" si="12"/>
        <v>3679.044059061689</v>
      </c>
    </row>
    <row r="112" spans="1:29" ht="18.75">
      <c r="A112" s="133">
        <v>288</v>
      </c>
      <c r="B112" s="134" t="s">
        <v>143</v>
      </c>
      <c r="C112" s="130">
        <v>6442</v>
      </c>
      <c r="D112" s="124">
        <v>485.91307047500777</v>
      </c>
      <c r="E112" s="137">
        <v>657.46972989754738</v>
      </c>
      <c r="F112" s="140">
        <v>-75.060850667494563</v>
      </c>
      <c r="G112" s="139">
        <v>-96.495808755045019</v>
      </c>
      <c r="H112" s="125">
        <v>295.87022663769017</v>
      </c>
      <c r="I112" s="126">
        <v>781.78329711269794</v>
      </c>
      <c r="J112" s="129">
        <v>58.199472213598263</v>
      </c>
      <c r="K112" s="130">
        <v>207.36787412539582</v>
      </c>
      <c r="L112" s="127">
        <f t="shared" si="11"/>
        <v>1047.3506434516921</v>
      </c>
      <c r="M112" s="152">
        <v>15</v>
      </c>
      <c r="N112" s="65">
        <f t="shared" si="13"/>
        <v>-1998.0527464489364</v>
      </c>
      <c r="O112" s="66">
        <f t="shared" si="14"/>
        <v>-0.65608804175992363</v>
      </c>
      <c r="P112" s="31"/>
      <c r="Q112" s="38">
        <f t="shared" si="15"/>
        <v>-0.66894244960680038</v>
      </c>
      <c r="R112" s="38">
        <f t="shared" si="16"/>
        <v>-0.68977126695185786</v>
      </c>
      <c r="S112" s="23"/>
      <c r="T112" s="33"/>
      <c r="U112" s="145">
        <v>288</v>
      </c>
      <c r="V112" s="134" t="s">
        <v>143</v>
      </c>
      <c r="W112" s="130">
        <v>6416</v>
      </c>
      <c r="X112" s="149">
        <v>1782.5148304762088</v>
      </c>
      <c r="Y112" s="125">
        <v>578.95765726547779</v>
      </c>
      <c r="Z112" s="146">
        <v>2361.4724877416866</v>
      </c>
      <c r="AA112" s="150">
        <v>15.495480049875312</v>
      </c>
      <c r="AB112" s="148">
        <v>668.43542210906674</v>
      </c>
      <c r="AC112" s="154">
        <f t="shared" si="12"/>
        <v>3045.4033899006286</v>
      </c>
    </row>
    <row r="113" spans="1:29" ht="18.75">
      <c r="A113" s="133">
        <v>290</v>
      </c>
      <c r="B113" s="134" t="s">
        <v>144</v>
      </c>
      <c r="C113" s="130">
        <v>7928</v>
      </c>
      <c r="D113" s="124">
        <v>461.14581231079717</v>
      </c>
      <c r="E113" s="137">
        <v>399.62083753784054</v>
      </c>
      <c r="F113" s="140">
        <v>-8.2092583249243187</v>
      </c>
      <c r="G113" s="139">
        <v>69.734233097880931</v>
      </c>
      <c r="H113" s="125">
        <v>302.1989152371342</v>
      </c>
      <c r="I113" s="126">
        <v>763.34472754793137</v>
      </c>
      <c r="J113" s="129">
        <v>-69.194248234106965</v>
      </c>
      <c r="K113" s="130">
        <v>213.96392633208012</v>
      </c>
      <c r="L113" s="127">
        <f t="shared" si="11"/>
        <v>908.11440564590453</v>
      </c>
      <c r="M113" s="152">
        <v>18</v>
      </c>
      <c r="N113" s="65">
        <f t="shared" si="13"/>
        <v>-3590.4409679904884</v>
      </c>
      <c r="O113" s="66">
        <f t="shared" si="14"/>
        <v>-0.79813199344663555</v>
      </c>
      <c r="P113" s="31"/>
      <c r="Q113" s="38">
        <f t="shared" si="15"/>
        <v>-0.80372088353928339</v>
      </c>
      <c r="R113" s="38">
        <f t="shared" si="16"/>
        <v>-0.68609526930135822</v>
      </c>
      <c r="S113" s="23"/>
      <c r="T113" s="33"/>
      <c r="U113" s="145">
        <v>290</v>
      </c>
      <c r="V113" s="134" t="s">
        <v>144</v>
      </c>
      <c r="W113" s="130">
        <v>8042</v>
      </c>
      <c r="X113" s="149">
        <v>3146.388655857761</v>
      </c>
      <c r="Y113" s="125">
        <v>742.6890071788348</v>
      </c>
      <c r="Z113" s="146">
        <v>3889.0776630365954</v>
      </c>
      <c r="AA113" s="151">
        <v>-72.142874906739621</v>
      </c>
      <c r="AB113" s="148">
        <v>681.62058550653728</v>
      </c>
      <c r="AC113" s="154">
        <f t="shared" si="12"/>
        <v>4498.5553736363927</v>
      </c>
    </row>
    <row r="114" spans="1:29" ht="18.75">
      <c r="A114" s="133">
        <v>291</v>
      </c>
      <c r="B114" s="134" t="s">
        <v>145</v>
      </c>
      <c r="C114" s="130">
        <v>2158</v>
      </c>
      <c r="D114" s="124">
        <v>823.92029657089893</v>
      </c>
      <c r="E114" s="137">
        <v>-40.751158480074146</v>
      </c>
      <c r="F114" s="140">
        <v>445.88322520852643</v>
      </c>
      <c r="G114" s="139">
        <v>418.7882298424467</v>
      </c>
      <c r="H114" s="125">
        <v>8.8721037998146439</v>
      </c>
      <c r="I114" s="126">
        <v>832.79240037071361</v>
      </c>
      <c r="J114" s="129">
        <v>-42.68952734012975</v>
      </c>
      <c r="K114" s="130">
        <v>208.09268296525406</v>
      </c>
      <c r="L114" s="127">
        <f t="shared" si="11"/>
        <v>998.19555599583794</v>
      </c>
      <c r="M114" s="152">
        <v>6</v>
      </c>
      <c r="N114" s="65">
        <f t="shared" si="13"/>
        <v>-3311.3047367658919</v>
      </c>
      <c r="O114" s="66">
        <f t="shared" si="14"/>
        <v>-0.7683732478978097</v>
      </c>
      <c r="P114" s="31"/>
      <c r="Q114" s="38">
        <f t="shared" si="15"/>
        <v>-0.77308883768664927</v>
      </c>
      <c r="R114" s="38">
        <f t="shared" si="16"/>
        <v>-0.69570800572359803</v>
      </c>
      <c r="S114" s="23"/>
      <c r="T114" s="33"/>
      <c r="U114" s="145">
        <v>291</v>
      </c>
      <c r="V114" s="134" t="s">
        <v>145</v>
      </c>
      <c r="W114" s="130">
        <v>2161</v>
      </c>
      <c r="X114" s="149">
        <v>3010.7476253876625</v>
      </c>
      <c r="Y114" s="125">
        <v>659.37768656449805</v>
      </c>
      <c r="Z114" s="146">
        <v>3670.1253119521607</v>
      </c>
      <c r="AA114" s="150">
        <v>-44.483572420175847</v>
      </c>
      <c r="AB114" s="148">
        <v>683.85855322974487</v>
      </c>
      <c r="AC114" s="154">
        <f t="shared" si="12"/>
        <v>4309.5002927617297</v>
      </c>
    </row>
    <row r="115" spans="1:29" ht="18.75">
      <c r="A115" s="133">
        <v>297</v>
      </c>
      <c r="B115" s="134" t="s">
        <v>146</v>
      </c>
      <c r="C115" s="130">
        <v>121543</v>
      </c>
      <c r="D115" s="124">
        <v>-33.327958006631398</v>
      </c>
      <c r="E115" s="137">
        <v>104.40630887833936</v>
      </c>
      <c r="F115" s="140">
        <v>-97.128283817249866</v>
      </c>
      <c r="G115" s="139">
        <v>-40.605983067720892</v>
      </c>
      <c r="H115" s="125">
        <v>211.88189365080672</v>
      </c>
      <c r="I115" s="126">
        <v>178.55393564417531</v>
      </c>
      <c r="J115" s="129">
        <v>-14.553195165496984</v>
      </c>
      <c r="K115" s="130">
        <v>157.95313065902127</v>
      </c>
      <c r="L115" s="127">
        <f t="shared" si="11"/>
        <v>321.95387113769959</v>
      </c>
      <c r="M115" s="152">
        <v>11</v>
      </c>
      <c r="N115" s="65">
        <f t="shared" si="13"/>
        <v>-1714.2211153876842</v>
      </c>
      <c r="O115" s="66">
        <f t="shared" si="14"/>
        <v>-0.84188300452158316</v>
      </c>
      <c r="P115" s="31"/>
      <c r="Q115" s="38">
        <f t="shared" si="15"/>
        <v>-0.88345925299728822</v>
      </c>
      <c r="R115" s="38">
        <f t="shared" si="16"/>
        <v>-0.69463259255173693</v>
      </c>
      <c r="S115" s="23"/>
      <c r="T115" s="33"/>
      <c r="U115" s="145">
        <v>297</v>
      </c>
      <c r="V115" s="134" t="s">
        <v>146</v>
      </c>
      <c r="W115" s="130">
        <v>120210</v>
      </c>
      <c r="X115" s="149">
        <v>1227.381503749906</v>
      </c>
      <c r="Y115" s="125">
        <v>304.73443197530844</v>
      </c>
      <c r="Z115" s="146">
        <v>1532.1159357252145</v>
      </c>
      <c r="AA115" s="151">
        <v>-13.196971965726645</v>
      </c>
      <c r="AB115" s="148">
        <v>517.25602276589564</v>
      </c>
      <c r="AC115" s="154">
        <f t="shared" si="12"/>
        <v>2036.1749865253837</v>
      </c>
    </row>
    <row r="116" spans="1:29" ht="18.75">
      <c r="A116" s="133">
        <v>300</v>
      </c>
      <c r="B116" s="134" t="s">
        <v>147</v>
      </c>
      <c r="C116" s="130">
        <v>3528</v>
      </c>
      <c r="D116" s="124">
        <v>776.37981859410434</v>
      </c>
      <c r="E116" s="137">
        <v>193.99914965986395</v>
      </c>
      <c r="F116" s="140">
        <v>375.72562358276645</v>
      </c>
      <c r="G116" s="138">
        <v>206.65504535147392</v>
      </c>
      <c r="H116" s="125">
        <v>515.64427437641723</v>
      </c>
      <c r="I116" s="126">
        <v>1292.0240929705215</v>
      </c>
      <c r="J116" s="129">
        <v>334.21258503401361</v>
      </c>
      <c r="K116" s="130">
        <v>220.50757950906166</v>
      </c>
      <c r="L116" s="127">
        <f t="shared" si="11"/>
        <v>1846.7442575135965</v>
      </c>
      <c r="M116" s="152">
        <v>14</v>
      </c>
      <c r="N116" s="65">
        <f t="shared" si="13"/>
        <v>-2668.020610134382</v>
      </c>
      <c r="O116" s="66">
        <f t="shared" si="14"/>
        <v>-0.59095449892705476</v>
      </c>
      <c r="P116" s="31"/>
      <c r="Q116" s="38">
        <f t="shared" si="15"/>
        <v>-0.63467394467309779</v>
      </c>
      <c r="R116" s="38">
        <f t="shared" si="16"/>
        <v>-0.68779819224004723</v>
      </c>
      <c r="S116" s="23"/>
      <c r="T116" s="33"/>
      <c r="U116" s="145">
        <v>300</v>
      </c>
      <c r="V116" s="134" t="s">
        <v>147</v>
      </c>
      <c r="W116" s="130">
        <v>3534</v>
      </c>
      <c r="X116" s="149">
        <v>2584.0923372494931</v>
      </c>
      <c r="Y116" s="125">
        <v>952.54041623530361</v>
      </c>
      <c r="Z116" s="146">
        <v>3536.6327534847965</v>
      </c>
      <c r="AA116" s="150">
        <v>271.83389926428976</v>
      </c>
      <c r="AB116" s="148">
        <v>706.29821489889184</v>
      </c>
      <c r="AC116" s="154">
        <f t="shared" si="12"/>
        <v>4514.7648676479785</v>
      </c>
    </row>
    <row r="117" spans="1:29" ht="18.75">
      <c r="A117" s="133">
        <v>301</v>
      </c>
      <c r="B117" s="134" t="s">
        <v>148</v>
      </c>
      <c r="C117" s="130">
        <v>20197</v>
      </c>
      <c r="D117" s="124">
        <v>139.33004901718076</v>
      </c>
      <c r="E117" s="137">
        <v>156.1749764816557</v>
      </c>
      <c r="F117" s="140">
        <v>22.95152745457246</v>
      </c>
      <c r="G117" s="139">
        <v>-39.796454919047385</v>
      </c>
      <c r="H117" s="125">
        <v>544.31271971084811</v>
      </c>
      <c r="I117" s="126">
        <v>683.64276872802895</v>
      </c>
      <c r="J117" s="129">
        <v>-126.85879090954101</v>
      </c>
      <c r="K117" s="130">
        <v>221.13629742602137</v>
      </c>
      <c r="L117" s="127">
        <f t="shared" si="11"/>
        <v>777.92027524450941</v>
      </c>
      <c r="M117" s="152">
        <v>14</v>
      </c>
      <c r="N117" s="65">
        <f t="shared" si="13"/>
        <v>-2765.4728329232307</v>
      </c>
      <c r="O117" s="66">
        <f t="shared" si="14"/>
        <v>-0.7804589410496523</v>
      </c>
      <c r="P117" s="31"/>
      <c r="Q117" s="38">
        <f t="shared" si="15"/>
        <v>-0.77045994720283417</v>
      </c>
      <c r="R117" s="38">
        <f t="shared" si="16"/>
        <v>-0.67982914326491695</v>
      </c>
      <c r="S117" s="23"/>
      <c r="T117" s="33"/>
      <c r="U117" s="145">
        <v>301</v>
      </c>
      <c r="V117" s="134" t="s">
        <v>148</v>
      </c>
      <c r="W117" s="130">
        <v>20456</v>
      </c>
      <c r="X117" s="149">
        <v>2062.3569816168747</v>
      </c>
      <c r="Y117" s="125">
        <v>915.95883036097257</v>
      </c>
      <c r="Z117" s="146">
        <v>2978.3158119778473</v>
      </c>
      <c r="AA117" s="151">
        <v>-125.60485921001174</v>
      </c>
      <c r="AB117" s="148">
        <v>690.68215539990501</v>
      </c>
      <c r="AC117" s="154">
        <f t="shared" si="12"/>
        <v>3543.3931081677401</v>
      </c>
    </row>
    <row r="118" spans="1:29" ht="18.75">
      <c r="A118" s="133">
        <v>304</v>
      </c>
      <c r="B118" s="134" t="s">
        <v>149</v>
      </c>
      <c r="C118" s="130">
        <v>971</v>
      </c>
      <c r="D118" s="124">
        <v>-254.65808444902163</v>
      </c>
      <c r="E118" s="137">
        <v>221.0195674562307</v>
      </c>
      <c r="F118" s="140">
        <v>-380.61688980432541</v>
      </c>
      <c r="G118" s="138">
        <v>-95.06076210092688</v>
      </c>
      <c r="H118" s="125">
        <v>-70.205973223480953</v>
      </c>
      <c r="I118" s="126">
        <v>-324.86405767250255</v>
      </c>
      <c r="J118" s="129">
        <v>-229.46652935118433</v>
      </c>
      <c r="K118" s="130">
        <v>185.81965591302097</v>
      </c>
      <c r="L118" s="127">
        <f t="shared" si="11"/>
        <v>-368.51093111066598</v>
      </c>
      <c r="M118" s="152">
        <v>2</v>
      </c>
      <c r="N118" s="65">
        <f t="shared" si="13"/>
        <v>-2835.3031074636301</v>
      </c>
      <c r="O118" s="66">
        <f t="shared" si="14"/>
        <v>-1.1493887221806791</v>
      </c>
      <c r="P118" s="31"/>
      <c r="Q118" s="38">
        <f t="shared" si="15"/>
        <v>-1.1589728686737184</v>
      </c>
      <c r="R118" s="38">
        <f t="shared" si="16"/>
        <v>-0.69977741073515431</v>
      </c>
      <c r="S118" s="23"/>
      <c r="T118" s="33"/>
      <c r="U118" s="145">
        <v>304</v>
      </c>
      <c r="V118" s="134" t="s">
        <v>149</v>
      </c>
      <c r="W118" s="130">
        <v>962</v>
      </c>
      <c r="X118" s="149">
        <v>1871.3601098704166</v>
      </c>
      <c r="Y118" s="125">
        <v>172.15876465694183</v>
      </c>
      <c r="Z118" s="146">
        <v>2043.5188745273583</v>
      </c>
      <c r="AA118" s="150">
        <v>-195.66632016632016</v>
      </c>
      <c r="AB118" s="148">
        <v>618.9396219919264</v>
      </c>
      <c r="AC118" s="154">
        <f t="shared" si="12"/>
        <v>2466.7921763529644</v>
      </c>
    </row>
    <row r="119" spans="1:29" ht="18.75">
      <c r="A119" s="133">
        <v>305</v>
      </c>
      <c r="B119" s="134" t="s">
        <v>150</v>
      </c>
      <c r="C119" s="130">
        <v>15165</v>
      </c>
      <c r="D119" s="124">
        <v>714.06455654467527</v>
      </c>
      <c r="E119" s="137">
        <v>429.10121991427627</v>
      </c>
      <c r="F119" s="140">
        <v>127.69851632047478</v>
      </c>
      <c r="G119" s="139">
        <v>157.26482030992418</v>
      </c>
      <c r="H119" s="125">
        <v>282.05657764589517</v>
      </c>
      <c r="I119" s="126">
        <v>996.12113419057039</v>
      </c>
      <c r="J119" s="129">
        <v>-47.307352456313879</v>
      </c>
      <c r="K119" s="130">
        <v>182.06949598575849</v>
      </c>
      <c r="L119" s="127">
        <f t="shared" si="11"/>
        <v>1130.883277720015</v>
      </c>
      <c r="M119" s="152">
        <v>17</v>
      </c>
      <c r="N119" s="65">
        <f t="shared" si="13"/>
        <v>-2441.3918903865138</v>
      </c>
      <c r="O119" s="66">
        <f t="shared" si="14"/>
        <v>-0.68342772476862823</v>
      </c>
      <c r="P119" s="31"/>
      <c r="Q119" s="38">
        <f t="shared" si="15"/>
        <v>-0.67054859841970105</v>
      </c>
      <c r="R119" s="38">
        <f t="shared" si="16"/>
        <v>-0.69537447700312849</v>
      </c>
      <c r="S119" s="23"/>
      <c r="T119" s="33"/>
      <c r="U119" s="145">
        <v>305</v>
      </c>
      <c r="V119" s="134" t="s">
        <v>150</v>
      </c>
      <c r="W119" s="130">
        <v>15213</v>
      </c>
      <c r="X119" s="149">
        <v>2306.4723727488799</v>
      </c>
      <c r="Y119" s="125">
        <v>717.10296920570647</v>
      </c>
      <c r="Z119" s="146">
        <v>3023.5753419545863</v>
      </c>
      <c r="AA119" s="151">
        <v>-48.983172286859926</v>
      </c>
      <c r="AB119" s="148">
        <v>597.6829984388022</v>
      </c>
      <c r="AC119" s="154">
        <f t="shared" si="12"/>
        <v>3572.2751681065288</v>
      </c>
    </row>
    <row r="120" spans="1:29" ht="18.75">
      <c r="A120" s="133">
        <v>309</v>
      </c>
      <c r="B120" s="134" t="s">
        <v>151</v>
      </c>
      <c r="C120" s="130">
        <v>6506</v>
      </c>
      <c r="D120" s="124">
        <v>-34.978327697509989</v>
      </c>
      <c r="E120" s="137">
        <v>127.05979096218874</v>
      </c>
      <c r="F120" s="140">
        <v>-81.913157085766983</v>
      </c>
      <c r="G120" s="139">
        <v>-80.124961573931756</v>
      </c>
      <c r="H120" s="125">
        <v>582.09483553642792</v>
      </c>
      <c r="I120" s="126">
        <v>547.11650783891787</v>
      </c>
      <c r="J120" s="129">
        <v>-60.879495849984629</v>
      </c>
      <c r="K120" s="130">
        <v>192.24507651890352</v>
      </c>
      <c r="L120" s="127">
        <f t="shared" si="11"/>
        <v>678.48208850783681</v>
      </c>
      <c r="M120" s="152">
        <v>12</v>
      </c>
      <c r="N120" s="65">
        <f t="shared" si="13"/>
        <v>-3027.7954175675686</v>
      </c>
      <c r="O120" s="66">
        <f t="shared" si="14"/>
        <v>-0.81693705142271311</v>
      </c>
      <c r="P120" s="31"/>
      <c r="Q120" s="38">
        <f t="shared" si="15"/>
        <v>-0.82699609620372327</v>
      </c>
      <c r="R120" s="38">
        <f t="shared" si="16"/>
        <v>-0.69396547694711597</v>
      </c>
      <c r="S120" s="23"/>
      <c r="T120" s="33"/>
      <c r="U120" s="145">
        <v>309</v>
      </c>
      <c r="V120" s="134" t="s">
        <v>151</v>
      </c>
      <c r="W120" s="130">
        <v>6552</v>
      </c>
      <c r="X120" s="149">
        <v>2167.1116405746925</v>
      </c>
      <c r="Y120" s="125">
        <v>995.34016446193255</v>
      </c>
      <c r="Z120" s="146">
        <v>3162.4518050366255</v>
      </c>
      <c r="AA120" s="150">
        <v>-84.355311355311358</v>
      </c>
      <c r="AB120" s="148">
        <v>628.18101239409111</v>
      </c>
      <c r="AC120" s="154">
        <f t="shared" si="12"/>
        <v>3706.2775060754057</v>
      </c>
    </row>
    <row r="121" spans="1:29" ht="18.75">
      <c r="A121" s="133">
        <v>312</v>
      </c>
      <c r="B121" s="134" t="s">
        <v>152</v>
      </c>
      <c r="C121" s="130">
        <v>1232</v>
      </c>
      <c r="D121" s="124">
        <v>548.93506493506493</v>
      </c>
      <c r="E121" s="137">
        <v>529.59659090909088</v>
      </c>
      <c r="F121" s="140">
        <v>49.745129870129873</v>
      </c>
      <c r="G121" s="139">
        <v>-30.406655844155843</v>
      </c>
      <c r="H121" s="125">
        <v>51.18181818181818</v>
      </c>
      <c r="I121" s="126">
        <v>600.11688311688317</v>
      </c>
      <c r="J121" s="129">
        <v>-257.03003246753246</v>
      </c>
      <c r="K121" s="130">
        <v>237.46261636058128</v>
      </c>
      <c r="L121" s="127">
        <f t="shared" si="11"/>
        <v>580.54946700993196</v>
      </c>
      <c r="M121" s="152">
        <v>13</v>
      </c>
      <c r="N121" s="65">
        <f t="shared" si="13"/>
        <v>-3340.7402281042478</v>
      </c>
      <c r="O121" s="66">
        <f t="shared" si="14"/>
        <v>-0.85194935540384054</v>
      </c>
      <c r="P121" s="31"/>
      <c r="Q121" s="38">
        <f t="shared" si="15"/>
        <v>-0.82405914864461605</v>
      </c>
      <c r="R121" s="38">
        <f t="shared" si="16"/>
        <v>-0.67504371674384622</v>
      </c>
      <c r="S121" s="23"/>
      <c r="T121" s="33"/>
      <c r="U121" s="145">
        <v>312</v>
      </c>
      <c r="V121" s="134" t="s">
        <v>152</v>
      </c>
      <c r="W121" s="130">
        <v>1288</v>
      </c>
      <c r="X121" s="149">
        <v>2606.91508500381</v>
      </c>
      <c r="Y121" s="125">
        <v>803.98624060534871</v>
      </c>
      <c r="Z121" s="146">
        <v>3410.9013256091589</v>
      </c>
      <c r="AA121" s="151">
        <v>-220.3641304347826</v>
      </c>
      <c r="AB121" s="148">
        <v>730.75249993980344</v>
      </c>
      <c r="AC121" s="154">
        <f t="shared" si="12"/>
        <v>3921.2896951141797</v>
      </c>
    </row>
    <row r="122" spans="1:29" ht="18.75">
      <c r="A122" s="133">
        <v>316</v>
      </c>
      <c r="B122" s="134" t="s">
        <v>153</v>
      </c>
      <c r="C122" s="130">
        <v>4245</v>
      </c>
      <c r="D122" s="124">
        <v>-36.278445229681978</v>
      </c>
      <c r="E122" s="137">
        <v>25.846171967020023</v>
      </c>
      <c r="F122" s="140">
        <v>-26.098704358068314</v>
      </c>
      <c r="G122" s="139">
        <v>-36.025912838633687</v>
      </c>
      <c r="H122" s="125">
        <v>432.60306242638399</v>
      </c>
      <c r="I122" s="126">
        <v>396.32461719670198</v>
      </c>
      <c r="J122" s="129">
        <v>-257.82073027090695</v>
      </c>
      <c r="K122" s="130">
        <v>194.75501448889324</v>
      </c>
      <c r="L122" s="127">
        <f t="shared" si="11"/>
        <v>333.25890141468824</v>
      </c>
      <c r="M122" s="152">
        <v>7</v>
      </c>
      <c r="N122" s="65">
        <f t="shared" si="13"/>
        <v>-1822.8885781180397</v>
      </c>
      <c r="O122" s="66">
        <f t="shared" si="14"/>
        <v>-0.84543779839822886</v>
      </c>
      <c r="P122" s="31"/>
      <c r="Q122" s="38">
        <f t="shared" si="15"/>
        <v>-0.77700300742980222</v>
      </c>
      <c r="R122" s="38">
        <f t="shared" si="16"/>
        <v>-0.69257233166306376</v>
      </c>
      <c r="S122" s="23"/>
      <c r="T122" s="33"/>
      <c r="U122" s="145">
        <v>316</v>
      </c>
      <c r="V122" s="134" t="s">
        <v>153</v>
      </c>
      <c r="W122" s="130">
        <v>4326</v>
      </c>
      <c r="X122" s="149">
        <v>1153.3297237297361</v>
      </c>
      <c r="Y122" s="125">
        <v>623.93468073052577</v>
      </c>
      <c r="Z122" s="146">
        <v>1777.2644044602619</v>
      </c>
      <c r="AA122" s="150">
        <v>-254.6155802126676</v>
      </c>
      <c r="AB122" s="148">
        <v>633.49865528513385</v>
      </c>
      <c r="AC122" s="154">
        <f t="shared" si="12"/>
        <v>2156.1474795327281</v>
      </c>
    </row>
    <row r="123" spans="1:29" ht="18.75">
      <c r="A123" s="133">
        <v>317</v>
      </c>
      <c r="B123" s="134" t="s">
        <v>154</v>
      </c>
      <c r="C123" s="130">
        <v>2533</v>
      </c>
      <c r="D123" s="124">
        <v>1229.1271219897355</v>
      </c>
      <c r="E123" s="137">
        <v>721.83339913146472</v>
      </c>
      <c r="F123" s="140">
        <v>334.79194630872485</v>
      </c>
      <c r="G123" s="139">
        <v>172.50177654954598</v>
      </c>
      <c r="H123" s="125">
        <v>569.65021713383339</v>
      </c>
      <c r="I123" s="126">
        <v>1798.7773391235689</v>
      </c>
      <c r="J123" s="129">
        <v>32.08251085669167</v>
      </c>
      <c r="K123" s="130">
        <v>234.78039418642808</v>
      </c>
      <c r="L123" s="127">
        <f t="shared" si="11"/>
        <v>2065.6402441666887</v>
      </c>
      <c r="M123" s="152">
        <v>17</v>
      </c>
      <c r="N123" s="65">
        <f t="shared" si="13"/>
        <v>-2845.7451720065555</v>
      </c>
      <c r="O123" s="66">
        <f t="shared" si="14"/>
        <v>-0.57941801159312123</v>
      </c>
      <c r="P123" s="31"/>
      <c r="Q123" s="38">
        <f t="shared" si="15"/>
        <v>-0.56625219703277385</v>
      </c>
      <c r="R123" s="38">
        <f t="shared" si="16"/>
        <v>-0.68466619862813971</v>
      </c>
      <c r="S123" s="23"/>
      <c r="T123" s="33"/>
      <c r="U123" s="145">
        <v>317</v>
      </c>
      <c r="V123" s="134" t="s">
        <v>154</v>
      </c>
      <c r="W123" s="130">
        <v>2538</v>
      </c>
      <c r="X123" s="149">
        <v>2908.3852680002597</v>
      </c>
      <c r="Y123" s="125">
        <v>1238.6728307804358</v>
      </c>
      <c r="Z123" s="146">
        <v>4147.0580987806961</v>
      </c>
      <c r="AA123" s="151">
        <v>19.781717888100868</v>
      </c>
      <c r="AB123" s="148">
        <v>744.54559950444764</v>
      </c>
      <c r="AC123" s="154">
        <f t="shared" si="12"/>
        <v>4911.3854161732443</v>
      </c>
    </row>
    <row r="124" spans="1:29" ht="18.75">
      <c r="A124" s="133">
        <v>320</v>
      </c>
      <c r="B124" s="134" t="s">
        <v>155</v>
      </c>
      <c r="C124" s="130">
        <v>7105</v>
      </c>
      <c r="D124" s="124">
        <v>566.70274454609432</v>
      </c>
      <c r="E124" s="137">
        <v>200.54637579169599</v>
      </c>
      <c r="F124" s="140">
        <v>171.19901477832514</v>
      </c>
      <c r="G124" s="139">
        <v>194.95735397607319</v>
      </c>
      <c r="H124" s="125">
        <v>367.65193525686135</v>
      </c>
      <c r="I124" s="126">
        <v>934.35467980295562</v>
      </c>
      <c r="J124" s="129">
        <v>-48.235186488388457</v>
      </c>
      <c r="K124" s="130">
        <v>187.64811030375134</v>
      </c>
      <c r="L124" s="127">
        <f t="shared" si="11"/>
        <v>1073.7676036183186</v>
      </c>
      <c r="M124" s="152">
        <v>19</v>
      </c>
      <c r="N124" s="65">
        <f t="shared" si="13"/>
        <v>-3133.4812490653721</v>
      </c>
      <c r="O124" s="66">
        <f t="shared" si="14"/>
        <v>-0.74478153272692893</v>
      </c>
      <c r="P124" s="31"/>
      <c r="Q124" s="38">
        <f t="shared" si="15"/>
        <v>-0.74351309001597654</v>
      </c>
      <c r="R124" s="38">
        <f t="shared" si="16"/>
        <v>-0.69079838487046641</v>
      </c>
      <c r="S124" s="23"/>
      <c r="T124" s="33"/>
      <c r="U124" s="145">
        <v>320</v>
      </c>
      <c r="V124" s="134" t="s">
        <v>155</v>
      </c>
      <c r="W124" s="130">
        <v>7191</v>
      </c>
      <c r="X124" s="149">
        <v>3012.7618445914709</v>
      </c>
      <c r="Y124" s="125">
        <v>630.13236728529318</v>
      </c>
      <c r="Z124" s="146">
        <v>3642.8942118767641</v>
      </c>
      <c r="AA124" s="150">
        <v>-42.524822695035461</v>
      </c>
      <c r="AB124" s="148">
        <v>606.8794635019616</v>
      </c>
      <c r="AC124" s="154">
        <f t="shared" si="12"/>
        <v>4207.2488526836905</v>
      </c>
    </row>
    <row r="125" spans="1:29" ht="18.75">
      <c r="A125" s="133">
        <v>322</v>
      </c>
      <c r="B125" s="134" t="s">
        <v>156</v>
      </c>
      <c r="C125" s="130">
        <v>6614</v>
      </c>
      <c r="D125" s="124">
        <v>1087.6953432113698</v>
      </c>
      <c r="E125" s="137">
        <v>712.65255518596916</v>
      </c>
      <c r="F125" s="140">
        <v>188.63032960387056</v>
      </c>
      <c r="G125" s="139">
        <v>186.41245842153009</v>
      </c>
      <c r="H125" s="125">
        <v>302.14544904747504</v>
      </c>
      <c r="I125" s="126">
        <v>1389.8407922588449</v>
      </c>
      <c r="J125" s="129">
        <v>-78.016480193528878</v>
      </c>
      <c r="K125" s="130">
        <v>192.98510419181133</v>
      </c>
      <c r="L125" s="127">
        <f t="shared" si="11"/>
        <v>1504.8094162571274</v>
      </c>
      <c r="M125" s="152">
        <v>2</v>
      </c>
      <c r="N125" s="65">
        <f t="shared" si="13"/>
        <v>-2296.1964062601742</v>
      </c>
      <c r="O125" s="66">
        <f t="shared" si="14"/>
        <v>-0.60410231225046285</v>
      </c>
      <c r="P125" s="31"/>
      <c r="Q125" s="38">
        <f t="shared" si="15"/>
        <v>-0.57304924746205987</v>
      </c>
      <c r="R125" s="38">
        <f t="shared" si="16"/>
        <v>-0.6890320607939624</v>
      </c>
      <c r="S125" s="23"/>
      <c r="T125" s="33"/>
      <c r="U125" s="145">
        <v>322</v>
      </c>
      <c r="V125" s="134" t="s">
        <v>156</v>
      </c>
      <c r="W125" s="130">
        <v>6609</v>
      </c>
      <c r="X125" s="149">
        <v>2468.2285477650189</v>
      </c>
      <c r="Y125" s="125">
        <v>787.04336356704744</v>
      </c>
      <c r="Z125" s="146">
        <v>3255.2719113320668</v>
      </c>
      <c r="AA125" s="151">
        <v>-74.860947193221364</v>
      </c>
      <c r="AB125" s="148">
        <v>620.59485837845637</v>
      </c>
      <c r="AC125" s="154">
        <f t="shared" si="12"/>
        <v>3801.0058225173016</v>
      </c>
    </row>
    <row r="126" spans="1:29" ht="18.75">
      <c r="A126" s="133">
        <v>398</v>
      </c>
      <c r="B126" s="134" t="s">
        <v>157</v>
      </c>
      <c r="C126" s="130">
        <v>120027</v>
      </c>
      <c r="D126" s="124">
        <v>427.42432119439792</v>
      </c>
      <c r="E126" s="137">
        <v>163.97690519633082</v>
      </c>
      <c r="F126" s="140">
        <v>107.09637831487915</v>
      </c>
      <c r="G126" s="139">
        <v>156.35103768318794</v>
      </c>
      <c r="H126" s="125">
        <v>205.05650395327717</v>
      </c>
      <c r="I126" s="126">
        <v>632.48082514767509</v>
      </c>
      <c r="J126" s="129">
        <v>-33.97107317520225</v>
      </c>
      <c r="K126" s="130">
        <v>151.36855530921949</v>
      </c>
      <c r="L126" s="127">
        <f t="shared" si="11"/>
        <v>749.87830728169229</v>
      </c>
      <c r="M126" s="152">
        <v>7</v>
      </c>
      <c r="N126" s="65">
        <f t="shared" si="13"/>
        <v>-1298.170208345749</v>
      </c>
      <c r="O126" s="66">
        <f t="shared" si="14"/>
        <v>-0.63385715642973472</v>
      </c>
      <c r="P126" s="31"/>
      <c r="Q126" s="38">
        <f t="shared" si="15"/>
        <v>-0.60157164234544014</v>
      </c>
      <c r="R126" s="38">
        <f t="shared" si="16"/>
        <v>-0.69283166431352639</v>
      </c>
      <c r="S126" s="23"/>
      <c r="T126" s="33"/>
      <c r="U126" s="145">
        <v>398</v>
      </c>
      <c r="V126" s="134" t="s">
        <v>157</v>
      </c>
      <c r="W126" s="130">
        <v>119984</v>
      </c>
      <c r="X126" s="149">
        <v>1314.3240190544627</v>
      </c>
      <c r="Y126" s="125">
        <v>273.11526079730015</v>
      </c>
      <c r="Z126" s="146">
        <v>1587.4392798517629</v>
      </c>
      <c r="AA126" s="150">
        <v>-32.17774036538205</v>
      </c>
      <c r="AB126" s="148">
        <v>492.78697614106045</v>
      </c>
      <c r="AC126" s="154">
        <f t="shared" si="12"/>
        <v>2048.0485156274412</v>
      </c>
    </row>
    <row r="127" spans="1:29" ht="18.75">
      <c r="A127" s="133">
        <v>399</v>
      </c>
      <c r="B127" s="134" t="s">
        <v>158</v>
      </c>
      <c r="C127" s="130">
        <v>7916</v>
      </c>
      <c r="D127" s="124">
        <v>190.18961596766044</v>
      </c>
      <c r="E127" s="137">
        <v>532.20123799898943</v>
      </c>
      <c r="F127" s="140">
        <v>-148.32971197574531</v>
      </c>
      <c r="G127" s="138">
        <v>-193.68191005558361</v>
      </c>
      <c r="H127" s="125">
        <v>406.98168266801417</v>
      </c>
      <c r="I127" s="126">
        <v>597.17129863567459</v>
      </c>
      <c r="J127" s="129">
        <v>-48.030697321879735</v>
      </c>
      <c r="K127" s="130">
        <v>164.79457243785541</v>
      </c>
      <c r="L127" s="127">
        <f t="shared" si="11"/>
        <v>713.93517375165027</v>
      </c>
      <c r="M127" s="152">
        <v>15</v>
      </c>
      <c r="N127" s="65">
        <f t="shared" si="13"/>
        <v>-1722.5972345581331</v>
      </c>
      <c r="O127" s="66">
        <f t="shared" si="14"/>
        <v>-0.70698720389813918</v>
      </c>
      <c r="P127" s="31"/>
      <c r="Q127" s="38">
        <f t="shared" si="15"/>
        <v>-0.68951982964761582</v>
      </c>
      <c r="R127" s="38">
        <f t="shared" si="16"/>
        <v>-0.70111158336363033</v>
      </c>
      <c r="S127" s="23"/>
      <c r="T127" s="33"/>
      <c r="U127" s="145">
        <v>399</v>
      </c>
      <c r="V127" s="134" t="s">
        <v>158</v>
      </c>
      <c r="W127" s="130">
        <v>7996</v>
      </c>
      <c r="X127" s="149">
        <v>1457.8932107934997</v>
      </c>
      <c r="Y127" s="125">
        <v>465.48662360270674</v>
      </c>
      <c r="Z127" s="146">
        <v>1923.3798343962064</v>
      </c>
      <c r="AA127" s="151">
        <v>-38.205602801400701</v>
      </c>
      <c r="AB127" s="148">
        <v>551.35817671497773</v>
      </c>
      <c r="AC127" s="154">
        <f t="shared" si="12"/>
        <v>2436.5324083097835</v>
      </c>
    </row>
    <row r="128" spans="1:29" ht="18.75">
      <c r="A128" s="133">
        <v>400</v>
      </c>
      <c r="B128" s="134" t="s">
        <v>159</v>
      </c>
      <c r="C128" s="130">
        <v>8456</v>
      </c>
      <c r="D128" s="124">
        <v>839.43625827814571</v>
      </c>
      <c r="E128" s="137">
        <v>399.42537842951748</v>
      </c>
      <c r="F128" s="140">
        <v>248.06977294228949</v>
      </c>
      <c r="G128" s="139">
        <v>191.94110690633869</v>
      </c>
      <c r="H128" s="125">
        <v>358.13895458845792</v>
      </c>
      <c r="I128" s="126">
        <v>1197.5752128666036</v>
      </c>
      <c r="J128" s="129">
        <v>115.69642857142857</v>
      </c>
      <c r="K128" s="130">
        <v>203.34052953472766</v>
      </c>
      <c r="L128" s="127">
        <f t="shared" si="11"/>
        <v>1516.6121709727599</v>
      </c>
      <c r="M128" s="152">
        <v>2</v>
      </c>
      <c r="N128" s="65">
        <f t="shared" si="13"/>
        <v>-1528.3297203281822</v>
      </c>
      <c r="O128" s="66">
        <f t="shared" si="14"/>
        <v>-0.50192410065178883</v>
      </c>
      <c r="P128" s="31"/>
      <c r="Q128" s="38">
        <f t="shared" si="15"/>
        <v>-0.47762372512815288</v>
      </c>
      <c r="R128" s="38">
        <f t="shared" si="16"/>
        <v>-0.68225125282773846</v>
      </c>
      <c r="S128" s="23"/>
      <c r="T128" s="33"/>
      <c r="U128" s="145">
        <v>400</v>
      </c>
      <c r="V128" s="134" t="s">
        <v>159</v>
      </c>
      <c r="W128" s="130">
        <v>8468</v>
      </c>
      <c r="X128" s="149">
        <v>1652.9279726524169</v>
      </c>
      <c r="Y128" s="125">
        <v>639.62486803775573</v>
      </c>
      <c r="Z128" s="146">
        <v>2292.5528406901726</v>
      </c>
      <c r="AA128" s="150">
        <v>112.44780349551252</v>
      </c>
      <c r="AB128" s="148">
        <v>639.94124711525751</v>
      </c>
      <c r="AC128" s="154">
        <f t="shared" si="12"/>
        <v>3044.9418913009422</v>
      </c>
    </row>
    <row r="129" spans="1:29" ht="18.75">
      <c r="A129" s="133">
        <v>402</v>
      </c>
      <c r="B129" s="134" t="s">
        <v>160</v>
      </c>
      <c r="C129" s="130">
        <v>9247</v>
      </c>
      <c r="D129" s="124">
        <v>68.083378392992316</v>
      </c>
      <c r="E129" s="137">
        <v>256.11495620201146</v>
      </c>
      <c r="F129" s="140">
        <v>-84.723694171082514</v>
      </c>
      <c r="G129" s="139">
        <v>-103.30788363793663</v>
      </c>
      <c r="H129" s="125">
        <v>542.29274359251644</v>
      </c>
      <c r="I129" s="126">
        <v>610.3761219855088</v>
      </c>
      <c r="J129" s="129">
        <v>-10.402725208175625</v>
      </c>
      <c r="K129" s="130">
        <v>207.3000155838713</v>
      </c>
      <c r="L129" s="127">
        <f t="shared" si="11"/>
        <v>807.27341236120446</v>
      </c>
      <c r="M129" s="152">
        <v>11</v>
      </c>
      <c r="N129" s="65">
        <f t="shared" si="13"/>
        <v>-2779.1038537656023</v>
      </c>
      <c r="O129" s="66">
        <f t="shared" si="14"/>
        <v>-0.77490560739778536</v>
      </c>
      <c r="P129" s="31"/>
      <c r="Q129" s="38">
        <f t="shared" si="15"/>
        <v>-0.79423840130536294</v>
      </c>
      <c r="R129" s="38">
        <f t="shared" si="16"/>
        <v>-0.6851284851677345</v>
      </c>
      <c r="S129" s="23"/>
      <c r="T129" s="33"/>
      <c r="U129" s="145">
        <v>402</v>
      </c>
      <c r="V129" s="134" t="s">
        <v>160</v>
      </c>
      <c r="W129" s="130">
        <v>9358</v>
      </c>
      <c r="X129" s="149">
        <v>2036.1849715098083</v>
      </c>
      <c r="Y129" s="125">
        <v>930.23891835967368</v>
      </c>
      <c r="Z129" s="146">
        <v>2966.4238898694821</v>
      </c>
      <c r="AA129" s="151">
        <v>-38.410450951057918</v>
      </c>
      <c r="AB129" s="148">
        <v>658.36382720838253</v>
      </c>
      <c r="AC129" s="154">
        <f t="shared" si="12"/>
        <v>3586.3772661268067</v>
      </c>
    </row>
    <row r="130" spans="1:29" ht="18.75">
      <c r="A130" s="133">
        <v>403</v>
      </c>
      <c r="B130" s="134" t="s">
        <v>161</v>
      </c>
      <c r="C130" s="130">
        <v>2866</v>
      </c>
      <c r="D130" s="124">
        <v>509.19818562456385</v>
      </c>
      <c r="E130" s="137">
        <v>265.03977669225401</v>
      </c>
      <c r="F130" s="140">
        <v>192.38485694347523</v>
      </c>
      <c r="G130" s="139">
        <v>51.773551988834612</v>
      </c>
      <c r="H130" s="125">
        <v>532.70237264480113</v>
      </c>
      <c r="I130" s="126">
        <v>1041.9005582693649</v>
      </c>
      <c r="J130" s="129">
        <v>19.460921144452197</v>
      </c>
      <c r="K130" s="130">
        <v>232.42003849105316</v>
      </c>
      <c r="L130" s="127">
        <f t="shared" si="11"/>
        <v>1293.7815179048703</v>
      </c>
      <c r="M130" s="152">
        <v>14</v>
      </c>
      <c r="N130" s="65">
        <f t="shared" si="13"/>
        <v>-2976.153728996981</v>
      </c>
      <c r="O130" s="66">
        <f t="shared" si="14"/>
        <v>-0.69700207541938652</v>
      </c>
      <c r="P130" s="31"/>
      <c r="Q130" s="38">
        <f t="shared" si="15"/>
        <v>-0.7079441838685816</v>
      </c>
      <c r="R130" s="38">
        <f t="shared" si="16"/>
        <v>-0.68999213468808196</v>
      </c>
      <c r="S130" s="23"/>
      <c r="T130" s="33"/>
      <c r="U130" s="145">
        <v>403</v>
      </c>
      <c r="V130" s="134" t="s">
        <v>161</v>
      </c>
      <c r="W130" s="130">
        <v>2925</v>
      </c>
      <c r="X130" s="149">
        <v>2538.8767719867419</v>
      </c>
      <c r="Y130" s="125">
        <v>1028.5938987583781</v>
      </c>
      <c r="Z130" s="146">
        <v>3567.4706707451205</v>
      </c>
      <c r="AA130" s="150">
        <v>-47.258461538461539</v>
      </c>
      <c r="AB130" s="148">
        <v>749.72303769519215</v>
      </c>
      <c r="AC130" s="154">
        <f t="shared" si="12"/>
        <v>4269.9352469018513</v>
      </c>
    </row>
    <row r="131" spans="1:29" ht="18.75">
      <c r="A131" s="133">
        <v>405</v>
      </c>
      <c r="B131" s="134" t="s">
        <v>162</v>
      </c>
      <c r="C131" s="130">
        <v>72634</v>
      </c>
      <c r="D131" s="124">
        <v>160.54259713082027</v>
      </c>
      <c r="E131" s="137">
        <v>112.44565905774155</v>
      </c>
      <c r="F131" s="140">
        <v>-7.4672192086350746</v>
      </c>
      <c r="G131" s="139">
        <v>55.564157281713797</v>
      </c>
      <c r="H131" s="125">
        <v>126.70480766583142</v>
      </c>
      <c r="I131" s="126">
        <v>287.24739102899468</v>
      </c>
      <c r="J131" s="129">
        <v>-79.436393424567001</v>
      </c>
      <c r="K131" s="130">
        <v>158.92825800045057</v>
      </c>
      <c r="L131" s="127">
        <f t="shared" si="11"/>
        <v>366.73925560487828</v>
      </c>
      <c r="M131" s="152">
        <v>9</v>
      </c>
      <c r="N131" s="65">
        <f t="shared" si="13"/>
        <v>-1448.6427151171094</v>
      </c>
      <c r="O131" s="66">
        <f t="shared" si="14"/>
        <v>-0.79798231913748485</v>
      </c>
      <c r="P131" s="31"/>
      <c r="Q131" s="38">
        <f t="shared" si="15"/>
        <v>-0.79171558706011513</v>
      </c>
      <c r="R131" s="38">
        <f t="shared" si="16"/>
        <v>-0.69130966290769913</v>
      </c>
      <c r="S131" s="23"/>
      <c r="T131" s="33"/>
      <c r="U131" s="145">
        <v>405</v>
      </c>
      <c r="V131" s="134" t="s">
        <v>162</v>
      </c>
      <c r="W131" s="130">
        <v>72662</v>
      </c>
      <c r="X131" s="149">
        <v>1171.5391280535102</v>
      </c>
      <c r="Y131" s="125">
        <v>207.57218889318921</v>
      </c>
      <c r="Z131" s="146">
        <v>1379.1113169466994</v>
      </c>
      <c r="AA131" s="151">
        <v>-78.576229666125343</v>
      </c>
      <c r="AB131" s="148">
        <v>514.84688344141375</v>
      </c>
      <c r="AC131" s="154">
        <f t="shared" si="12"/>
        <v>1815.3819707219877</v>
      </c>
    </row>
    <row r="132" spans="1:29" ht="18.75">
      <c r="A132" s="133">
        <v>407</v>
      </c>
      <c r="B132" s="134" t="s">
        <v>163</v>
      </c>
      <c r="C132" s="130">
        <v>2580</v>
      </c>
      <c r="D132" s="124">
        <v>573.90930232558139</v>
      </c>
      <c r="E132" s="137">
        <v>440.6108527131783</v>
      </c>
      <c r="F132" s="140">
        <v>89.836046511627913</v>
      </c>
      <c r="G132" s="139">
        <v>43.462403100775191</v>
      </c>
      <c r="H132" s="125">
        <v>467.86007751937984</v>
      </c>
      <c r="I132" s="126">
        <v>1041.768992248062</v>
      </c>
      <c r="J132" s="129">
        <v>-238.25271317829458</v>
      </c>
      <c r="K132" s="130">
        <v>250.61670977761008</v>
      </c>
      <c r="L132" s="127">
        <f t="shared" si="11"/>
        <v>1054.1329888473774</v>
      </c>
      <c r="M132" s="152">
        <v>1</v>
      </c>
      <c r="N132" s="65">
        <f t="shared" si="13"/>
        <v>-2190.072119038904</v>
      </c>
      <c r="O132" s="66">
        <f t="shared" si="14"/>
        <v>-0.67507202726334903</v>
      </c>
      <c r="P132" s="31"/>
      <c r="Q132" s="38">
        <f t="shared" si="15"/>
        <v>-0.62060437055621798</v>
      </c>
      <c r="R132" s="38">
        <f t="shared" si="16"/>
        <v>-0.65472601489564264</v>
      </c>
      <c r="S132" s="23"/>
      <c r="T132" s="33"/>
      <c r="U132" s="145">
        <v>407</v>
      </c>
      <c r="V132" s="134" t="s">
        <v>163</v>
      </c>
      <c r="W132" s="130">
        <v>2621</v>
      </c>
      <c r="X132" s="149">
        <v>1958.0761690946038</v>
      </c>
      <c r="Y132" s="125">
        <v>787.78833592186436</v>
      </c>
      <c r="Z132" s="146">
        <v>2745.8645050164682</v>
      </c>
      <c r="AA132" s="150">
        <v>-227.50820297596337</v>
      </c>
      <c r="AB132" s="148">
        <v>725.84880584577627</v>
      </c>
      <c r="AC132" s="154">
        <f t="shared" si="12"/>
        <v>3244.2051078862814</v>
      </c>
    </row>
    <row r="133" spans="1:29" ht="18.75">
      <c r="A133" s="133">
        <v>408</v>
      </c>
      <c r="B133" s="134" t="s">
        <v>164</v>
      </c>
      <c r="C133" s="130">
        <v>14203</v>
      </c>
      <c r="D133" s="124">
        <v>487.00640709709216</v>
      </c>
      <c r="E133" s="137">
        <v>402.40174610997678</v>
      </c>
      <c r="F133" s="140">
        <v>79.39414208265859</v>
      </c>
      <c r="G133" s="139">
        <v>5.210518904456805</v>
      </c>
      <c r="H133" s="125">
        <v>462.58072238259524</v>
      </c>
      <c r="I133" s="126">
        <v>949.58712947968741</v>
      </c>
      <c r="J133" s="129">
        <v>-0.24368091248327817</v>
      </c>
      <c r="K133" s="130">
        <v>180.4941653249677</v>
      </c>
      <c r="L133" s="127">
        <f t="shared" si="11"/>
        <v>1129.8376138921719</v>
      </c>
      <c r="M133" s="152">
        <v>14</v>
      </c>
      <c r="N133" s="65">
        <f t="shared" si="13"/>
        <v>-1945.1640668735301</v>
      </c>
      <c r="O133" s="66">
        <f t="shared" si="14"/>
        <v>-0.63257333452551723</v>
      </c>
      <c r="P133" s="31"/>
      <c r="Q133" s="38">
        <f t="shared" si="15"/>
        <v>-0.61484165517188294</v>
      </c>
      <c r="R133" s="38">
        <f t="shared" si="16"/>
        <v>-0.69558937432595092</v>
      </c>
      <c r="S133" s="23"/>
      <c r="T133" s="33"/>
      <c r="U133" s="145">
        <v>408</v>
      </c>
      <c r="V133" s="134" t="s">
        <v>164</v>
      </c>
      <c r="W133" s="130">
        <v>14221</v>
      </c>
      <c r="X133" s="149">
        <v>1740.3268579706423</v>
      </c>
      <c r="Y133" s="125">
        <v>725.11921695071305</v>
      </c>
      <c r="Z133" s="146">
        <v>2465.4460749213558</v>
      </c>
      <c r="AA133" s="151">
        <v>16.625694395612122</v>
      </c>
      <c r="AB133" s="148">
        <v>592.92991144873406</v>
      </c>
      <c r="AC133" s="154">
        <f t="shared" si="12"/>
        <v>3075.0016807657021</v>
      </c>
    </row>
    <row r="134" spans="1:29" ht="18.75">
      <c r="A134" s="133">
        <v>410</v>
      </c>
      <c r="B134" s="134" t="s">
        <v>165</v>
      </c>
      <c r="C134" s="130">
        <v>18788</v>
      </c>
      <c r="D134" s="124">
        <v>579.20140515222488</v>
      </c>
      <c r="E134" s="137">
        <v>758.20640834575261</v>
      </c>
      <c r="F134" s="140">
        <v>-89.802107728337234</v>
      </c>
      <c r="G134" s="139">
        <v>-89.202895465190551</v>
      </c>
      <c r="H134" s="125">
        <v>430.63503299978709</v>
      </c>
      <c r="I134" s="126">
        <v>1009.836438152012</v>
      </c>
      <c r="J134" s="129">
        <v>-78.316691505216099</v>
      </c>
      <c r="K134" s="130">
        <v>143.06512369676892</v>
      </c>
      <c r="L134" s="127">
        <f t="shared" si="11"/>
        <v>1074.5848703435647</v>
      </c>
      <c r="M134" s="152">
        <v>13</v>
      </c>
      <c r="N134" s="65">
        <f t="shared" si="13"/>
        <v>-1401.3912649883307</v>
      </c>
      <c r="O134" s="66">
        <f t="shared" si="14"/>
        <v>-0.56599546538055767</v>
      </c>
      <c r="P134" s="31"/>
      <c r="Q134" s="38">
        <f t="shared" si="15"/>
        <v>-0.51000179132267121</v>
      </c>
      <c r="R134" s="38">
        <f t="shared" si="16"/>
        <v>-0.70026922448374684</v>
      </c>
      <c r="S134" s="23"/>
      <c r="T134" s="33"/>
      <c r="U134" s="145">
        <v>410</v>
      </c>
      <c r="V134" s="134" t="s">
        <v>165</v>
      </c>
      <c r="W134" s="130">
        <v>18823</v>
      </c>
      <c r="X134" s="149">
        <v>1451.0827875767468</v>
      </c>
      <c r="Y134" s="125">
        <v>609.81543667983328</v>
      </c>
      <c r="Z134" s="146">
        <v>2060.8982242565799</v>
      </c>
      <c r="AA134" s="150">
        <v>-62.234181586357117</v>
      </c>
      <c r="AB134" s="148">
        <v>477.31209266167298</v>
      </c>
      <c r="AC134" s="154">
        <f t="shared" si="12"/>
        <v>2475.9761353318954</v>
      </c>
    </row>
    <row r="135" spans="1:29" ht="18.75">
      <c r="A135" s="133">
        <v>416</v>
      </c>
      <c r="B135" s="134" t="s">
        <v>166</v>
      </c>
      <c r="C135" s="130">
        <v>2917</v>
      </c>
      <c r="D135" s="124">
        <v>138.05930750771341</v>
      </c>
      <c r="E135" s="137">
        <v>344.87384298937263</v>
      </c>
      <c r="F135" s="140">
        <v>-115.89269797737401</v>
      </c>
      <c r="G135" s="139">
        <v>-90.921837504285222</v>
      </c>
      <c r="H135" s="125">
        <v>451.16592389441206</v>
      </c>
      <c r="I135" s="126">
        <v>589.22523140212547</v>
      </c>
      <c r="J135" s="129">
        <v>-211.22454576619816</v>
      </c>
      <c r="K135" s="130">
        <v>178.03907076566523</v>
      </c>
      <c r="L135" s="127">
        <f t="shared" si="11"/>
        <v>556.03975640159251</v>
      </c>
      <c r="M135" s="152">
        <v>9</v>
      </c>
      <c r="N135" s="65">
        <f t="shared" si="13"/>
        <v>-1888.5455447186141</v>
      </c>
      <c r="O135" s="66">
        <f t="shared" si="14"/>
        <v>-0.77254229740038405</v>
      </c>
      <c r="P135" s="31"/>
      <c r="Q135" s="38">
        <f t="shared" si="15"/>
        <v>-0.7153854449474697</v>
      </c>
      <c r="R135" s="38">
        <f t="shared" si="16"/>
        <v>-0.69491606887069446</v>
      </c>
      <c r="S135" s="23"/>
      <c r="T135" s="33"/>
      <c r="U135" s="145">
        <v>416</v>
      </c>
      <c r="V135" s="134" t="s">
        <v>166</v>
      </c>
      <c r="W135" s="130">
        <v>2964</v>
      </c>
      <c r="X135" s="149">
        <v>1406.1507362541079</v>
      </c>
      <c r="Y135" s="125">
        <v>664.10611091723285</v>
      </c>
      <c r="Z135" s="146">
        <v>2070.2568471713407</v>
      </c>
      <c r="AA135" s="151">
        <v>-209.24561403508773</v>
      </c>
      <c r="AB135" s="148">
        <v>583.5740679839538</v>
      </c>
      <c r="AC135" s="154">
        <f t="shared" si="12"/>
        <v>2444.5853011202066</v>
      </c>
    </row>
    <row r="136" spans="1:29" ht="18.75">
      <c r="A136" s="133">
        <v>418</v>
      </c>
      <c r="B136" s="134" t="s">
        <v>167</v>
      </c>
      <c r="C136" s="130">
        <v>24164</v>
      </c>
      <c r="D136" s="124">
        <v>787.5907134580367</v>
      </c>
      <c r="E136" s="137">
        <v>781.30454394967717</v>
      </c>
      <c r="F136" s="140">
        <v>-1.2707747061744745</v>
      </c>
      <c r="G136" s="139">
        <v>7.5569442145340178</v>
      </c>
      <c r="H136" s="125">
        <v>111.06964906472439</v>
      </c>
      <c r="I136" s="126">
        <v>898.66036252276115</v>
      </c>
      <c r="J136" s="129">
        <v>-103.12642774375104</v>
      </c>
      <c r="K136" s="130">
        <v>117.91049154760502</v>
      </c>
      <c r="L136" s="127">
        <f t="shared" si="11"/>
        <v>913.44442632661514</v>
      </c>
      <c r="M136" s="152">
        <v>6</v>
      </c>
      <c r="N136" s="65">
        <f t="shared" si="13"/>
        <v>-403.05706427813345</v>
      </c>
      <c r="O136" s="66">
        <f t="shared" si="14"/>
        <v>-0.30615769686138755</v>
      </c>
      <c r="P136" s="31"/>
      <c r="Q136" s="38">
        <f t="shared" si="15"/>
        <v>-0.11881267289692965</v>
      </c>
      <c r="R136" s="38">
        <f t="shared" si="16"/>
        <v>-0.69906113814930781</v>
      </c>
      <c r="S136" s="23"/>
      <c r="T136" s="33"/>
      <c r="U136" s="145">
        <v>418</v>
      </c>
      <c r="V136" s="134" t="s">
        <v>167</v>
      </c>
      <c r="W136" s="130">
        <v>23828</v>
      </c>
      <c r="X136" s="149">
        <v>1016.1472723496245</v>
      </c>
      <c r="Y136" s="125">
        <v>3.6816957735712759</v>
      </c>
      <c r="Z136" s="146">
        <v>1019.8289681231958</v>
      </c>
      <c r="AA136" s="150">
        <v>-95.136268255833471</v>
      </c>
      <c r="AB136" s="148">
        <v>391.80879073738618</v>
      </c>
      <c r="AC136" s="154">
        <f t="shared" si="12"/>
        <v>1316.5014906047486</v>
      </c>
    </row>
    <row r="137" spans="1:29" ht="18.75">
      <c r="A137" s="133">
        <v>420</v>
      </c>
      <c r="B137" s="134" t="s">
        <v>168</v>
      </c>
      <c r="C137" s="130">
        <v>9280</v>
      </c>
      <c r="D137" s="124">
        <v>-123.61400862068966</v>
      </c>
      <c r="E137" s="137">
        <v>83.412607758620695</v>
      </c>
      <c r="F137" s="140">
        <v>-118.65646551724137</v>
      </c>
      <c r="G137" s="139">
        <v>-88.370150862068968</v>
      </c>
      <c r="H137" s="125">
        <v>248.5478448275862</v>
      </c>
      <c r="I137" s="126">
        <v>124.93383620689656</v>
      </c>
      <c r="J137" s="129">
        <v>-123.59838362068966</v>
      </c>
      <c r="K137" s="130">
        <v>183.38507602450284</v>
      </c>
      <c r="L137" s="127">
        <f t="shared" si="11"/>
        <v>184.72052861070972</v>
      </c>
      <c r="M137" s="152">
        <v>11</v>
      </c>
      <c r="N137" s="65">
        <f t="shared" si="13"/>
        <v>-2857.5714691443859</v>
      </c>
      <c r="O137" s="66">
        <f t="shared" si="14"/>
        <v>-0.93928244601536781</v>
      </c>
      <c r="P137" s="31"/>
      <c r="Q137" s="38">
        <f t="shared" si="15"/>
        <v>-0.95123520247885152</v>
      </c>
      <c r="R137" s="38">
        <f t="shared" si="16"/>
        <v>-0.69765865566993002</v>
      </c>
      <c r="S137" s="23"/>
      <c r="T137" s="33"/>
      <c r="U137" s="145">
        <v>420</v>
      </c>
      <c r="V137" s="134" t="s">
        <v>168</v>
      </c>
      <c r="W137" s="130">
        <v>9402</v>
      </c>
      <c r="X137" s="149">
        <v>2081.3406108310369</v>
      </c>
      <c r="Y137" s="125">
        <v>480.62709041317964</v>
      </c>
      <c r="Z137" s="146">
        <v>2561.9677012442166</v>
      </c>
      <c r="AA137" s="151">
        <v>-126.22548393958732</v>
      </c>
      <c r="AB137" s="148">
        <v>606.54978045046641</v>
      </c>
      <c r="AC137" s="154">
        <f t="shared" si="12"/>
        <v>3042.2919977550955</v>
      </c>
    </row>
    <row r="138" spans="1:29" ht="18.75">
      <c r="A138" s="133">
        <v>421</v>
      </c>
      <c r="B138" s="134" t="s">
        <v>169</v>
      </c>
      <c r="C138" s="130">
        <v>719</v>
      </c>
      <c r="D138" s="124">
        <v>933.99304589707924</v>
      </c>
      <c r="E138" s="137">
        <v>922.81641168289286</v>
      </c>
      <c r="F138" s="140">
        <v>82.232267037552162</v>
      </c>
      <c r="G138" s="139">
        <v>-71.055632823365784</v>
      </c>
      <c r="H138" s="125">
        <v>121.97496522948539</v>
      </c>
      <c r="I138" s="126">
        <v>1055.9694019471488</v>
      </c>
      <c r="J138" s="129">
        <v>-259.05146036161335</v>
      </c>
      <c r="K138" s="130">
        <v>239.25132845537652</v>
      </c>
      <c r="L138" s="127">
        <f t="shared" ref="L138:L201" si="17">SUM(I138:K138)</f>
        <v>1036.1692700409119</v>
      </c>
      <c r="M138" s="152">
        <v>16</v>
      </c>
      <c r="N138" s="65">
        <f t="shared" si="13"/>
        <v>-2888.7045881899876</v>
      </c>
      <c r="O138" s="66">
        <f t="shared" si="14"/>
        <v>-0.73599934482787277</v>
      </c>
      <c r="P138" s="31"/>
      <c r="Q138" s="38">
        <f t="shared" si="15"/>
        <v>-0.69053954863116807</v>
      </c>
      <c r="R138" s="38">
        <f t="shared" si="16"/>
        <v>-0.69089371122396381</v>
      </c>
      <c r="S138" s="23"/>
      <c r="T138" s="33"/>
      <c r="U138" s="145">
        <v>421</v>
      </c>
      <c r="V138" s="134" t="s">
        <v>169</v>
      </c>
      <c r="W138" s="130">
        <v>722</v>
      </c>
      <c r="X138" s="149">
        <v>2748.6088075938351</v>
      </c>
      <c r="Y138" s="125">
        <v>663.68312591913752</v>
      </c>
      <c r="Z138" s="146">
        <v>3412.2919335129732</v>
      </c>
      <c r="AA138" s="150">
        <v>-261.4279778393352</v>
      </c>
      <c r="AB138" s="148">
        <v>774.00990255726151</v>
      </c>
      <c r="AC138" s="154">
        <f t="shared" ref="AC138:AC201" si="18">SUM(Z138:AB138)</f>
        <v>3924.8738582308997</v>
      </c>
    </row>
    <row r="139" spans="1:29" ht="18.75">
      <c r="A139" s="133">
        <v>422</v>
      </c>
      <c r="B139" s="134" t="s">
        <v>170</v>
      </c>
      <c r="C139" s="130">
        <v>10543</v>
      </c>
      <c r="D139" s="124">
        <v>427.97230389832117</v>
      </c>
      <c r="E139" s="137">
        <v>122.65730816655601</v>
      </c>
      <c r="F139" s="140">
        <v>164.51095513610926</v>
      </c>
      <c r="G139" s="139">
        <v>140.80404059565589</v>
      </c>
      <c r="H139" s="125">
        <v>252.57839324670397</v>
      </c>
      <c r="I139" s="126">
        <v>680.55060229536184</v>
      </c>
      <c r="J139" s="129">
        <v>-25.671251067058712</v>
      </c>
      <c r="K139" s="130">
        <v>197.29333085651518</v>
      </c>
      <c r="L139" s="127">
        <f t="shared" si="17"/>
        <v>852.17268208481823</v>
      </c>
      <c r="M139" s="152">
        <v>12</v>
      </c>
      <c r="N139" s="65">
        <f t="shared" ref="N139:N202" si="19">L139-AC139</f>
        <v>-3094.8607311239011</v>
      </c>
      <c r="O139" s="66">
        <f t="shared" ref="O139:O202" si="20">N139/AC139</f>
        <v>-0.78409793055386146</v>
      </c>
      <c r="P139" s="31"/>
      <c r="Q139" s="38">
        <f t="shared" ref="Q139:Q202" si="21">I139/Z139-1</f>
        <v>-0.7970499612888492</v>
      </c>
      <c r="R139" s="38">
        <f t="shared" ref="R139:R202" si="22">K139/AB139-1</f>
        <v>-0.68867217253455193</v>
      </c>
      <c r="S139" s="23"/>
      <c r="T139" s="33"/>
      <c r="U139" s="145">
        <v>422</v>
      </c>
      <c r="V139" s="134" t="s">
        <v>170</v>
      </c>
      <c r="W139" s="130">
        <v>10719</v>
      </c>
      <c r="X139" s="149">
        <v>2741.723257561282</v>
      </c>
      <c r="Y139" s="125">
        <v>611.56805796271965</v>
      </c>
      <c r="Z139" s="146">
        <v>3353.2913155240017</v>
      </c>
      <c r="AA139" s="151">
        <v>-39.973598283421964</v>
      </c>
      <c r="AB139" s="148">
        <v>633.71569596813936</v>
      </c>
      <c r="AC139" s="154">
        <f t="shared" si="18"/>
        <v>3947.0334132087191</v>
      </c>
    </row>
    <row r="140" spans="1:29" ht="18.75">
      <c r="A140" s="133">
        <v>423</v>
      </c>
      <c r="B140" s="134" t="s">
        <v>171</v>
      </c>
      <c r="C140" s="130">
        <v>20291</v>
      </c>
      <c r="D140" s="124">
        <v>626.1253264994333</v>
      </c>
      <c r="E140" s="137">
        <v>542.14947513676009</v>
      </c>
      <c r="F140" s="140">
        <v>72.303681435119017</v>
      </c>
      <c r="G140" s="139">
        <v>11.672169927554089</v>
      </c>
      <c r="H140" s="125">
        <v>146.90601744615839</v>
      </c>
      <c r="I140" s="126">
        <v>773.03134394559163</v>
      </c>
      <c r="J140" s="129">
        <v>-88.69897984328027</v>
      </c>
      <c r="K140" s="130">
        <v>125.99153793559104</v>
      </c>
      <c r="L140" s="127">
        <f t="shared" si="17"/>
        <v>810.32390203790237</v>
      </c>
      <c r="M140" s="152">
        <v>2</v>
      </c>
      <c r="N140" s="65">
        <f t="shared" si="19"/>
        <v>-525.75437329929809</v>
      </c>
      <c r="O140" s="66">
        <f t="shared" si="20"/>
        <v>-0.39350566729827846</v>
      </c>
      <c r="P140" s="31"/>
      <c r="Q140" s="38">
        <f t="shared" si="21"/>
        <v>-0.23362569089101637</v>
      </c>
      <c r="R140" s="38">
        <f t="shared" si="22"/>
        <v>-0.69218058811182892</v>
      </c>
      <c r="S140" s="23"/>
      <c r="T140" s="33"/>
      <c r="U140" s="145">
        <v>423</v>
      </c>
      <c r="V140" s="134" t="s">
        <v>171</v>
      </c>
      <c r="W140" s="130">
        <v>20146</v>
      </c>
      <c r="X140" s="149">
        <v>1004.0378475033397</v>
      </c>
      <c r="Y140" s="125">
        <v>4.6485538510424682</v>
      </c>
      <c r="Z140" s="146">
        <v>1008.6864013543822</v>
      </c>
      <c r="AA140" s="150">
        <v>-81.91154571627122</v>
      </c>
      <c r="AB140" s="148">
        <v>409.30341969908966</v>
      </c>
      <c r="AC140" s="154">
        <f t="shared" si="18"/>
        <v>1336.0782753372005</v>
      </c>
    </row>
    <row r="141" spans="1:29" ht="18.75">
      <c r="A141" s="133">
        <v>425</v>
      </c>
      <c r="B141" s="134" t="s">
        <v>172</v>
      </c>
      <c r="C141" s="130">
        <v>10218</v>
      </c>
      <c r="D141" s="124">
        <v>1266.6005089058524</v>
      </c>
      <c r="E141" s="137">
        <v>1591.265707574868</v>
      </c>
      <c r="F141" s="140">
        <v>-128.79868858876492</v>
      </c>
      <c r="G141" s="138">
        <v>-195.86651008025055</v>
      </c>
      <c r="H141" s="125">
        <v>551.65130162458411</v>
      </c>
      <c r="I141" s="126">
        <v>1818.2518105304364</v>
      </c>
      <c r="J141" s="129">
        <v>86.755823057349772</v>
      </c>
      <c r="K141" s="130">
        <v>114.94742880490692</v>
      </c>
      <c r="L141" s="127">
        <f t="shared" si="17"/>
        <v>2019.955062392693</v>
      </c>
      <c r="M141" s="152">
        <v>17</v>
      </c>
      <c r="N141" s="65">
        <f t="shared" si="19"/>
        <v>-832.17313675650576</v>
      </c>
      <c r="O141" s="66">
        <f t="shared" si="20"/>
        <v>-0.2917726969652859</v>
      </c>
      <c r="P141" s="31"/>
      <c r="Q141" s="38">
        <f t="shared" si="21"/>
        <v>-0.24462208674145236</v>
      </c>
      <c r="R141" s="38">
        <f t="shared" si="22"/>
        <v>-0.70326271224697323</v>
      </c>
      <c r="S141" s="23"/>
      <c r="T141" s="33"/>
      <c r="U141" s="145">
        <v>425</v>
      </c>
      <c r="V141" s="134" t="s">
        <v>172</v>
      </c>
      <c r="W141" s="130">
        <v>10238</v>
      </c>
      <c r="X141" s="149">
        <v>1662.4798926006181</v>
      </c>
      <c r="Y141" s="125">
        <v>744.59579576160229</v>
      </c>
      <c r="Z141" s="146">
        <v>2407.0756883622207</v>
      </c>
      <c r="AA141" s="151">
        <v>57.681480757960536</v>
      </c>
      <c r="AB141" s="148">
        <v>387.3710300290175</v>
      </c>
      <c r="AC141" s="154">
        <f t="shared" si="18"/>
        <v>2852.1281991491987</v>
      </c>
    </row>
    <row r="142" spans="1:29" ht="18.75">
      <c r="A142" s="133">
        <v>426</v>
      </c>
      <c r="B142" s="134" t="s">
        <v>173</v>
      </c>
      <c r="C142" s="130">
        <v>11979</v>
      </c>
      <c r="D142" s="124">
        <v>391.32991067701812</v>
      </c>
      <c r="E142" s="137">
        <v>444.58994907755238</v>
      </c>
      <c r="F142" s="140">
        <v>-25.95442023541197</v>
      </c>
      <c r="G142" s="139">
        <v>-27.305618165122297</v>
      </c>
      <c r="H142" s="125">
        <v>534.64454461975129</v>
      </c>
      <c r="I142" s="126">
        <v>925.97445529676929</v>
      </c>
      <c r="J142" s="129">
        <v>-187.41956757659236</v>
      </c>
      <c r="K142" s="130">
        <v>175.503471790406</v>
      </c>
      <c r="L142" s="127">
        <f t="shared" si="17"/>
        <v>914.05835951058293</v>
      </c>
      <c r="M142" s="152">
        <v>12</v>
      </c>
      <c r="N142" s="65">
        <f t="shared" si="19"/>
        <v>-1717.8812055956594</v>
      </c>
      <c r="O142" s="66">
        <f t="shared" si="20"/>
        <v>-0.65270541480929267</v>
      </c>
      <c r="P142" s="31"/>
      <c r="Q142" s="38">
        <f t="shared" si="21"/>
        <v>-0.59367178667669163</v>
      </c>
      <c r="R142" s="38">
        <f t="shared" si="22"/>
        <v>-0.69785484592571922</v>
      </c>
      <c r="S142" s="23"/>
      <c r="T142" s="33"/>
      <c r="U142" s="145">
        <v>426</v>
      </c>
      <c r="V142" s="134" t="s">
        <v>173</v>
      </c>
      <c r="W142" s="130">
        <v>11994</v>
      </c>
      <c r="X142" s="149">
        <v>1475.1576318551874</v>
      </c>
      <c r="Y142" s="125">
        <v>803.72536207560131</v>
      </c>
      <c r="Z142" s="146">
        <v>2278.8829939307889</v>
      </c>
      <c r="AA142" s="150">
        <v>-227.80156745039187</v>
      </c>
      <c r="AB142" s="148">
        <v>580.85813862584541</v>
      </c>
      <c r="AC142" s="154">
        <f t="shared" si="18"/>
        <v>2631.9395651062423</v>
      </c>
    </row>
    <row r="143" spans="1:29" ht="18.75">
      <c r="A143" s="133">
        <v>430</v>
      </c>
      <c r="B143" s="134" t="s">
        <v>174</v>
      </c>
      <c r="C143" s="130">
        <v>15628</v>
      </c>
      <c r="D143" s="124">
        <v>161.51081392372666</v>
      </c>
      <c r="E143" s="137">
        <v>112.17379063219862</v>
      </c>
      <c r="F143" s="140">
        <v>33.68095725620681</v>
      </c>
      <c r="G143" s="139">
        <v>15.656066035321219</v>
      </c>
      <c r="H143" s="125">
        <v>402.29453544919375</v>
      </c>
      <c r="I143" s="126">
        <v>563.80534937292043</v>
      </c>
      <c r="J143" s="129">
        <v>-116.36530586127463</v>
      </c>
      <c r="K143" s="130">
        <v>209.20221173706074</v>
      </c>
      <c r="L143" s="127">
        <f t="shared" si="17"/>
        <v>656.64225524870653</v>
      </c>
      <c r="M143" s="152">
        <v>2</v>
      </c>
      <c r="N143" s="65">
        <f t="shared" si="19"/>
        <v>-2432.1432308231651</v>
      </c>
      <c r="O143" s="66">
        <f t="shared" si="20"/>
        <v>-0.78741085834232405</v>
      </c>
      <c r="P143" s="31"/>
      <c r="Q143" s="38">
        <f t="shared" si="21"/>
        <v>-0.77910908479055441</v>
      </c>
      <c r="R143" s="38">
        <f t="shared" si="22"/>
        <v>-0.67621931999297402</v>
      </c>
      <c r="S143" s="23"/>
      <c r="T143" s="33"/>
      <c r="U143" s="145">
        <v>430</v>
      </c>
      <c r="V143" s="134" t="s">
        <v>174</v>
      </c>
      <c r="W143" s="130">
        <v>15770</v>
      </c>
      <c r="X143" s="149">
        <v>1861.0907531919772</v>
      </c>
      <c r="Y143" s="125">
        <v>691.3245366732865</v>
      </c>
      <c r="Z143" s="146">
        <v>2552.4152898652637</v>
      </c>
      <c r="AA143" s="151">
        <v>-109.75301204819277</v>
      </c>
      <c r="AB143" s="148">
        <v>646.12320825480106</v>
      </c>
      <c r="AC143" s="154">
        <f t="shared" si="18"/>
        <v>3088.7854860718717</v>
      </c>
    </row>
    <row r="144" spans="1:29" ht="18.75">
      <c r="A144" s="133">
        <v>433</v>
      </c>
      <c r="B144" s="134" t="s">
        <v>175</v>
      </c>
      <c r="C144" s="130">
        <v>7799</v>
      </c>
      <c r="D144" s="124">
        <v>432.81869470444929</v>
      </c>
      <c r="E144" s="137">
        <v>292.83202974740351</v>
      </c>
      <c r="F144" s="140">
        <v>73.779715348121556</v>
      </c>
      <c r="G144" s="139">
        <v>66.206949608924219</v>
      </c>
      <c r="H144" s="125">
        <v>299.32811898961404</v>
      </c>
      <c r="I144" s="126">
        <v>732.14681369406333</v>
      </c>
      <c r="J144" s="129">
        <v>-107.65495576355943</v>
      </c>
      <c r="K144" s="130">
        <v>186.06207842584081</v>
      </c>
      <c r="L144" s="127">
        <f t="shared" si="17"/>
        <v>810.55393635634471</v>
      </c>
      <c r="M144" s="152">
        <v>5</v>
      </c>
      <c r="N144" s="65">
        <f t="shared" si="19"/>
        <v>-1568.2872757875839</v>
      </c>
      <c r="O144" s="66">
        <f t="shared" si="20"/>
        <v>-0.65926522030201684</v>
      </c>
      <c r="P144" s="31"/>
      <c r="Q144" s="38">
        <f t="shared" si="21"/>
        <v>-0.60194259245178028</v>
      </c>
      <c r="R144" s="38">
        <f t="shared" si="22"/>
        <v>-0.69998808726815565</v>
      </c>
      <c r="S144" s="23"/>
      <c r="T144" s="33"/>
      <c r="U144" s="145">
        <v>433</v>
      </c>
      <c r="V144" s="134" t="s">
        <v>175</v>
      </c>
      <c r="W144" s="130">
        <v>7853</v>
      </c>
      <c r="X144" s="149">
        <v>1313.5775058077115</v>
      </c>
      <c r="Y144" s="125">
        <v>525.7220520214513</v>
      </c>
      <c r="Z144" s="146">
        <v>1839.2995578291625</v>
      </c>
      <c r="AA144" s="150">
        <v>-80.640646886540182</v>
      </c>
      <c r="AB144" s="148">
        <v>620.18230120130647</v>
      </c>
      <c r="AC144" s="154">
        <f t="shared" si="18"/>
        <v>2378.8412121439287</v>
      </c>
    </row>
    <row r="145" spans="1:29" ht="18.75">
      <c r="A145" s="133">
        <v>434</v>
      </c>
      <c r="B145" s="134" t="s">
        <v>176</v>
      </c>
      <c r="C145" s="130">
        <v>14643</v>
      </c>
      <c r="D145" s="124">
        <v>514.56538960595503</v>
      </c>
      <c r="E145" s="137">
        <v>263.7491634227959</v>
      </c>
      <c r="F145" s="140">
        <v>153.1442327391928</v>
      </c>
      <c r="G145" s="139">
        <v>97.6719934439664</v>
      </c>
      <c r="H145" s="125">
        <v>129.94256641398621</v>
      </c>
      <c r="I145" s="126">
        <v>644.50795601994128</v>
      </c>
      <c r="J145" s="129">
        <v>-69.570921259304782</v>
      </c>
      <c r="K145" s="130">
        <v>180.08328515725412</v>
      </c>
      <c r="L145" s="127">
        <f t="shared" si="17"/>
        <v>755.02031991789067</v>
      </c>
      <c r="M145" s="152">
        <v>1</v>
      </c>
      <c r="N145" s="65">
        <f t="shared" si="19"/>
        <v>-1637.2177597063317</v>
      </c>
      <c r="O145" s="66">
        <f t="shared" si="20"/>
        <v>-0.68438746697130959</v>
      </c>
      <c r="P145" s="31"/>
      <c r="Q145" s="38">
        <f t="shared" si="21"/>
        <v>-0.65493240343930825</v>
      </c>
      <c r="R145" s="38">
        <f t="shared" si="22"/>
        <v>-0.69124379475198072</v>
      </c>
      <c r="S145" s="23"/>
      <c r="T145" s="33"/>
      <c r="U145" s="145">
        <v>434</v>
      </c>
      <c r="V145" s="134" t="s">
        <v>176</v>
      </c>
      <c r="W145" s="130">
        <v>14745</v>
      </c>
      <c r="X145" s="149">
        <v>1615.502565557932</v>
      </c>
      <c r="Y145" s="125">
        <v>252.27048077788277</v>
      </c>
      <c r="Z145" s="146">
        <v>1867.773046335815</v>
      </c>
      <c r="AA145" s="151">
        <v>-58.788945405222108</v>
      </c>
      <c r="AB145" s="148">
        <v>583.25397869362951</v>
      </c>
      <c r="AC145" s="154">
        <f t="shared" si="18"/>
        <v>2392.2380796242223</v>
      </c>
    </row>
    <row r="146" spans="1:29" ht="18.75">
      <c r="A146" s="133">
        <v>435</v>
      </c>
      <c r="B146" s="134" t="s">
        <v>177</v>
      </c>
      <c r="C146" s="130">
        <v>703</v>
      </c>
      <c r="D146" s="124">
        <v>1011.8748221906117</v>
      </c>
      <c r="E146" s="137">
        <v>123.82361308677098</v>
      </c>
      <c r="F146" s="140">
        <v>401.13086770981511</v>
      </c>
      <c r="G146" s="139">
        <v>486.92034139402563</v>
      </c>
      <c r="H146" s="125">
        <v>2.9402560455192033</v>
      </c>
      <c r="I146" s="126">
        <v>1014.8150782361308</v>
      </c>
      <c r="J146" s="129">
        <v>-271.30298719772406</v>
      </c>
      <c r="K146" s="130">
        <v>216.11030225786345</v>
      </c>
      <c r="L146" s="127">
        <f t="shared" si="17"/>
        <v>959.62239329627027</v>
      </c>
      <c r="M146" s="152">
        <v>13</v>
      </c>
      <c r="N146" s="65">
        <f t="shared" si="19"/>
        <v>-2633.5804329732332</v>
      </c>
      <c r="O146" s="66">
        <f t="shared" si="20"/>
        <v>-0.73293397570530161</v>
      </c>
      <c r="P146" s="31"/>
      <c r="Q146" s="38">
        <f t="shared" si="21"/>
        <v>-0.67677286857041674</v>
      </c>
      <c r="R146" s="38">
        <f t="shared" si="22"/>
        <v>-0.69751796836395041</v>
      </c>
      <c r="S146" s="23"/>
      <c r="T146" s="33"/>
      <c r="U146" s="145">
        <v>435</v>
      </c>
      <c r="V146" s="134" t="s">
        <v>177</v>
      </c>
      <c r="W146" s="130">
        <v>699</v>
      </c>
      <c r="X146" s="149">
        <v>2676.1770273787847</v>
      </c>
      <c r="Y146" s="125">
        <v>463.45755016352086</v>
      </c>
      <c r="Z146" s="146">
        <v>3139.6345775423056</v>
      </c>
      <c r="AA146" s="150">
        <v>-260.88841201716735</v>
      </c>
      <c r="AB146" s="148">
        <v>714.45666074436531</v>
      </c>
      <c r="AC146" s="154">
        <f t="shared" si="18"/>
        <v>3593.2028262695035</v>
      </c>
    </row>
    <row r="147" spans="1:29" ht="18.75">
      <c r="A147" s="133">
        <v>436</v>
      </c>
      <c r="B147" s="134" t="s">
        <v>178</v>
      </c>
      <c r="C147" s="130">
        <v>2018</v>
      </c>
      <c r="D147" s="124">
        <v>1427.872646184341</v>
      </c>
      <c r="E147" s="137">
        <v>1217.7358771060456</v>
      </c>
      <c r="F147" s="140">
        <v>172.70812685827553</v>
      </c>
      <c r="G147" s="139">
        <v>37.428642220019825</v>
      </c>
      <c r="H147" s="125">
        <v>739.17046580773047</v>
      </c>
      <c r="I147" s="126">
        <v>2167.0431119920713</v>
      </c>
      <c r="J147" s="129">
        <v>-192.51139742319128</v>
      </c>
      <c r="K147" s="130">
        <v>160.32289298201221</v>
      </c>
      <c r="L147" s="127">
        <f t="shared" si="17"/>
        <v>2134.8546075508921</v>
      </c>
      <c r="M147" s="152">
        <v>17</v>
      </c>
      <c r="N147" s="65">
        <f t="shared" si="19"/>
        <v>-1331.253799232436</v>
      </c>
      <c r="O147" s="66">
        <f t="shared" si="20"/>
        <v>-0.38407736948651494</v>
      </c>
      <c r="P147" s="31"/>
      <c r="Q147" s="38">
        <f t="shared" si="21"/>
        <v>-0.30193366202956728</v>
      </c>
      <c r="R147" s="38">
        <f t="shared" si="22"/>
        <v>-0.69571181489638723</v>
      </c>
      <c r="S147" s="23"/>
      <c r="T147" s="33"/>
      <c r="U147" s="145">
        <v>436</v>
      </c>
      <c r="V147" s="134" t="s">
        <v>178</v>
      </c>
      <c r="W147" s="130">
        <v>2036</v>
      </c>
      <c r="X147" s="149">
        <v>2016.7081699908679</v>
      </c>
      <c r="Y147" s="125">
        <v>1087.6430844938579</v>
      </c>
      <c r="Z147" s="146">
        <v>3104.3512544847258</v>
      </c>
      <c r="AA147" s="151">
        <v>-165.12131630648329</v>
      </c>
      <c r="AB147" s="148">
        <v>526.87846860508523</v>
      </c>
      <c r="AC147" s="154">
        <f t="shared" si="18"/>
        <v>3466.1084067833281</v>
      </c>
    </row>
    <row r="148" spans="1:29" ht="18.75">
      <c r="A148" s="133">
        <v>440</v>
      </c>
      <c r="B148" s="134" t="s">
        <v>179</v>
      </c>
      <c r="C148" s="130">
        <v>5622</v>
      </c>
      <c r="D148" s="124">
        <v>1298.8452508004268</v>
      </c>
      <c r="E148" s="137">
        <v>1780.6606189967983</v>
      </c>
      <c r="F148" s="140">
        <v>-235.94628246175739</v>
      </c>
      <c r="G148" s="139">
        <v>-245.869085734614</v>
      </c>
      <c r="H148" s="125">
        <v>574.14852365706156</v>
      </c>
      <c r="I148" s="126">
        <v>1872.9937744574884</v>
      </c>
      <c r="J148" s="129">
        <v>-247.04162219850588</v>
      </c>
      <c r="K148" s="130">
        <v>134.29898935590461</v>
      </c>
      <c r="L148" s="127">
        <f t="shared" si="17"/>
        <v>1760.2511416148873</v>
      </c>
      <c r="M148" s="152">
        <v>15</v>
      </c>
      <c r="N148" s="65">
        <f t="shared" si="19"/>
        <v>-1221.9953625739686</v>
      </c>
      <c r="O148" s="66">
        <f t="shared" si="20"/>
        <v>-0.40975665856513099</v>
      </c>
      <c r="P148" s="31"/>
      <c r="Q148" s="38">
        <f t="shared" si="21"/>
        <v>-0.32050587108149631</v>
      </c>
      <c r="R148" s="38">
        <f t="shared" si="22"/>
        <v>-0.70183714000734376</v>
      </c>
      <c r="S148" s="23"/>
      <c r="T148" s="33"/>
      <c r="U148" s="145">
        <v>440</v>
      </c>
      <c r="V148" s="134" t="s">
        <v>179</v>
      </c>
      <c r="W148" s="130">
        <v>5534</v>
      </c>
      <c r="X148" s="149">
        <v>1922.0860413664586</v>
      </c>
      <c r="Y148" s="125">
        <v>834.36717102344437</v>
      </c>
      <c r="Z148" s="146">
        <v>2756.453212389903</v>
      </c>
      <c r="AA148" s="150">
        <v>-224.62829779544634</v>
      </c>
      <c r="AB148" s="148">
        <v>450.42158959439939</v>
      </c>
      <c r="AC148" s="154">
        <f t="shared" si="18"/>
        <v>2982.2465041888559</v>
      </c>
    </row>
    <row r="149" spans="1:29" ht="18.75">
      <c r="A149" s="133">
        <v>441</v>
      </c>
      <c r="B149" s="134" t="s">
        <v>180</v>
      </c>
      <c r="C149" s="130">
        <v>4473</v>
      </c>
      <c r="D149" s="124">
        <v>-131.87793427230048</v>
      </c>
      <c r="E149" s="137">
        <v>63.194500335345403</v>
      </c>
      <c r="F149" s="140">
        <v>-151.70400178850883</v>
      </c>
      <c r="G149" s="139">
        <v>-43.368432819137041</v>
      </c>
      <c r="H149" s="125">
        <v>184.07243460764587</v>
      </c>
      <c r="I149" s="126">
        <v>52.194500335345403</v>
      </c>
      <c r="J149" s="129">
        <v>-89.200089425441533</v>
      </c>
      <c r="K149" s="130">
        <v>199.96236959153097</v>
      </c>
      <c r="L149" s="127">
        <f t="shared" si="17"/>
        <v>162.95678050143485</v>
      </c>
      <c r="M149" s="152">
        <v>9</v>
      </c>
      <c r="N149" s="65">
        <f t="shared" si="19"/>
        <v>-2890.6162761426444</v>
      </c>
      <c r="O149" s="66">
        <f t="shared" si="20"/>
        <v>-0.94663406524796667</v>
      </c>
      <c r="P149" s="31"/>
      <c r="Q149" s="38">
        <f t="shared" si="21"/>
        <v>-0.97901473946192585</v>
      </c>
      <c r="R149" s="38">
        <f t="shared" si="22"/>
        <v>-0.69673424557781649</v>
      </c>
      <c r="S149" s="23"/>
      <c r="T149" s="33"/>
      <c r="U149" s="145">
        <v>441</v>
      </c>
      <c r="V149" s="134" t="s">
        <v>180</v>
      </c>
      <c r="W149" s="130">
        <v>4543</v>
      </c>
      <c r="X149" s="149">
        <v>2025.089524058478</v>
      </c>
      <c r="Y149" s="125">
        <v>462.10858533108552</v>
      </c>
      <c r="Z149" s="146">
        <v>2487.1981093895633</v>
      </c>
      <c r="AA149" s="151">
        <v>-92.98855381906229</v>
      </c>
      <c r="AB149" s="148">
        <v>659.3635010735785</v>
      </c>
      <c r="AC149" s="154">
        <f t="shared" si="18"/>
        <v>3053.5730566440793</v>
      </c>
    </row>
    <row r="150" spans="1:29" ht="18.75">
      <c r="A150" s="133">
        <v>444</v>
      </c>
      <c r="B150" s="134" t="s">
        <v>181</v>
      </c>
      <c r="C150" s="130">
        <v>45988</v>
      </c>
      <c r="D150" s="124">
        <v>428.26617813342614</v>
      </c>
      <c r="E150" s="137">
        <v>304.31736539966948</v>
      </c>
      <c r="F150" s="140">
        <v>37.867813342611115</v>
      </c>
      <c r="G150" s="139">
        <v>86.080999391145511</v>
      </c>
      <c r="H150" s="125">
        <v>148.83380447073151</v>
      </c>
      <c r="I150" s="126">
        <v>577.09998260415762</v>
      </c>
      <c r="J150" s="129">
        <v>-21.618748369139777</v>
      </c>
      <c r="K150" s="130">
        <v>157.08828207710789</v>
      </c>
      <c r="L150" s="127">
        <f t="shared" si="17"/>
        <v>712.56951631212576</v>
      </c>
      <c r="M150" s="152">
        <v>1</v>
      </c>
      <c r="N150" s="65">
        <f t="shared" si="19"/>
        <v>-1242.1762602860799</v>
      </c>
      <c r="O150" s="66">
        <f t="shared" si="20"/>
        <v>-0.63546691091861962</v>
      </c>
      <c r="P150" s="31"/>
      <c r="Q150" s="38">
        <f t="shared" si="21"/>
        <v>-0.60332507107332611</v>
      </c>
      <c r="R150" s="38">
        <f t="shared" si="22"/>
        <v>-0.69345177626061827</v>
      </c>
      <c r="S150" s="23"/>
      <c r="T150" s="33"/>
      <c r="U150" s="145">
        <v>444</v>
      </c>
      <c r="V150" s="134" t="s">
        <v>181</v>
      </c>
      <c r="W150" s="130">
        <v>45886</v>
      </c>
      <c r="X150" s="149">
        <v>1346.4181768519495</v>
      </c>
      <c r="Y150" s="125">
        <v>108.42542560530498</v>
      </c>
      <c r="Z150" s="146">
        <v>1454.8436024572545</v>
      </c>
      <c r="AA150" s="150">
        <v>-12.540142962995249</v>
      </c>
      <c r="AB150" s="148">
        <v>512.44231710394672</v>
      </c>
      <c r="AC150" s="154">
        <f t="shared" si="18"/>
        <v>1954.7457765982058</v>
      </c>
    </row>
    <row r="151" spans="1:29" ht="18.75">
      <c r="A151" s="133">
        <v>445</v>
      </c>
      <c r="B151" s="134" t="s">
        <v>182</v>
      </c>
      <c r="C151" s="130">
        <v>15086</v>
      </c>
      <c r="D151" s="124">
        <v>516.24486278668962</v>
      </c>
      <c r="E151" s="137">
        <v>756.32613018692825</v>
      </c>
      <c r="F151" s="140">
        <v>-225.33408458173142</v>
      </c>
      <c r="G151" s="139">
        <v>-14.747182818507225</v>
      </c>
      <c r="H151" s="125">
        <v>57.745923372663398</v>
      </c>
      <c r="I151" s="126">
        <v>573.99078615935309</v>
      </c>
      <c r="J151" s="129">
        <v>-21.443391223651066</v>
      </c>
      <c r="K151" s="130">
        <v>158.1880220378435</v>
      </c>
      <c r="L151" s="127">
        <f t="shared" si="17"/>
        <v>710.73541697354563</v>
      </c>
      <c r="M151" s="152">
        <v>2</v>
      </c>
      <c r="N151" s="65">
        <f t="shared" si="19"/>
        <v>-1622.981506566023</v>
      </c>
      <c r="O151" s="66">
        <f t="shared" si="20"/>
        <v>-0.69544917388885064</v>
      </c>
      <c r="P151" s="31"/>
      <c r="Q151" s="38">
        <f t="shared" si="21"/>
        <v>-0.69447140796887563</v>
      </c>
      <c r="R151" s="38">
        <f t="shared" si="22"/>
        <v>-0.66652981139749379</v>
      </c>
      <c r="S151" s="23"/>
      <c r="T151" s="33"/>
      <c r="U151" s="145">
        <v>445</v>
      </c>
      <c r="V151" s="134" t="s">
        <v>182</v>
      </c>
      <c r="W151" s="130">
        <v>15105</v>
      </c>
      <c r="X151" s="149">
        <v>1813.4425580797699</v>
      </c>
      <c r="Y151" s="125">
        <v>65.23852490339091</v>
      </c>
      <c r="Z151" s="146">
        <v>1878.6810829831609</v>
      </c>
      <c r="AA151" s="151">
        <v>-19.33346573982125</v>
      </c>
      <c r="AB151" s="148">
        <v>474.36930629622896</v>
      </c>
      <c r="AC151" s="154">
        <f t="shared" si="18"/>
        <v>2333.7169235395686</v>
      </c>
    </row>
    <row r="152" spans="1:29" ht="18.75">
      <c r="A152" s="133">
        <v>475</v>
      </c>
      <c r="B152" s="134" t="s">
        <v>183</v>
      </c>
      <c r="C152" s="130">
        <v>5487</v>
      </c>
      <c r="D152" s="124">
        <v>516.43375250592305</v>
      </c>
      <c r="E152" s="137">
        <v>910.74539821396024</v>
      </c>
      <c r="F152" s="140">
        <v>-222.49589939857844</v>
      </c>
      <c r="G152" s="139">
        <v>-171.81574630945872</v>
      </c>
      <c r="H152" s="125">
        <v>339.98760707125933</v>
      </c>
      <c r="I152" s="126">
        <v>856.42135957718244</v>
      </c>
      <c r="J152" s="129">
        <v>-37.173501002369235</v>
      </c>
      <c r="K152" s="130">
        <v>201.49183411686249</v>
      </c>
      <c r="L152" s="127">
        <f t="shared" si="17"/>
        <v>1020.7396926916757</v>
      </c>
      <c r="M152" s="152">
        <v>15</v>
      </c>
      <c r="N152" s="65">
        <f t="shared" si="19"/>
        <v>-2532.1304854236782</v>
      </c>
      <c r="O152" s="66">
        <f t="shared" si="20"/>
        <v>-0.71269997452225098</v>
      </c>
      <c r="P152" s="31"/>
      <c r="Q152" s="38">
        <f t="shared" si="21"/>
        <v>-0.70230009498289592</v>
      </c>
      <c r="R152" s="38">
        <f t="shared" si="22"/>
        <v>-0.70350635756854318</v>
      </c>
      <c r="S152" s="23"/>
      <c r="T152" s="33"/>
      <c r="U152" s="145">
        <v>475</v>
      </c>
      <c r="V152" s="134" t="s">
        <v>183</v>
      </c>
      <c r="W152" s="130">
        <v>5451</v>
      </c>
      <c r="X152" s="149">
        <v>2250.2571403221859</v>
      </c>
      <c r="Y152" s="125">
        <v>626.53705794259781</v>
      </c>
      <c r="Z152" s="146">
        <v>2876.794198264784</v>
      </c>
      <c r="AA152" s="150">
        <v>-3.5063291139240507</v>
      </c>
      <c r="AB152" s="148">
        <v>679.58230896449402</v>
      </c>
      <c r="AC152" s="154">
        <f t="shared" si="18"/>
        <v>3552.8701781153541</v>
      </c>
    </row>
    <row r="153" spans="1:29" ht="18.75">
      <c r="A153" s="133">
        <v>480</v>
      </c>
      <c r="B153" s="134" t="s">
        <v>184</v>
      </c>
      <c r="C153" s="130">
        <v>1990</v>
      </c>
      <c r="D153" s="124">
        <v>416.52562814070353</v>
      </c>
      <c r="E153" s="137">
        <v>247.35577889447237</v>
      </c>
      <c r="F153" s="140">
        <v>131.51105527638191</v>
      </c>
      <c r="G153" s="139">
        <v>37.658793969849249</v>
      </c>
      <c r="H153" s="125">
        <v>485.59246231155777</v>
      </c>
      <c r="I153" s="126">
        <v>902.11859296482407</v>
      </c>
      <c r="J153" s="129">
        <v>-236.74824120603014</v>
      </c>
      <c r="K153" s="130">
        <v>218.45536764107902</v>
      </c>
      <c r="L153" s="127">
        <f t="shared" si="17"/>
        <v>883.82571939987292</v>
      </c>
      <c r="M153" s="152">
        <v>2</v>
      </c>
      <c r="N153" s="65">
        <f t="shared" si="19"/>
        <v>-1734.8602172640303</v>
      </c>
      <c r="O153" s="66">
        <f t="shared" si="20"/>
        <v>-0.66249266205407198</v>
      </c>
      <c r="P153" s="31"/>
      <c r="Q153" s="38">
        <f t="shared" si="21"/>
        <v>-0.58503710284254762</v>
      </c>
      <c r="R153" s="38">
        <f t="shared" si="22"/>
        <v>-0.67986994041125359</v>
      </c>
      <c r="S153" s="23"/>
      <c r="T153" s="33"/>
      <c r="U153" s="145">
        <v>480</v>
      </c>
      <c r="V153" s="134" t="s">
        <v>184</v>
      </c>
      <c r="W153" s="130">
        <v>1999</v>
      </c>
      <c r="X153" s="149">
        <v>1456.0610414114471</v>
      </c>
      <c r="Y153" s="125">
        <v>717.91306360962585</v>
      </c>
      <c r="Z153" s="146">
        <v>2173.9741050210732</v>
      </c>
      <c r="AA153" s="151">
        <v>-237.68384192096048</v>
      </c>
      <c r="AB153" s="148">
        <v>682.39567356379041</v>
      </c>
      <c r="AC153" s="154">
        <f t="shared" si="18"/>
        <v>2618.6859366639032</v>
      </c>
    </row>
    <row r="154" spans="1:29" ht="18.75">
      <c r="A154" s="133">
        <v>481</v>
      </c>
      <c r="B154" s="134" t="s">
        <v>185</v>
      </c>
      <c r="C154" s="130">
        <v>9612</v>
      </c>
      <c r="D154" s="124">
        <v>610.20297544735752</v>
      </c>
      <c r="E154" s="137">
        <v>588.14148980441121</v>
      </c>
      <c r="F154" s="140">
        <v>18.784644194756556</v>
      </c>
      <c r="G154" s="139">
        <v>3.2768414481897628</v>
      </c>
      <c r="H154" s="125">
        <v>118.90449438202248</v>
      </c>
      <c r="I154" s="126">
        <v>729.10746982937997</v>
      </c>
      <c r="J154" s="129">
        <v>-212.87702871410735</v>
      </c>
      <c r="K154" s="130">
        <v>131.34578759075774</v>
      </c>
      <c r="L154" s="127">
        <f t="shared" si="17"/>
        <v>647.57622870603029</v>
      </c>
      <c r="M154" s="152">
        <v>2</v>
      </c>
      <c r="N154" s="65">
        <f t="shared" si="19"/>
        <v>-468.12571410969929</v>
      </c>
      <c r="O154" s="66">
        <f t="shared" si="20"/>
        <v>-0.41957954552653798</v>
      </c>
      <c r="P154" s="31"/>
      <c r="Q154" s="38">
        <f t="shared" si="21"/>
        <v>-0.15808976407181197</v>
      </c>
      <c r="R154" s="38">
        <f t="shared" si="22"/>
        <v>-0.70429416560989344</v>
      </c>
      <c r="S154" s="23"/>
      <c r="T154" s="33"/>
      <c r="U154" s="145">
        <v>481</v>
      </c>
      <c r="V154" s="134" t="s">
        <v>185</v>
      </c>
      <c r="W154" s="130">
        <v>9543</v>
      </c>
      <c r="X154" s="149">
        <v>882.85934248222111</v>
      </c>
      <c r="Y154" s="125">
        <v>-16.843657299875503</v>
      </c>
      <c r="Z154" s="146">
        <v>866.01568518234558</v>
      </c>
      <c r="AA154" s="150">
        <v>-194.49093576443465</v>
      </c>
      <c r="AB154" s="148">
        <v>444.17719339781877</v>
      </c>
      <c r="AC154" s="154">
        <f t="shared" si="18"/>
        <v>1115.7019428157296</v>
      </c>
    </row>
    <row r="155" spans="1:29" ht="18.75">
      <c r="A155" s="133">
        <v>483</v>
      </c>
      <c r="B155" s="134" t="s">
        <v>186</v>
      </c>
      <c r="C155" s="130">
        <v>1076</v>
      </c>
      <c r="D155" s="124">
        <v>879.36338289962828</v>
      </c>
      <c r="E155" s="137">
        <v>1139.9535315985131</v>
      </c>
      <c r="F155" s="140">
        <v>-75.124535315985128</v>
      </c>
      <c r="G155" s="139">
        <v>-185.46561338289962</v>
      </c>
      <c r="H155" s="125">
        <v>889.26022304832713</v>
      </c>
      <c r="I155" s="126">
        <v>1768.6236059479554</v>
      </c>
      <c r="J155" s="129">
        <v>-194.00464684014869</v>
      </c>
      <c r="K155" s="130">
        <v>224.69611102753524</v>
      </c>
      <c r="L155" s="127">
        <f t="shared" si="17"/>
        <v>1799.3150701353418</v>
      </c>
      <c r="M155" s="152">
        <v>17</v>
      </c>
      <c r="N155" s="65">
        <f t="shared" si="19"/>
        <v>-2576.9625019558598</v>
      </c>
      <c r="O155" s="66">
        <f t="shared" si="20"/>
        <v>-0.58884804711426475</v>
      </c>
      <c r="P155" s="31"/>
      <c r="Q155" s="38">
        <f t="shared" si="21"/>
        <v>-0.54030554498142247</v>
      </c>
      <c r="R155" s="38">
        <f t="shared" si="22"/>
        <v>-0.68423306488662672</v>
      </c>
      <c r="S155" s="23"/>
      <c r="T155" s="33"/>
      <c r="U155" s="145">
        <v>483</v>
      </c>
      <c r="V155" s="134" t="s">
        <v>186</v>
      </c>
      <c r="W155" s="130">
        <v>1078</v>
      </c>
      <c r="X155" s="149">
        <v>2315.9434732120717</v>
      </c>
      <c r="Y155" s="125">
        <v>1531.4459974233323</v>
      </c>
      <c r="Z155" s="146">
        <v>3847.3894706354035</v>
      </c>
      <c r="AA155" s="151">
        <v>-182.70037105751391</v>
      </c>
      <c r="AB155" s="148">
        <v>711.58847251331144</v>
      </c>
      <c r="AC155" s="154">
        <f t="shared" si="18"/>
        <v>4376.2775720912014</v>
      </c>
    </row>
    <row r="156" spans="1:29" ht="18.75">
      <c r="A156" s="133">
        <v>484</v>
      </c>
      <c r="B156" s="134" t="s">
        <v>187</v>
      </c>
      <c r="C156" s="130">
        <v>3055</v>
      </c>
      <c r="D156" s="124">
        <v>197.47757774140752</v>
      </c>
      <c r="E156" s="137">
        <v>268.21047463175125</v>
      </c>
      <c r="F156" s="140">
        <v>-115.69296235679215</v>
      </c>
      <c r="G156" s="139">
        <v>44.960065466448448</v>
      </c>
      <c r="H156" s="125">
        <v>-7.7423895253682486</v>
      </c>
      <c r="I156" s="126">
        <v>189.73518821603929</v>
      </c>
      <c r="J156" s="129">
        <v>49.04353518821604</v>
      </c>
      <c r="K156" s="130">
        <v>198.94319832530482</v>
      </c>
      <c r="L156" s="127">
        <f t="shared" si="17"/>
        <v>437.72192172956017</v>
      </c>
      <c r="M156" s="152">
        <v>4</v>
      </c>
      <c r="N156" s="65">
        <f t="shared" si="19"/>
        <v>-3262.4422096389922</v>
      </c>
      <c r="O156" s="66">
        <f t="shared" si="20"/>
        <v>-0.88170202558888566</v>
      </c>
      <c r="P156" s="31"/>
      <c r="Q156" s="38">
        <f t="shared" si="21"/>
        <v>-0.93690965410566474</v>
      </c>
      <c r="R156" s="38">
        <f t="shared" si="22"/>
        <v>-0.68856447234134932</v>
      </c>
      <c r="S156" s="23"/>
      <c r="T156" s="33"/>
      <c r="U156" s="145">
        <v>484</v>
      </c>
      <c r="V156" s="134" t="s">
        <v>187</v>
      </c>
      <c r="W156" s="130">
        <v>3066</v>
      </c>
      <c r="X156" s="149">
        <v>2511.8693361006481</v>
      </c>
      <c r="Y156" s="125">
        <v>495.48758240176176</v>
      </c>
      <c r="Z156" s="146">
        <v>3007.3569185024103</v>
      </c>
      <c r="AA156" s="150">
        <v>54.013046314416179</v>
      </c>
      <c r="AB156" s="148">
        <v>638.79416655172611</v>
      </c>
      <c r="AC156" s="154">
        <f t="shared" si="18"/>
        <v>3700.1641313685523</v>
      </c>
    </row>
    <row r="157" spans="1:29" ht="18.75">
      <c r="A157" s="133">
        <v>489</v>
      </c>
      <c r="B157" s="134" t="s">
        <v>188</v>
      </c>
      <c r="C157" s="130">
        <v>1835</v>
      </c>
      <c r="D157" s="124">
        <v>694.49318801089919</v>
      </c>
      <c r="E157" s="137">
        <v>52.580926430517714</v>
      </c>
      <c r="F157" s="140">
        <v>404.03106267029972</v>
      </c>
      <c r="G157" s="139">
        <v>237.88119891008174</v>
      </c>
      <c r="H157" s="125">
        <v>389.05395095367845</v>
      </c>
      <c r="I157" s="126">
        <v>1083.5476839237058</v>
      </c>
      <c r="J157" s="129">
        <v>-231.95749318801089</v>
      </c>
      <c r="K157" s="130">
        <v>232.43995073970544</v>
      </c>
      <c r="L157" s="127">
        <f t="shared" si="17"/>
        <v>1084.0301414754003</v>
      </c>
      <c r="M157" s="152">
        <v>8</v>
      </c>
      <c r="N157" s="65">
        <f t="shared" si="19"/>
        <v>-3259.5754955231532</v>
      </c>
      <c r="O157" s="66">
        <f t="shared" si="20"/>
        <v>-0.75043080977662857</v>
      </c>
      <c r="P157" s="31"/>
      <c r="Q157" s="38">
        <f t="shared" si="21"/>
        <v>-0.71621204277841188</v>
      </c>
      <c r="R157" s="38">
        <f t="shared" si="22"/>
        <v>-0.69022917799328265</v>
      </c>
      <c r="S157" s="23"/>
      <c r="T157" s="33"/>
      <c r="U157" s="145">
        <v>489</v>
      </c>
      <c r="V157" s="134" t="s">
        <v>188</v>
      </c>
      <c r="W157" s="130">
        <v>1868</v>
      </c>
      <c r="X157" s="149">
        <v>2919.7537549598824</v>
      </c>
      <c r="Y157" s="125">
        <v>898.40574177185181</v>
      </c>
      <c r="Z157" s="146">
        <v>3818.1594967317342</v>
      </c>
      <c r="AA157" s="151">
        <v>-224.91488222698072</v>
      </c>
      <c r="AB157" s="148">
        <v>750.36102249380031</v>
      </c>
      <c r="AC157" s="154">
        <f t="shared" si="18"/>
        <v>4343.6056369985536</v>
      </c>
    </row>
    <row r="158" spans="1:29" ht="18.75">
      <c r="A158" s="133">
        <v>491</v>
      </c>
      <c r="B158" s="134" t="s">
        <v>189</v>
      </c>
      <c r="C158" s="130">
        <v>52122</v>
      </c>
      <c r="D158" s="124">
        <v>-170.97179693795326</v>
      </c>
      <c r="E158" s="137">
        <v>95.7365220060627</v>
      </c>
      <c r="F158" s="140">
        <v>-188.66444111891332</v>
      </c>
      <c r="G158" s="139">
        <v>-78.043877825102641</v>
      </c>
      <c r="H158" s="125">
        <v>189.69226046583017</v>
      </c>
      <c r="I158" s="126">
        <v>18.720463527876905</v>
      </c>
      <c r="J158" s="129">
        <v>24.421165726564599</v>
      </c>
      <c r="K158" s="130">
        <v>170.87898397550683</v>
      </c>
      <c r="L158" s="127">
        <f t="shared" si="17"/>
        <v>214.02061322994834</v>
      </c>
      <c r="M158" s="152">
        <v>10</v>
      </c>
      <c r="N158" s="65">
        <f t="shared" si="19"/>
        <v>-2340.0272808856357</v>
      </c>
      <c r="O158" s="66">
        <f t="shared" si="20"/>
        <v>-0.91620336732014995</v>
      </c>
      <c r="P158" s="31"/>
      <c r="Q158" s="38">
        <f t="shared" si="21"/>
        <v>-0.99053788720723646</v>
      </c>
      <c r="R158" s="38">
        <f t="shared" si="22"/>
        <v>-0.69236451435783475</v>
      </c>
      <c r="S158" s="23"/>
      <c r="T158" s="33"/>
      <c r="U158" s="145">
        <v>491</v>
      </c>
      <c r="V158" s="134" t="s">
        <v>189</v>
      </c>
      <c r="W158" s="130">
        <v>52583</v>
      </c>
      <c r="X158" s="149">
        <v>1590.6695490170107</v>
      </c>
      <c r="Y158" s="125">
        <v>387.79593093307921</v>
      </c>
      <c r="Z158" s="146">
        <v>1978.46547995009</v>
      </c>
      <c r="AA158" s="150">
        <v>20.123138656980395</v>
      </c>
      <c r="AB158" s="148">
        <v>555.45927550851354</v>
      </c>
      <c r="AC158" s="154">
        <f t="shared" si="18"/>
        <v>2554.0478941155839</v>
      </c>
    </row>
    <row r="159" spans="1:29" ht="18.75">
      <c r="A159" s="133">
        <v>494</v>
      </c>
      <c r="B159" s="134" t="s">
        <v>190</v>
      </c>
      <c r="C159" s="130">
        <v>8909</v>
      </c>
      <c r="D159" s="124">
        <v>532.69861937366704</v>
      </c>
      <c r="E159" s="137">
        <v>925.90245818834887</v>
      </c>
      <c r="F159" s="140">
        <v>-174.34212594006061</v>
      </c>
      <c r="G159" s="139">
        <v>-218.86171287462116</v>
      </c>
      <c r="H159" s="125">
        <v>604.17353238298347</v>
      </c>
      <c r="I159" s="126">
        <v>1136.872264002694</v>
      </c>
      <c r="J159" s="129">
        <v>9.0077449769895619</v>
      </c>
      <c r="K159" s="130">
        <v>152.40799914714552</v>
      </c>
      <c r="L159" s="127">
        <f t="shared" si="17"/>
        <v>1298.2880081268293</v>
      </c>
      <c r="M159" s="152">
        <v>17</v>
      </c>
      <c r="N159" s="65">
        <f t="shared" si="19"/>
        <v>-1985.5324690635546</v>
      </c>
      <c r="O159" s="66">
        <f t="shared" si="20"/>
        <v>-0.60464099144736549</v>
      </c>
      <c r="P159" s="31"/>
      <c r="Q159" s="38">
        <f t="shared" si="21"/>
        <v>-0.59167965085763363</v>
      </c>
      <c r="R159" s="38">
        <f t="shared" si="22"/>
        <v>-0.69554388421458491</v>
      </c>
      <c r="S159" s="23"/>
      <c r="T159" s="33"/>
      <c r="U159" s="145">
        <v>494</v>
      </c>
      <c r="V159" s="134" t="s">
        <v>190</v>
      </c>
      <c r="W159" s="130">
        <v>8903</v>
      </c>
      <c r="X159" s="149">
        <v>1886.4190428858124</v>
      </c>
      <c r="Y159" s="125">
        <v>897.8464643086578</v>
      </c>
      <c r="Z159" s="146">
        <v>2784.26550719447</v>
      </c>
      <c r="AA159" s="151">
        <v>-1.0360552622711445</v>
      </c>
      <c r="AB159" s="148">
        <v>500.59102525818474</v>
      </c>
      <c r="AC159" s="154">
        <f t="shared" si="18"/>
        <v>3283.8204771903838</v>
      </c>
    </row>
    <row r="160" spans="1:29" ht="18.75">
      <c r="A160" s="133">
        <v>495</v>
      </c>
      <c r="B160" s="134" t="s">
        <v>191</v>
      </c>
      <c r="C160" s="130">
        <v>1488</v>
      </c>
      <c r="D160" s="124">
        <v>636.6861559139785</v>
      </c>
      <c r="E160" s="137">
        <v>372.35752688172045</v>
      </c>
      <c r="F160" s="140">
        <v>144.22647849462365</v>
      </c>
      <c r="G160" s="139">
        <v>120.10215053763442</v>
      </c>
      <c r="H160" s="125">
        <v>-0.4731182795698925</v>
      </c>
      <c r="I160" s="126">
        <v>636.21303763440858</v>
      </c>
      <c r="J160" s="129">
        <v>-248.86895161290323</v>
      </c>
      <c r="K160" s="130">
        <v>223.77087461185354</v>
      </c>
      <c r="L160" s="127">
        <f t="shared" si="17"/>
        <v>611.11496063335892</v>
      </c>
      <c r="M160" s="152">
        <v>13</v>
      </c>
      <c r="N160" s="65">
        <f t="shared" si="19"/>
        <v>-3230.8896379624871</v>
      </c>
      <c r="O160" s="66">
        <f t="shared" si="20"/>
        <v>-0.84093851400992448</v>
      </c>
      <c r="P160" s="31"/>
      <c r="Q160" s="38">
        <f t="shared" si="21"/>
        <v>-0.81159149850336099</v>
      </c>
      <c r="R160" s="38">
        <f t="shared" si="22"/>
        <v>-0.68664030901758233</v>
      </c>
      <c r="S160" s="23"/>
      <c r="T160" s="33"/>
      <c r="U160" s="145">
        <v>495</v>
      </c>
      <c r="V160" s="134" t="s">
        <v>191</v>
      </c>
      <c r="W160" s="130">
        <v>1558</v>
      </c>
      <c r="X160" s="149">
        <v>2804.1016122605179</v>
      </c>
      <c r="Y160" s="125">
        <v>572.67296309354401</v>
      </c>
      <c r="Z160" s="146">
        <v>3376.7745753540621</v>
      </c>
      <c r="AA160" s="150">
        <v>-248.87227214377407</v>
      </c>
      <c r="AB160" s="148">
        <v>714.1022953855578</v>
      </c>
      <c r="AC160" s="154">
        <f t="shared" si="18"/>
        <v>3842.0045985958459</v>
      </c>
    </row>
    <row r="161" spans="1:29" ht="18.75">
      <c r="A161" s="133">
        <v>498</v>
      </c>
      <c r="B161" s="134" t="s">
        <v>192</v>
      </c>
      <c r="C161" s="130">
        <v>2321</v>
      </c>
      <c r="D161" s="124">
        <v>1348.7716501507971</v>
      </c>
      <c r="E161" s="137">
        <v>1188.6247307195174</v>
      </c>
      <c r="F161" s="140">
        <v>-52.859112451529512</v>
      </c>
      <c r="G161" s="139">
        <v>213.00603188280914</v>
      </c>
      <c r="H161" s="125">
        <v>20.08703145196036</v>
      </c>
      <c r="I161" s="126">
        <v>1368.8586816027575</v>
      </c>
      <c r="J161" s="129">
        <v>80.377423524342959</v>
      </c>
      <c r="K161" s="130">
        <v>191.44767170813859</v>
      </c>
      <c r="L161" s="127">
        <f t="shared" si="17"/>
        <v>1640.6837768352391</v>
      </c>
      <c r="M161" s="152">
        <v>19</v>
      </c>
      <c r="N161" s="65">
        <f t="shared" si="19"/>
        <v>-2867.3649648230494</v>
      </c>
      <c r="O161" s="66">
        <f t="shared" si="20"/>
        <v>-0.63605456132852001</v>
      </c>
      <c r="P161" s="31"/>
      <c r="Q161" s="38">
        <f t="shared" si="21"/>
        <v>-0.63888045487484157</v>
      </c>
      <c r="R161" s="38">
        <f t="shared" si="22"/>
        <v>-0.7057446912974692</v>
      </c>
      <c r="S161" s="23"/>
      <c r="T161" s="33"/>
      <c r="U161" s="145">
        <v>498</v>
      </c>
      <c r="V161" s="134" t="s">
        <v>192</v>
      </c>
      <c r="W161" s="130">
        <v>2297</v>
      </c>
      <c r="X161" s="149">
        <v>3444.9517308181348</v>
      </c>
      <c r="Y161" s="125">
        <v>345.64531683912247</v>
      </c>
      <c r="Z161" s="146">
        <v>3790.5970476572579</v>
      </c>
      <c r="AA161" s="151">
        <v>66.834131475838049</v>
      </c>
      <c r="AB161" s="148">
        <v>650.6175625251924</v>
      </c>
      <c r="AC161" s="154">
        <f t="shared" si="18"/>
        <v>4508.0487416582882</v>
      </c>
    </row>
    <row r="162" spans="1:29" ht="18.75">
      <c r="A162" s="133">
        <v>499</v>
      </c>
      <c r="B162" s="134" t="s">
        <v>193</v>
      </c>
      <c r="C162" s="130">
        <v>19536</v>
      </c>
      <c r="D162" s="124">
        <v>941.5644963144963</v>
      </c>
      <c r="E162" s="137">
        <v>786.72005528255534</v>
      </c>
      <c r="F162" s="140">
        <v>115.53521703521703</v>
      </c>
      <c r="G162" s="139">
        <v>39.309223996723993</v>
      </c>
      <c r="H162" s="125">
        <v>233.95705364455364</v>
      </c>
      <c r="I162" s="126">
        <v>1175.5216011466011</v>
      </c>
      <c r="J162" s="129">
        <v>-63.414004914004913</v>
      </c>
      <c r="K162" s="130">
        <v>146.19058996723442</v>
      </c>
      <c r="L162" s="127">
        <f t="shared" si="17"/>
        <v>1258.2981861998308</v>
      </c>
      <c r="M162" s="152">
        <v>15</v>
      </c>
      <c r="N162" s="65">
        <f t="shared" si="19"/>
        <v>-978.00577065024731</v>
      </c>
      <c r="O162" s="66">
        <f t="shared" si="20"/>
        <v>-0.43733132414960568</v>
      </c>
      <c r="P162" s="31"/>
      <c r="Q162" s="38">
        <f t="shared" si="21"/>
        <v>-0.35179771294053896</v>
      </c>
      <c r="R162" s="38">
        <f t="shared" si="22"/>
        <v>-0.70000625141230943</v>
      </c>
      <c r="S162" s="23"/>
      <c r="T162" s="33"/>
      <c r="U162" s="145">
        <v>499</v>
      </c>
      <c r="V162" s="134" t="s">
        <v>193</v>
      </c>
      <c r="W162" s="130">
        <v>19453</v>
      </c>
      <c r="X162" s="149">
        <v>1574.7269807278767</v>
      </c>
      <c r="Y162" s="125">
        <v>238.78343818671735</v>
      </c>
      <c r="Z162" s="146">
        <v>1813.5104189145941</v>
      </c>
      <c r="AA162" s="150">
        <v>-64.518583251940569</v>
      </c>
      <c r="AB162" s="148">
        <v>487.31212118742451</v>
      </c>
      <c r="AC162" s="154">
        <f t="shared" si="18"/>
        <v>2236.3039568500781</v>
      </c>
    </row>
    <row r="163" spans="1:29" ht="18.75">
      <c r="A163" s="133">
        <v>500</v>
      </c>
      <c r="B163" s="134" t="s">
        <v>194</v>
      </c>
      <c r="C163" s="130">
        <v>10426</v>
      </c>
      <c r="D163" s="124">
        <v>1061.4057164780356</v>
      </c>
      <c r="E163" s="137">
        <v>710.68540187991562</v>
      </c>
      <c r="F163" s="140">
        <v>228.71398427009399</v>
      </c>
      <c r="G163" s="139">
        <v>122.0063303280261</v>
      </c>
      <c r="H163" s="125">
        <v>157.03500863226549</v>
      </c>
      <c r="I163" s="126">
        <v>1218.4407251103012</v>
      </c>
      <c r="J163" s="129">
        <v>-71.996930750047952</v>
      </c>
      <c r="K163" s="130">
        <v>102.11187488355591</v>
      </c>
      <c r="L163" s="127">
        <f t="shared" si="17"/>
        <v>1248.555669243809</v>
      </c>
      <c r="M163" s="152">
        <v>13</v>
      </c>
      <c r="N163" s="65">
        <f t="shared" si="19"/>
        <v>-183.10815171364152</v>
      </c>
      <c r="O163" s="66">
        <f t="shared" si="20"/>
        <v>-0.12789884680551941</v>
      </c>
      <c r="P163" s="31"/>
      <c r="Q163" s="38">
        <f t="shared" si="21"/>
        <v>5.7968522680828194E-2</v>
      </c>
      <c r="R163" s="38">
        <f t="shared" si="22"/>
        <v>-0.70052391921222767</v>
      </c>
      <c r="S163" s="23"/>
      <c r="T163" s="33"/>
      <c r="U163" s="145">
        <v>500</v>
      </c>
      <c r="V163" s="134" t="s">
        <v>194</v>
      </c>
      <c r="W163" s="130">
        <v>10267</v>
      </c>
      <c r="X163" s="149">
        <v>1112.6760467611975</v>
      </c>
      <c r="Y163" s="125">
        <v>39.003515521852343</v>
      </c>
      <c r="Z163" s="146">
        <v>1151.6795622830498</v>
      </c>
      <c r="AA163" s="151">
        <v>-60.984123892081428</v>
      </c>
      <c r="AB163" s="148">
        <v>340.96838256648221</v>
      </c>
      <c r="AC163" s="154">
        <f t="shared" si="18"/>
        <v>1431.6638209574505</v>
      </c>
    </row>
    <row r="164" spans="1:29" ht="18.75">
      <c r="A164" s="133">
        <v>503</v>
      </c>
      <c r="B164" s="134" t="s">
        <v>195</v>
      </c>
      <c r="C164" s="130">
        <v>7594</v>
      </c>
      <c r="D164" s="124">
        <v>-47.394917039768238</v>
      </c>
      <c r="E164" s="137">
        <v>199.86858045825653</v>
      </c>
      <c r="F164" s="140">
        <v>-115.00934948643666</v>
      </c>
      <c r="G164" s="139">
        <v>-132.25414801158809</v>
      </c>
      <c r="H164" s="125">
        <v>427.02409797208321</v>
      </c>
      <c r="I164" s="126">
        <v>379.62918093231497</v>
      </c>
      <c r="J164" s="129">
        <v>-12.446273373716092</v>
      </c>
      <c r="K164" s="130">
        <v>188.69585853615459</v>
      </c>
      <c r="L164" s="127">
        <f t="shared" si="17"/>
        <v>555.87876609475347</v>
      </c>
      <c r="M164" s="152">
        <v>2</v>
      </c>
      <c r="N164" s="65">
        <f t="shared" si="19"/>
        <v>-2012.8345324920535</v>
      </c>
      <c r="O164" s="66">
        <f t="shared" si="20"/>
        <v>-0.7835964152166871</v>
      </c>
      <c r="P164" s="31"/>
      <c r="Q164" s="38">
        <f t="shared" si="21"/>
        <v>-0.80840480136364168</v>
      </c>
      <c r="R164" s="38">
        <f t="shared" si="22"/>
        <v>-0.6971267012197423</v>
      </c>
      <c r="S164" s="23"/>
      <c r="T164" s="33"/>
      <c r="U164" s="145">
        <v>503</v>
      </c>
      <c r="V164" s="134" t="s">
        <v>195</v>
      </c>
      <c r="W164" s="130">
        <v>7645</v>
      </c>
      <c r="X164" s="149">
        <v>1417.4671314989216</v>
      </c>
      <c r="Y164" s="125">
        <v>563.94567860410848</v>
      </c>
      <c r="Z164" s="146">
        <v>1981.4128101030301</v>
      </c>
      <c r="AA164" s="150">
        <v>-35.71863963374755</v>
      </c>
      <c r="AB164" s="148">
        <v>623.01912811752425</v>
      </c>
      <c r="AC164" s="154">
        <f t="shared" si="18"/>
        <v>2568.713298586807</v>
      </c>
    </row>
    <row r="165" spans="1:29" ht="18.75">
      <c r="A165" s="133">
        <v>504</v>
      </c>
      <c r="B165" s="134" t="s">
        <v>196</v>
      </c>
      <c r="C165" s="130">
        <v>1816</v>
      </c>
      <c r="D165" s="124">
        <v>186.23568281938327</v>
      </c>
      <c r="E165" s="137">
        <v>256.37059471365637</v>
      </c>
      <c r="F165" s="140">
        <v>-83.997797356828187</v>
      </c>
      <c r="G165" s="139">
        <v>13.862885462555067</v>
      </c>
      <c r="H165" s="125">
        <v>424.13160792951544</v>
      </c>
      <c r="I165" s="126">
        <v>610.36729074889865</v>
      </c>
      <c r="J165" s="129">
        <v>-265.71806167400882</v>
      </c>
      <c r="K165" s="130">
        <v>217.36978409815339</v>
      </c>
      <c r="L165" s="127">
        <f t="shared" si="17"/>
        <v>562.01901317304328</v>
      </c>
      <c r="M165" s="152">
        <v>1</v>
      </c>
      <c r="N165" s="65">
        <f t="shared" si="19"/>
        <v>-2343.4098819520304</v>
      </c>
      <c r="O165" s="66">
        <f t="shared" si="20"/>
        <v>-0.80656246170194112</v>
      </c>
      <c r="P165" s="31"/>
      <c r="Q165" s="38">
        <f t="shared" si="21"/>
        <v>-0.75287563052872009</v>
      </c>
      <c r="R165" s="38">
        <f t="shared" si="22"/>
        <v>-0.69070609109894265</v>
      </c>
      <c r="S165" s="23"/>
      <c r="T165" s="33"/>
      <c r="U165" s="145">
        <v>504</v>
      </c>
      <c r="V165" s="134" t="s">
        <v>196</v>
      </c>
      <c r="W165" s="130">
        <v>1871</v>
      </c>
      <c r="X165" s="149">
        <v>1785.2981249755392</v>
      </c>
      <c r="Y165" s="125">
        <v>684.58087584810721</v>
      </c>
      <c r="Z165" s="146">
        <v>2469.8790008236465</v>
      </c>
      <c r="AA165" s="151">
        <v>-267.24371993586317</v>
      </c>
      <c r="AB165" s="148">
        <v>702.7936142372904</v>
      </c>
      <c r="AC165" s="154">
        <f t="shared" si="18"/>
        <v>2905.4288951250737</v>
      </c>
    </row>
    <row r="166" spans="1:29" ht="18.75">
      <c r="A166" s="133">
        <v>505</v>
      </c>
      <c r="B166" s="134" t="s">
        <v>197</v>
      </c>
      <c r="C166" s="130">
        <v>20837</v>
      </c>
      <c r="D166" s="124">
        <v>489.87483802850699</v>
      </c>
      <c r="E166" s="137">
        <v>564.51063012909731</v>
      </c>
      <c r="F166" s="140">
        <v>-51.241685463358451</v>
      </c>
      <c r="G166" s="139">
        <v>-23.394106637231847</v>
      </c>
      <c r="H166" s="125">
        <v>183.22709603109854</v>
      </c>
      <c r="I166" s="126">
        <v>673.10193405960547</v>
      </c>
      <c r="J166" s="129">
        <v>-103.3749580073907</v>
      </c>
      <c r="K166" s="130">
        <v>153.568270694657</v>
      </c>
      <c r="L166" s="127">
        <f t="shared" si="17"/>
        <v>723.29524674687184</v>
      </c>
      <c r="M166" s="152">
        <v>1</v>
      </c>
      <c r="N166" s="65">
        <f t="shared" si="19"/>
        <v>-1000.3885233146895</v>
      </c>
      <c r="O166" s="66">
        <f t="shared" si="20"/>
        <v>-0.58037822290277796</v>
      </c>
      <c r="P166" s="31"/>
      <c r="Q166" s="38">
        <f t="shared" si="21"/>
        <v>-0.49256458302951678</v>
      </c>
      <c r="R166" s="38">
        <f t="shared" si="22"/>
        <v>-0.6947746694480601</v>
      </c>
      <c r="S166" s="23"/>
      <c r="T166" s="33"/>
      <c r="U166" s="145">
        <v>505</v>
      </c>
      <c r="V166" s="134" t="s">
        <v>197</v>
      </c>
      <c r="W166" s="130">
        <v>20783</v>
      </c>
      <c r="X166" s="149">
        <v>1142.9161429659587</v>
      </c>
      <c r="Y166" s="125">
        <v>183.56189058990324</v>
      </c>
      <c r="Z166" s="146">
        <v>1326.4780335558621</v>
      </c>
      <c r="AA166" s="150">
        <v>-105.92508300052928</v>
      </c>
      <c r="AB166" s="148">
        <v>503.13081950622836</v>
      </c>
      <c r="AC166" s="154">
        <f t="shared" si="18"/>
        <v>1723.6837700615613</v>
      </c>
    </row>
    <row r="167" spans="1:29" ht="18.75">
      <c r="A167" s="133">
        <v>507</v>
      </c>
      <c r="B167" s="134" t="s">
        <v>198</v>
      </c>
      <c r="C167" s="130">
        <v>5635</v>
      </c>
      <c r="D167" s="124">
        <v>79.874179236912155</v>
      </c>
      <c r="E167" s="137">
        <v>-25.326530612244898</v>
      </c>
      <c r="F167" s="140">
        <v>22.361668145519076</v>
      </c>
      <c r="G167" s="139">
        <v>82.839041703637974</v>
      </c>
      <c r="H167" s="125">
        <v>73.505235137533276</v>
      </c>
      <c r="I167" s="126">
        <v>153.37923691215616</v>
      </c>
      <c r="J167" s="129">
        <v>6.3971606033717832</v>
      </c>
      <c r="K167" s="130">
        <v>197.73484834375313</v>
      </c>
      <c r="L167" s="127">
        <f t="shared" si="17"/>
        <v>357.51124585928108</v>
      </c>
      <c r="M167" s="152">
        <v>10</v>
      </c>
      <c r="N167" s="65">
        <f t="shared" si="19"/>
        <v>-3228.0656793631915</v>
      </c>
      <c r="O167" s="66">
        <f t="shared" si="20"/>
        <v>-0.90029184889483338</v>
      </c>
      <c r="P167" s="31"/>
      <c r="Q167" s="38">
        <f t="shared" si="21"/>
        <v>-0.94771127625113172</v>
      </c>
      <c r="R167" s="38">
        <f t="shared" si="22"/>
        <v>-0.69970147535924354</v>
      </c>
      <c r="S167" s="23"/>
      <c r="T167" s="33"/>
      <c r="U167" s="145">
        <v>507</v>
      </c>
      <c r="V167" s="134" t="s">
        <v>198</v>
      </c>
      <c r="W167" s="130">
        <v>5676</v>
      </c>
      <c r="X167" s="149">
        <v>2368.0795281403493</v>
      </c>
      <c r="Y167" s="125">
        <v>565.23430925228126</v>
      </c>
      <c r="Z167" s="146">
        <v>2933.3138373926308</v>
      </c>
      <c r="AA167" s="151">
        <v>-6.1978505990133899</v>
      </c>
      <c r="AB167" s="148">
        <v>658.460938428855</v>
      </c>
      <c r="AC167" s="154">
        <f t="shared" si="18"/>
        <v>3585.5769252224727</v>
      </c>
    </row>
    <row r="168" spans="1:29" ht="18.75">
      <c r="A168" s="133">
        <v>508</v>
      </c>
      <c r="B168" s="134" t="s">
        <v>199</v>
      </c>
      <c r="C168" s="130">
        <v>9563</v>
      </c>
      <c r="D168" s="124">
        <v>-108.49911115758653</v>
      </c>
      <c r="E168" s="137">
        <v>-69.647181846700832</v>
      </c>
      <c r="F168" s="140">
        <v>-21.1434696225034</v>
      </c>
      <c r="G168" s="139">
        <v>-17.708459688382305</v>
      </c>
      <c r="H168" s="125">
        <v>96.491268430408866</v>
      </c>
      <c r="I168" s="126">
        <v>-12.007842727177664</v>
      </c>
      <c r="J168" s="129">
        <v>-105.63766600439193</v>
      </c>
      <c r="K168" s="130">
        <v>175.50840575315024</v>
      </c>
      <c r="L168" s="127">
        <f t="shared" si="17"/>
        <v>57.86289702158065</v>
      </c>
      <c r="M168" s="152">
        <v>6</v>
      </c>
      <c r="N168" s="65">
        <f t="shared" si="19"/>
        <v>-2704.4731246887541</v>
      </c>
      <c r="O168" s="66">
        <f t="shared" si="20"/>
        <v>-0.97905291153327756</v>
      </c>
      <c r="P168" s="31"/>
      <c r="Q168" s="38">
        <f t="shared" si="21"/>
        <v>-1.0052442157524544</v>
      </c>
      <c r="R168" s="38">
        <f t="shared" si="22"/>
        <v>-0.69433359098042469</v>
      </c>
      <c r="S168" s="23"/>
      <c r="T168" s="33"/>
      <c r="U168" s="145">
        <v>508</v>
      </c>
      <c r="V168" s="134" t="s">
        <v>199</v>
      </c>
      <c r="W168" s="130">
        <v>9673</v>
      </c>
      <c r="X168" s="149">
        <v>1984.6746066325352</v>
      </c>
      <c r="Y168" s="125">
        <v>305.05626905801739</v>
      </c>
      <c r="Z168" s="146">
        <v>2289.7308756905527</v>
      </c>
      <c r="AA168" s="150">
        <v>-101.57769047865192</v>
      </c>
      <c r="AB168" s="148">
        <v>574.18283649843386</v>
      </c>
      <c r="AC168" s="154">
        <f t="shared" si="18"/>
        <v>2762.3360217103345</v>
      </c>
    </row>
    <row r="169" spans="1:29" ht="18.75">
      <c r="A169" s="133">
        <v>529</v>
      </c>
      <c r="B169" s="134" t="s">
        <v>200</v>
      </c>
      <c r="C169" s="130">
        <v>19579</v>
      </c>
      <c r="D169" s="124">
        <v>425.91746258746616</v>
      </c>
      <c r="E169" s="137">
        <v>228.6619847796108</v>
      </c>
      <c r="F169" s="140">
        <v>165.95173400071505</v>
      </c>
      <c r="G169" s="139">
        <v>31.303743807140304</v>
      </c>
      <c r="H169" s="125">
        <v>-37.703457786403803</v>
      </c>
      <c r="I169" s="126">
        <v>388.21400480106234</v>
      </c>
      <c r="J169" s="129">
        <v>-57.244905255631032</v>
      </c>
      <c r="K169" s="130">
        <v>119.01190223099006</v>
      </c>
      <c r="L169" s="127">
        <f t="shared" si="17"/>
        <v>449.98100177642141</v>
      </c>
      <c r="M169" s="152">
        <v>2</v>
      </c>
      <c r="N169" s="65">
        <f t="shared" si="19"/>
        <v>-636.97863320341753</v>
      </c>
      <c r="O169" s="66">
        <f t="shared" si="20"/>
        <v>-0.58601866408335601</v>
      </c>
      <c r="P169" s="31"/>
      <c r="Q169" s="38">
        <f t="shared" si="21"/>
        <v>-0.48417350005217996</v>
      </c>
      <c r="R169" s="38">
        <f t="shared" si="22"/>
        <v>-0.69505710255645814</v>
      </c>
      <c r="S169" s="23"/>
      <c r="T169" s="33"/>
      <c r="U169" s="145">
        <v>529</v>
      </c>
      <c r="V169" s="134" t="s">
        <v>200</v>
      </c>
      <c r="W169" s="130">
        <v>19427</v>
      </c>
      <c r="X169" s="149">
        <v>1035.1119827058135</v>
      </c>
      <c r="Y169" s="125">
        <v>-282.50620374654483</v>
      </c>
      <c r="Z169" s="146">
        <v>752.60577895926883</v>
      </c>
      <c r="AA169" s="151">
        <v>-55.922170175528905</v>
      </c>
      <c r="AB169" s="148">
        <v>390.27602619609894</v>
      </c>
      <c r="AC169" s="154">
        <f t="shared" si="18"/>
        <v>1086.9596349798389</v>
      </c>
    </row>
    <row r="170" spans="1:29" ht="18.75">
      <c r="A170" s="133">
        <v>531</v>
      </c>
      <c r="B170" s="134" t="s">
        <v>201</v>
      </c>
      <c r="C170" s="130">
        <v>5169</v>
      </c>
      <c r="D170" s="124">
        <v>-195.17256722770361</v>
      </c>
      <c r="E170" s="137">
        <v>154.54304507641712</v>
      </c>
      <c r="F170" s="140">
        <v>-174.34571483846005</v>
      </c>
      <c r="G170" s="139">
        <v>-175.36989746566067</v>
      </c>
      <c r="H170" s="125">
        <v>469.79531824337397</v>
      </c>
      <c r="I170" s="126">
        <v>274.62294447668796</v>
      </c>
      <c r="J170" s="129">
        <v>-38.671696653124393</v>
      </c>
      <c r="K170" s="130">
        <v>173.05235381154304</v>
      </c>
      <c r="L170" s="127">
        <f t="shared" si="17"/>
        <v>409.00360163510663</v>
      </c>
      <c r="M170" s="152">
        <v>4</v>
      </c>
      <c r="N170" s="65">
        <f t="shared" si="19"/>
        <v>-2167.0325174803638</v>
      </c>
      <c r="O170" s="66">
        <f t="shared" si="20"/>
        <v>-0.84122753613581092</v>
      </c>
      <c r="P170" s="31"/>
      <c r="Q170" s="38">
        <f t="shared" si="21"/>
        <v>-0.86634381995217968</v>
      </c>
      <c r="R170" s="38">
        <f t="shared" si="22"/>
        <v>-0.69202216471033406</v>
      </c>
      <c r="S170" s="23"/>
      <c r="T170" s="33"/>
      <c r="U170" s="145">
        <v>531</v>
      </c>
      <c r="V170" s="134" t="s">
        <v>201</v>
      </c>
      <c r="W170" s="130">
        <v>5256</v>
      </c>
      <c r="X170" s="149">
        <v>1395.6651207432844</v>
      </c>
      <c r="Y170" s="125">
        <v>659.03182165348062</v>
      </c>
      <c r="Z170" s="146">
        <v>2054.6969423967653</v>
      </c>
      <c r="AA170" s="150">
        <v>-40.55955098934551</v>
      </c>
      <c r="AB170" s="148">
        <v>561.89872770805118</v>
      </c>
      <c r="AC170" s="154">
        <f t="shared" si="18"/>
        <v>2576.0361191154707</v>
      </c>
    </row>
    <row r="171" spans="1:29" ht="18.75">
      <c r="A171" s="133">
        <v>535</v>
      </c>
      <c r="B171" s="134" t="s">
        <v>202</v>
      </c>
      <c r="C171" s="130">
        <v>10396</v>
      </c>
      <c r="D171" s="124">
        <v>825.94113120430939</v>
      </c>
      <c r="E171" s="137">
        <v>795.21036937283566</v>
      </c>
      <c r="F171" s="140">
        <v>62.365332820315508</v>
      </c>
      <c r="G171" s="139">
        <v>-31.634570988841862</v>
      </c>
      <c r="H171" s="125">
        <v>650.89226625625236</v>
      </c>
      <c r="I171" s="126">
        <v>1476.8333974605619</v>
      </c>
      <c r="J171" s="129">
        <v>-91.752020007695265</v>
      </c>
      <c r="K171" s="130">
        <v>192.0811481550131</v>
      </c>
      <c r="L171" s="127">
        <f t="shared" si="17"/>
        <v>1577.1625256078796</v>
      </c>
      <c r="M171" s="152">
        <v>17</v>
      </c>
      <c r="N171" s="65">
        <f t="shared" si="19"/>
        <v>-2607.605899532392</v>
      </c>
      <c r="O171" s="66">
        <f t="shared" si="20"/>
        <v>-0.6231183268988143</v>
      </c>
      <c r="P171" s="31"/>
      <c r="Q171" s="38">
        <f t="shared" si="21"/>
        <v>-0.59614121672067122</v>
      </c>
      <c r="R171" s="38">
        <f t="shared" si="22"/>
        <v>-0.68835003664472283</v>
      </c>
      <c r="S171" s="23"/>
      <c r="T171" s="33"/>
      <c r="U171" s="145">
        <v>535</v>
      </c>
      <c r="V171" s="134" t="s">
        <v>202</v>
      </c>
      <c r="W171" s="130">
        <v>10500</v>
      </c>
      <c r="X171" s="149">
        <v>2563.6348447554474</v>
      </c>
      <c r="Y171" s="125">
        <v>1093.1715900797483</v>
      </c>
      <c r="Z171" s="146">
        <v>3656.8064348351954</v>
      </c>
      <c r="AA171" s="151">
        <v>-88.374190476190478</v>
      </c>
      <c r="AB171" s="148">
        <v>616.33618078126631</v>
      </c>
      <c r="AC171" s="154">
        <f t="shared" si="18"/>
        <v>4184.7684251402716</v>
      </c>
    </row>
    <row r="172" spans="1:29" ht="18.75">
      <c r="A172" s="133">
        <v>536</v>
      </c>
      <c r="B172" s="134" t="s">
        <v>203</v>
      </c>
      <c r="C172" s="130">
        <v>34884</v>
      </c>
      <c r="D172" s="124">
        <v>336.21247563352824</v>
      </c>
      <c r="E172" s="137">
        <v>433.44547643618853</v>
      </c>
      <c r="F172" s="140">
        <v>-53.694186446508425</v>
      </c>
      <c r="G172" s="139">
        <v>-43.538814356151818</v>
      </c>
      <c r="H172" s="125">
        <v>146.49828001375988</v>
      </c>
      <c r="I172" s="126">
        <v>482.71075564728818</v>
      </c>
      <c r="J172" s="129">
        <v>-60.417784657722741</v>
      </c>
      <c r="K172" s="130">
        <v>123.83645307508888</v>
      </c>
      <c r="L172" s="127">
        <f t="shared" si="17"/>
        <v>546.12942406465436</v>
      </c>
      <c r="M172" s="152">
        <v>6</v>
      </c>
      <c r="N172" s="65">
        <f t="shared" si="19"/>
        <v>-971.25268663248471</v>
      </c>
      <c r="O172" s="66">
        <f t="shared" si="20"/>
        <v>-0.64008444529918496</v>
      </c>
      <c r="P172" s="31"/>
      <c r="Q172" s="38">
        <f t="shared" si="21"/>
        <v>-0.58427644559890868</v>
      </c>
      <c r="R172" s="38">
        <f t="shared" si="22"/>
        <v>-0.69942882924624739</v>
      </c>
      <c r="S172" s="23"/>
      <c r="T172" s="33"/>
      <c r="U172" s="145">
        <v>536</v>
      </c>
      <c r="V172" s="134" t="s">
        <v>203</v>
      </c>
      <c r="W172" s="130">
        <v>34476</v>
      </c>
      <c r="X172" s="149">
        <v>1072.176991233662</v>
      </c>
      <c r="Y172" s="125">
        <v>88.957013652593005</v>
      </c>
      <c r="Z172" s="146">
        <v>1161.1340048862551</v>
      </c>
      <c r="AA172" s="150">
        <v>-55.755656108597286</v>
      </c>
      <c r="AB172" s="148">
        <v>412.00376191948129</v>
      </c>
      <c r="AC172" s="154">
        <f t="shared" si="18"/>
        <v>1517.3821106971391</v>
      </c>
    </row>
    <row r="173" spans="1:29" ht="18.75">
      <c r="A173" s="133">
        <v>538</v>
      </c>
      <c r="B173" s="134" t="s">
        <v>204</v>
      </c>
      <c r="C173" s="130">
        <v>4689</v>
      </c>
      <c r="D173" s="124">
        <v>454.81637875879716</v>
      </c>
      <c r="E173" s="137">
        <v>555.38920878652164</v>
      </c>
      <c r="F173" s="140">
        <v>-27.152271273192579</v>
      </c>
      <c r="G173" s="139">
        <v>-73.420558754531882</v>
      </c>
      <c r="H173" s="125">
        <v>440.20708040093837</v>
      </c>
      <c r="I173" s="126">
        <v>895.02345915973558</v>
      </c>
      <c r="J173" s="129">
        <v>158.19876306248668</v>
      </c>
      <c r="K173" s="130">
        <v>171.36461248650471</v>
      </c>
      <c r="L173" s="127">
        <f t="shared" si="17"/>
        <v>1224.5868347087269</v>
      </c>
      <c r="M173" s="152">
        <v>2</v>
      </c>
      <c r="N173" s="65">
        <f t="shared" si="19"/>
        <v>-1140.5461359841813</v>
      </c>
      <c r="O173" s="66">
        <f t="shared" si="20"/>
        <v>-0.48223340933344555</v>
      </c>
      <c r="P173" s="31"/>
      <c r="Q173" s="38">
        <f t="shared" si="21"/>
        <v>-0.46128936243415863</v>
      </c>
      <c r="R173" s="38">
        <f t="shared" si="22"/>
        <v>-0.69463583784036365</v>
      </c>
      <c r="S173" s="23"/>
      <c r="T173" s="33"/>
      <c r="U173" s="145">
        <v>538</v>
      </c>
      <c r="V173" s="134" t="s">
        <v>204</v>
      </c>
      <c r="W173" s="130">
        <v>4693</v>
      </c>
      <c r="X173" s="149">
        <v>1198.956597461706</v>
      </c>
      <c r="Y173" s="125">
        <v>462.46123383245606</v>
      </c>
      <c r="Z173" s="146">
        <v>1661.4178312941622</v>
      </c>
      <c r="AA173" s="151">
        <v>142.53398678883443</v>
      </c>
      <c r="AB173" s="148">
        <v>561.18115260991181</v>
      </c>
      <c r="AC173" s="154">
        <f t="shared" si="18"/>
        <v>2365.1329706929082</v>
      </c>
    </row>
    <row r="174" spans="1:29" ht="18.75">
      <c r="A174" s="133">
        <v>541</v>
      </c>
      <c r="B174" s="134" t="s">
        <v>205</v>
      </c>
      <c r="C174" s="130">
        <v>9423</v>
      </c>
      <c r="D174" s="124">
        <v>878.68513212352752</v>
      </c>
      <c r="E174" s="137">
        <v>172.67207895574657</v>
      </c>
      <c r="F174" s="140">
        <v>410.34192932187199</v>
      </c>
      <c r="G174" s="139">
        <v>295.67112384590894</v>
      </c>
      <c r="H174" s="125">
        <v>434.66560543351375</v>
      </c>
      <c r="I174" s="126">
        <v>1313.3507375570414</v>
      </c>
      <c r="J174" s="129">
        <v>-93.138278679825959</v>
      </c>
      <c r="K174" s="130">
        <v>214.28514501488212</v>
      </c>
      <c r="L174" s="127">
        <f t="shared" si="17"/>
        <v>1434.4976038920975</v>
      </c>
      <c r="M174" s="152">
        <v>12</v>
      </c>
      <c r="N174" s="65">
        <f t="shared" si="19"/>
        <v>-3158.3605099743309</v>
      </c>
      <c r="O174" s="66">
        <f t="shared" si="20"/>
        <v>-0.68766777280552926</v>
      </c>
      <c r="P174" s="31"/>
      <c r="Q174" s="38">
        <f t="shared" si="21"/>
        <v>-0.67221532121910521</v>
      </c>
      <c r="R174" s="38">
        <f t="shared" si="22"/>
        <v>-0.68824769694566479</v>
      </c>
      <c r="S174" s="23"/>
      <c r="T174" s="33"/>
      <c r="U174" s="145">
        <v>541</v>
      </c>
      <c r="V174" s="134" t="s">
        <v>205</v>
      </c>
      <c r="W174" s="130">
        <v>9501</v>
      </c>
      <c r="X174" s="149">
        <v>3132.3758411991639</v>
      </c>
      <c r="Y174" s="125">
        <v>874.37255973796732</v>
      </c>
      <c r="Z174" s="146">
        <v>4006.748400937131</v>
      </c>
      <c r="AA174" s="150">
        <v>-101.2473423850121</v>
      </c>
      <c r="AB174" s="148">
        <v>687.3570553143096</v>
      </c>
      <c r="AC174" s="154">
        <f t="shared" si="18"/>
        <v>4592.8581138664285</v>
      </c>
    </row>
    <row r="175" spans="1:29" ht="18.75">
      <c r="A175" s="133">
        <v>543</v>
      </c>
      <c r="B175" s="134" t="s">
        <v>206</v>
      </c>
      <c r="C175" s="130">
        <v>44127</v>
      </c>
      <c r="D175" s="124">
        <v>757.0552949441385</v>
      </c>
      <c r="E175" s="137">
        <v>641.00899675935364</v>
      </c>
      <c r="F175" s="140">
        <v>64.829061572280011</v>
      </c>
      <c r="G175" s="139">
        <v>51.217236612504813</v>
      </c>
      <c r="H175" s="125">
        <v>3.8152604981077345</v>
      </c>
      <c r="I175" s="126">
        <v>760.8705554422462</v>
      </c>
      <c r="J175" s="129">
        <v>-167.22922473768895</v>
      </c>
      <c r="K175" s="130">
        <v>120.38550183823973</v>
      </c>
      <c r="L175" s="127">
        <f t="shared" si="17"/>
        <v>714.02683254279702</v>
      </c>
      <c r="M175" s="152">
        <v>1</v>
      </c>
      <c r="N175" s="65">
        <f t="shared" si="19"/>
        <v>-329.59312545358637</v>
      </c>
      <c r="O175" s="66">
        <f t="shared" si="20"/>
        <v>-0.31581719277040554</v>
      </c>
      <c r="P175" s="31"/>
      <c r="Q175" s="38">
        <f t="shared" si="21"/>
        <v>-5.7938662689847598E-2</v>
      </c>
      <c r="R175" s="38">
        <f t="shared" si="22"/>
        <v>-0.69147671109980158</v>
      </c>
      <c r="S175" s="23"/>
      <c r="T175" s="33"/>
      <c r="U175" s="145">
        <v>543</v>
      </c>
      <c r="V175" s="134" t="s">
        <v>206</v>
      </c>
      <c r="W175" s="130">
        <v>43663</v>
      </c>
      <c r="X175" s="149">
        <v>958.76962944633362</v>
      </c>
      <c r="Y175" s="125">
        <v>-151.10400799673292</v>
      </c>
      <c r="Z175" s="146">
        <v>807.66562144960074</v>
      </c>
      <c r="AA175" s="151">
        <v>-154.24473810778005</v>
      </c>
      <c r="AB175" s="148">
        <v>390.19907465456271</v>
      </c>
      <c r="AC175" s="154">
        <f t="shared" si="18"/>
        <v>1043.6199579963834</v>
      </c>
    </row>
    <row r="176" spans="1:29" ht="18.75">
      <c r="A176" s="133">
        <v>545</v>
      </c>
      <c r="B176" s="134" t="s">
        <v>207</v>
      </c>
      <c r="C176" s="130">
        <v>9562</v>
      </c>
      <c r="D176" s="124">
        <v>1079.1644007529806</v>
      </c>
      <c r="E176" s="137">
        <v>847.91037439866136</v>
      </c>
      <c r="F176" s="140">
        <v>114.94969671616816</v>
      </c>
      <c r="G176" s="139">
        <v>116.30432963815102</v>
      </c>
      <c r="H176" s="125">
        <v>329.43578749215646</v>
      </c>
      <c r="I176" s="126">
        <v>1408.6001882451369</v>
      </c>
      <c r="J176" s="129">
        <v>40.920623300564735</v>
      </c>
      <c r="K176" s="130">
        <v>226.88345190937994</v>
      </c>
      <c r="L176" s="127">
        <f t="shared" si="17"/>
        <v>1676.4042634550817</v>
      </c>
      <c r="M176" s="152">
        <v>15</v>
      </c>
      <c r="N176" s="65">
        <f t="shared" si="19"/>
        <v>-2261.9349566970204</v>
      </c>
      <c r="O176" s="66">
        <f t="shared" si="20"/>
        <v>-0.57433726001125474</v>
      </c>
      <c r="P176" s="31"/>
      <c r="Q176" s="38">
        <f t="shared" si="21"/>
        <v>-0.55476982983374623</v>
      </c>
      <c r="R176" s="38">
        <f t="shared" si="22"/>
        <v>-0.69195436304526003</v>
      </c>
      <c r="S176" s="23"/>
      <c r="T176" s="33"/>
      <c r="U176" s="145">
        <v>545</v>
      </c>
      <c r="V176" s="134" t="s">
        <v>207</v>
      </c>
      <c r="W176" s="130">
        <v>9558</v>
      </c>
      <c r="X176" s="149">
        <v>2412.9224922313438</v>
      </c>
      <c r="Y176" s="125">
        <v>750.83477902264633</v>
      </c>
      <c r="Z176" s="146">
        <v>3163.7572712539904</v>
      </c>
      <c r="AA176" s="150">
        <v>38.056497175141246</v>
      </c>
      <c r="AB176" s="148">
        <v>736.52545172297039</v>
      </c>
      <c r="AC176" s="154">
        <f t="shared" si="18"/>
        <v>3938.3392201521024</v>
      </c>
    </row>
    <row r="177" spans="1:29" ht="18.75">
      <c r="A177" s="133">
        <v>560</v>
      </c>
      <c r="B177" s="134" t="s">
        <v>208</v>
      </c>
      <c r="C177" s="130">
        <v>15808</v>
      </c>
      <c r="D177" s="124">
        <v>425.77473431174087</v>
      </c>
      <c r="E177" s="137">
        <v>330.09235829959516</v>
      </c>
      <c r="F177" s="140">
        <v>59.357477226720647</v>
      </c>
      <c r="G177" s="139">
        <v>36.324898785425098</v>
      </c>
      <c r="H177" s="125">
        <v>398.90675607287449</v>
      </c>
      <c r="I177" s="126">
        <v>824.68155364372467</v>
      </c>
      <c r="J177" s="129">
        <v>-134.12424089068827</v>
      </c>
      <c r="K177" s="130">
        <v>177.61662493346961</v>
      </c>
      <c r="L177" s="127">
        <f t="shared" si="17"/>
        <v>868.17393768650595</v>
      </c>
      <c r="M177" s="152">
        <v>7</v>
      </c>
      <c r="N177" s="65">
        <f t="shared" si="19"/>
        <v>-1598.9154893693128</v>
      </c>
      <c r="O177" s="66">
        <f t="shared" si="20"/>
        <v>-0.6480979051000314</v>
      </c>
      <c r="P177" s="31"/>
      <c r="Q177" s="38">
        <f t="shared" si="21"/>
        <v>-0.58787306732798705</v>
      </c>
      <c r="R177" s="38">
        <f t="shared" si="22"/>
        <v>-0.69705267362592105</v>
      </c>
      <c r="S177" s="23"/>
      <c r="T177" s="33"/>
      <c r="U177" s="145">
        <v>560</v>
      </c>
      <c r="V177" s="134" t="s">
        <v>208</v>
      </c>
      <c r="W177" s="130">
        <v>15882</v>
      </c>
      <c r="X177" s="149">
        <v>1376.0531089866877</v>
      </c>
      <c r="Y177" s="125">
        <v>624.98464968859719</v>
      </c>
      <c r="Z177" s="146">
        <v>2001.0377586752847</v>
      </c>
      <c r="AA177" s="151">
        <v>-120.24373504596399</v>
      </c>
      <c r="AB177" s="148">
        <v>586.29540342649818</v>
      </c>
      <c r="AC177" s="154">
        <f t="shared" si="18"/>
        <v>2467.0894270558188</v>
      </c>
    </row>
    <row r="178" spans="1:29" ht="18.75">
      <c r="A178" s="133">
        <v>561</v>
      </c>
      <c r="B178" s="134" t="s">
        <v>209</v>
      </c>
      <c r="C178" s="130">
        <v>1337</v>
      </c>
      <c r="D178" s="124">
        <v>990.91697830964847</v>
      </c>
      <c r="E178" s="137">
        <v>460.69483919222137</v>
      </c>
      <c r="F178" s="140">
        <v>284.00149588631263</v>
      </c>
      <c r="G178" s="139">
        <v>246.22064323111442</v>
      </c>
      <c r="H178" s="125">
        <v>334.49139865370233</v>
      </c>
      <c r="I178" s="126">
        <v>1325.4076290201945</v>
      </c>
      <c r="J178" s="129">
        <v>-233.42183994016455</v>
      </c>
      <c r="K178" s="130">
        <v>255.96635493940195</v>
      </c>
      <c r="L178" s="127">
        <f t="shared" si="17"/>
        <v>1347.9521440194319</v>
      </c>
      <c r="M178" s="152">
        <v>2</v>
      </c>
      <c r="N178" s="65">
        <f t="shared" si="19"/>
        <v>-1843.8377402442122</v>
      </c>
      <c r="O178" s="66">
        <f t="shared" si="20"/>
        <v>-0.57768142863501537</v>
      </c>
      <c r="P178" s="31"/>
      <c r="Q178" s="38">
        <f t="shared" si="21"/>
        <v>-0.50996162180323978</v>
      </c>
      <c r="R178" s="38">
        <f t="shared" si="22"/>
        <v>-0.63919130879158659</v>
      </c>
      <c r="S178" s="23"/>
      <c r="T178" s="33"/>
      <c r="U178" s="145">
        <v>561</v>
      </c>
      <c r="V178" s="134" t="s">
        <v>209</v>
      </c>
      <c r="W178" s="130">
        <v>1334</v>
      </c>
      <c r="X178" s="149">
        <v>2006.2700868928134</v>
      </c>
      <c r="Y178" s="125">
        <v>698.43160177373557</v>
      </c>
      <c r="Z178" s="146">
        <v>2704.7016886665492</v>
      </c>
      <c r="AA178" s="150">
        <v>-222.33583208395802</v>
      </c>
      <c r="AB178" s="148">
        <v>709.42402768105308</v>
      </c>
      <c r="AC178" s="154">
        <f t="shared" si="18"/>
        <v>3191.7898842636441</v>
      </c>
    </row>
    <row r="179" spans="1:29" ht="18.75">
      <c r="A179" s="133">
        <v>562</v>
      </c>
      <c r="B179" s="134" t="s">
        <v>210</v>
      </c>
      <c r="C179" s="130">
        <v>8978</v>
      </c>
      <c r="D179" s="124">
        <v>98.465693918467366</v>
      </c>
      <c r="E179" s="137">
        <v>164.56449097794609</v>
      </c>
      <c r="F179" s="140">
        <v>-33.564713744709287</v>
      </c>
      <c r="G179" s="139">
        <v>-32.53408331476944</v>
      </c>
      <c r="H179" s="125">
        <v>363.15404321675209</v>
      </c>
      <c r="I179" s="126">
        <v>461.61973713521945</v>
      </c>
      <c r="J179" s="129">
        <v>-41.73791490309646</v>
      </c>
      <c r="K179" s="130">
        <v>190.13164934711978</v>
      </c>
      <c r="L179" s="127">
        <f t="shared" si="17"/>
        <v>610.01347157924283</v>
      </c>
      <c r="M179" s="152">
        <v>6</v>
      </c>
      <c r="N179" s="65">
        <f t="shared" si="19"/>
        <v>-2367.9519778360991</v>
      </c>
      <c r="O179" s="66">
        <f t="shared" si="20"/>
        <v>-0.79515763969021014</v>
      </c>
      <c r="P179" s="31"/>
      <c r="Q179" s="38">
        <f t="shared" si="21"/>
        <v>-0.80872638473543867</v>
      </c>
      <c r="R179" s="38">
        <f t="shared" si="22"/>
        <v>-0.69773832330528629</v>
      </c>
      <c r="S179" s="23"/>
      <c r="T179" s="33"/>
      <c r="U179" s="145">
        <v>562</v>
      </c>
      <c r="V179" s="134" t="s">
        <v>210</v>
      </c>
      <c r="W179" s="130">
        <v>9008</v>
      </c>
      <c r="X179" s="149">
        <v>1764.6769832899538</v>
      </c>
      <c r="Y179" s="125">
        <v>648.72298563271818</v>
      </c>
      <c r="Z179" s="146">
        <v>2413.3999689226721</v>
      </c>
      <c r="AA179" s="151">
        <v>-64.464476021314383</v>
      </c>
      <c r="AB179" s="148">
        <v>629.0299565139843</v>
      </c>
      <c r="AC179" s="154">
        <f t="shared" si="18"/>
        <v>2977.9654494153419</v>
      </c>
    </row>
    <row r="180" spans="1:29" ht="18.75">
      <c r="A180" s="133">
        <v>563</v>
      </c>
      <c r="B180" s="134" t="s">
        <v>211</v>
      </c>
      <c r="C180" s="130">
        <v>7102</v>
      </c>
      <c r="D180" s="124">
        <v>444.34426921993804</v>
      </c>
      <c r="E180" s="137">
        <v>449.19022810475923</v>
      </c>
      <c r="F180" s="140">
        <v>50.607997747113487</v>
      </c>
      <c r="G180" s="139">
        <v>-55.453956631934666</v>
      </c>
      <c r="H180" s="125">
        <v>482.99338214587442</v>
      </c>
      <c r="I180" s="126">
        <v>927.33751056040558</v>
      </c>
      <c r="J180" s="129">
        <v>-45.641087017741484</v>
      </c>
      <c r="K180" s="130">
        <v>184.09249438849594</v>
      </c>
      <c r="L180" s="127">
        <f t="shared" si="17"/>
        <v>1065.7889179311601</v>
      </c>
      <c r="M180" s="152">
        <v>17</v>
      </c>
      <c r="N180" s="65">
        <f t="shared" si="19"/>
        <v>-3003.3539719246514</v>
      </c>
      <c r="O180" s="66">
        <f t="shared" si="20"/>
        <v>-0.73808024274887873</v>
      </c>
      <c r="P180" s="31"/>
      <c r="Q180" s="38">
        <f t="shared" si="21"/>
        <v>-0.73659424457846578</v>
      </c>
      <c r="R180" s="38">
        <f t="shared" si="22"/>
        <v>-0.69465123708632404</v>
      </c>
      <c r="S180" s="23"/>
      <c r="T180" s="33"/>
      <c r="U180" s="145">
        <v>563</v>
      </c>
      <c r="V180" s="134" t="s">
        <v>211</v>
      </c>
      <c r="W180" s="130">
        <v>7155</v>
      </c>
      <c r="X180" s="149">
        <v>2732.3619037008702</v>
      </c>
      <c r="Y180" s="125">
        <v>788.20471822569414</v>
      </c>
      <c r="Z180" s="146">
        <v>3520.5666219265645</v>
      </c>
      <c r="AA180" s="150">
        <v>-54.316282320055905</v>
      </c>
      <c r="AB180" s="148">
        <v>602.89255024930299</v>
      </c>
      <c r="AC180" s="154">
        <f t="shared" si="18"/>
        <v>4069.1428898558115</v>
      </c>
    </row>
    <row r="181" spans="1:29" ht="18.75">
      <c r="A181" s="133">
        <v>564</v>
      </c>
      <c r="B181" s="134" t="s">
        <v>212</v>
      </c>
      <c r="C181" s="130">
        <v>209551</v>
      </c>
      <c r="D181" s="124">
        <v>225.82227715448744</v>
      </c>
      <c r="E181" s="137">
        <v>398.50625861962004</v>
      </c>
      <c r="F181" s="140">
        <v>-110.52343343625179</v>
      </c>
      <c r="G181" s="139">
        <v>-62.160548028880797</v>
      </c>
      <c r="H181" s="125">
        <v>194.6136835424312</v>
      </c>
      <c r="I181" s="126">
        <v>420.43596069691864</v>
      </c>
      <c r="J181" s="129">
        <v>4.2527594714413199</v>
      </c>
      <c r="K181" s="130">
        <v>139.00431764132225</v>
      </c>
      <c r="L181" s="127">
        <f t="shared" si="17"/>
        <v>563.69303780968221</v>
      </c>
      <c r="M181" s="152">
        <v>17</v>
      </c>
      <c r="N181" s="65">
        <f t="shared" si="19"/>
        <v>-1095.2893786766131</v>
      </c>
      <c r="O181" s="66">
        <f t="shared" si="20"/>
        <v>-0.66021759350314435</v>
      </c>
      <c r="P181" s="31"/>
      <c r="Q181" s="38">
        <f t="shared" si="21"/>
        <v>-0.65049404306549619</v>
      </c>
      <c r="R181" s="38">
        <f t="shared" si="22"/>
        <v>-0.69516085219560098</v>
      </c>
      <c r="S181" s="23"/>
      <c r="T181" s="33"/>
      <c r="U181" s="145">
        <v>564</v>
      </c>
      <c r="V181" s="134" t="s">
        <v>212</v>
      </c>
      <c r="W181" s="130">
        <v>207327</v>
      </c>
      <c r="X181" s="149">
        <v>985.36743511958377</v>
      </c>
      <c r="Y181" s="125">
        <v>217.57618388061184</v>
      </c>
      <c r="Z181" s="146">
        <v>1202.9436190001957</v>
      </c>
      <c r="AA181" s="151">
        <v>4.6453187476787873E-2</v>
      </c>
      <c r="AB181" s="148">
        <v>455.99234429862275</v>
      </c>
      <c r="AC181" s="154">
        <f t="shared" si="18"/>
        <v>1658.9824164862953</v>
      </c>
    </row>
    <row r="182" spans="1:29" ht="18.75">
      <c r="A182" s="133">
        <v>576</v>
      </c>
      <c r="B182" s="134" t="s">
        <v>213</v>
      </c>
      <c r="C182" s="130">
        <v>2813</v>
      </c>
      <c r="D182" s="124">
        <v>400.07998578030572</v>
      </c>
      <c r="E182" s="137">
        <v>-37.24742268041237</v>
      </c>
      <c r="F182" s="140">
        <v>224.35300391041594</v>
      </c>
      <c r="G182" s="139">
        <v>212.97440455030218</v>
      </c>
      <c r="H182" s="125">
        <v>177.35193743334517</v>
      </c>
      <c r="I182" s="126">
        <v>577.43227870600776</v>
      </c>
      <c r="J182" s="129">
        <v>-84.303234980447925</v>
      </c>
      <c r="K182" s="130">
        <v>222.64779893452157</v>
      </c>
      <c r="L182" s="127">
        <f t="shared" si="17"/>
        <v>715.77684266008146</v>
      </c>
      <c r="M182" s="152">
        <v>7</v>
      </c>
      <c r="N182" s="65">
        <f t="shared" si="19"/>
        <v>-3172.2480406717809</v>
      </c>
      <c r="O182" s="66">
        <f t="shared" si="20"/>
        <v>-0.81590219606653003</v>
      </c>
      <c r="P182" s="31"/>
      <c r="Q182" s="38">
        <f t="shared" si="21"/>
        <v>-0.82255424082387207</v>
      </c>
      <c r="R182" s="38">
        <f t="shared" si="22"/>
        <v>-0.69479679329922361</v>
      </c>
      <c r="S182" s="23"/>
      <c r="T182" s="33"/>
      <c r="U182" s="145">
        <v>576</v>
      </c>
      <c r="V182" s="134" t="s">
        <v>213</v>
      </c>
      <c r="W182" s="130">
        <v>2861</v>
      </c>
      <c r="X182" s="149">
        <v>2539.8893034799444</v>
      </c>
      <c r="Y182" s="125">
        <v>714.2446999867924</v>
      </c>
      <c r="Z182" s="146">
        <v>3254.1340034667369</v>
      </c>
      <c r="AA182" s="150">
        <v>-95.615868577420486</v>
      </c>
      <c r="AB182" s="148">
        <v>729.50674844254593</v>
      </c>
      <c r="AC182" s="154">
        <f t="shared" si="18"/>
        <v>3888.0248833318624</v>
      </c>
    </row>
    <row r="183" spans="1:29" ht="18.75">
      <c r="A183" s="133">
        <v>577</v>
      </c>
      <c r="B183" s="134" t="s">
        <v>214</v>
      </c>
      <c r="C183" s="130">
        <v>11041</v>
      </c>
      <c r="D183" s="124">
        <v>454.18902273344804</v>
      </c>
      <c r="E183" s="137">
        <v>468.24227877909607</v>
      </c>
      <c r="F183" s="140">
        <v>13.770944660809709</v>
      </c>
      <c r="G183" s="139">
        <v>-27.824200706457749</v>
      </c>
      <c r="H183" s="125">
        <v>313.60954623675394</v>
      </c>
      <c r="I183" s="126">
        <v>767.79847839869581</v>
      </c>
      <c r="J183" s="129">
        <v>7.2382030613169093</v>
      </c>
      <c r="K183" s="130">
        <v>146.70354092651431</v>
      </c>
      <c r="L183" s="127">
        <f t="shared" si="17"/>
        <v>921.74022238652697</v>
      </c>
      <c r="M183" s="152">
        <v>2</v>
      </c>
      <c r="N183" s="65">
        <f t="shared" si="19"/>
        <v>-950.6516797277759</v>
      </c>
      <c r="O183" s="66">
        <f t="shared" si="20"/>
        <v>-0.50772046100728219</v>
      </c>
      <c r="P183" s="31"/>
      <c r="Q183" s="38">
        <f t="shared" si="21"/>
        <v>-0.44296910587907656</v>
      </c>
      <c r="R183" s="38">
        <f t="shared" si="22"/>
        <v>-0.69855534779655803</v>
      </c>
      <c r="S183" s="23"/>
      <c r="T183" s="33"/>
      <c r="U183" s="145">
        <v>577</v>
      </c>
      <c r="V183" s="134" t="s">
        <v>214</v>
      </c>
      <c r="W183" s="130">
        <v>10922</v>
      </c>
      <c r="X183" s="149">
        <v>1107.7590522270564</v>
      </c>
      <c r="Y183" s="125">
        <v>270.61777839810088</v>
      </c>
      <c r="Z183" s="146">
        <v>1378.376830625157</v>
      </c>
      <c r="AA183" s="151">
        <v>7.3468229262039921</v>
      </c>
      <c r="AB183" s="148">
        <v>486.66824856294198</v>
      </c>
      <c r="AC183" s="154">
        <f t="shared" si="18"/>
        <v>1872.3919021143029</v>
      </c>
    </row>
    <row r="184" spans="1:29" ht="18.75">
      <c r="A184" s="133">
        <v>578</v>
      </c>
      <c r="B184" s="134" t="s">
        <v>215</v>
      </c>
      <c r="C184" s="130">
        <v>3183</v>
      </c>
      <c r="D184" s="124">
        <v>-72.005026704366955</v>
      </c>
      <c r="E184" s="137">
        <v>177.75903235940936</v>
      </c>
      <c r="F184" s="140">
        <v>-138.57681432610744</v>
      </c>
      <c r="G184" s="139">
        <v>-111.18724473766886</v>
      </c>
      <c r="H184" s="125">
        <v>507.81778196669808</v>
      </c>
      <c r="I184" s="126">
        <v>435.81275526233111</v>
      </c>
      <c r="J184" s="129">
        <v>32.701853597235313</v>
      </c>
      <c r="K184" s="130">
        <v>212.38636133419629</v>
      </c>
      <c r="L184" s="127">
        <f t="shared" si="17"/>
        <v>680.90097019376276</v>
      </c>
      <c r="M184" s="152">
        <v>18</v>
      </c>
      <c r="N184" s="65">
        <f t="shared" si="19"/>
        <v>-3580.6513902290126</v>
      </c>
      <c r="O184" s="66">
        <f t="shared" si="20"/>
        <v>-0.84022231510814693</v>
      </c>
      <c r="P184" s="31"/>
      <c r="Q184" s="38">
        <f t="shared" si="21"/>
        <v>-0.87779821968816707</v>
      </c>
      <c r="R184" s="38">
        <f t="shared" si="22"/>
        <v>-0.69824593420669179</v>
      </c>
      <c r="S184" s="23"/>
      <c r="T184" s="33"/>
      <c r="U184" s="145">
        <v>578</v>
      </c>
      <c r="V184" s="134" t="s">
        <v>215</v>
      </c>
      <c r="W184" s="130">
        <v>3235</v>
      </c>
      <c r="X184" s="149">
        <v>2575.7233060001195</v>
      </c>
      <c r="Y184" s="125">
        <v>990.61389588212603</v>
      </c>
      <c r="Z184" s="146">
        <v>3566.3372018822461</v>
      </c>
      <c r="AA184" s="150">
        <v>-8.6241112828438951</v>
      </c>
      <c r="AB184" s="148">
        <v>703.83926982337368</v>
      </c>
      <c r="AC184" s="154">
        <f t="shared" si="18"/>
        <v>4261.5523604227756</v>
      </c>
    </row>
    <row r="185" spans="1:29" ht="18.75">
      <c r="A185" s="133">
        <v>580</v>
      </c>
      <c r="B185" s="134" t="s">
        <v>216</v>
      </c>
      <c r="C185" s="130">
        <v>4567</v>
      </c>
      <c r="D185" s="124">
        <v>-26.517407488504489</v>
      </c>
      <c r="E185" s="137">
        <v>-54.489380337201666</v>
      </c>
      <c r="F185" s="140">
        <v>-15.145171885263849</v>
      </c>
      <c r="G185" s="139">
        <v>43.117144733961027</v>
      </c>
      <c r="H185" s="125">
        <v>386.67418436610467</v>
      </c>
      <c r="I185" s="126">
        <v>360.15677687760018</v>
      </c>
      <c r="J185" s="129">
        <v>-64.968688416903873</v>
      </c>
      <c r="K185" s="130">
        <v>226.30823978165847</v>
      </c>
      <c r="L185" s="127">
        <f t="shared" si="17"/>
        <v>521.49632824235482</v>
      </c>
      <c r="M185" s="152">
        <v>9</v>
      </c>
      <c r="N185" s="65">
        <f t="shared" si="19"/>
        <v>-3454.2139399775388</v>
      </c>
      <c r="O185" s="66">
        <f t="shared" si="20"/>
        <v>-0.86882939322541408</v>
      </c>
      <c r="P185" s="31"/>
      <c r="Q185" s="38">
        <f t="shared" si="21"/>
        <v>-0.89152964243687094</v>
      </c>
      <c r="R185" s="38">
        <f t="shared" si="22"/>
        <v>-0.68643828879314306</v>
      </c>
      <c r="S185" s="23"/>
      <c r="T185" s="33"/>
      <c r="U185" s="145">
        <v>580</v>
      </c>
      <c r="V185" s="134" t="s">
        <v>216</v>
      </c>
      <c r="W185" s="130">
        <v>4655</v>
      </c>
      <c r="X185" s="149">
        <v>2576.143299184921</v>
      </c>
      <c r="Y185" s="125">
        <v>744.18111910595655</v>
      </c>
      <c r="Z185" s="146">
        <v>3320.3244182908779</v>
      </c>
      <c r="AA185" s="151">
        <v>-66.348442534908699</v>
      </c>
      <c r="AB185" s="148">
        <v>721.73429246392482</v>
      </c>
      <c r="AC185" s="154">
        <f t="shared" si="18"/>
        <v>3975.7102682198938</v>
      </c>
    </row>
    <row r="186" spans="1:29" ht="18.75">
      <c r="A186" s="133">
        <v>581</v>
      </c>
      <c r="B186" s="134" t="s">
        <v>217</v>
      </c>
      <c r="C186" s="130">
        <v>6286</v>
      </c>
      <c r="D186" s="124">
        <v>394.04804327076045</v>
      </c>
      <c r="E186" s="137">
        <v>197.46881959910914</v>
      </c>
      <c r="F186" s="140">
        <v>125.69265033407572</v>
      </c>
      <c r="G186" s="139">
        <v>70.88657333757557</v>
      </c>
      <c r="H186" s="125">
        <v>327.66767419662744</v>
      </c>
      <c r="I186" s="126">
        <v>721.71571746738789</v>
      </c>
      <c r="J186" s="129">
        <v>-44.606108813235764</v>
      </c>
      <c r="K186" s="130">
        <v>196.97786057855092</v>
      </c>
      <c r="L186" s="127">
        <f t="shared" si="17"/>
        <v>874.08746923270303</v>
      </c>
      <c r="M186" s="152">
        <v>6</v>
      </c>
      <c r="N186" s="65">
        <f t="shared" si="19"/>
        <v>-2618.9817768571661</v>
      </c>
      <c r="O186" s="66">
        <f t="shared" si="20"/>
        <v>-0.74976520427954474</v>
      </c>
      <c r="P186" s="31"/>
      <c r="Q186" s="38">
        <f t="shared" si="21"/>
        <v>-0.75159623706888434</v>
      </c>
      <c r="R186" s="38">
        <f t="shared" si="22"/>
        <v>-0.69435219318130503</v>
      </c>
      <c r="S186" s="23"/>
      <c r="T186" s="33"/>
      <c r="U186" s="145">
        <v>581</v>
      </c>
      <c r="V186" s="134" t="s">
        <v>217</v>
      </c>
      <c r="W186" s="130">
        <v>6352</v>
      </c>
      <c r="X186" s="149">
        <v>2193.2306630127828</v>
      </c>
      <c r="Y186" s="125">
        <v>712.18312360334619</v>
      </c>
      <c r="Z186" s="146">
        <v>2905.4137866161291</v>
      </c>
      <c r="AA186" s="150">
        <v>-56.804785894206546</v>
      </c>
      <c r="AB186" s="148">
        <v>644.46024536794653</v>
      </c>
      <c r="AC186" s="154">
        <f t="shared" si="18"/>
        <v>3493.069246089869</v>
      </c>
    </row>
    <row r="187" spans="1:29" ht="18.75">
      <c r="A187" s="133">
        <v>583</v>
      </c>
      <c r="B187" s="134" t="s">
        <v>218</v>
      </c>
      <c r="C187" s="130">
        <v>924</v>
      </c>
      <c r="D187" s="124">
        <v>215.16125541125541</v>
      </c>
      <c r="E187" s="137">
        <v>855.59740259740261</v>
      </c>
      <c r="F187" s="140">
        <v>-830.33982683982686</v>
      </c>
      <c r="G187" s="139">
        <v>189.90367965367966</v>
      </c>
      <c r="H187" s="125">
        <v>-4.0909090909090908</v>
      </c>
      <c r="I187" s="126">
        <v>211.07034632034632</v>
      </c>
      <c r="J187" s="129">
        <v>-212.16125541125541</v>
      </c>
      <c r="K187" s="130">
        <v>207.74796834711273</v>
      </c>
      <c r="L187" s="127">
        <f t="shared" si="17"/>
        <v>206.65705925620364</v>
      </c>
      <c r="M187" s="152">
        <v>19</v>
      </c>
      <c r="N187" s="65">
        <f t="shared" si="19"/>
        <v>-5355.3410482496683</v>
      </c>
      <c r="O187" s="66">
        <f t="shared" si="20"/>
        <v>-0.96284481668964939</v>
      </c>
      <c r="P187" s="31"/>
      <c r="Q187" s="38">
        <f t="shared" si="21"/>
        <v>-0.95811491085396838</v>
      </c>
      <c r="R187" s="38">
        <f t="shared" si="22"/>
        <v>-0.69923634662386303</v>
      </c>
      <c r="S187" s="23"/>
      <c r="T187" s="33"/>
      <c r="U187" s="145">
        <v>583</v>
      </c>
      <c r="V187" s="134" t="s">
        <v>218</v>
      </c>
      <c r="W187" s="130">
        <v>931</v>
      </c>
      <c r="X187" s="149">
        <v>4430.5389780044998</v>
      </c>
      <c r="Y187" s="125">
        <v>608.7327681878761</v>
      </c>
      <c r="Z187" s="146">
        <v>5039.2717461923758</v>
      </c>
      <c r="AA187" s="151">
        <v>-168.00859291084856</v>
      </c>
      <c r="AB187" s="148">
        <v>690.73495422434496</v>
      </c>
      <c r="AC187" s="154">
        <f t="shared" si="18"/>
        <v>5561.9981075058722</v>
      </c>
    </row>
    <row r="188" spans="1:29" ht="18.75">
      <c r="A188" s="133">
        <v>584</v>
      </c>
      <c r="B188" s="134" t="s">
        <v>219</v>
      </c>
      <c r="C188" s="130">
        <v>2676</v>
      </c>
      <c r="D188" s="124">
        <v>1159.4906576980568</v>
      </c>
      <c r="E188" s="137">
        <v>1427.6416292974588</v>
      </c>
      <c r="F188" s="140">
        <v>-124.52316890881913</v>
      </c>
      <c r="G188" s="139">
        <v>-143.62780269058297</v>
      </c>
      <c r="H188" s="125">
        <v>667.75635276532137</v>
      </c>
      <c r="I188" s="126">
        <v>1827.2473841554558</v>
      </c>
      <c r="J188" s="129">
        <v>93.344544095665171</v>
      </c>
      <c r="K188" s="130">
        <v>203.38747144250482</v>
      </c>
      <c r="L188" s="127">
        <f t="shared" si="17"/>
        <v>2123.979399693626</v>
      </c>
      <c r="M188" s="152">
        <v>16</v>
      </c>
      <c r="N188" s="65">
        <f t="shared" si="19"/>
        <v>-2928.9325072866441</v>
      </c>
      <c r="O188" s="66">
        <f t="shared" si="20"/>
        <v>-0.57965239869717777</v>
      </c>
      <c r="P188" s="31"/>
      <c r="Q188" s="38">
        <f t="shared" si="21"/>
        <v>-0.57620478638276251</v>
      </c>
      <c r="R188" s="38">
        <f t="shared" si="22"/>
        <v>-0.68800664832432001</v>
      </c>
      <c r="S188" s="23"/>
      <c r="T188" s="33"/>
      <c r="U188" s="145">
        <v>584</v>
      </c>
      <c r="V188" s="134" t="s">
        <v>219</v>
      </c>
      <c r="W188" s="130">
        <v>2706</v>
      </c>
      <c r="X188" s="149">
        <v>3026.7172700145702</v>
      </c>
      <c r="Y188" s="125">
        <v>1284.9109066211988</v>
      </c>
      <c r="Z188" s="146">
        <v>4311.6281766357688</v>
      </c>
      <c r="AA188" s="150">
        <v>89.386917960088695</v>
      </c>
      <c r="AB188" s="148">
        <v>651.89681238441256</v>
      </c>
      <c r="AC188" s="154">
        <f t="shared" si="18"/>
        <v>5052.91190698027</v>
      </c>
    </row>
    <row r="189" spans="1:29" ht="18.75">
      <c r="A189" s="133">
        <v>588</v>
      </c>
      <c r="B189" s="134" t="s">
        <v>220</v>
      </c>
      <c r="C189" s="130">
        <v>1644</v>
      </c>
      <c r="D189" s="124">
        <v>-367.30474452554745</v>
      </c>
      <c r="E189" s="137">
        <v>56.960462287104626</v>
      </c>
      <c r="F189" s="140">
        <v>-274.70255474452557</v>
      </c>
      <c r="G189" s="139">
        <v>-149.56265206812651</v>
      </c>
      <c r="H189" s="125">
        <v>133.28406326034064</v>
      </c>
      <c r="I189" s="126">
        <v>-234.02007299270073</v>
      </c>
      <c r="J189" s="129">
        <v>-210.89963503649636</v>
      </c>
      <c r="K189" s="130">
        <v>233.71909074141101</v>
      </c>
      <c r="L189" s="127">
        <f t="shared" si="17"/>
        <v>-211.20061728778606</v>
      </c>
      <c r="M189" s="152">
        <v>10</v>
      </c>
      <c r="N189" s="65">
        <f t="shared" si="19"/>
        <v>-4017.018547543028</v>
      </c>
      <c r="O189" s="66">
        <f t="shared" si="20"/>
        <v>-1.0554941463722678</v>
      </c>
      <c r="P189" s="31"/>
      <c r="Q189" s="38">
        <f t="shared" si="21"/>
        <v>-1.072201824911134</v>
      </c>
      <c r="R189" s="38">
        <f t="shared" si="22"/>
        <v>-0.69950698144456891</v>
      </c>
      <c r="S189" s="23"/>
      <c r="T189" s="33"/>
      <c r="U189" s="145">
        <v>588</v>
      </c>
      <c r="V189" s="134" t="s">
        <v>220</v>
      </c>
      <c r="W189" s="130">
        <v>1654</v>
      </c>
      <c r="X189" s="149">
        <v>2470.0538470635142</v>
      </c>
      <c r="Y189" s="125">
        <v>771.13947846159931</v>
      </c>
      <c r="Z189" s="146">
        <v>3241.1933255251138</v>
      </c>
      <c r="AA189" s="151">
        <v>-213.16082224909312</v>
      </c>
      <c r="AB189" s="148">
        <v>777.78542697922137</v>
      </c>
      <c r="AC189" s="154">
        <f t="shared" si="18"/>
        <v>3805.8179302552421</v>
      </c>
    </row>
    <row r="190" spans="1:29" ht="18.75">
      <c r="A190" s="133">
        <v>592</v>
      </c>
      <c r="B190" s="134" t="s">
        <v>221</v>
      </c>
      <c r="C190" s="130">
        <v>3678</v>
      </c>
      <c r="D190" s="124">
        <v>656.66666666666663</v>
      </c>
      <c r="E190" s="137">
        <v>562.62778684067428</v>
      </c>
      <c r="F190" s="140">
        <v>66.628058727569325</v>
      </c>
      <c r="G190" s="139">
        <v>27.410821098423057</v>
      </c>
      <c r="H190" s="125">
        <v>350.05927134312128</v>
      </c>
      <c r="I190" s="126">
        <v>1006.7259380097879</v>
      </c>
      <c r="J190" s="129">
        <v>-10.180804785209354</v>
      </c>
      <c r="K190" s="130">
        <v>188.92460353354801</v>
      </c>
      <c r="L190" s="127">
        <f t="shared" si="17"/>
        <v>1185.4697367581266</v>
      </c>
      <c r="M190" s="152">
        <v>13</v>
      </c>
      <c r="N190" s="65">
        <f t="shared" si="19"/>
        <v>-1735.8158395729715</v>
      </c>
      <c r="O190" s="66">
        <f t="shared" si="20"/>
        <v>-0.59419587514378447</v>
      </c>
      <c r="P190" s="31"/>
      <c r="Q190" s="38">
        <f t="shared" si="21"/>
        <v>-0.57161087476113004</v>
      </c>
      <c r="R190" s="38">
        <f t="shared" si="22"/>
        <v>-0.69292002555664522</v>
      </c>
      <c r="S190" s="23"/>
      <c r="T190" s="33"/>
      <c r="U190" s="145">
        <v>592</v>
      </c>
      <c r="V190" s="134" t="s">
        <v>221</v>
      </c>
      <c r="W190" s="130">
        <v>3772</v>
      </c>
      <c r="X190" s="149">
        <v>1635.8581890239466</v>
      </c>
      <c r="Y190" s="125">
        <v>714.16864101856947</v>
      </c>
      <c r="Z190" s="146">
        <v>2350.0268300425159</v>
      </c>
      <c r="AA190" s="150">
        <v>-43.970572640509012</v>
      </c>
      <c r="AB190" s="148">
        <v>615.22931892909151</v>
      </c>
      <c r="AC190" s="154">
        <f t="shared" si="18"/>
        <v>2921.2855763310981</v>
      </c>
    </row>
    <row r="191" spans="1:29" ht="18.75">
      <c r="A191" s="133">
        <v>593</v>
      </c>
      <c r="B191" s="134" t="s">
        <v>222</v>
      </c>
      <c r="C191" s="130">
        <v>17253</v>
      </c>
      <c r="D191" s="124">
        <v>-100.61032863849765</v>
      </c>
      <c r="E191" s="137">
        <v>-81.272532313220893</v>
      </c>
      <c r="F191" s="140">
        <v>9.6061554512258738</v>
      </c>
      <c r="G191" s="139">
        <v>-28.943951776502637</v>
      </c>
      <c r="H191" s="125">
        <v>326.86773314785836</v>
      </c>
      <c r="I191" s="126">
        <v>226.2574045093607</v>
      </c>
      <c r="J191" s="129">
        <v>-118.30110705384571</v>
      </c>
      <c r="K191" s="130">
        <v>193.02035872441326</v>
      </c>
      <c r="L191" s="127">
        <f t="shared" si="17"/>
        <v>300.97665617992823</v>
      </c>
      <c r="M191" s="152">
        <v>10</v>
      </c>
      <c r="N191" s="65">
        <f t="shared" si="19"/>
        <v>-2881.2717646420469</v>
      </c>
      <c r="O191" s="66">
        <f t="shared" si="20"/>
        <v>-0.90542012552804219</v>
      </c>
      <c r="P191" s="31"/>
      <c r="Q191" s="38">
        <f t="shared" si="21"/>
        <v>-0.91505822972834561</v>
      </c>
      <c r="R191" s="38">
        <f t="shared" si="22"/>
        <v>-0.69437425109335538</v>
      </c>
      <c r="S191" s="23"/>
      <c r="T191" s="33"/>
      <c r="U191" s="145">
        <v>593</v>
      </c>
      <c r="V191" s="134" t="s">
        <v>222</v>
      </c>
      <c r="W191" s="130">
        <v>17375</v>
      </c>
      <c r="X191" s="149">
        <v>2073.6581560770474</v>
      </c>
      <c r="Y191" s="125">
        <v>590.01842831437011</v>
      </c>
      <c r="Z191" s="146">
        <v>2663.6765843914177</v>
      </c>
      <c r="AA191" s="151">
        <v>-112.98607194244605</v>
      </c>
      <c r="AB191" s="148">
        <v>631.55790837300356</v>
      </c>
      <c r="AC191" s="154">
        <f t="shared" si="18"/>
        <v>3182.2484208219753</v>
      </c>
    </row>
    <row r="192" spans="1:29" ht="18.75">
      <c r="A192" s="133">
        <v>595</v>
      </c>
      <c r="B192" s="134" t="s">
        <v>223</v>
      </c>
      <c r="C192" s="130">
        <v>4269</v>
      </c>
      <c r="D192" s="124">
        <v>603.57390489576017</v>
      </c>
      <c r="E192" s="137">
        <v>311.93909580698056</v>
      </c>
      <c r="F192" s="140">
        <v>214.30405247130474</v>
      </c>
      <c r="G192" s="139">
        <v>77.330756617474819</v>
      </c>
      <c r="H192" s="125">
        <v>438.94588896697121</v>
      </c>
      <c r="I192" s="126">
        <v>1042.5197938627314</v>
      </c>
      <c r="J192" s="129">
        <v>8.0161630358397744</v>
      </c>
      <c r="K192" s="130">
        <v>227.75414305359791</v>
      </c>
      <c r="L192" s="127">
        <f t="shared" si="17"/>
        <v>1278.2900999521692</v>
      </c>
      <c r="M192" s="152">
        <v>11</v>
      </c>
      <c r="N192" s="65">
        <f t="shared" si="19"/>
        <v>-4030.0998578314602</v>
      </c>
      <c r="O192" s="66">
        <f t="shared" si="20"/>
        <v>-0.75919438659968319</v>
      </c>
      <c r="P192" s="31"/>
      <c r="Q192" s="38">
        <f t="shared" si="21"/>
        <v>-0.77206997868923821</v>
      </c>
      <c r="R192" s="38">
        <f t="shared" si="22"/>
        <v>-0.68821618616077229</v>
      </c>
      <c r="S192" s="23"/>
      <c r="T192" s="33"/>
      <c r="U192" s="145">
        <v>595</v>
      </c>
      <c r="V192" s="134" t="s">
        <v>223</v>
      </c>
      <c r="W192" s="130">
        <v>4321</v>
      </c>
      <c r="X192" s="149">
        <v>3503.2403481141496</v>
      </c>
      <c r="Y192" s="125">
        <v>1070.6187155909813</v>
      </c>
      <c r="Z192" s="146">
        <v>4573.8590637051311</v>
      </c>
      <c r="AA192" s="150">
        <v>4.0435084471187226</v>
      </c>
      <c r="AB192" s="148">
        <v>730.48738563137852</v>
      </c>
      <c r="AC192" s="154">
        <f t="shared" si="18"/>
        <v>5308.3899577836291</v>
      </c>
    </row>
    <row r="193" spans="1:29" ht="18.75">
      <c r="A193" s="133">
        <v>598</v>
      </c>
      <c r="B193" s="134" t="s">
        <v>224</v>
      </c>
      <c r="C193" s="130">
        <v>19097</v>
      </c>
      <c r="D193" s="124">
        <v>113.74441011677227</v>
      </c>
      <c r="E193" s="137">
        <v>489.05655338534848</v>
      </c>
      <c r="F193" s="140">
        <v>-252.62905168351051</v>
      </c>
      <c r="G193" s="139">
        <v>-122.68309158506571</v>
      </c>
      <c r="H193" s="125">
        <v>41.545687804367176</v>
      </c>
      <c r="I193" s="126">
        <v>155.29009792113945</v>
      </c>
      <c r="J193" s="129">
        <v>136.27119442844426</v>
      </c>
      <c r="K193" s="130">
        <v>160.10193375027612</v>
      </c>
      <c r="L193" s="127">
        <f t="shared" si="17"/>
        <v>451.6632260998598</v>
      </c>
      <c r="M193" s="152">
        <v>15</v>
      </c>
      <c r="N193" s="65">
        <f t="shared" si="19"/>
        <v>-2182.8617851708018</v>
      </c>
      <c r="O193" s="66">
        <f t="shared" si="20"/>
        <v>-0.82855990200600993</v>
      </c>
      <c r="P193" s="31"/>
      <c r="Q193" s="38">
        <f t="shared" si="21"/>
        <v>-0.92231481437636276</v>
      </c>
      <c r="R193" s="38">
        <f t="shared" si="22"/>
        <v>-0.69128522700403061</v>
      </c>
      <c r="S193" s="23"/>
      <c r="T193" s="33"/>
      <c r="U193" s="145">
        <v>598</v>
      </c>
      <c r="V193" s="134" t="s">
        <v>224</v>
      </c>
      <c r="W193" s="130">
        <v>19066</v>
      </c>
      <c r="X193" s="149">
        <v>1822.2999034490463</v>
      </c>
      <c r="Y193" s="125">
        <v>176.66678079724127</v>
      </c>
      <c r="Z193" s="146">
        <v>1998.9666842462875</v>
      </c>
      <c r="AA193" s="151">
        <v>116.95038288052029</v>
      </c>
      <c r="AB193" s="148">
        <v>518.6079441438535</v>
      </c>
      <c r="AC193" s="154">
        <f t="shared" si="18"/>
        <v>2634.5250112706617</v>
      </c>
    </row>
    <row r="194" spans="1:29" ht="18.75">
      <c r="A194" s="133">
        <v>599</v>
      </c>
      <c r="B194" s="134" t="s">
        <v>225</v>
      </c>
      <c r="C194" s="130">
        <v>11172</v>
      </c>
      <c r="D194" s="124">
        <v>799.34273182957395</v>
      </c>
      <c r="E194" s="137">
        <v>1196.4616899391335</v>
      </c>
      <c r="F194" s="140">
        <v>-206.9923021840315</v>
      </c>
      <c r="G194" s="139">
        <v>-190.1266559255281</v>
      </c>
      <c r="H194" s="125">
        <v>460.07733619763695</v>
      </c>
      <c r="I194" s="126">
        <v>1259.4200680272108</v>
      </c>
      <c r="J194" s="129">
        <v>-80.934300035803801</v>
      </c>
      <c r="K194" s="130">
        <v>182.58435621636187</v>
      </c>
      <c r="L194" s="127">
        <f t="shared" si="17"/>
        <v>1361.0701242077689</v>
      </c>
      <c r="M194" s="152">
        <v>15</v>
      </c>
      <c r="N194" s="65">
        <f t="shared" si="19"/>
        <v>-1505.9923019781863</v>
      </c>
      <c r="O194" s="66">
        <f t="shared" si="20"/>
        <v>-0.52527363486172973</v>
      </c>
      <c r="P194" s="31"/>
      <c r="Q194" s="38">
        <f t="shared" si="21"/>
        <v>-0.46747043586523962</v>
      </c>
      <c r="R194" s="38">
        <f t="shared" si="22"/>
        <v>-0.68754505484031181</v>
      </c>
      <c r="S194" s="23"/>
      <c r="T194" s="33"/>
      <c r="U194" s="145">
        <v>599</v>
      </c>
      <c r="V194" s="134" t="s">
        <v>225</v>
      </c>
      <c r="W194" s="130">
        <v>11174</v>
      </c>
      <c r="X194" s="149">
        <v>1599.5803145031223</v>
      </c>
      <c r="Y194" s="125">
        <v>765.39649213386201</v>
      </c>
      <c r="Z194" s="146">
        <v>2364.9768066369843</v>
      </c>
      <c r="AA194" s="150">
        <v>-82.268569894397714</v>
      </c>
      <c r="AB194" s="148">
        <v>584.35418944336891</v>
      </c>
      <c r="AC194" s="154">
        <f t="shared" si="18"/>
        <v>2867.0624261859552</v>
      </c>
    </row>
    <row r="195" spans="1:29" ht="18.75">
      <c r="A195" s="133">
        <v>601</v>
      </c>
      <c r="B195" s="134" t="s">
        <v>226</v>
      </c>
      <c r="C195" s="130">
        <v>3873</v>
      </c>
      <c r="D195" s="124">
        <v>936.10043893622515</v>
      </c>
      <c r="E195" s="137">
        <v>428.91660211722177</v>
      </c>
      <c r="F195" s="140">
        <v>313.33126775109736</v>
      </c>
      <c r="G195" s="139">
        <v>193.85256906790602</v>
      </c>
      <c r="H195" s="125">
        <v>353.01755744900595</v>
      </c>
      <c r="I195" s="126">
        <v>1289.117996385231</v>
      </c>
      <c r="J195" s="129">
        <v>81.256132197263099</v>
      </c>
      <c r="K195" s="130">
        <v>221.53420852984246</v>
      </c>
      <c r="L195" s="127">
        <f t="shared" si="17"/>
        <v>1591.9083371123365</v>
      </c>
      <c r="M195" s="152">
        <v>13</v>
      </c>
      <c r="N195" s="65">
        <f t="shared" si="19"/>
        <v>-3282.4531289877891</v>
      </c>
      <c r="O195" s="66">
        <f t="shared" si="20"/>
        <v>-0.67341192314447107</v>
      </c>
      <c r="P195" s="31"/>
      <c r="Q195" s="38">
        <f t="shared" si="21"/>
        <v>-0.68366787650498506</v>
      </c>
      <c r="R195" s="38">
        <f t="shared" si="22"/>
        <v>-0.69310701080026615</v>
      </c>
      <c r="S195" s="23"/>
      <c r="T195" s="33"/>
      <c r="U195" s="145">
        <v>601</v>
      </c>
      <c r="V195" s="134" t="s">
        <v>226</v>
      </c>
      <c r="W195" s="130">
        <v>3931</v>
      </c>
      <c r="X195" s="149">
        <v>3110.9808036837367</v>
      </c>
      <c r="Y195" s="125">
        <v>964.22339038397774</v>
      </c>
      <c r="Z195" s="146">
        <v>4075.2041940677141</v>
      </c>
      <c r="AA195" s="151">
        <v>77.295853472398875</v>
      </c>
      <c r="AB195" s="148">
        <v>721.86141856001245</v>
      </c>
      <c r="AC195" s="154">
        <f t="shared" si="18"/>
        <v>4874.3614661001257</v>
      </c>
    </row>
    <row r="196" spans="1:29" ht="18.75">
      <c r="A196" s="133">
        <v>604</v>
      </c>
      <c r="B196" s="134" t="s">
        <v>227</v>
      </c>
      <c r="C196" s="130">
        <v>20206</v>
      </c>
      <c r="D196" s="124">
        <v>826.07725428090669</v>
      </c>
      <c r="E196" s="137">
        <v>581.02865485499353</v>
      </c>
      <c r="F196" s="140">
        <v>159.59012174601602</v>
      </c>
      <c r="G196" s="139">
        <v>85.458477679897058</v>
      </c>
      <c r="H196" s="125">
        <v>-11.139760467187964</v>
      </c>
      <c r="I196" s="126">
        <v>814.93749381371867</v>
      </c>
      <c r="J196" s="129">
        <v>-103.19984163119865</v>
      </c>
      <c r="K196" s="130">
        <v>105.70421465389968</v>
      </c>
      <c r="L196" s="127">
        <f t="shared" si="17"/>
        <v>817.44186683641976</v>
      </c>
      <c r="M196" s="152">
        <v>6</v>
      </c>
      <c r="N196" s="65">
        <f t="shared" si="19"/>
        <v>-169.5453602049439</v>
      </c>
      <c r="O196" s="66">
        <f t="shared" si="20"/>
        <v>-0.17178070349824134</v>
      </c>
      <c r="P196" s="31"/>
      <c r="Q196" s="38">
        <f t="shared" si="21"/>
        <v>6.9822880242006669E-2</v>
      </c>
      <c r="R196" s="38">
        <f t="shared" si="22"/>
        <v>-0.69576224010838505</v>
      </c>
      <c r="S196" s="23"/>
      <c r="T196" s="33"/>
      <c r="U196" s="145">
        <v>604</v>
      </c>
      <c r="V196" s="134" t="s">
        <v>227</v>
      </c>
      <c r="W196" s="130">
        <v>19803</v>
      </c>
      <c r="X196" s="149">
        <v>925.72973718582591</v>
      </c>
      <c r="Y196" s="125">
        <v>-163.97981683511318</v>
      </c>
      <c r="Z196" s="146">
        <v>761.74992035071273</v>
      </c>
      <c r="AA196" s="150">
        <v>-122.20219158713326</v>
      </c>
      <c r="AB196" s="148">
        <v>347.43949827778425</v>
      </c>
      <c r="AC196" s="154">
        <f t="shared" si="18"/>
        <v>986.98722704136367</v>
      </c>
    </row>
    <row r="197" spans="1:29" ht="18.75">
      <c r="A197" s="133">
        <v>607</v>
      </c>
      <c r="B197" s="134" t="s">
        <v>228</v>
      </c>
      <c r="C197" s="130">
        <v>4161</v>
      </c>
      <c r="D197" s="124">
        <v>202.78106224465273</v>
      </c>
      <c r="E197" s="137">
        <v>153.3381398702235</v>
      </c>
      <c r="F197" s="140">
        <v>1.3347752944003846</v>
      </c>
      <c r="G197" s="139">
        <v>48.108147080028836</v>
      </c>
      <c r="H197" s="125">
        <v>594.67123287671234</v>
      </c>
      <c r="I197" s="126">
        <v>797.45205479452056</v>
      </c>
      <c r="J197" s="129">
        <v>-154.93126652247057</v>
      </c>
      <c r="K197" s="130">
        <v>225.58221266561139</v>
      </c>
      <c r="L197" s="127">
        <f t="shared" si="17"/>
        <v>868.10300093766136</v>
      </c>
      <c r="M197" s="152">
        <v>12</v>
      </c>
      <c r="N197" s="65">
        <f t="shared" si="19"/>
        <v>-3134.5988303646468</v>
      </c>
      <c r="O197" s="66">
        <f t="shared" si="20"/>
        <v>-0.78312074255722974</v>
      </c>
      <c r="P197" s="31"/>
      <c r="Q197" s="38">
        <f t="shared" si="21"/>
        <v>-0.76618065253771195</v>
      </c>
      <c r="R197" s="38">
        <f t="shared" si="22"/>
        <v>-0.69420898631124062</v>
      </c>
      <c r="S197" s="23"/>
      <c r="T197" s="33"/>
      <c r="U197" s="145">
        <v>607</v>
      </c>
      <c r="V197" s="134" t="s">
        <v>228</v>
      </c>
      <c r="W197" s="130">
        <v>4201</v>
      </c>
      <c r="X197" s="149">
        <v>2261.6885615400233</v>
      </c>
      <c r="Y197" s="125">
        <v>1148.8592115570634</v>
      </c>
      <c r="Z197" s="146">
        <v>3410.547773097087</v>
      </c>
      <c r="AA197" s="151">
        <v>-145.5465365389193</v>
      </c>
      <c r="AB197" s="148">
        <v>737.70059474414029</v>
      </c>
      <c r="AC197" s="154">
        <f t="shared" si="18"/>
        <v>4002.7018313023082</v>
      </c>
    </row>
    <row r="198" spans="1:29" ht="18.75">
      <c r="A198" s="133">
        <v>608</v>
      </c>
      <c r="B198" s="134" t="s">
        <v>229</v>
      </c>
      <c r="C198" s="130">
        <v>2013</v>
      </c>
      <c r="D198" s="124">
        <v>210.17685047193243</v>
      </c>
      <c r="E198" s="137">
        <v>188.17436661698957</v>
      </c>
      <c r="F198" s="140">
        <v>21.671634376552408</v>
      </c>
      <c r="G198" s="139">
        <v>0.33084947839046197</v>
      </c>
      <c r="H198" s="125">
        <v>452.46944858420267</v>
      </c>
      <c r="I198" s="126">
        <v>662.64629905613515</v>
      </c>
      <c r="J198" s="129">
        <v>214.43517138599105</v>
      </c>
      <c r="K198" s="130">
        <v>207.84308219605012</v>
      </c>
      <c r="L198" s="127">
        <f t="shared" si="17"/>
        <v>1084.9245526381762</v>
      </c>
      <c r="M198" s="152">
        <v>4</v>
      </c>
      <c r="N198" s="65">
        <f t="shared" si="19"/>
        <v>-2795.1936108513137</v>
      </c>
      <c r="O198" s="66">
        <f t="shared" si="20"/>
        <v>-0.72038878536047579</v>
      </c>
      <c r="P198" s="31"/>
      <c r="Q198" s="38">
        <f t="shared" si="21"/>
        <v>-0.77845156494808376</v>
      </c>
      <c r="R198" s="38">
        <f t="shared" si="22"/>
        <v>-0.69322964788652275</v>
      </c>
      <c r="S198" s="23"/>
      <c r="T198" s="33"/>
      <c r="U198" s="145">
        <v>608</v>
      </c>
      <c r="V198" s="134" t="s">
        <v>229</v>
      </c>
      <c r="W198" s="130">
        <v>2063</v>
      </c>
      <c r="X198" s="149">
        <v>2102.7291970164365</v>
      </c>
      <c r="Y198" s="125">
        <v>888.24791776595873</v>
      </c>
      <c r="Z198" s="146">
        <v>2990.9771147823949</v>
      </c>
      <c r="AA198" s="150">
        <v>211.62094037809015</v>
      </c>
      <c r="AB198" s="148">
        <v>677.52010832900498</v>
      </c>
      <c r="AC198" s="154">
        <f t="shared" si="18"/>
        <v>3880.1181634894901</v>
      </c>
    </row>
    <row r="199" spans="1:29" ht="18.75">
      <c r="A199" s="133">
        <v>609</v>
      </c>
      <c r="B199" s="134" t="s">
        <v>230</v>
      </c>
      <c r="C199" s="130">
        <v>83482</v>
      </c>
      <c r="D199" s="124">
        <v>-105.42453463021968</v>
      </c>
      <c r="E199" s="137">
        <v>91.895953618744159</v>
      </c>
      <c r="F199" s="140">
        <v>-157.21821470496633</v>
      </c>
      <c r="G199" s="139">
        <v>-40.102273543997505</v>
      </c>
      <c r="H199" s="125">
        <v>302.11821710069239</v>
      </c>
      <c r="I199" s="126">
        <v>196.69368247047268</v>
      </c>
      <c r="J199" s="129">
        <v>-67.023022927098054</v>
      </c>
      <c r="K199" s="130">
        <v>162.15509309885996</v>
      </c>
      <c r="L199" s="127">
        <f t="shared" si="17"/>
        <v>291.82575264223459</v>
      </c>
      <c r="M199" s="152">
        <v>4</v>
      </c>
      <c r="N199" s="65">
        <f t="shared" si="19"/>
        <v>-1911.2341295538201</v>
      </c>
      <c r="O199" s="66">
        <f t="shared" si="20"/>
        <v>-0.86753616867130423</v>
      </c>
      <c r="P199" s="31"/>
      <c r="Q199" s="38">
        <f t="shared" si="21"/>
        <v>-0.88716164669649078</v>
      </c>
      <c r="R199" s="38">
        <f t="shared" si="22"/>
        <v>-0.69230767232392521</v>
      </c>
      <c r="S199" s="23"/>
      <c r="T199" s="33"/>
      <c r="U199" s="145">
        <v>609</v>
      </c>
      <c r="V199" s="134" t="s">
        <v>230</v>
      </c>
      <c r="W199" s="130">
        <v>83684</v>
      </c>
      <c r="X199" s="149">
        <v>1315.5895644231939</v>
      </c>
      <c r="Y199" s="125">
        <v>427.55606569258714</v>
      </c>
      <c r="Z199" s="146">
        <v>1743.1456301157809</v>
      </c>
      <c r="AA199" s="151">
        <v>-67.089766263562922</v>
      </c>
      <c r="AB199" s="148">
        <v>527.00401834383683</v>
      </c>
      <c r="AC199" s="154">
        <f t="shared" si="18"/>
        <v>2203.0598821960548</v>
      </c>
    </row>
    <row r="200" spans="1:29" ht="18.75">
      <c r="A200" s="133">
        <v>611</v>
      </c>
      <c r="B200" s="134" t="s">
        <v>231</v>
      </c>
      <c r="C200" s="130">
        <v>5066</v>
      </c>
      <c r="D200" s="124">
        <v>729.54125542834583</v>
      </c>
      <c r="E200" s="137">
        <v>600.59810501381764</v>
      </c>
      <c r="F200" s="140">
        <v>88.876628503750496</v>
      </c>
      <c r="G200" s="138">
        <v>40.06652191077773</v>
      </c>
      <c r="H200" s="125">
        <v>276.68555073035924</v>
      </c>
      <c r="I200" s="126">
        <v>1006.2270035530991</v>
      </c>
      <c r="J200" s="129">
        <v>-257.55388866956179</v>
      </c>
      <c r="K200" s="130">
        <v>149.79952959428758</v>
      </c>
      <c r="L200" s="127">
        <f t="shared" si="17"/>
        <v>898.47264447782482</v>
      </c>
      <c r="M200" s="152">
        <v>1</v>
      </c>
      <c r="N200" s="65">
        <f t="shared" si="19"/>
        <v>-388.47055935167555</v>
      </c>
      <c r="O200" s="66">
        <f t="shared" si="20"/>
        <v>-0.30185524753207504</v>
      </c>
      <c r="P200" s="31"/>
      <c r="Q200" s="38">
        <f t="shared" si="21"/>
        <v>-3.5494962499983185E-2</v>
      </c>
      <c r="R200" s="38">
        <f t="shared" si="22"/>
        <v>-0.69884707485586051</v>
      </c>
      <c r="S200" s="23"/>
      <c r="T200" s="33"/>
      <c r="U200" s="145">
        <v>611</v>
      </c>
      <c r="V200" s="134" t="s">
        <v>231</v>
      </c>
      <c r="W200" s="130">
        <v>5070</v>
      </c>
      <c r="X200" s="149">
        <v>864.67826559832986</v>
      </c>
      <c r="Y200" s="125">
        <v>178.5791197246385</v>
      </c>
      <c r="Z200" s="146">
        <v>1043.2573853229683</v>
      </c>
      <c r="AA200" s="150">
        <v>-253.73431952662722</v>
      </c>
      <c r="AB200" s="148">
        <v>497.42013803315939</v>
      </c>
      <c r="AC200" s="154">
        <f t="shared" si="18"/>
        <v>1286.9432038295004</v>
      </c>
    </row>
    <row r="201" spans="1:29" ht="18.75">
      <c r="A201" s="133">
        <v>614</v>
      </c>
      <c r="B201" s="134" t="s">
        <v>232</v>
      </c>
      <c r="C201" s="130">
        <v>3066</v>
      </c>
      <c r="D201" s="124">
        <v>352.34801043705153</v>
      </c>
      <c r="E201" s="137">
        <v>636.46249184605347</v>
      </c>
      <c r="F201" s="140">
        <v>-172.74853228962817</v>
      </c>
      <c r="G201" s="139">
        <v>-111.36594911937378</v>
      </c>
      <c r="H201" s="125">
        <v>526.59067188519248</v>
      </c>
      <c r="I201" s="126">
        <v>878.93900848010435</v>
      </c>
      <c r="J201" s="129">
        <v>51.072407045009783</v>
      </c>
      <c r="K201" s="130">
        <v>249.7629564814311</v>
      </c>
      <c r="L201" s="127">
        <f t="shared" si="17"/>
        <v>1179.7743720065453</v>
      </c>
      <c r="M201" s="152">
        <v>19</v>
      </c>
      <c r="N201" s="65">
        <f t="shared" si="19"/>
        <v>-4780.789961350858</v>
      </c>
      <c r="O201" s="66">
        <f t="shared" si="20"/>
        <v>-0.80207002122196458</v>
      </c>
      <c r="P201" s="31"/>
      <c r="Q201" s="38">
        <f t="shared" si="21"/>
        <v>-0.82757248935978833</v>
      </c>
      <c r="R201" s="38">
        <f t="shared" si="22"/>
        <v>-0.68856507535987355</v>
      </c>
      <c r="S201" s="23"/>
      <c r="T201" s="33"/>
      <c r="U201" s="145">
        <v>614</v>
      </c>
      <c r="V201" s="134" t="s">
        <v>232</v>
      </c>
      <c r="W201" s="130">
        <v>3117</v>
      </c>
      <c r="X201" s="149">
        <v>4006.8144556757388</v>
      </c>
      <c r="Y201" s="125">
        <v>1090.6262323946478</v>
      </c>
      <c r="Z201" s="146">
        <v>5097.4406880703864</v>
      </c>
      <c r="AA201" s="151">
        <v>61.148861084376001</v>
      </c>
      <c r="AB201" s="148">
        <v>801.97478420264076</v>
      </c>
      <c r="AC201" s="154">
        <f t="shared" si="18"/>
        <v>5960.5643333574035</v>
      </c>
    </row>
    <row r="202" spans="1:29" ht="18.75">
      <c r="A202" s="133">
        <v>615</v>
      </c>
      <c r="B202" s="134" t="s">
        <v>233</v>
      </c>
      <c r="C202" s="130">
        <v>7702</v>
      </c>
      <c r="D202" s="124">
        <v>1359.0812775902364</v>
      </c>
      <c r="E202" s="137">
        <v>1032.8609452090366</v>
      </c>
      <c r="F202" s="140">
        <v>263.42430537522722</v>
      </c>
      <c r="G202" s="139">
        <v>62.796027005972476</v>
      </c>
      <c r="H202" s="125">
        <v>417.22981043884704</v>
      </c>
      <c r="I202" s="126">
        <v>1776.3110880290833</v>
      </c>
      <c r="J202" s="129">
        <v>-11.176967021552844</v>
      </c>
      <c r="K202" s="130">
        <v>202.53262847083474</v>
      </c>
      <c r="L202" s="127">
        <f t="shared" ref="L202:L265" si="23">SUM(I202:K202)</f>
        <v>1967.6667494783651</v>
      </c>
      <c r="M202" s="152">
        <v>17</v>
      </c>
      <c r="N202" s="65">
        <f t="shared" si="19"/>
        <v>-3173.9117749366678</v>
      </c>
      <c r="O202" s="66">
        <f t="shared" si="20"/>
        <v>-0.61730298581752574</v>
      </c>
      <c r="P202" s="31"/>
      <c r="Q202" s="38">
        <f t="shared" si="21"/>
        <v>-0.60535085288687052</v>
      </c>
      <c r="R202" s="38">
        <f t="shared" si="22"/>
        <v>-0.69672599382826728</v>
      </c>
      <c r="S202" s="23"/>
      <c r="T202" s="33"/>
      <c r="U202" s="145">
        <v>615</v>
      </c>
      <c r="V202" s="134" t="s">
        <v>233</v>
      </c>
      <c r="W202" s="130">
        <v>7779</v>
      </c>
      <c r="X202" s="149">
        <v>3445.1538479897499</v>
      </c>
      <c r="Y202" s="125">
        <v>1055.8341840960991</v>
      </c>
      <c r="Z202" s="146">
        <v>4500.9880320858483</v>
      </c>
      <c r="AA202" s="150">
        <v>-27.230106697518963</v>
      </c>
      <c r="AB202" s="148">
        <v>667.82059902670346</v>
      </c>
      <c r="AC202" s="154">
        <f t="shared" ref="AC202:AC265" si="24">SUM(Z202:AB202)</f>
        <v>5141.5785244150329</v>
      </c>
    </row>
    <row r="203" spans="1:29" ht="18.75">
      <c r="A203" s="133">
        <v>616</v>
      </c>
      <c r="B203" s="134" t="s">
        <v>234</v>
      </c>
      <c r="C203" s="130">
        <v>1848</v>
      </c>
      <c r="D203" s="124">
        <v>241.69967532467533</v>
      </c>
      <c r="E203" s="137">
        <v>271.95779220779218</v>
      </c>
      <c r="F203" s="140">
        <v>-8.9724025974025974</v>
      </c>
      <c r="G203" s="139">
        <v>-21.285714285714285</v>
      </c>
      <c r="H203" s="125">
        <v>421.42694805194805</v>
      </c>
      <c r="I203" s="126">
        <v>663.12662337662334</v>
      </c>
      <c r="J203" s="129">
        <v>-276.6737012987013</v>
      </c>
      <c r="K203" s="130">
        <v>211.72338170278107</v>
      </c>
      <c r="L203" s="127">
        <f t="shared" si="23"/>
        <v>598.17630378070317</v>
      </c>
      <c r="M203" s="152">
        <v>1</v>
      </c>
      <c r="N203" s="65">
        <f t="shared" ref="N203:N266" si="25">L203-AC203</f>
        <v>-1662.2448664839039</v>
      </c>
      <c r="O203" s="66">
        <f t="shared" ref="O203:O266" si="26">N203/AC203</f>
        <v>-0.73536953570883423</v>
      </c>
      <c r="P203" s="31"/>
      <c r="Q203" s="38">
        <f t="shared" ref="Q203:Q266" si="27">I203/Z203-1</f>
        <v>-0.63680642238917629</v>
      </c>
      <c r="R203" s="38">
        <f t="shared" ref="R203:R266" si="28">K203/AB203-1</f>
        <v>-0.69793383450145363</v>
      </c>
      <c r="S203" s="23"/>
      <c r="T203" s="33"/>
      <c r="U203" s="145">
        <v>616</v>
      </c>
      <c r="V203" s="134" t="s">
        <v>234</v>
      </c>
      <c r="W203" s="130">
        <v>1833</v>
      </c>
      <c r="X203" s="149">
        <v>1241.3683972540939</v>
      </c>
      <c r="Y203" s="125">
        <v>584.45304964161539</v>
      </c>
      <c r="Z203" s="146">
        <v>1825.8214468957092</v>
      </c>
      <c r="AA203" s="151">
        <v>-266.31751227495909</v>
      </c>
      <c r="AB203" s="148">
        <v>700.91723564385734</v>
      </c>
      <c r="AC203" s="154">
        <f t="shared" si="24"/>
        <v>2260.4211702646071</v>
      </c>
    </row>
    <row r="204" spans="1:29" ht="18.75">
      <c r="A204" s="133">
        <v>619</v>
      </c>
      <c r="B204" s="134" t="s">
        <v>235</v>
      </c>
      <c r="C204" s="130">
        <v>2721</v>
      </c>
      <c r="D204" s="124">
        <v>503.23410510841603</v>
      </c>
      <c r="E204" s="137">
        <v>79.755604557148104</v>
      </c>
      <c r="F204" s="140">
        <v>271.44285189268652</v>
      </c>
      <c r="G204" s="139">
        <v>152.03564865858141</v>
      </c>
      <c r="H204" s="125">
        <v>625.1951488423374</v>
      </c>
      <c r="I204" s="126">
        <v>1128.4288864388093</v>
      </c>
      <c r="J204" s="129">
        <v>-101.09665564130835</v>
      </c>
      <c r="K204" s="130">
        <v>254.44040973246666</v>
      </c>
      <c r="L204" s="127">
        <f t="shared" si="23"/>
        <v>1281.7726405299675</v>
      </c>
      <c r="M204" s="152">
        <v>6</v>
      </c>
      <c r="N204" s="65">
        <f t="shared" si="25"/>
        <v>-3030.6394234280224</v>
      </c>
      <c r="O204" s="66">
        <f t="shared" si="26"/>
        <v>-0.70277129793725257</v>
      </c>
      <c r="P204" s="31"/>
      <c r="Q204" s="38">
        <f t="shared" si="27"/>
        <v>-0.68022692930048623</v>
      </c>
      <c r="R204" s="38">
        <f t="shared" si="28"/>
        <v>-0.67591708026839581</v>
      </c>
      <c r="S204" s="23"/>
      <c r="T204" s="33"/>
      <c r="U204" s="145">
        <v>619</v>
      </c>
      <c r="V204" s="134" t="s">
        <v>235</v>
      </c>
      <c r="W204" s="130">
        <v>2785</v>
      </c>
      <c r="X204" s="149">
        <v>2467.1091160003634</v>
      </c>
      <c r="Y204" s="125">
        <v>1061.7336473078012</v>
      </c>
      <c r="Z204" s="146">
        <v>3528.8427633081646</v>
      </c>
      <c r="AA204" s="150">
        <v>-1.5396768402154399</v>
      </c>
      <c r="AB204" s="148">
        <v>785.1089774900405</v>
      </c>
      <c r="AC204" s="154">
        <f t="shared" si="24"/>
        <v>4312.4120639579896</v>
      </c>
    </row>
    <row r="205" spans="1:29" ht="18.75">
      <c r="A205" s="133">
        <v>620</v>
      </c>
      <c r="B205" s="134" t="s">
        <v>236</v>
      </c>
      <c r="C205" s="130">
        <v>2446</v>
      </c>
      <c r="D205" s="124">
        <v>1119.5723630417008</v>
      </c>
      <c r="E205" s="137">
        <v>750.58626328699916</v>
      </c>
      <c r="F205" s="140">
        <v>173.79149632052329</v>
      </c>
      <c r="G205" s="139">
        <v>195.19460343417825</v>
      </c>
      <c r="H205" s="125">
        <v>224.45502861815208</v>
      </c>
      <c r="I205" s="126">
        <v>1344.0273916598528</v>
      </c>
      <c r="J205" s="129">
        <v>43.511447260834018</v>
      </c>
      <c r="K205" s="130">
        <v>242.3876497420658</v>
      </c>
      <c r="L205" s="127">
        <f t="shared" si="23"/>
        <v>1629.9264886627527</v>
      </c>
      <c r="M205" s="152">
        <v>18</v>
      </c>
      <c r="N205" s="65">
        <f t="shared" si="25"/>
        <v>-4544.6172881626126</v>
      </c>
      <c r="O205" s="66">
        <f t="shared" si="26"/>
        <v>-0.73602479023951828</v>
      </c>
      <c r="P205" s="31"/>
      <c r="Q205" s="38">
        <f t="shared" si="27"/>
        <v>-0.75387461399922651</v>
      </c>
      <c r="R205" s="38">
        <f t="shared" si="28"/>
        <v>-0.67659984841434817</v>
      </c>
      <c r="S205" s="23"/>
      <c r="T205" s="33"/>
      <c r="U205" s="145">
        <v>620</v>
      </c>
      <c r="V205" s="134" t="s">
        <v>236</v>
      </c>
      <c r="W205" s="130">
        <v>2491</v>
      </c>
      <c r="X205" s="149">
        <v>4613.8588766306111</v>
      </c>
      <c r="Y205" s="125">
        <v>846.88376962217706</v>
      </c>
      <c r="Z205" s="146">
        <v>5460.7426462527883</v>
      </c>
      <c r="AA205" s="151">
        <v>-35.696507426736254</v>
      </c>
      <c r="AB205" s="148">
        <v>749.49763799931293</v>
      </c>
      <c r="AC205" s="154">
        <f t="shared" si="24"/>
        <v>6174.5437768253651</v>
      </c>
    </row>
    <row r="206" spans="1:29" ht="18.75">
      <c r="A206" s="133">
        <v>623</v>
      </c>
      <c r="B206" s="134" t="s">
        <v>237</v>
      </c>
      <c r="C206" s="130">
        <v>2117</v>
      </c>
      <c r="D206" s="124">
        <v>688.92300425129906</v>
      </c>
      <c r="E206" s="137">
        <v>396.57581483230985</v>
      </c>
      <c r="F206" s="140">
        <v>230.78837978271139</v>
      </c>
      <c r="G206" s="139">
        <v>61.558809636277751</v>
      </c>
      <c r="H206" s="125">
        <v>-53.583845063769488</v>
      </c>
      <c r="I206" s="126">
        <v>635.33963155408594</v>
      </c>
      <c r="J206" s="129">
        <v>-197.24374114312707</v>
      </c>
      <c r="K206" s="130">
        <v>225.57804022643134</v>
      </c>
      <c r="L206" s="127">
        <f t="shared" si="23"/>
        <v>663.67393063739019</v>
      </c>
      <c r="M206" s="152">
        <v>10</v>
      </c>
      <c r="N206" s="65">
        <f t="shared" si="25"/>
        <v>-3257.7376811763615</v>
      </c>
      <c r="O206" s="66">
        <f t="shared" si="26"/>
        <v>-0.83075637134393443</v>
      </c>
      <c r="P206" s="31"/>
      <c r="Q206" s="38">
        <f t="shared" si="27"/>
        <v>-0.81350324356180104</v>
      </c>
      <c r="R206" s="38">
        <f t="shared" si="28"/>
        <v>-0.69245960127250739</v>
      </c>
      <c r="S206" s="23"/>
      <c r="T206" s="33"/>
      <c r="U206" s="145">
        <v>623</v>
      </c>
      <c r="V206" s="134" t="s">
        <v>237</v>
      </c>
      <c r="W206" s="130">
        <v>2137</v>
      </c>
      <c r="X206" s="149">
        <v>3222.9852892346526</v>
      </c>
      <c r="Y206" s="125">
        <v>183.72077733773648</v>
      </c>
      <c r="Z206" s="146">
        <v>3406.7060665723893</v>
      </c>
      <c r="AA206" s="150">
        <v>-218.78521291530183</v>
      </c>
      <c r="AB206" s="148">
        <v>733.49075815666413</v>
      </c>
      <c r="AC206" s="154">
        <f t="shared" si="24"/>
        <v>3921.4116118137517</v>
      </c>
    </row>
    <row r="207" spans="1:29" ht="18.75">
      <c r="A207" s="133">
        <v>624</v>
      </c>
      <c r="B207" s="134" t="s">
        <v>238</v>
      </c>
      <c r="C207" s="130">
        <v>5119</v>
      </c>
      <c r="D207" s="124">
        <v>848.9111154522368</v>
      </c>
      <c r="E207" s="137">
        <v>365.82672396952529</v>
      </c>
      <c r="F207" s="140">
        <v>240.43231099824183</v>
      </c>
      <c r="G207" s="139">
        <v>242.65208048446962</v>
      </c>
      <c r="H207" s="125">
        <v>234.09435436608712</v>
      </c>
      <c r="I207" s="126">
        <v>1083.0052744676696</v>
      </c>
      <c r="J207" s="129">
        <v>-171.85368235983591</v>
      </c>
      <c r="K207" s="130">
        <v>144.5119869724474</v>
      </c>
      <c r="L207" s="127">
        <f t="shared" si="23"/>
        <v>1055.6635790802811</v>
      </c>
      <c r="M207" s="152">
        <v>8</v>
      </c>
      <c r="N207" s="65">
        <f t="shared" si="25"/>
        <v>-1000.8381593058998</v>
      </c>
      <c r="O207" s="66">
        <f t="shared" si="26"/>
        <v>-0.48667022284712363</v>
      </c>
      <c r="P207" s="31"/>
      <c r="Q207" s="38">
        <f t="shared" si="27"/>
        <v>-0.3802887376112537</v>
      </c>
      <c r="R207" s="38">
        <f t="shared" si="28"/>
        <v>-0.69446093996723912</v>
      </c>
      <c r="S207" s="23"/>
      <c r="T207" s="33"/>
      <c r="U207" s="145">
        <v>624</v>
      </c>
      <c r="V207" s="134" t="s">
        <v>238</v>
      </c>
      <c r="W207" s="130">
        <v>5125</v>
      </c>
      <c r="X207" s="149">
        <v>1527.9427611122801</v>
      </c>
      <c r="Y207" s="125">
        <v>219.65380554217245</v>
      </c>
      <c r="Z207" s="146">
        <v>1747.5965666544525</v>
      </c>
      <c r="AA207" s="151">
        <v>-164.06868292682927</v>
      </c>
      <c r="AB207" s="148">
        <v>472.9738546585578</v>
      </c>
      <c r="AC207" s="154">
        <f t="shared" si="24"/>
        <v>2056.5017383861809</v>
      </c>
    </row>
    <row r="208" spans="1:29" ht="18.75">
      <c r="A208" s="133">
        <v>625</v>
      </c>
      <c r="B208" s="134" t="s">
        <v>239</v>
      </c>
      <c r="C208" s="130">
        <v>3048</v>
      </c>
      <c r="D208" s="124">
        <v>1092.8553149606298</v>
      </c>
      <c r="E208" s="137">
        <v>584.07578740157476</v>
      </c>
      <c r="F208" s="140">
        <v>303.92946194225721</v>
      </c>
      <c r="G208" s="139">
        <v>204.85006561679791</v>
      </c>
      <c r="H208" s="125">
        <v>216.42290026246718</v>
      </c>
      <c r="I208" s="126">
        <v>1309.278215223097</v>
      </c>
      <c r="J208" s="129">
        <v>161.125</v>
      </c>
      <c r="K208" s="130">
        <v>184.80931726578265</v>
      </c>
      <c r="L208" s="127">
        <f t="shared" si="23"/>
        <v>1655.2125324888798</v>
      </c>
      <c r="M208" s="152">
        <v>17</v>
      </c>
      <c r="N208" s="65">
        <f t="shared" si="25"/>
        <v>-2114.2183228314684</v>
      </c>
      <c r="O208" s="66">
        <f t="shared" si="26"/>
        <v>-0.5608852911699822</v>
      </c>
      <c r="P208" s="31"/>
      <c r="Q208" s="38">
        <f t="shared" si="27"/>
        <v>-0.56895871335491921</v>
      </c>
      <c r="R208" s="38">
        <f t="shared" si="28"/>
        <v>-0.68934967047717388</v>
      </c>
      <c r="S208" s="23"/>
      <c r="T208" s="33"/>
      <c r="U208" s="145">
        <v>625</v>
      </c>
      <c r="V208" s="134" t="s">
        <v>239</v>
      </c>
      <c r="W208" s="130">
        <v>3051</v>
      </c>
      <c r="X208" s="149">
        <v>2443.2043342605321</v>
      </c>
      <c r="Y208" s="125">
        <v>594.27317842413163</v>
      </c>
      <c r="Z208" s="146">
        <v>3037.4775126846639</v>
      </c>
      <c r="AA208" s="150">
        <v>137.04228121927238</v>
      </c>
      <c r="AB208" s="148">
        <v>594.91106141641205</v>
      </c>
      <c r="AC208" s="154">
        <f t="shared" si="24"/>
        <v>3769.4308553203482</v>
      </c>
    </row>
    <row r="209" spans="1:29" ht="18.75">
      <c r="A209" s="133">
        <v>626</v>
      </c>
      <c r="B209" s="134" t="s">
        <v>240</v>
      </c>
      <c r="C209" s="130">
        <v>4964</v>
      </c>
      <c r="D209" s="124">
        <v>267.24496373892021</v>
      </c>
      <c r="E209" s="137">
        <v>394.37912973408544</v>
      </c>
      <c r="F209" s="140">
        <v>-58.617042707493958</v>
      </c>
      <c r="G209" s="139">
        <v>-68.517123287671239</v>
      </c>
      <c r="H209" s="125">
        <v>-7.8261482675261886</v>
      </c>
      <c r="I209" s="126">
        <v>259.41881547139405</v>
      </c>
      <c r="J209" s="129">
        <v>-44.955882352941174</v>
      </c>
      <c r="K209" s="130">
        <v>193.16200725620152</v>
      </c>
      <c r="L209" s="127">
        <f t="shared" si="23"/>
        <v>407.62494037465444</v>
      </c>
      <c r="M209" s="152">
        <v>17</v>
      </c>
      <c r="N209" s="65">
        <f t="shared" si="25"/>
        <v>-3679.7634763467904</v>
      </c>
      <c r="O209" s="66">
        <f t="shared" si="26"/>
        <v>-0.90027252151836923</v>
      </c>
      <c r="P209" s="31"/>
      <c r="Q209" s="38">
        <f t="shared" si="27"/>
        <v>-0.9259643647930097</v>
      </c>
      <c r="R209" s="38">
        <f t="shared" si="28"/>
        <v>-0.69470044660532138</v>
      </c>
      <c r="S209" s="23"/>
      <c r="T209" s="33"/>
      <c r="U209" s="145">
        <v>626</v>
      </c>
      <c r="V209" s="134" t="s">
        <v>240</v>
      </c>
      <c r="W209" s="130">
        <v>5033</v>
      </c>
      <c r="X209" s="149">
        <v>3307.5952253076907</v>
      </c>
      <c r="Y209" s="125">
        <v>196.37708135390449</v>
      </c>
      <c r="Z209" s="146">
        <v>3503.9723066615952</v>
      </c>
      <c r="AA209" s="151">
        <v>-49.280548380687463</v>
      </c>
      <c r="AB209" s="148">
        <v>632.69665844053713</v>
      </c>
      <c r="AC209" s="154">
        <f t="shared" si="24"/>
        <v>4087.3884167214451</v>
      </c>
    </row>
    <row r="210" spans="1:29" ht="18.75">
      <c r="A210" s="133">
        <v>630</v>
      </c>
      <c r="B210" s="134" t="s">
        <v>241</v>
      </c>
      <c r="C210" s="130">
        <v>1631</v>
      </c>
      <c r="D210" s="124">
        <v>993.33721643163699</v>
      </c>
      <c r="E210" s="137">
        <v>1496.7688534641325</v>
      </c>
      <c r="F210" s="140">
        <v>-216.62293071735132</v>
      </c>
      <c r="G210" s="139">
        <v>-286.80870631514409</v>
      </c>
      <c r="H210" s="125">
        <v>326.87921520539544</v>
      </c>
      <c r="I210" s="126">
        <v>1320.2164316370324</v>
      </c>
      <c r="J210" s="129">
        <v>-127.14285714285714</v>
      </c>
      <c r="K210" s="130">
        <v>179.92507054300461</v>
      </c>
      <c r="L210" s="127">
        <f t="shared" si="23"/>
        <v>1372.9986450371798</v>
      </c>
      <c r="M210" s="152">
        <v>17</v>
      </c>
      <c r="N210" s="65">
        <f t="shared" si="25"/>
        <v>-2927.8172119253177</v>
      </c>
      <c r="O210" s="66">
        <f t="shared" si="26"/>
        <v>-0.68075856053812156</v>
      </c>
      <c r="P210" s="31"/>
      <c r="Q210" s="38">
        <f t="shared" si="27"/>
        <v>-0.64851784949723212</v>
      </c>
      <c r="R210" s="38">
        <f t="shared" si="28"/>
        <v>-0.69932788133851276</v>
      </c>
      <c r="S210" s="23"/>
      <c r="T210" s="33"/>
      <c r="U210" s="145">
        <v>630</v>
      </c>
      <c r="V210" s="134" t="s">
        <v>241</v>
      </c>
      <c r="W210" s="130">
        <v>1593</v>
      </c>
      <c r="X210" s="149">
        <v>2870.6676498611864</v>
      </c>
      <c r="Y210" s="125">
        <v>885.47310934540667</v>
      </c>
      <c r="Z210" s="146">
        <v>3756.1407592065934</v>
      </c>
      <c r="AA210" s="150">
        <v>-53.734463276836159</v>
      </c>
      <c r="AB210" s="148">
        <v>598.40956103274038</v>
      </c>
      <c r="AC210" s="154">
        <f t="shared" si="24"/>
        <v>4300.8158569624975</v>
      </c>
    </row>
    <row r="211" spans="1:29" ht="18.75">
      <c r="A211" s="133">
        <v>631</v>
      </c>
      <c r="B211" s="134" t="s">
        <v>242</v>
      </c>
      <c r="C211" s="130">
        <v>1985</v>
      </c>
      <c r="D211" s="124">
        <v>778.51385390428209</v>
      </c>
      <c r="E211" s="137">
        <v>216.84030226700253</v>
      </c>
      <c r="F211" s="140">
        <v>283.15869017632241</v>
      </c>
      <c r="G211" s="139">
        <v>278.51486146095721</v>
      </c>
      <c r="H211" s="125">
        <v>297.44937027707806</v>
      </c>
      <c r="I211" s="126">
        <v>1075.9632241813601</v>
      </c>
      <c r="J211" s="129">
        <v>-273.86397984886651</v>
      </c>
      <c r="K211" s="130">
        <v>173.5098922484774</v>
      </c>
      <c r="L211" s="127">
        <f t="shared" si="23"/>
        <v>975.60913658097104</v>
      </c>
      <c r="M211" s="152">
        <v>2</v>
      </c>
      <c r="N211" s="65">
        <f t="shared" si="25"/>
        <v>-1180.4159392275747</v>
      </c>
      <c r="O211" s="66">
        <f t="shared" si="26"/>
        <v>-0.54749638697263237</v>
      </c>
      <c r="P211" s="31"/>
      <c r="Q211" s="38">
        <f t="shared" si="27"/>
        <v>-0.41408020263665035</v>
      </c>
      <c r="R211" s="38">
        <f t="shared" si="28"/>
        <v>-0.70219742221093018</v>
      </c>
      <c r="S211" s="23"/>
      <c r="T211" s="33"/>
      <c r="U211" s="145">
        <v>631</v>
      </c>
      <c r="V211" s="134" t="s">
        <v>242</v>
      </c>
      <c r="W211" s="130">
        <v>1994</v>
      </c>
      <c r="X211" s="149">
        <v>1392.571281101677</v>
      </c>
      <c r="Y211" s="125">
        <v>443.79476937693022</v>
      </c>
      <c r="Z211" s="146">
        <v>1836.3660504786071</v>
      </c>
      <c r="AA211" s="151">
        <v>-262.97492477432297</v>
      </c>
      <c r="AB211" s="148">
        <v>582.63395010426166</v>
      </c>
      <c r="AC211" s="154">
        <f t="shared" si="24"/>
        <v>2156.0250758085458</v>
      </c>
    </row>
    <row r="212" spans="1:29" ht="18.75">
      <c r="A212" s="133">
        <v>635</v>
      </c>
      <c r="B212" s="134" t="s">
        <v>243</v>
      </c>
      <c r="C212" s="130">
        <v>6439</v>
      </c>
      <c r="D212" s="124">
        <v>193.43795620437956</v>
      </c>
      <c r="E212" s="137">
        <v>213.4098462494176</v>
      </c>
      <c r="F212" s="140">
        <v>-6.2123000465910856</v>
      </c>
      <c r="G212" s="139">
        <v>-13.759589998446964</v>
      </c>
      <c r="H212" s="125">
        <v>348.00807578816585</v>
      </c>
      <c r="I212" s="126">
        <v>541.44603199254539</v>
      </c>
      <c r="J212" s="129">
        <v>-93.074545736915667</v>
      </c>
      <c r="K212" s="130">
        <v>197.57530115336723</v>
      </c>
      <c r="L212" s="127">
        <f t="shared" si="23"/>
        <v>645.94678740899701</v>
      </c>
      <c r="M212" s="152">
        <v>6</v>
      </c>
      <c r="N212" s="65">
        <f t="shared" si="25"/>
        <v>-2270.4593357130711</v>
      </c>
      <c r="O212" s="66">
        <f t="shared" si="26"/>
        <v>-0.77851274474849252</v>
      </c>
      <c r="P212" s="31"/>
      <c r="Q212" s="38">
        <f t="shared" si="27"/>
        <v>-0.77078566551829997</v>
      </c>
      <c r="R212" s="38">
        <f t="shared" si="28"/>
        <v>-0.69845743706971453</v>
      </c>
      <c r="S212" s="23"/>
      <c r="T212" s="33"/>
      <c r="U212" s="145">
        <v>635</v>
      </c>
      <c r="V212" s="134" t="s">
        <v>243</v>
      </c>
      <c r="W212" s="130">
        <v>6415</v>
      </c>
      <c r="X212" s="149">
        <v>1696.8642311789433</v>
      </c>
      <c r="Y212" s="125">
        <v>665.31801722565285</v>
      </c>
      <c r="Z212" s="146">
        <v>2362.1822484045961</v>
      </c>
      <c r="AA212" s="150">
        <v>-100.99142634450507</v>
      </c>
      <c r="AB212" s="148">
        <v>655.21530106197724</v>
      </c>
      <c r="AC212" s="154">
        <f t="shared" si="24"/>
        <v>2916.406123122068</v>
      </c>
    </row>
    <row r="213" spans="1:29" ht="18.75">
      <c r="A213" s="133">
        <v>636</v>
      </c>
      <c r="B213" s="134" t="s">
        <v>244</v>
      </c>
      <c r="C213" s="130">
        <v>8222</v>
      </c>
      <c r="D213" s="124">
        <v>541.4773777669667</v>
      </c>
      <c r="E213" s="137">
        <v>447.18596448552665</v>
      </c>
      <c r="F213" s="140">
        <v>66.602894672828995</v>
      </c>
      <c r="G213" s="139">
        <v>27.688518608611044</v>
      </c>
      <c r="H213" s="125">
        <v>327.50863536852347</v>
      </c>
      <c r="I213" s="126">
        <v>868.98589151058138</v>
      </c>
      <c r="J213" s="129">
        <v>-82.972269520797866</v>
      </c>
      <c r="K213" s="130">
        <v>215.54273355201587</v>
      </c>
      <c r="L213" s="127">
        <f t="shared" si="23"/>
        <v>1001.5563555417993</v>
      </c>
      <c r="M213" s="152">
        <v>2</v>
      </c>
      <c r="N213" s="65">
        <f t="shared" si="25"/>
        <v>-1827.6078406165016</v>
      </c>
      <c r="O213" s="66">
        <f t="shared" si="26"/>
        <v>-0.64598860790695545</v>
      </c>
      <c r="P213" s="31"/>
      <c r="Q213" s="38">
        <f t="shared" si="27"/>
        <v>-0.61568666460464261</v>
      </c>
      <c r="R213" s="38">
        <f t="shared" si="28"/>
        <v>-0.67244832057615245</v>
      </c>
      <c r="S213" s="23"/>
      <c r="T213" s="33"/>
      <c r="U213" s="145">
        <v>636</v>
      </c>
      <c r="V213" s="134" t="s">
        <v>244</v>
      </c>
      <c r="W213" s="130">
        <v>8229</v>
      </c>
      <c r="X213" s="149">
        <v>1567.9060139421122</v>
      </c>
      <c r="Y213" s="125">
        <v>693.23303973299221</v>
      </c>
      <c r="Z213" s="146">
        <v>2261.1390536751046</v>
      </c>
      <c r="AA213" s="151">
        <v>-90.016769959897928</v>
      </c>
      <c r="AB213" s="148">
        <v>658.04191244309402</v>
      </c>
      <c r="AC213" s="154">
        <f t="shared" si="24"/>
        <v>2829.1641961583009</v>
      </c>
    </row>
    <row r="214" spans="1:29" ht="18.75">
      <c r="A214" s="133">
        <v>638</v>
      </c>
      <c r="B214" s="134" t="s">
        <v>245</v>
      </c>
      <c r="C214" s="130">
        <v>51149</v>
      </c>
      <c r="D214" s="124">
        <v>888.10551525934034</v>
      </c>
      <c r="E214" s="137">
        <v>508.29349547400733</v>
      </c>
      <c r="F214" s="140">
        <v>266.58794893350796</v>
      </c>
      <c r="G214" s="139">
        <v>113.22407085182506</v>
      </c>
      <c r="H214" s="125">
        <v>-87.440810182017245</v>
      </c>
      <c r="I214" s="126">
        <v>800.66470507732311</v>
      </c>
      <c r="J214" s="129">
        <v>-20.101781070988679</v>
      </c>
      <c r="K214" s="130">
        <v>145.93117486367069</v>
      </c>
      <c r="L214" s="127">
        <f t="shared" si="23"/>
        <v>926.49409887000513</v>
      </c>
      <c r="M214" s="152">
        <v>1</v>
      </c>
      <c r="N214" s="65">
        <f t="shared" si="25"/>
        <v>-396.16862092603617</v>
      </c>
      <c r="O214" s="66">
        <f t="shared" si="26"/>
        <v>-0.29952354065526743</v>
      </c>
      <c r="P214" s="31"/>
      <c r="Q214" s="38">
        <f t="shared" si="27"/>
        <v>-8.7981464569520162E-2</v>
      </c>
      <c r="R214" s="38">
        <f t="shared" si="28"/>
        <v>-0.68736176168072172</v>
      </c>
      <c r="S214" s="23"/>
      <c r="T214" s="33"/>
      <c r="U214" s="145">
        <v>638</v>
      </c>
      <c r="V214" s="134" t="s">
        <v>245</v>
      </c>
      <c r="W214" s="130">
        <v>50619</v>
      </c>
      <c r="X214" s="149">
        <v>1207.377278577236</v>
      </c>
      <c r="Y214" s="125">
        <v>-329.47329529974354</v>
      </c>
      <c r="Z214" s="146">
        <v>877.90398327749244</v>
      </c>
      <c r="AA214" s="150">
        <v>-22.01453999486359</v>
      </c>
      <c r="AB214" s="148">
        <v>466.77327651341255</v>
      </c>
      <c r="AC214" s="154">
        <f t="shared" si="24"/>
        <v>1322.6627197960413</v>
      </c>
    </row>
    <row r="215" spans="1:29" ht="18.75">
      <c r="A215" s="133">
        <v>678</v>
      </c>
      <c r="B215" s="134" t="s">
        <v>246</v>
      </c>
      <c r="C215" s="130">
        <v>24260</v>
      </c>
      <c r="D215" s="124">
        <v>611.99212695795552</v>
      </c>
      <c r="E215" s="137">
        <v>473.72988458367684</v>
      </c>
      <c r="F215" s="140">
        <v>83.107502061005775</v>
      </c>
      <c r="G215" s="139">
        <v>55.154740313272875</v>
      </c>
      <c r="H215" s="125">
        <v>294.13730420445177</v>
      </c>
      <c r="I215" s="126">
        <v>906.12947238252264</v>
      </c>
      <c r="J215" s="129">
        <v>-28.68342951360264</v>
      </c>
      <c r="K215" s="130">
        <v>143.13132744149021</v>
      </c>
      <c r="L215" s="127">
        <f t="shared" si="23"/>
        <v>1020.5773703104103</v>
      </c>
      <c r="M215" s="152">
        <v>17</v>
      </c>
      <c r="N215" s="65">
        <f t="shared" si="25"/>
        <v>-1857.3939838127119</v>
      </c>
      <c r="O215" s="66">
        <f t="shared" si="26"/>
        <v>-0.64538306858117911</v>
      </c>
      <c r="P215" s="31"/>
      <c r="Q215" s="38">
        <f t="shared" si="27"/>
        <v>-0.62978955622871524</v>
      </c>
      <c r="R215" s="38">
        <f t="shared" si="28"/>
        <v>-0.69420864653141756</v>
      </c>
      <c r="S215" s="23"/>
      <c r="T215" s="33"/>
      <c r="U215" s="145">
        <v>678</v>
      </c>
      <c r="V215" s="134" t="s">
        <v>246</v>
      </c>
      <c r="W215" s="130">
        <v>24353</v>
      </c>
      <c r="X215" s="149">
        <v>2053.1360579753532</v>
      </c>
      <c r="Y215" s="125">
        <v>394.47039837391077</v>
      </c>
      <c r="Z215" s="146">
        <v>2447.6064563492641</v>
      </c>
      <c r="AA215" s="151">
        <v>-37.703691536976962</v>
      </c>
      <c r="AB215" s="148">
        <v>468.06858931083474</v>
      </c>
      <c r="AC215" s="154">
        <f t="shared" si="24"/>
        <v>2877.9713541231222</v>
      </c>
    </row>
    <row r="216" spans="1:29" ht="18.75">
      <c r="A216" s="133">
        <v>680</v>
      </c>
      <c r="B216" s="134" t="s">
        <v>247</v>
      </c>
      <c r="C216" s="130">
        <v>24810</v>
      </c>
      <c r="D216" s="124">
        <v>346.50153164046753</v>
      </c>
      <c r="E216" s="137">
        <v>311.26916565900848</v>
      </c>
      <c r="F216" s="140">
        <v>4.9852075775896818</v>
      </c>
      <c r="G216" s="139">
        <v>30.247158403869406</v>
      </c>
      <c r="H216" s="125">
        <v>95.3925836356308</v>
      </c>
      <c r="I216" s="126">
        <v>441.89415558242644</v>
      </c>
      <c r="J216" s="129">
        <v>-15.84316807738815</v>
      </c>
      <c r="K216" s="130">
        <v>138.54476479099938</v>
      </c>
      <c r="L216" s="127">
        <f t="shared" si="23"/>
        <v>564.59575229603763</v>
      </c>
      <c r="M216" s="152">
        <v>2</v>
      </c>
      <c r="N216" s="65">
        <f t="shared" si="25"/>
        <v>-1048.0166995736536</v>
      </c>
      <c r="O216" s="66">
        <f t="shared" si="26"/>
        <v>-0.64988751535346556</v>
      </c>
      <c r="P216" s="31"/>
      <c r="Q216" s="38">
        <f t="shared" si="27"/>
        <v>-0.63056459675407317</v>
      </c>
      <c r="R216" s="38">
        <f t="shared" si="28"/>
        <v>-0.69570290632644149</v>
      </c>
      <c r="S216" s="23"/>
      <c r="T216" s="33"/>
      <c r="U216" s="145">
        <v>680</v>
      </c>
      <c r="V216" s="134" t="s">
        <v>247</v>
      </c>
      <c r="W216" s="130">
        <v>24407</v>
      </c>
      <c r="X216" s="149">
        <v>1182.9431072896573</v>
      </c>
      <c r="Y216" s="125">
        <v>13.19064627013635</v>
      </c>
      <c r="Z216" s="146">
        <v>1196.1337535597936</v>
      </c>
      <c r="AA216" s="150">
        <v>-38.815708608186178</v>
      </c>
      <c r="AB216" s="148">
        <v>455.29440691808361</v>
      </c>
      <c r="AC216" s="154">
        <f t="shared" si="24"/>
        <v>1612.6124518696911</v>
      </c>
    </row>
    <row r="217" spans="1:29" ht="18.75">
      <c r="A217" s="133">
        <v>681</v>
      </c>
      <c r="B217" s="134" t="s">
        <v>248</v>
      </c>
      <c r="C217" s="130">
        <v>3330</v>
      </c>
      <c r="D217" s="124">
        <v>257.53873873873874</v>
      </c>
      <c r="E217" s="137">
        <v>33.846546546546548</v>
      </c>
      <c r="F217" s="140">
        <v>111.47807807807808</v>
      </c>
      <c r="G217" s="139">
        <v>112.21411411411411</v>
      </c>
      <c r="H217" s="125">
        <v>313.95855855855854</v>
      </c>
      <c r="I217" s="126">
        <v>571.49729729729734</v>
      </c>
      <c r="J217" s="129">
        <v>-18.709009009009009</v>
      </c>
      <c r="K217" s="130">
        <v>241.94275682125567</v>
      </c>
      <c r="L217" s="127">
        <f t="shared" si="23"/>
        <v>794.73104510954397</v>
      </c>
      <c r="M217" s="152">
        <v>10</v>
      </c>
      <c r="N217" s="65">
        <f t="shared" si="25"/>
        <v>-2902.6323926721584</v>
      </c>
      <c r="O217" s="66">
        <f t="shared" si="26"/>
        <v>-0.78505465895277071</v>
      </c>
      <c r="P217" s="31"/>
      <c r="Q217" s="38">
        <f t="shared" si="27"/>
        <v>-0.80681705268981918</v>
      </c>
      <c r="R217" s="38">
        <f t="shared" si="28"/>
        <v>-0.68515493864149524</v>
      </c>
      <c r="S217" s="23"/>
      <c r="T217" s="33"/>
      <c r="U217" s="145">
        <v>681</v>
      </c>
      <c r="V217" s="134" t="s">
        <v>248</v>
      </c>
      <c r="W217" s="130">
        <v>3364</v>
      </c>
      <c r="X217" s="149">
        <v>2095.8913623352055</v>
      </c>
      <c r="Y217" s="125">
        <v>862.43029728665852</v>
      </c>
      <c r="Z217" s="146">
        <v>2958.321659621864</v>
      </c>
      <c r="AA217" s="151">
        <v>-29.408442330558859</v>
      </c>
      <c r="AB217" s="148">
        <v>768.45022049039756</v>
      </c>
      <c r="AC217" s="154">
        <f t="shared" si="24"/>
        <v>3697.3634377817025</v>
      </c>
    </row>
    <row r="218" spans="1:29" ht="18.75">
      <c r="A218" s="133">
        <v>683</v>
      </c>
      <c r="B218" s="134" t="s">
        <v>249</v>
      </c>
      <c r="C218" s="130">
        <v>3670</v>
      </c>
      <c r="D218" s="124">
        <v>1339.3198910081744</v>
      </c>
      <c r="E218" s="137">
        <v>1434.383378746594</v>
      </c>
      <c r="F218" s="140">
        <v>-105.84523160762943</v>
      </c>
      <c r="G218" s="139">
        <v>10.781743869209809</v>
      </c>
      <c r="H218" s="125">
        <v>673.76675749318804</v>
      </c>
      <c r="I218" s="126">
        <v>2013.0869209809264</v>
      </c>
      <c r="J218" s="129">
        <v>20.051226158038148</v>
      </c>
      <c r="K218" s="130">
        <v>207.0746535381721</v>
      </c>
      <c r="L218" s="127">
        <f t="shared" si="23"/>
        <v>2240.2128006771368</v>
      </c>
      <c r="M218" s="152">
        <v>19</v>
      </c>
      <c r="N218" s="65">
        <f t="shared" si="25"/>
        <v>-3569.4796365771595</v>
      </c>
      <c r="O218" s="66">
        <f t="shared" si="26"/>
        <v>-0.61440079231872768</v>
      </c>
      <c r="P218" s="31"/>
      <c r="Q218" s="38">
        <f t="shared" si="27"/>
        <v>-0.60489666964381206</v>
      </c>
      <c r="R218" s="38">
        <f t="shared" si="28"/>
        <v>-0.69342917741100385</v>
      </c>
      <c r="S218" s="23"/>
      <c r="T218" s="33"/>
      <c r="U218" s="145">
        <v>683</v>
      </c>
      <c r="V218" s="134" t="s">
        <v>249</v>
      </c>
      <c r="W218" s="130">
        <v>3712</v>
      </c>
      <c r="X218" s="149">
        <v>3838.3049272195631</v>
      </c>
      <c r="Y218" s="125">
        <v>1256.7848032722461</v>
      </c>
      <c r="Z218" s="146">
        <v>5095.0897304918099</v>
      </c>
      <c r="AA218" s="150">
        <v>39.148168103448278</v>
      </c>
      <c r="AB218" s="148">
        <v>675.45453865903778</v>
      </c>
      <c r="AC218" s="154">
        <f t="shared" si="24"/>
        <v>5809.6924372542962</v>
      </c>
    </row>
    <row r="219" spans="1:29" ht="18.75">
      <c r="A219" s="133">
        <v>684</v>
      </c>
      <c r="B219" s="134" t="s">
        <v>250</v>
      </c>
      <c r="C219" s="130">
        <v>38959</v>
      </c>
      <c r="D219" s="124">
        <v>413.32018275623091</v>
      </c>
      <c r="E219" s="137">
        <v>187.20798788469929</v>
      </c>
      <c r="F219" s="140">
        <v>108.44379989219436</v>
      </c>
      <c r="G219" s="139">
        <v>117.66839497933725</v>
      </c>
      <c r="H219" s="125">
        <v>-12.525167483764983</v>
      </c>
      <c r="I219" s="126">
        <v>400.79498960445596</v>
      </c>
      <c r="J219" s="129">
        <v>-48.346107446289686</v>
      </c>
      <c r="K219" s="130">
        <v>180.72365737892724</v>
      </c>
      <c r="L219" s="127">
        <f t="shared" si="23"/>
        <v>533.17253953709348</v>
      </c>
      <c r="M219" s="152">
        <v>4</v>
      </c>
      <c r="N219" s="65">
        <f t="shared" si="25"/>
        <v>-1171.9275644892928</v>
      </c>
      <c r="O219" s="66">
        <f t="shared" si="26"/>
        <v>-0.68730719194839551</v>
      </c>
      <c r="P219" s="31"/>
      <c r="Q219" s="38">
        <f t="shared" si="27"/>
        <v>-0.6511725043741039</v>
      </c>
      <c r="R219" s="38">
        <f t="shared" si="28"/>
        <v>-0.69340809266955006</v>
      </c>
      <c r="S219" s="23"/>
      <c r="T219" s="33"/>
      <c r="U219" s="145">
        <v>684</v>
      </c>
      <c r="V219" s="134" t="s">
        <v>250</v>
      </c>
      <c r="W219" s="130">
        <v>39040</v>
      </c>
      <c r="X219" s="149">
        <v>1270.4425487810536</v>
      </c>
      <c r="Y219" s="125">
        <v>-121.46491763040318</v>
      </c>
      <c r="Z219" s="146">
        <v>1148.9776311506505</v>
      </c>
      <c r="AA219" s="151">
        <v>-33.337499999999999</v>
      </c>
      <c r="AB219" s="148">
        <v>589.45997287573607</v>
      </c>
      <c r="AC219" s="154">
        <f t="shared" si="24"/>
        <v>1705.1001040263864</v>
      </c>
    </row>
    <row r="220" spans="1:29" ht="18.75">
      <c r="A220" s="133">
        <v>686</v>
      </c>
      <c r="B220" s="134" t="s">
        <v>251</v>
      </c>
      <c r="C220" s="130">
        <v>3033</v>
      </c>
      <c r="D220" s="124">
        <v>-142.4724695021431</v>
      </c>
      <c r="E220" s="137">
        <v>142.49126277612925</v>
      </c>
      <c r="F220" s="140">
        <v>-144.22782723376196</v>
      </c>
      <c r="G220" s="139">
        <v>-140.73590504451039</v>
      </c>
      <c r="H220" s="125">
        <v>435.04747774480711</v>
      </c>
      <c r="I220" s="126">
        <v>292.57500824266401</v>
      </c>
      <c r="J220" s="129">
        <v>161.00791295746785</v>
      </c>
      <c r="K220" s="130">
        <v>221.79610738535453</v>
      </c>
      <c r="L220" s="127">
        <f t="shared" si="23"/>
        <v>675.37902858548637</v>
      </c>
      <c r="M220" s="152">
        <v>11</v>
      </c>
      <c r="N220" s="65">
        <f t="shared" si="25"/>
        <v>-3703.598721136832</v>
      </c>
      <c r="O220" s="66">
        <f t="shared" si="26"/>
        <v>-0.84576787844416113</v>
      </c>
      <c r="P220" s="31"/>
      <c r="Q220" s="38">
        <f t="shared" si="27"/>
        <v>-0.91742429828109995</v>
      </c>
      <c r="R220" s="38">
        <f t="shared" si="28"/>
        <v>-0.68863963389464966</v>
      </c>
      <c r="S220" s="23"/>
      <c r="T220" s="33"/>
      <c r="U220" s="145">
        <v>686</v>
      </c>
      <c r="V220" s="134" t="s">
        <v>251</v>
      </c>
      <c r="W220" s="130">
        <v>3053</v>
      </c>
      <c r="X220" s="149">
        <v>2594.0528273583386</v>
      </c>
      <c r="Y220" s="125">
        <v>949.05976087775809</v>
      </c>
      <c r="Z220" s="146">
        <v>3543.1125882360971</v>
      </c>
      <c r="AA220" s="150">
        <v>123.51981657386177</v>
      </c>
      <c r="AB220" s="148">
        <v>712.34534491236002</v>
      </c>
      <c r="AC220" s="154">
        <f t="shared" si="24"/>
        <v>4378.9777497223185</v>
      </c>
    </row>
    <row r="221" spans="1:29" ht="18.75">
      <c r="A221" s="133">
        <v>687</v>
      </c>
      <c r="B221" s="134" t="s">
        <v>252</v>
      </c>
      <c r="C221" s="130">
        <v>1513</v>
      </c>
      <c r="D221" s="124">
        <v>297.96893588896233</v>
      </c>
      <c r="E221" s="137">
        <v>604.86318572372772</v>
      </c>
      <c r="F221" s="140">
        <v>-121.6463978849967</v>
      </c>
      <c r="G221" s="139">
        <v>-185.24785194976866</v>
      </c>
      <c r="H221" s="125">
        <v>-20.690680766688697</v>
      </c>
      <c r="I221" s="126">
        <v>277.27891606080635</v>
      </c>
      <c r="J221" s="129">
        <v>100.96563119629874</v>
      </c>
      <c r="K221" s="130">
        <v>248.53450675871156</v>
      </c>
      <c r="L221" s="127">
        <f t="shared" si="23"/>
        <v>626.77905401581666</v>
      </c>
      <c r="M221" s="152">
        <v>11</v>
      </c>
      <c r="N221" s="65">
        <f t="shared" si="25"/>
        <v>-4766.4055032023934</v>
      </c>
      <c r="O221" s="66">
        <f t="shared" si="26"/>
        <v>-0.88378312528227154</v>
      </c>
      <c r="P221" s="31"/>
      <c r="Q221" s="38">
        <f t="shared" si="27"/>
        <v>-0.93825445190916379</v>
      </c>
      <c r="R221" s="38">
        <f t="shared" si="28"/>
        <v>-0.68949182585450464</v>
      </c>
      <c r="S221" s="23"/>
      <c r="T221" s="33"/>
      <c r="U221" s="145">
        <v>687</v>
      </c>
      <c r="V221" s="134" t="s">
        <v>252</v>
      </c>
      <c r="W221" s="130">
        <v>1561</v>
      </c>
      <c r="X221" s="149">
        <v>3922.4546833724808</v>
      </c>
      <c r="Y221" s="125">
        <v>568.21589344207985</v>
      </c>
      <c r="Z221" s="146">
        <v>4490.6705768145603</v>
      </c>
      <c r="AA221" s="151">
        <v>102.10185778347213</v>
      </c>
      <c r="AB221" s="148">
        <v>800.41212262017734</v>
      </c>
      <c r="AC221" s="154">
        <f t="shared" si="24"/>
        <v>5393.1845572182101</v>
      </c>
    </row>
    <row r="222" spans="1:29" ht="18.75">
      <c r="A222" s="133">
        <v>689</v>
      </c>
      <c r="B222" s="134" t="s">
        <v>253</v>
      </c>
      <c r="C222" s="130">
        <v>3092</v>
      </c>
      <c r="D222" s="124">
        <v>653.57826649417848</v>
      </c>
      <c r="E222" s="137">
        <v>-155.32891332470894</v>
      </c>
      <c r="F222" s="140">
        <v>478.22800776196635</v>
      </c>
      <c r="G222" s="139">
        <v>330.67917205692106</v>
      </c>
      <c r="H222" s="125">
        <v>140.58958602846053</v>
      </c>
      <c r="I222" s="126">
        <v>794.16785252263912</v>
      </c>
      <c r="J222" s="129">
        <v>-83.586675291073732</v>
      </c>
      <c r="K222" s="130">
        <v>192.56532676435617</v>
      </c>
      <c r="L222" s="127">
        <f t="shared" si="23"/>
        <v>903.14650399592153</v>
      </c>
      <c r="M222" s="152">
        <v>9</v>
      </c>
      <c r="N222" s="65">
        <f t="shared" si="25"/>
        <v>-2620.7254420783579</v>
      </c>
      <c r="O222" s="66">
        <f t="shared" si="26"/>
        <v>-0.7437062078824801</v>
      </c>
      <c r="P222" s="31"/>
      <c r="Q222" s="38">
        <f t="shared" si="27"/>
        <v>-0.73926789311854457</v>
      </c>
      <c r="R222" s="38">
        <f t="shared" si="28"/>
        <v>-0.69237693288428104</v>
      </c>
      <c r="S222" s="23"/>
      <c r="T222" s="33"/>
      <c r="U222" s="145">
        <v>689</v>
      </c>
      <c r="V222" s="134" t="s">
        <v>253</v>
      </c>
      <c r="W222" s="130">
        <v>3146</v>
      </c>
      <c r="X222" s="149">
        <v>2778.6768449079614</v>
      </c>
      <c r="Y222" s="125">
        <v>267.23822102488913</v>
      </c>
      <c r="Z222" s="146">
        <v>3045.9150659328502</v>
      </c>
      <c r="AA222" s="150">
        <v>-148.02129688493324</v>
      </c>
      <c r="AB222" s="148">
        <v>625.97817702636257</v>
      </c>
      <c r="AC222" s="154">
        <f t="shared" si="24"/>
        <v>3523.8719460742795</v>
      </c>
    </row>
    <row r="223" spans="1:29" ht="18.75">
      <c r="A223" s="133">
        <v>691</v>
      </c>
      <c r="B223" s="134" t="s">
        <v>254</v>
      </c>
      <c r="C223" s="130">
        <v>2690</v>
      </c>
      <c r="D223" s="124">
        <v>913.09851301115236</v>
      </c>
      <c r="E223" s="137">
        <v>692.59293680297401</v>
      </c>
      <c r="F223" s="140">
        <v>200.01189591078068</v>
      </c>
      <c r="G223" s="139">
        <v>20.49368029739777</v>
      </c>
      <c r="H223" s="125">
        <v>667.44498141263944</v>
      </c>
      <c r="I223" s="126">
        <v>1580.5438661710036</v>
      </c>
      <c r="J223" s="129">
        <v>-14.468029739776952</v>
      </c>
      <c r="K223" s="130">
        <v>238.27511465701622</v>
      </c>
      <c r="L223" s="127">
        <f t="shared" si="23"/>
        <v>1804.3509510882429</v>
      </c>
      <c r="M223" s="152">
        <v>17</v>
      </c>
      <c r="N223" s="65">
        <f t="shared" si="25"/>
        <v>-2920.6590861847808</v>
      </c>
      <c r="O223" s="66">
        <f t="shared" si="26"/>
        <v>-0.61812759404642448</v>
      </c>
      <c r="P223" s="31"/>
      <c r="Q223" s="38">
        <f t="shared" si="27"/>
        <v>-0.60693508005047425</v>
      </c>
      <c r="R223" s="38">
        <f t="shared" si="28"/>
        <v>-0.65908267893633998</v>
      </c>
      <c r="S223" s="23"/>
      <c r="T223" s="33"/>
      <c r="U223" s="145">
        <v>691</v>
      </c>
      <c r="V223" s="134" t="s">
        <v>254</v>
      </c>
      <c r="W223" s="130">
        <v>2710</v>
      </c>
      <c r="X223" s="149">
        <v>2861.3094175874876</v>
      </c>
      <c r="Y223" s="125">
        <v>1159.7664555124679</v>
      </c>
      <c r="Z223" s="146">
        <v>4021.0758730999555</v>
      </c>
      <c r="AA223" s="151">
        <v>5.0107011070110703</v>
      </c>
      <c r="AB223" s="148">
        <v>698.92346306605737</v>
      </c>
      <c r="AC223" s="154">
        <f t="shared" si="24"/>
        <v>4725.010037273024</v>
      </c>
    </row>
    <row r="224" spans="1:29" ht="18.75">
      <c r="A224" s="133">
        <v>694</v>
      </c>
      <c r="B224" s="134" t="s">
        <v>255</v>
      </c>
      <c r="C224" s="130">
        <v>28521</v>
      </c>
      <c r="D224" s="124">
        <v>264.80989446372848</v>
      </c>
      <c r="E224" s="137">
        <v>198.68395217558992</v>
      </c>
      <c r="F224" s="140">
        <v>6.3930437221696295</v>
      </c>
      <c r="G224" s="139">
        <v>59.732898565968938</v>
      </c>
      <c r="H224" s="125">
        <v>77.32050068370674</v>
      </c>
      <c r="I224" s="126">
        <v>342.13039514743525</v>
      </c>
      <c r="J224" s="129">
        <v>-3.247607026401599</v>
      </c>
      <c r="K224" s="130">
        <v>151.77764705331907</v>
      </c>
      <c r="L224" s="127">
        <f t="shared" si="23"/>
        <v>490.6604351743527</v>
      </c>
      <c r="M224" s="152">
        <v>5</v>
      </c>
      <c r="N224" s="65">
        <f t="shared" si="25"/>
        <v>-1210.5484844585039</v>
      </c>
      <c r="O224" s="66">
        <f t="shared" si="26"/>
        <v>-0.71158131754902643</v>
      </c>
      <c r="P224" s="31"/>
      <c r="Q224" s="38">
        <f t="shared" si="27"/>
        <v>-0.72296839459265927</v>
      </c>
      <c r="R224" s="38">
        <f t="shared" si="28"/>
        <v>-0.68575551287469527</v>
      </c>
      <c r="S224" s="23"/>
      <c r="T224" s="33"/>
      <c r="U224" s="145">
        <v>694</v>
      </c>
      <c r="V224" s="134" t="s">
        <v>255</v>
      </c>
      <c r="W224" s="130">
        <v>28710</v>
      </c>
      <c r="X224" s="149">
        <v>1155.0210895891521</v>
      </c>
      <c r="Y224" s="125">
        <v>79.965780029477997</v>
      </c>
      <c r="Z224" s="146">
        <v>1234.9868696186302</v>
      </c>
      <c r="AA224" s="150">
        <v>-16.770184604667364</v>
      </c>
      <c r="AB224" s="148">
        <v>482.99223461889358</v>
      </c>
      <c r="AC224" s="154">
        <f t="shared" si="24"/>
        <v>1701.2089196328566</v>
      </c>
    </row>
    <row r="225" spans="1:29" ht="18.75">
      <c r="A225" s="133">
        <v>697</v>
      </c>
      <c r="B225" s="134" t="s">
        <v>256</v>
      </c>
      <c r="C225" s="130">
        <v>1210</v>
      </c>
      <c r="D225" s="124">
        <v>114.41487603305785</v>
      </c>
      <c r="E225" s="137">
        <v>284.90165289256197</v>
      </c>
      <c r="F225" s="140">
        <v>-108.06776859504133</v>
      </c>
      <c r="G225" s="139">
        <v>-62.419008264462811</v>
      </c>
      <c r="H225" s="125">
        <v>282.42479338842975</v>
      </c>
      <c r="I225" s="126">
        <v>396.8404958677686</v>
      </c>
      <c r="J225" s="129">
        <v>-159.46363636363637</v>
      </c>
      <c r="K225" s="130">
        <v>243.32082494356538</v>
      </c>
      <c r="L225" s="127">
        <f t="shared" si="23"/>
        <v>480.69768444769761</v>
      </c>
      <c r="M225" s="152">
        <v>18</v>
      </c>
      <c r="N225" s="65">
        <f t="shared" si="25"/>
        <v>-4440.8956828390474</v>
      </c>
      <c r="O225" s="66">
        <f t="shared" si="26"/>
        <v>-0.90232884991213647</v>
      </c>
      <c r="P225" s="31"/>
      <c r="Q225" s="38">
        <f t="shared" si="27"/>
        <v>-0.908716190264239</v>
      </c>
      <c r="R225" s="38">
        <f t="shared" si="28"/>
        <v>-0.68904863120162296</v>
      </c>
      <c r="S225" s="23"/>
      <c r="T225" s="33"/>
      <c r="U225" s="145">
        <v>697</v>
      </c>
      <c r="V225" s="134" t="s">
        <v>256</v>
      </c>
      <c r="W225" s="130">
        <v>1235</v>
      </c>
      <c r="X225" s="149">
        <v>3613.8451839908957</v>
      </c>
      <c r="Y225" s="125">
        <v>733.48099593631935</v>
      </c>
      <c r="Z225" s="146">
        <v>4347.326179927215</v>
      </c>
      <c r="AA225" s="151">
        <v>-208.23724696356274</v>
      </c>
      <c r="AB225" s="148">
        <v>782.50443432309271</v>
      </c>
      <c r="AC225" s="154">
        <f t="shared" si="24"/>
        <v>4921.593367286745</v>
      </c>
    </row>
    <row r="226" spans="1:29" ht="18.75">
      <c r="A226" s="133">
        <v>698</v>
      </c>
      <c r="B226" s="134" t="s">
        <v>257</v>
      </c>
      <c r="C226" s="130">
        <v>64180</v>
      </c>
      <c r="D226" s="124">
        <v>-108.08628856341539</v>
      </c>
      <c r="E226" s="137">
        <v>362.08451230913056</v>
      </c>
      <c r="F226" s="140">
        <v>-285.2870052976005</v>
      </c>
      <c r="G226" s="139">
        <v>-184.88379557494545</v>
      </c>
      <c r="H226" s="125">
        <v>301.06763789342472</v>
      </c>
      <c r="I226" s="126">
        <v>192.98134933000935</v>
      </c>
      <c r="J226" s="129">
        <v>-75.780180741664068</v>
      </c>
      <c r="K226" s="130">
        <v>149.62144699335249</v>
      </c>
      <c r="L226" s="127">
        <f t="shared" si="23"/>
        <v>266.82261558169779</v>
      </c>
      <c r="M226" s="152">
        <v>19</v>
      </c>
      <c r="N226" s="65">
        <f t="shared" si="25"/>
        <v>-1678.4843131963119</v>
      </c>
      <c r="O226" s="66">
        <f t="shared" si="26"/>
        <v>-0.86283778069442818</v>
      </c>
      <c r="P226" s="31"/>
      <c r="Q226" s="38">
        <f t="shared" si="27"/>
        <v>-0.87172543025323779</v>
      </c>
      <c r="R226" s="38">
        <f t="shared" si="28"/>
        <v>-0.69774735162145163</v>
      </c>
      <c r="S226" s="23"/>
      <c r="T226" s="33"/>
      <c r="U226" s="145">
        <v>698</v>
      </c>
      <c r="V226" s="134" t="s">
        <v>257</v>
      </c>
      <c r="W226" s="130">
        <v>63528</v>
      </c>
      <c r="X226" s="149">
        <v>1097.5442816032748</v>
      </c>
      <c r="Y226" s="125">
        <v>406.89537242160497</v>
      </c>
      <c r="Z226" s="146">
        <v>1504.4396540248799</v>
      </c>
      <c r="AA226" s="150">
        <v>-54.153853418964864</v>
      </c>
      <c r="AB226" s="148">
        <v>495.02112817209473</v>
      </c>
      <c r="AC226" s="154">
        <f t="shared" si="24"/>
        <v>1945.3069287780097</v>
      </c>
    </row>
    <row r="227" spans="1:29" ht="18.75">
      <c r="A227" s="133">
        <v>700</v>
      </c>
      <c r="B227" s="134" t="s">
        <v>258</v>
      </c>
      <c r="C227" s="130">
        <v>4913</v>
      </c>
      <c r="D227" s="124">
        <v>245.05597394667208</v>
      </c>
      <c r="E227" s="137">
        <v>92.082637899450432</v>
      </c>
      <c r="F227" s="140">
        <v>49.427437410950539</v>
      </c>
      <c r="G227" s="139">
        <v>103.54589863627112</v>
      </c>
      <c r="H227" s="125">
        <v>-1.2253205780582128</v>
      </c>
      <c r="I227" s="126">
        <v>243.83065336861389</v>
      </c>
      <c r="J227" s="129">
        <v>-223.94056584571544</v>
      </c>
      <c r="K227" s="130">
        <v>166.01338980050613</v>
      </c>
      <c r="L227" s="127">
        <f t="shared" si="23"/>
        <v>185.90347732340459</v>
      </c>
      <c r="M227" s="152">
        <v>9</v>
      </c>
      <c r="N227" s="65">
        <f t="shared" si="25"/>
        <v>-2315.946514292857</v>
      </c>
      <c r="O227" s="66">
        <f t="shared" si="26"/>
        <v>-0.92569359556073694</v>
      </c>
      <c r="P227" s="31"/>
      <c r="Q227" s="38">
        <f t="shared" si="27"/>
        <v>-0.88639261023444305</v>
      </c>
      <c r="R227" s="38">
        <f t="shared" si="28"/>
        <v>-0.7028397204715966</v>
      </c>
      <c r="S227" s="23"/>
      <c r="T227" s="33"/>
      <c r="U227" s="145">
        <v>700</v>
      </c>
      <c r="V227" s="134" t="s">
        <v>258</v>
      </c>
      <c r="W227" s="130">
        <v>4922</v>
      </c>
      <c r="X227" s="149">
        <v>2039.7270957526327</v>
      </c>
      <c r="Y227" s="125">
        <v>106.52988516902205</v>
      </c>
      <c r="Z227" s="146">
        <v>2146.2569809216548</v>
      </c>
      <c r="AA227" s="151">
        <v>-203.07314099959365</v>
      </c>
      <c r="AB227" s="148">
        <v>558.66615169420095</v>
      </c>
      <c r="AC227" s="154">
        <f t="shared" si="24"/>
        <v>2501.8499916162618</v>
      </c>
    </row>
    <row r="228" spans="1:29" ht="18.75">
      <c r="A228" s="133">
        <v>702</v>
      </c>
      <c r="B228" s="134" t="s">
        <v>259</v>
      </c>
      <c r="C228" s="130">
        <v>4155</v>
      </c>
      <c r="D228" s="124">
        <v>218.81853188929</v>
      </c>
      <c r="E228" s="137">
        <v>22.772803850782189</v>
      </c>
      <c r="F228" s="140">
        <v>143.32154031287607</v>
      </c>
      <c r="G228" s="139">
        <v>52.724187725631772</v>
      </c>
      <c r="H228" s="125">
        <v>210.36702767749699</v>
      </c>
      <c r="I228" s="126">
        <v>429.18555956678699</v>
      </c>
      <c r="J228" s="129">
        <v>-198.89265944645007</v>
      </c>
      <c r="K228" s="130">
        <v>219.04972195045565</v>
      </c>
      <c r="L228" s="127">
        <f t="shared" si="23"/>
        <v>449.34262207079257</v>
      </c>
      <c r="M228" s="152">
        <v>6</v>
      </c>
      <c r="N228" s="65">
        <f t="shared" si="25"/>
        <v>-3093.1648867180725</v>
      </c>
      <c r="O228" s="66">
        <f t="shared" si="26"/>
        <v>-0.8731569034205332</v>
      </c>
      <c r="P228" s="31"/>
      <c r="Q228" s="38">
        <f t="shared" si="27"/>
        <v>-0.85812916666263517</v>
      </c>
      <c r="R228" s="38">
        <f t="shared" si="28"/>
        <v>-0.68929965502548263</v>
      </c>
      <c r="S228" s="23"/>
      <c r="T228" s="33"/>
      <c r="U228" s="145">
        <v>702</v>
      </c>
      <c r="V228" s="134" t="s">
        <v>259</v>
      </c>
      <c r="W228" s="130">
        <v>4215</v>
      </c>
      <c r="X228" s="149">
        <v>2363.3732235019652</v>
      </c>
      <c r="Y228" s="125">
        <v>661.81207689163818</v>
      </c>
      <c r="Z228" s="146">
        <v>3025.1853003936035</v>
      </c>
      <c r="AA228" s="150">
        <v>-187.69703440094898</v>
      </c>
      <c r="AB228" s="148">
        <v>705.01924279621073</v>
      </c>
      <c r="AC228" s="154">
        <f t="shared" si="24"/>
        <v>3542.5075087888649</v>
      </c>
    </row>
    <row r="229" spans="1:29" ht="18.75">
      <c r="A229" s="133">
        <v>704</v>
      </c>
      <c r="B229" s="134" t="s">
        <v>260</v>
      </c>
      <c r="C229" s="130">
        <v>6379</v>
      </c>
      <c r="D229" s="124">
        <v>666.14124470920206</v>
      </c>
      <c r="E229" s="137">
        <v>595.68161153785854</v>
      </c>
      <c r="F229" s="140">
        <v>71.323248158018501</v>
      </c>
      <c r="G229" s="139">
        <v>-0.86361498667502745</v>
      </c>
      <c r="H229" s="125">
        <v>180.00532998902651</v>
      </c>
      <c r="I229" s="126">
        <v>846.14657469822862</v>
      </c>
      <c r="J229" s="129">
        <v>-153.15645085436589</v>
      </c>
      <c r="K229" s="130">
        <v>136.67386201710141</v>
      </c>
      <c r="L229" s="127">
        <f t="shared" si="23"/>
        <v>829.6639858609642</v>
      </c>
      <c r="M229" s="152">
        <v>2</v>
      </c>
      <c r="N229" s="65">
        <f t="shared" si="25"/>
        <v>-392.58195433636843</v>
      </c>
      <c r="O229" s="66">
        <f t="shared" si="26"/>
        <v>-0.32119718415508564</v>
      </c>
      <c r="P229" s="31"/>
      <c r="Q229" s="38">
        <f t="shared" si="27"/>
        <v>-8.8260184245653739E-2</v>
      </c>
      <c r="R229" s="38">
        <f t="shared" si="28"/>
        <v>-0.69409394785518153</v>
      </c>
      <c r="S229" s="23"/>
      <c r="T229" s="33"/>
      <c r="U229" s="145">
        <v>704</v>
      </c>
      <c r="V229" s="134" t="s">
        <v>260</v>
      </c>
      <c r="W229" s="130">
        <v>6354</v>
      </c>
      <c r="X229" s="149">
        <v>905.45021781456524</v>
      </c>
      <c r="Y229" s="125">
        <v>22.606844164407622</v>
      </c>
      <c r="Z229" s="146">
        <v>928.05706197897291</v>
      </c>
      <c r="AA229" s="151">
        <v>-152.59490084985836</v>
      </c>
      <c r="AB229" s="148">
        <v>446.78377906821817</v>
      </c>
      <c r="AC229" s="154">
        <f t="shared" si="24"/>
        <v>1222.2459401973326</v>
      </c>
    </row>
    <row r="230" spans="1:29" ht="18.75">
      <c r="A230" s="133">
        <v>707</v>
      </c>
      <c r="B230" s="134" t="s">
        <v>261</v>
      </c>
      <c r="C230" s="130">
        <v>2032</v>
      </c>
      <c r="D230" s="124">
        <v>129.90944881889763</v>
      </c>
      <c r="E230" s="137">
        <v>-52.493110236220474</v>
      </c>
      <c r="F230" s="140">
        <v>59.370570866141733</v>
      </c>
      <c r="G230" s="139">
        <v>123.03198818897638</v>
      </c>
      <c r="H230" s="125">
        <v>606.21555118110234</v>
      </c>
      <c r="I230" s="126">
        <v>736.125</v>
      </c>
      <c r="J230" s="129">
        <v>-277.72687007874015</v>
      </c>
      <c r="K230" s="130">
        <v>258.0843711927327</v>
      </c>
      <c r="L230" s="127">
        <f t="shared" si="23"/>
        <v>716.48250111399261</v>
      </c>
      <c r="M230" s="152">
        <v>12</v>
      </c>
      <c r="N230" s="65">
        <f t="shared" si="25"/>
        <v>-4092.2789183625027</v>
      </c>
      <c r="O230" s="66">
        <f t="shared" si="26"/>
        <v>-0.85100477261939256</v>
      </c>
      <c r="P230" s="31"/>
      <c r="Q230" s="38">
        <f t="shared" si="27"/>
        <v>-0.82621761191445964</v>
      </c>
      <c r="R230" s="38">
        <f t="shared" si="28"/>
        <v>-0.68905633903645935</v>
      </c>
      <c r="S230" s="23"/>
      <c r="T230" s="33"/>
      <c r="U230" s="145">
        <v>707</v>
      </c>
      <c r="V230" s="134" t="s">
        <v>261</v>
      </c>
      <c r="W230" s="130">
        <v>2066</v>
      </c>
      <c r="X230" s="149">
        <v>2926.9065225281342</v>
      </c>
      <c r="Y230" s="125">
        <v>1308.9945265336353</v>
      </c>
      <c r="Z230" s="146">
        <v>4235.9010490617693</v>
      </c>
      <c r="AA230" s="150">
        <v>-257.14327202323329</v>
      </c>
      <c r="AB230" s="148">
        <v>830.00364243795946</v>
      </c>
      <c r="AC230" s="154">
        <f t="shared" si="24"/>
        <v>4808.7614194764956</v>
      </c>
    </row>
    <row r="231" spans="1:29" ht="18.75">
      <c r="A231" s="133">
        <v>710</v>
      </c>
      <c r="B231" s="134" t="s">
        <v>262</v>
      </c>
      <c r="C231" s="130">
        <v>27484</v>
      </c>
      <c r="D231" s="124">
        <v>329.73537330810655</v>
      </c>
      <c r="E231" s="137">
        <v>382.98497307524377</v>
      </c>
      <c r="F231" s="140">
        <v>-68.273722893319743</v>
      </c>
      <c r="G231" s="139">
        <v>15.024123126182506</v>
      </c>
      <c r="H231" s="125">
        <v>296.59096201426286</v>
      </c>
      <c r="I231" s="126">
        <v>626.32633532236935</v>
      </c>
      <c r="J231" s="129">
        <v>-28.531618396157764</v>
      </c>
      <c r="K231" s="130">
        <v>178.35907737278177</v>
      </c>
      <c r="L231" s="127">
        <f t="shared" si="23"/>
        <v>776.15379429899326</v>
      </c>
      <c r="M231" s="152">
        <v>1</v>
      </c>
      <c r="N231" s="65">
        <f t="shared" si="25"/>
        <v>-1822.1100908315632</v>
      </c>
      <c r="O231" s="66">
        <f t="shared" si="26"/>
        <v>-0.7012798435367571</v>
      </c>
      <c r="P231" s="31"/>
      <c r="Q231" s="38">
        <f t="shared" si="27"/>
        <v>-0.69403838374692362</v>
      </c>
      <c r="R231" s="38">
        <f t="shared" si="28"/>
        <v>-0.69148737452878795</v>
      </c>
      <c r="S231" s="23"/>
      <c r="T231" s="33"/>
      <c r="U231" s="145">
        <v>710</v>
      </c>
      <c r="V231" s="134" t="s">
        <v>262</v>
      </c>
      <c r="W231" s="130">
        <v>27528</v>
      </c>
      <c r="X231" s="149">
        <v>1626.0336700803452</v>
      </c>
      <c r="Y231" s="125">
        <v>421.04119830544295</v>
      </c>
      <c r="Z231" s="146">
        <v>2047.0748683857882</v>
      </c>
      <c r="AA231" s="151">
        <v>-26.936682650392328</v>
      </c>
      <c r="AB231" s="148">
        <v>578.12569939516072</v>
      </c>
      <c r="AC231" s="154">
        <f t="shared" si="24"/>
        <v>2598.2638851305564</v>
      </c>
    </row>
    <row r="232" spans="1:29" ht="18.75">
      <c r="A232" s="133">
        <v>729</v>
      </c>
      <c r="B232" s="134" t="s">
        <v>263</v>
      </c>
      <c r="C232" s="130">
        <v>9117</v>
      </c>
      <c r="D232" s="124">
        <v>220.48162772841943</v>
      </c>
      <c r="E232" s="137">
        <v>198.89525063068993</v>
      </c>
      <c r="F232" s="140">
        <v>-0.24514642974662718</v>
      </c>
      <c r="G232" s="139">
        <v>21.831523527476143</v>
      </c>
      <c r="H232" s="125">
        <v>501.52352747614344</v>
      </c>
      <c r="I232" s="126">
        <v>722.00526488976641</v>
      </c>
      <c r="J232" s="129">
        <v>25.74717560601075</v>
      </c>
      <c r="K232" s="130">
        <v>208.97184609212778</v>
      </c>
      <c r="L232" s="127">
        <f t="shared" si="23"/>
        <v>956.72428658790488</v>
      </c>
      <c r="M232" s="152">
        <v>13</v>
      </c>
      <c r="N232" s="65">
        <f t="shared" si="25"/>
        <v>-2975.2114348478285</v>
      </c>
      <c r="O232" s="66">
        <f t="shared" si="26"/>
        <v>-0.75667855367723047</v>
      </c>
      <c r="P232" s="31"/>
      <c r="Q232" s="38">
        <f t="shared" si="27"/>
        <v>-0.77610000746367491</v>
      </c>
      <c r="R232" s="38">
        <f t="shared" si="28"/>
        <v>-0.69317313846031958</v>
      </c>
      <c r="S232" s="23"/>
      <c r="T232" s="33"/>
      <c r="U232" s="145">
        <v>729</v>
      </c>
      <c r="V232" s="134" t="s">
        <v>263</v>
      </c>
      <c r="W232" s="130">
        <v>9208</v>
      </c>
      <c r="X232" s="149">
        <v>2257.3145768764616</v>
      </c>
      <c r="Y232" s="125">
        <v>967.36290841925506</v>
      </c>
      <c r="Z232" s="146">
        <v>3224.677485295716</v>
      </c>
      <c r="AA232" s="150">
        <v>26.184079061685491</v>
      </c>
      <c r="AB232" s="148">
        <v>681.0741570783315</v>
      </c>
      <c r="AC232" s="154">
        <f t="shared" si="24"/>
        <v>3931.9357214357333</v>
      </c>
    </row>
    <row r="233" spans="1:29" ht="18.75">
      <c r="A233" s="133">
        <v>732</v>
      </c>
      <c r="B233" s="134" t="s">
        <v>264</v>
      </c>
      <c r="C233" s="130">
        <v>3416</v>
      </c>
      <c r="D233" s="124">
        <v>781.55649882903981</v>
      </c>
      <c r="E233" s="137">
        <v>788.99502341920379</v>
      </c>
      <c r="F233" s="140">
        <v>-177.06206088992974</v>
      </c>
      <c r="G233" s="139">
        <v>169.62353629976582</v>
      </c>
      <c r="H233" s="125">
        <v>345.15807962529271</v>
      </c>
      <c r="I233" s="126">
        <v>1126.7148711943794</v>
      </c>
      <c r="J233" s="129">
        <v>25.457845433255269</v>
      </c>
      <c r="K233" s="130">
        <v>221.21655108387009</v>
      </c>
      <c r="L233" s="127">
        <f t="shared" si="23"/>
        <v>1373.3892677115048</v>
      </c>
      <c r="M233" s="152">
        <v>19</v>
      </c>
      <c r="N233" s="65">
        <f t="shared" si="25"/>
        <v>-5007.0769252667669</v>
      </c>
      <c r="O233" s="66">
        <f t="shared" si="26"/>
        <v>-0.78475095295968733</v>
      </c>
      <c r="P233" s="31"/>
      <c r="Q233" s="38">
        <f t="shared" si="27"/>
        <v>-0.7988887022745661</v>
      </c>
      <c r="R233" s="38">
        <f t="shared" si="28"/>
        <v>-0.6956154522411051</v>
      </c>
      <c r="S233" s="23"/>
      <c r="T233" s="33"/>
      <c r="U233" s="145">
        <v>732</v>
      </c>
      <c r="V233" s="134" t="s">
        <v>264</v>
      </c>
      <c r="W233" s="130">
        <v>3407</v>
      </c>
      <c r="X233" s="149">
        <v>4763.1599011397357</v>
      </c>
      <c r="Y233" s="125">
        <v>839.28453603266291</v>
      </c>
      <c r="Z233" s="146">
        <v>5602.4444371723985</v>
      </c>
      <c r="AA233" s="151">
        <v>51.255063105371292</v>
      </c>
      <c r="AB233" s="148">
        <v>726.76669270050229</v>
      </c>
      <c r="AC233" s="154">
        <f t="shared" si="24"/>
        <v>6380.4661929782715</v>
      </c>
    </row>
    <row r="234" spans="1:29" ht="18.75">
      <c r="A234" s="133">
        <v>734</v>
      </c>
      <c r="B234" s="134" t="s">
        <v>265</v>
      </c>
      <c r="C234" s="130">
        <v>51400</v>
      </c>
      <c r="D234" s="124">
        <v>97.696478599221791</v>
      </c>
      <c r="E234" s="137">
        <v>163.09155642023347</v>
      </c>
      <c r="F234" s="140">
        <v>-62.187782101167315</v>
      </c>
      <c r="G234" s="139">
        <v>-3.2072957198443581</v>
      </c>
      <c r="H234" s="125">
        <v>317.94231517509729</v>
      </c>
      <c r="I234" s="126">
        <v>415.63879377431908</v>
      </c>
      <c r="J234" s="129">
        <v>-47.192762645914399</v>
      </c>
      <c r="K234" s="130">
        <v>180.42464144571787</v>
      </c>
      <c r="L234" s="127">
        <f t="shared" si="23"/>
        <v>548.87067257412252</v>
      </c>
      <c r="M234" s="152">
        <v>2</v>
      </c>
      <c r="N234" s="65">
        <f t="shared" si="25"/>
        <v>-2000.1239739524704</v>
      </c>
      <c r="O234" s="66">
        <f t="shared" si="26"/>
        <v>-0.78467170446119006</v>
      </c>
      <c r="P234" s="31"/>
      <c r="Q234" s="38">
        <f t="shared" si="27"/>
        <v>-0.79361377951642043</v>
      </c>
      <c r="R234" s="38">
        <f t="shared" si="28"/>
        <v>-0.68976262919794573</v>
      </c>
      <c r="S234" s="23"/>
      <c r="T234" s="33"/>
      <c r="U234" s="145">
        <v>734</v>
      </c>
      <c r="V234" s="134" t="s">
        <v>265</v>
      </c>
      <c r="W234" s="130">
        <v>51562</v>
      </c>
      <c r="X234" s="149">
        <v>1497.7732920594428</v>
      </c>
      <c r="Y234" s="125">
        <v>516.1150033918907</v>
      </c>
      <c r="Z234" s="146">
        <v>2013.8882954513333</v>
      </c>
      <c r="AA234" s="150">
        <v>-46.463306310849077</v>
      </c>
      <c r="AB234" s="148">
        <v>581.56965738610859</v>
      </c>
      <c r="AC234" s="154">
        <f t="shared" si="24"/>
        <v>2548.994646526593</v>
      </c>
    </row>
    <row r="235" spans="1:29" ht="18.75">
      <c r="A235" s="133">
        <v>738</v>
      </c>
      <c r="B235" s="134" t="s">
        <v>266</v>
      </c>
      <c r="C235" s="130">
        <v>2959</v>
      </c>
      <c r="D235" s="124">
        <v>220.53937140925987</v>
      </c>
      <c r="E235" s="137">
        <v>206.1051030753633</v>
      </c>
      <c r="F235" s="140">
        <v>16.389658668469078</v>
      </c>
      <c r="G235" s="139">
        <v>-1.9553903345724908</v>
      </c>
      <c r="H235" s="125">
        <v>314.9837783034809</v>
      </c>
      <c r="I235" s="126">
        <v>535.52281176072995</v>
      </c>
      <c r="J235" s="129">
        <v>-236.01757350456236</v>
      </c>
      <c r="K235" s="130">
        <v>197.66784685017544</v>
      </c>
      <c r="L235" s="127">
        <f t="shared" si="23"/>
        <v>497.17308510634302</v>
      </c>
      <c r="M235" s="152">
        <v>2</v>
      </c>
      <c r="N235" s="65">
        <f t="shared" si="25"/>
        <v>-1353.3770198492759</v>
      </c>
      <c r="O235" s="66">
        <f t="shared" si="26"/>
        <v>-0.73133767965808927</v>
      </c>
      <c r="P235" s="31"/>
      <c r="Q235" s="38">
        <f t="shared" si="27"/>
        <v>-0.61739090486956183</v>
      </c>
      <c r="R235" s="38">
        <f t="shared" si="28"/>
        <v>-0.69329168378284778</v>
      </c>
      <c r="S235" s="23"/>
      <c r="T235" s="33"/>
      <c r="U235" s="145">
        <v>738</v>
      </c>
      <c r="V235" s="134" t="s">
        <v>266</v>
      </c>
      <c r="W235" s="130">
        <v>2950</v>
      </c>
      <c r="X235" s="149">
        <v>941.96537185428417</v>
      </c>
      <c r="Y235" s="125">
        <v>457.69506114760435</v>
      </c>
      <c r="Z235" s="146">
        <v>1399.6604330018886</v>
      </c>
      <c r="AA235" s="151">
        <v>-193.59186440677965</v>
      </c>
      <c r="AB235" s="148">
        <v>644.48153636051006</v>
      </c>
      <c r="AC235" s="154">
        <f t="shared" si="24"/>
        <v>1850.550104955619</v>
      </c>
    </row>
    <row r="236" spans="1:29" ht="18.75">
      <c r="A236" s="133">
        <v>739</v>
      </c>
      <c r="B236" s="134" t="s">
        <v>267</v>
      </c>
      <c r="C236" s="130">
        <v>3261</v>
      </c>
      <c r="D236" s="124">
        <v>819.59920269855877</v>
      </c>
      <c r="E236" s="137">
        <v>-15.679546151487274</v>
      </c>
      <c r="F236" s="140">
        <v>456.03526525605645</v>
      </c>
      <c r="G236" s="139">
        <v>379.24348359398959</v>
      </c>
      <c r="H236" s="125">
        <v>261.1076356945722</v>
      </c>
      <c r="I236" s="126">
        <v>1080.706838393131</v>
      </c>
      <c r="J236" s="129">
        <v>135.02023919043239</v>
      </c>
      <c r="K236" s="130">
        <v>220.69439741690144</v>
      </c>
      <c r="L236" s="127">
        <f t="shared" si="23"/>
        <v>1436.4214750004649</v>
      </c>
      <c r="M236" s="152">
        <v>9</v>
      </c>
      <c r="N236" s="65">
        <f t="shared" si="25"/>
        <v>-2738.3836469818007</v>
      </c>
      <c r="O236" s="66">
        <f t="shared" si="26"/>
        <v>-0.65593089185479669</v>
      </c>
      <c r="P236" s="31"/>
      <c r="Q236" s="38">
        <f t="shared" si="27"/>
        <v>-0.67688644401932008</v>
      </c>
      <c r="R236" s="38">
        <f t="shared" si="28"/>
        <v>-0.69546531981936921</v>
      </c>
      <c r="S236" s="23"/>
      <c r="T236" s="33"/>
      <c r="U236" s="145">
        <v>739</v>
      </c>
      <c r="V236" s="134" t="s">
        <v>267</v>
      </c>
      <c r="W236" s="130">
        <v>3326</v>
      </c>
      <c r="X236" s="149">
        <v>2697.663726837467</v>
      </c>
      <c r="Y236" s="125">
        <v>647.00200565736509</v>
      </c>
      <c r="Z236" s="146">
        <v>3344.6657324948328</v>
      </c>
      <c r="AA236" s="150">
        <v>105.44558027660854</v>
      </c>
      <c r="AB236" s="148">
        <v>724.69380921082438</v>
      </c>
      <c r="AC236" s="154">
        <f t="shared" si="24"/>
        <v>4174.8051219822655</v>
      </c>
    </row>
    <row r="237" spans="1:29" ht="18.75">
      <c r="A237" s="133">
        <v>740</v>
      </c>
      <c r="B237" s="134" t="s">
        <v>268</v>
      </c>
      <c r="C237" s="130">
        <v>32547</v>
      </c>
      <c r="D237" s="124">
        <v>-65.918917258119023</v>
      </c>
      <c r="E237" s="137">
        <v>-10.838295388207822</v>
      </c>
      <c r="F237" s="140">
        <v>-62.088825390973057</v>
      </c>
      <c r="G237" s="139">
        <v>7.0082035210618487</v>
      </c>
      <c r="H237" s="125">
        <v>246.62475804221586</v>
      </c>
      <c r="I237" s="126">
        <v>180.70584078409684</v>
      </c>
      <c r="J237" s="129">
        <v>-42.75684394875104</v>
      </c>
      <c r="K237" s="130">
        <v>189.12646960364498</v>
      </c>
      <c r="L237" s="127">
        <f t="shared" si="23"/>
        <v>327.07546643899076</v>
      </c>
      <c r="M237" s="152">
        <v>10</v>
      </c>
      <c r="N237" s="65">
        <f t="shared" si="25"/>
        <v>-2676.1287619790401</v>
      </c>
      <c r="O237" s="66">
        <f t="shared" si="26"/>
        <v>-0.89109116744575145</v>
      </c>
      <c r="P237" s="31"/>
      <c r="Q237" s="38">
        <f t="shared" si="27"/>
        <v>-0.92577349235128326</v>
      </c>
      <c r="R237" s="38">
        <f t="shared" si="28"/>
        <v>-0.69413867355647851</v>
      </c>
      <c r="S237" s="23"/>
      <c r="T237" s="33"/>
      <c r="U237" s="145">
        <v>740</v>
      </c>
      <c r="V237" s="134" t="s">
        <v>268</v>
      </c>
      <c r="W237" s="130">
        <v>32662</v>
      </c>
      <c r="X237" s="149">
        <v>1930.1321733064731</v>
      </c>
      <c r="Y237" s="125">
        <v>504.38679449008106</v>
      </c>
      <c r="Z237" s="146">
        <v>2434.5189677965545</v>
      </c>
      <c r="AA237" s="151">
        <v>-49.655318106668297</v>
      </c>
      <c r="AB237" s="148">
        <v>618.34057872814446</v>
      </c>
      <c r="AC237" s="154">
        <f t="shared" si="24"/>
        <v>3003.2042284180307</v>
      </c>
    </row>
    <row r="238" spans="1:29" ht="18.75">
      <c r="A238" s="133">
        <v>742</v>
      </c>
      <c r="B238" s="134" t="s">
        <v>269</v>
      </c>
      <c r="C238" s="130">
        <v>1009</v>
      </c>
      <c r="D238" s="124">
        <v>864.3141724479683</v>
      </c>
      <c r="E238" s="137">
        <v>901.85827552031719</v>
      </c>
      <c r="F238" s="140">
        <v>-159.96729435084242</v>
      </c>
      <c r="G238" s="139">
        <v>122.42319127849356</v>
      </c>
      <c r="H238" s="125">
        <v>-48.600594648166499</v>
      </c>
      <c r="I238" s="126">
        <v>815.71357779980178</v>
      </c>
      <c r="J238" s="129">
        <v>324.20713577799802</v>
      </c>
      <c r="K238" s="130">
        <v>223.03074373785574</v>
      </c>
      <c r="L238" s="127">
        <f t="shared" si="23"/>
        <v>1362.9514573156555</v>
      </c>
      <c r="M238" s="152">
        <v>19</v>
      </c>
      <c r="N238" s="65">
        <f t="shared" si="25"/>
        <v>-3492.6613958669222</v>
      </c>
      <c r="O238" s="66">
        <f t="shared" si="26"/>
        <v>-0.71930392753155381</v>
      </c>
      <c r="P238" s="31"/>
      <c r="Q238" s="38">
        <f t="shared" si="27"/>
        <v>-0.78684357694869278</v>
      </c>
      <c r="R238" s="38">
        <f t="shared" si="28"/>
        <v>-0.70218964635682246</v>
      </c>
      <c r="S238" s="23"/>
      <c r="T238" s="33"/>
      <c r="U238" s="145">
        <v>742</v>
      </c>
      <c r="V238" s="134" t="s">
        <v>269</v>
      </c>
      <c r="W238" s="130">
        <v>1009</v>
      </c>
      <c r="X238" s="149">
        <v>3751.8288013072347</v>
      </c>
      <c r="Y238" s="125">
        <v>75.002058973516753</v>
      </c>
      <c r="Z238" s="146">
        <v>3826.8308602807515</v>
      </c>
      <c r="AA238" s="150">
        <v>279.88007928642219</v>
      </c>
      <c r="AB238" s="148">
        <v>748.9019136154036</v>
      </c>
      <c r="AC238" s="154">
        <f t="shared" si="24"/>
        <v>4855.612853182578</v>
      </c>
    </row>
    <row r="239" spans="1:29" ht="18.75">
      <c r="A239" s="133">
        <v>743</v>
      </c>
      <c r="B239" s="134" t="s">
        <v>270</v>
      </c>
      <c r="C239" s="130">
        <v>64736</v>
      </c>
      <c r="D239" s="124">
        <v>180.49307958477507</v>
      </c>
      <c r="E239" s="137">
        <v>306.96354424122592</v>
      </c>
      <c r="F239" s="140">
        <v>-84.927783613445385</v>
      </c>
      <c r="G239" s="139">
        <v>-41.542681043005437</v>
      </c>
      <c r="H239" s="125">
        <v>183.15434997528422</v>
      </c>
      <c r="I239" s="126">
        <v>363.64744500741472</v>
      </c>
      <c r="J239" s="129">
        <v>-41.086412506178945</v>
      </c>
      <c r="K239" s="130">
        <v>153.63269166771335</v>
      </c>
      <c r="L239" s="127">
        <f t="shared" si="23"/>
        <v>476.19372416894913</v>
      </c>
      <c r="M239" s="152">
        <v>14</v>
      </c>
      <c r="N239" s="65">
        <f t="shared" si="25"/>
        <v>-1452.1723284703896</v>
      </c>
      <c r="O239" s="66">
        <f t="shared" si="26"/>
        <v>-0.75305843850694909</v>
      </c>
      <c r="P239" s="31"/>
      <c r="Q239" s="38">
        <f t="shared" si="27"/>
        <v>-0.75278617698026751</v>
      </c>
      <c r="R239" s="38">
        <f t="shared" si="28"/>
        <v>-0.69271829281371522</v>
      </c>
      <c r="S239" s="23"/>
      <c r="T239" s="33"/>
      <c r="U239" s="145">
        <v>743</v>
      </c>
      <c r="V239" s="134" t="s">
        <v>270</v>
      </c>
      <c r="W239" s="130">
        <v>64130</v>
      </c>
      <c r="X239" s="149">
        <v>1153.9560996396965</v>
      </c>
      <c r="Y239" s="125">
        <v>317.0273614201995</v>
      </c>
      <c r="Z239" s="146">
        <v>1470.9834610598959</v>
      </c>
      <c r="AA239" s="151">
        <v>-42.590846717604862</v>
      </c>
      <c r="AB239" s="148">
        <v>499.97343829704749</v>
      </c>
      <c r="AC239" s="154">
        <f t="shared" si="24"/>
        <v>1928.3660526393387</v>
      </c>
    </row>
    <row r="240" spans="1:29" ht="18.75">
      <c r="A240" s="133">
        <v>746</v>
      </c>
      <c r="B240" s="134" t="s">
        <v>271</v>
      </c>
      <c r="C240" s="130">
        <v>4781</v>
      </c>
      <c r="D240" s="124">
        <v>1036.0422505751935</v>
      </c>
      <c r="E240" s="137">
        <v>1184.6668061075088</v>
      </c>
      <c r="F240" s="140">
        <v>-21.735201840619116</v>
      </c>
      <c r="G240" s="139">
        <v>-126.8893536916963</v>
      </c>
      <c r="H240" s="125">
        <v>288.1160845011504</v>
      </c>
      <c r="I240" s="126">
        <v>1324.1585442376072</v>
      </c>
      <c r="J240" s="129">
        <v>54.375862790211251</v>
      </c>
      <c r="K240" s="130">
        <v>193.17092220133165</v>
      </c>
      <c r="L240" s="127">
        <f t="shared" si="23"/>
        <v>1571.70532922915</v>
      </c>
      <c r="M240" s="152">
        <v>17</v>
      </c>
      <c r="N240" s="65">
        <f t="shared" si="25"/>
        <v>-2783.1931819365</v>
      </c>
      <c r="O240" s="66">
        <f t="shared" si="26"/>
        <v>-0.63909484338167477</v>
      </c>
      <c r="P240" s="31"/>
      <c r="Q240" s="38">
        <f t="shared" si="27"/>
        <v>-0.64225599851773629</v>
      </c>
      <c r="R240" s="38">
        <f t="shared" si="28"/>
        <v>-0.68332663953684225</v>
      </c>
      <c r="S240" s="23"/>
      <c r="T240" s="33"/>
      <c r="U240" s="145">
        <v>746</v>
      </c>
      <c r="V240" s="134" t="s">
        <v>271</v>
      </c>
      <c r="W240" s="130">
        <v>4834</v>
      </c>
      <c r="X240" s="149">
        <v>2724.7292819988602</v>
      </c>
      <c r="Y240" s="125">
        <v>976.68440698302663</v>
      </c>
      <c r="Z240" s="146">
        <v>3701.4136889818869</v>
      </c>
      <c r="AA240" s="150">
        <v>43.484278030616466</v>
      </c>
      <c r="AB240" s="148">
        <v>610.00054415314628</v>
      </c>
      <c r="AC240" s="154">
        <f t="shared" si="24"/>
        <v>4354.8985111656502</v>
      </c>
    </row>
    <row r="241" spans="1:29" ht="18.75">
      <c r="A241" s="133">
        <v>747</v>
      </c>
      <c r="B241" s="134" t="s">
        <v>272</v>
      </c>
      <c r="C241" s="130">
        <v>1352</v>
      </c>
      <c r="D241" s="124">
        <v>767.14349112426032</v>
      </c>
      <c r="E241" s="137">
        <v>166.00813609467457</v>
      </c>
      <c r="F241" s="140">
        <v>331.03476331360946</v>
      </c>
      <c r="G241" s="139">
        <v>270.10059171597635</v>
      </c>
      <c r="H241" s="125">
        <v>346.12352071005915</v>
      </c>
      <c r="I241" s="126">
        <v>1113.2670118343194</v>
      </c>
      <c r="J241" s="129">
        <v>-144.85946745562131</v>
      </c>
      <c r="K241" s="130">
        <v>248.53214509604931</v>
      </c>
      <c r="L241" s="127">
        <f t="shared" si="23"/>
        <v>1216.9396894747474</v>
      </c>
      <c r="M241" s="152">
        <v>4</v>
      </c>
      <c r="N241" s="65">
        <f t="shared" si="25"/>
        <v>-2974.4048227097005</v>
      </c>
      <c r="O241" s="66">
        <f t="shared" si="26"/>
        <v>-0.70965410122287897</v>
      </c>
      <c r="P241" s="31"/>
      <c r="Q241" s="38">
        <f t="shared" si="27"/>
        <v>-0.68600313657392742</v>
      </c>
      <c r="R241" s="38">
        <f t="shared" si="28"/>
        <v>-0.69034532204352161</v>
      </c>
      <c r="S241" s="23"/>
      <c r="T241" s="33"/>
      <c r="U241" s="145">
        <v>747</v>
      </c>
      <c r="V241" s="134" t="s">
        <v>272</v>
      </c>
      <c r="W241" s="130">
        <v>1385</v>
      </c>
      <c r="X241" s="149">
        <v>2458.6172670046608</v>
      </c>
      <c r="Y241" s="125">
        <v>1086.8544924494818</v>
      </c>
      <c r="Z241" s="146">
        <v>3545.4717594541426</v>
      </c>
      <c r="AA241" s="151">
        <v>-156.73790613718413</v>
      </c>
      <c r="AB241" s="148">
        <v>802.61065886748941</v>
      </c>
      <c r="AC241" s="154">
        <f t="shared" si="24"/>
        <v>4191.3445121844479</v>
      </c>
    </row>
    <row r="242" spans="1:29" ht="18.75">
      <c r="A242" s="133">
        <v>748</v>
      </c>
      <c r="B242" s="134" t="s">
        <v>273</v>
      </c>
      <c r="C242" s="130">
        <v>5028</v>
      </c>
      <c r="D242" s="124">
        <v>600.57677008751</v>
      </c>
      <c r="E242" s="137">
        <v>898.97613365155132</v>
      </c>
      <c r="F242" s="140">
        <v>-132.3005171042164</v>
      </c>
      <c r="G242" s="139">
        <v>-166.09884645982498</v>
      </c>
      <c r="H242" s="125">
        <v>536.99224343675417</v>
      </c>
      <c r="I242" s="126">
        <v>1137.5688146380271</v>
      </c>
      <c r="J242" s="129">
        <v>20.363961813842483</v>
      </c>
      <c r="K242" s="130">
        <v>203.94288415977627</v>
      </c>
      <c r="L242" s="127">
        <f t="shared" si="23"/>
        <v>1361.8756606116458</v>
      </c>
      <c r="M242" s="152">
        <v>17</v>
      </c>
      <c r="N242" s="65">
        <f t="shared" si="25"/>
        <v>-2610.3346908332487</v>
      </c>
      <c r="O242" s="66">
        <f t="shared" si="26"/>
        <v>-0.65714915875080415</v>
      </c>
      <c r="P242" s="31"/>
      <c r="Q242" s="38">
        <f t="shared" si="27"/>
        <v>-0.65749041732166957</v>
      </c>
      <c r="R242" s="38">
        <f t="shared" si="28"/>
        <v>-0.68095740798177129</v>
      </c>
      <c r="S242" s="23"/>
      <c r="T242" s="33"/>
      <c r="U242" s="145">
        <v>748</v>
      </c>
      <c r="V242" s="134" t="s">
        <v>273</v>
      </c>
      <c r="W242" s="130">
        <v>5034</v>
      </c>
      <c r="X242" s="149">
        <v>2361.6565299241051</v>
      </c>
      <c r="Y242" s="125">
        <v>959.61934721355897</v>
      </c>
      <c r="Z242" s="146">
        <v>3321.2758771376643</v>
      </c>
      <c r="AA242" s="150">
        <v>11.700437028208185</v>
      </c>
      <c r="AB242" s="148">
        <v>639.234037279022</v>
      </c>
      <c r="AC242" s="154">
        <f t="shared" si="24"/>
        <v>3972.2103514448945</v>
      </c>
    </row>
    <row r="243" spans="1:29" ht="18.75">
      <c r="A243" s="133">
        <v>749</v>
      </c>
      <c r="B243" s="134" t="s">
        <v>274</v>
      </c>
      <c r="C243" s="130">
        <v>21293</v>
      </c>
      <c r="D243" s="124">
        <v>260.59953975484899</v>
      </c>
      <c r="E243" s="137">
        <v>497.70727469121306</v>
      </c>
      <c r="F243" s="140">
        <v>-112.57953317991829</v>
      </c>
      <c r="G243" s="139">
        <v>-124.52820175644578</v>
      </c>
      <c r="H243" s="125">
        <v>217.57366270605363</v>
      </c>
      <c r="I243" s="126">
        <v>478.17315549711174</v>
      </c>
      <c r="J243" s="129">
        <v>-96.577607664490671</v>
      </c>
      <c r="K243" s="130">
        <v>144.9070019289727</v>
      </c>
      <c r="L243" s="127">
        <f t="shared" si="23"/>
        <v>526.50254976159374</v>
      </c>
      <c r="M243" s="152">
        <v>11</v>
      </c>
      <c r="N243" s="65">
        <f t="shared" si="25"/>
        <v>-1535.9848769947457</v>
      </c>
      <c r="O243" s="66">
        <f t="shared" si="26"/>
        <v>-0.74472448028950122</v>
      </c>
      <c r="P243" s="31"/>
      <c r="Q243" s="38">
        <f t="shared" si="27"/>
        <v>-0.71623502538960881</v>
      </c>
      <c r="R243" s="38">
        <f t="shared" si="28"/>
        <v>-0.69397882727472071</v>
      </c>
      <c r="S243" s="23"/>
      <c r="T243" s="33"/>
      <c r="U243" s="145">
        <v>749</v>
      </c>
      <c r="V243" s="134" t="s">
        <v>274</v>
      </c>
      <c r="W243" s="130">
        <v>21251</v>
      </c>
      <c r="X243" s="149">
        <v>1431.2694752637765</v>
      </c>
      <c r="Y243" s="125">
        <v>253.83333262730545</v>
      </c>
      <c r="Z243" s="146">
        <v>1685.102807891082</v>
      </c>
      <c r="AA243" s="151">
        <v>-96.13491129829184</v>
      </c>
      <c r="AB243" s="148">
        <v>473.51953016354946</v>
      </c>
      <c r="AC243" s="154">
        <f t="shared" si="24"/>
        <v>2062.4874267563396</v>
      </c>
    </row>
    <row r="244" spans="1:29" ht="18.75">
      <c r="A244" s="133">
        <v>751</v>
      </c>
      <c r="B244" s="134" t="s">
        <v>275</v>
      </c>
      <c r="C244" s="130">
        <v>2904</v>
      </c>
      <c r="D244" s="124">
        <v>380.93973829201104</v>
      </c>
      <c r="E244" s="137">
        <v>448.37052341597797</v>
      </c>
      <c r="F244" s="140">
        <v>18.596418732782368</v>
      </c>
      <c r="G244" s="139">
        <v>-86.02720385674931</v>
      </c>
      <c r="H244" s="125">
        <v>449.98966942148758</v>
      </c>
      <c r="I244" s="126">
        <v>830.92906336088151</v>
      </c>
      <c r="J244" s="129">
        <v>89.656336088154276</v>
      </c>
      <c r="K244" s="130">
        <v>179.58689646403337</v>
      </c>
      <c r="L244" s="127">
        <f t="shared" si="23"/>
        <v>1100.1722959130691</v>
      </c>
      <c r="M244" s="152">
        <v>19</v>
      </c>
      <c r="N244" s="65">
        <f t="shared" si="25"/>
        <v>-2289.693964768705</v>
      </c>
      <c r="O244" s="66">
        <f t="shared" si="26"/>
        <v>-0.6754525956750278</v>
      </c>
      <c r="P244" s="31"/>
      <c r="Q244" s="38">
        <f t="shared" si="27"/>
        <v>-0.69454575378468641</v>
      </c>
      <c r="R244" s="38">
        <f t="shared" si="28"/>
        <v>-0.69744196203432041</v>
      </c>
      <c r="S244" s="23"/>
      <c r="T244" s="33"/>
      <c r="U244" s="145">
        <v>751</v>
      </c>
      <c r="V244" s="134" t="s">
        <v>275</v>
      </c>
      <c r="W244" s="130">
        <v>2950</v>
      </c>
      <c r="X244" s="149">
        <v>2157.2669718327779</v>
      </c>
      <c r="Y244" s="125">
        <v>563.03917436223185</v>
      </c>
      <c r="Z244" s="146">
        <v>2720.3061461950097</v>
      </c>
      <c r="AA244" s="150">
        <v>75.998305084745766</v>
      </c>
      <c r="AB244" s="148">
        <v>593.56180940201853</v>
      </c>
      <c r="AC244" s="154">
        <f t="shared" si="24"/>
        <v>3389.8662606817743</v>
      </c>
    </row>
    <row r="245" spans="1:29" ht="18.75">
      <c r="A245" s="133">
        <v>753</v>
      </c>
      <c r="B245" s="134" t="s">
        <v>276</v>
      </c>
      <c r="C245" s="130">
        <v>22190</v>
      </c>
      <c r="D245" s="124">
        <v>1002.3550247859396</v>
      </c>
      <c r="E245" s="137">
        <v>611.43032897701664</v>
      </c>
      <c r="F245" s="140">
        <v>244.79643983776475</v>
      </c>
      <c r="G245" s="139">
        <v>146.12825597115818</v>
      </c>
      <c r="H245" s="125">
        <v>-28.849887336638126</v>
      </c>
      <c r="I245" s="126">
        <v>973.50513744930151</v>
      </c>
      <c r="J245" s="129">
        <v>-95.943442992338888</v>
      </c>
      <c r="K245" s="130">
        <v>114.03235183572615</v>
      </c>
      <c r="L245" s="127">
        <f t="shared" si="23"/>
        <v>991.59404629268874</v>
      </c>
      <c r="M245" s="152">
        <v>1</v>
      </c>
      <c r="N245" s="65">
        <f t="shared" si="25"/>
        <v>102.8127054519548</v>
      </c>
      <c r="O245" s="66">
        <f t="shared" si="26"/>
        <v>0.11567828972950775</v>
      </c>
      <c r="P245" s="31"/>
      <c r="Q245" s="38">
        <f t="shared" si="27"/>
        <v>0.58690367361947615</v>
      </c>
      <c r="R245" s="38">
        <f t="shared" si="28"/>
        <v>-0.69314115765291928</v>
      </c>
      <c r="S245" s="23"/>
      <c r="T245" s="33"/>
      <c r="U245" s="145">
        <v>753</v>
      </c>
      <c r="V245" s="134" t="s">
        <v>276</v>
      </c>
      <c r="W245" s="130">
        <v>21687</v>
      </c>
      <c r="X245" s="149">
        <v>901.74250865508782</v>
      </c>
      <c r="Y245" s="125">
        <v>-288.28048595468636</v>
      </c>
      <c r="Z245" s="146">
        <v>613.46202270040146</v>
      </c>
      <c r="AA245" s="151">
        <v>-96.292433254945365</v>
      </c>
      <c r="AB245" s="148">
        <v>371.61175139527796</v>
      </c>
      <c r="AC245" s="154">
        <f t="shared" si="24"/>
        <v>888.78134084073395</v>
      </c>
    </row>
    <row r="246" spans="1:29" ht="18.75">
      <c r="A246" s="133">
        <v>755</v>
      </c>
      <c r="B246" s="134" t="s">
        <v>277</v>
      </c>
      <c r="C246" s="130">
        <v>6198</v>
      </c>
      <c r="D246" s="124">
        <v>776.16908680219422</v>
      </c>
      <c r="E246" s="137">
        <v>566.21797353985153</v>
      </c>
      <c r="F246" s="140">
        <v>74.92094223943208</v>
      </c>
      <c r="G246" s="139">
        <v>135.03017102291062</v>
      </c>
      <c r="H246" s="125">
        <v>20.478380122620202</v>
      </c>
      <c r="I246" s="126">
        <v>796.64762826718299</v>
      </c>
      <c r="J246" s="129">
        <v>-258.80816392384639</v>
      </c>
      <c r="K246" s="130">
        <v>147.2733946070986</v>
      </c>
      <c r="L246" s="127">
        <f t="shared" si="23"/>
        <v>685.11285895043522</v>
      </c>
      <c r="M246" s="152">
        <v>1</v>
      </c>
      <c r="N246" s="65">
        <f t="shared" si="25"/>
        <v>-387.95435505870716</v>
      </c>
      <c r="O246" s="66">
        <f t="shared" si="26"/>
        <v>-0.36153779557689647</v>
      </c>
      <c r="P246" s="31"/>
      <c r="Q246" s="38">
        <f t="shared" si="27"/>
        <v>-4.3370767922474296E-2</v>
      </c>
      <c r="R246" s="38">
        <f t="shared" si="28"/>
        <v>-0.69840609338212578</v>
      </c>
      <c r="S246" s="23"/>
      <c r="T246" s="33"/>
      <c r="U246" s="145">
        <v>755</v>
      </c>
      <c r="V246" s="134" t="s">
        <v>277</v>
      </c>
      <c r="W246" s="130">
        <v>6149</v>
      </c>
      <c r="X246" s="149">
        <v>917.27287174490823</v>
      </c>
      <c r="Y246" s="125">
        <v>-84.50757297069903</v>
      </c>
      <c r="Z246" s="146">
        <v>832.76529877420921</v>
      </c>
      <c r="AA246" s="150">
        <v>-248.01496178240365</v>
      </c>
      <c r="AB246" s="148">
        <v>488.31687701733665</v>
      </c>
      <c r="AC246" s="154">
        <f t="shared" si="24"/>
        <v>1073.0672140091424</v>
      </c>
    </row>
    <row r="247" spans="1:29" ht="18.75">
      <c r="A247" s="133">
        <v>758</v>
      </c>
      <c r="B247" s="134" t="s">
        <v>278</v>
      </c>
      <c r="C247" s="130">
        <v>8187</v>
      </c>
      <c r="D247" s="124">
        <v>246.8170269940149</v>
      </c>
      <c r="E247" s="137">
        <v>926.83730304140715</v>
      </c>
      <c r="F247" s="140">
        <v>-450.77000122144864</v>
      </c>
      <c r="G247" s="139">
        <v>-229.25027482594356</v>
      </c>
      <c r="H247" s="125">
        <v>-12.735312080127031</v>
      </c>
      <c r="I247" s="126">
        <v>234.08171491388788</v>
      </c>
      <c r="J247" s="129">
        <v>-118.58971540246732</v>
      </c>
      <c r="K247" s="130">
        <v>185.90648088620827</v>
      </c>
      <c r="L247" s="127">
        <f t="shared" si="23"/>
        <v>301.39848039762882</v>
      </c>
      <c r="M247" s="152">
        <v>19</v>
      </c>
      <c r="N247" s="65">
        <f t="shared" si="25"/>
        <v>-2999.2868101067393</v>
      </c>
      <c r="O247" s="66">
        <f t="shared" si="26"/>
        <v>-0.90868608974484422</v>
      </c>
      <c r="P247" s="31"/>
      <c r="Q247" s="38">
        <f t="shared" si="27"/>
        <v>-0.91717520746218484</v>
      </c>
      <c r="R247" s="38">
        <f t="shared" si="28"/>
        <v>-0.69323625917475384</v>
      </c>
      <c r="S247" s="23"/>
      <c r="T247" s="33"/>
      <c r="U247" s="145">
        <v>758</v>
      </c>
      <c r="V247" s="134" t="s">
        <v>278</v>
      </c>
      <c r="W247" s="130">
        <v>8266</v>
      </c>
      <c r="X247" s="149">
        <v>2724.7746780678158</v>
      </c>
      <c r="Y247" s="125">
        <v>101.45292530364594</v>
      </c>
      <c r="Z247" s="146">
        <v>2826.2276033714616</v>
      </c>
      <c r="AA247" s="151">
        <v>-131.56726348899105</v>
      </c>
      <c r="AB247" s="148">
        <v>606.02495062189723</v>
      </c>
      <c r="AC247" s="154">
        <f t="shared" si="24"/>
        <v>3300.6852905043679</v>
      </c>
    </row>
    <row r="248" spans="1:29" ht="18.75">
      <c r="A248" s="133">
        <v>759</v>
      </c>
      <c r="B248" s="134" t="s">
        <v>279</v>
      </c>
      <c r="C248" s="130">
        <v>1997</v>
      </c>
      <c r="D248" s="124">
        <v>609.47170756134199</v>
      </c>
      <c r="E248" s="137">
        <v>465.61942914371559</v>
      </c>
      <c r="F248" s="140">
        <v>148.56534802203305</v>
      </c>
      <c r="G248" s="139">
        <v>-4.71306960440661</v>
      </c>
      <c r="H248" s="125">
        <v>468.63144717075613</v>
      </c>
      <c r="I248" s="126">
        <v>1078.1026539809714</v>
      </c>
      <c r="J248" s="129">
        <v>-267.49524286429647</v>
      </c>
      <c r="K248" s="130">
        <v>244.18492679423073</v>
      </c>
      <c r="L248" s="127">
        <f t="shared" si="23"/>
        <v>1054.7923379109056</v>
      </c>
      <c r="M248" s="152">
        <v>14</v>
      </c>
      <c r="N248" s="65">
        <f t="shared" si="25"/>
        <v>-3202.9664637977889</v>
      </c>
      <c r="O248" s="66">
        <f t="shared" si="26"/>
        <v>-0.75226583114863066</v>
      </c>
      <c r="P248" s="31"/>
      <c r="Q248" s="38">
        <f t="shared" si="27"/>
        <v>-0.71246645710542622</v>
      </c>
      <c r="R248" s="38">
        <f t="shared" si="28"/>
        <v>-0.68330499592062033</v>
      </c>
      <c r="S248" s="23"/>
      <c r="T248" s="33"/>
      <c r="U248" s="145">
        <v>759</v>
      </c>
      <c r="V248" s="134" t="s">
        <v>279</v>
      </c>
      <c r="W248" s="130">
        <v>2007</v>
      </c>
      <c r="X248" s="149">
        <v>2554.7502114343824</v>
      </c>
      <c r="Y248" s="125">
        <v>1194.7346073725337</v>
      </c>
      <c r="Z248" s="146">
        <v>3749.4848188069159</v>
      </c>
      <c r="AA248" s="150">
        <v>-262.76731439960139</v>
      </c>
      <c r="AB248" s="148">
        <v>771.04129730138004</v>
      </c>
      <c r="AC248" s="154">
        <f t="shared" si="24"/>
        <v>4257.7588017086946</v>
      </c>
    </row>
    <row r="249" spans="1:29" ht="18.75">
      <c r="A249" s="133">
        <v>761</v>
      </c>
      <c r="B249" s="134" t="s">
        <v>280</v>
      </c>
      <c r="C249" s="130">
        <v>8563</v>
      </c>
      <c r="D249" s="124">
        <v>516.22830783603877</v>
      </c>
      <c r="E249" s="137">
        <v>79.012495620693684</v>
      </c>
      <c r="F249" s="140">
        <v>258.16279341352327</v>
      </c>
      <c r="G249" s="139">
        <v>179.05301880182179</v>
      </c>
      <c r="H249" s="125">
        <v>487.9110124956207</v>
      </c>
      <c r="I249" s="126">
        <v>1004.1393203316595</v>
      </c>
      <c r="J249" s="129">
        <v>27.989372883335278</v>
      </c>
      <c r="K249" s="130">
        <v>214.93044939655525</v>
      </c>
      <c r="L249" s="127">
        <f t="shared" si="23"/>
        <v>1247.0591426115502</v>
      </c>
      <c r="M249" s="152">
        <v>2</v>
      </c>
      <c r="N249" s="65">
        <f t="shared" si="25"/>
        <v>-2235.4866101337188</v>
      </c>
      <c r="O249" s="66">
        <f t="shared" si="26"/>
        <v>-0.64191162696757065</v>
      </c>
      <c r="P249" s="31"/>
      <c r="Q249" s="38">
        <f t="shared" si="27"/>
        <v>-0.63980010109502827</v>
      </c>
      <c r="R249" s="38">
        <f t="shared" si="28"/>
        <v>-0.68624515040885203</v>
      </c>
      <c r="S249" s="23"/>
      <c r="T249" s="33"/>
      <c r="U249" s="145">
        <v>761</v>
      </c>
      <c r="V249" s="134" t="s">
        <v>280</v>
      </c>
      <c r="W249" s="130">
        <v>8646</v>
      </c>
      <c r="X249" s="149">
        <v>1998.0413980775495</v>
      </c>
      <c r="Y249" s="125">
        <v>789.68653683942398</v>
      </c>
      <c r="Z249" s="146">
        <v>2787.7279349169735</v>
      </c>
      <c r="AA249" s="151">
        <v>9.7911172796668975</v>
      </c>
      <c r="AB249" s="148">
        <v>685.02670054862847</v>
      </c>
      <c r="AC249" s="154">
        <f t="shared" si="24"/>
        <v>3482.5457527452691</v>
      </c>
    </row>
    <row r="250" spans="1:29" ht="18.75">
      <c r="A250" s="133">
        <v>762</v>
      </c>
      <c r="B250" s="134" t="s">
        <v>281</v>
      </c>
      <c r="C250" s="130">
        <v>3777</v>
      </c>
      <c r="D250" s="124">
        <v>838.85120465978287</v>
      </c>
      <c r="E250" s="137">
        <v>279.49086576648131</v>
      </c>
      <c r="F250" s="140">
        <v>349.92613185067512</v>
      </c>
      <c r="G250" s="139">
        <v>209.43420704262641</v>
      </c>
      <c r="H250" s="125">
        <v>107.10669843791369</v>
      </c>
      <c r="I250" s="126">
        <v>945.95790309769654</v>
      </c>
      <c r="J250" s="129">
        <v>-24.005824728620599</v>
      </c>
      <c r="K250" s="130">
        <v>235.84092493472136</v>
      </c>
      <c r="L250" s="127">
        <f t="shared" si="23"/>
        <v>1157.7930033037974</v>
      </c>
      <c r="M250" s="152">
        <v>11</v>
      </c>
      <c r="N250" s="65">
        <f t="shared" si="25"/>
        <v>-3064.4200557121185</v>
      </c>
      <c r="O250" s="66">
        <f t="shared" si="26"/>
        <v>-0.72578527252870373</v>
      </c>
      <c r="P250" s="31"/>
      <c r="Q250" s="38">
        <f t="shared" si="27"/>
        <v>-0.73216015802276657</v>
      </c>
      <c r="R250" s="38">
        <f t="shared" si="28"/>
        <v>-0.67919470570554563</v>
      </c>
      <c r="S250" s="23"/>
      <c r="T250" s="33"/>
      <c r="U250" s="145">
        <v>762</v>
      </c>
      <c r="V250" s="134" t="s">
        <v>281</v>
      </c>
      <c r="W250" s="130">
        <v>3841</v>
      </c>
      <c r="X250" s="149">
        <v>2902.842367714667</v>
      </c>
      <c r="Y250" s="125">
        <v>628.96192291847728</v>
      </c>
      <c r="Z250" s="146">
        <v>3531.8042906331443</v>
      </c>
      <c r="AA250" s="150">
        <v>-44.744077063264776</v>
      </c>
      <c r="AB250" s="148">
        <v>735.15284544603674</v>
      </c>
      <c r="AC250" s="154">
        <f t="shared" si="24"/>
        <v>4222.2130590159159</v>
      </c>
    </row>
    <row r="251" spans="1:29" ht="18.75">
      <c r="A251" s="133">
        <v>765</v>
      </c>
      <c r="B251" s="134" t="s">
        <v>282</v>
      </c>
      <c r="C251" s="130">
        <v>10348</v>
      </c>
      <c r="D251" s="124">
        <v>98.991012756088139</v>
      </c>
      <c r="E251" s="137">
        <v>384.03923463471205</v>
      </c>
      <c r="F251" s="140">
        <v>-211.09499420177812</v>
      </c>
      <c r="G251" s="139">
        <v>-73.953227676845771</v>
      </c>
      <c r="H251" s="125">
        <v>138.33784306146114</v>
      </c>
      <c r="I251" s="126">
        <v>237.32885581754928</v>
      </c>
      <c r="J251" s="129">
        <v>56.959412446849633</v>
      </c>
      <c r="K251" s="130">
        <v>182.42393243096976</v>
      </c>
      <c r="L251" s="127">
        <f t="shared" si="23"/>
        <v>476.71220069536867</v>
      </c>
      <c r="M251" s="152">
        <v>18</v>
      </c>
      <c r="N251" s="65">
        <f t="shared" si="25"/>
        <v>-2432.4067191592594</v>
      </c>
      <c r="O251" s="66">
        <f t="shared" si="26"/>
        <v>-0.83613175884910529</v>
      </c>
      <c r="P251" s="31"/>
      <c r="Q251" s="38">
        <f t="shared" si="27"/>
        <v>-0.89449958211414649</v>
      </c>
      <c r="R251" s="38">
        <f t="shared" si="28"/>
        <v>-0.69785368650911062</v>
      </c>
      <c r="S251" s="23"/>
      <c r="T251" s="33"/>
      <c r="U251" s="145">
        <v>765</v>
      </c>
      <c r="V251" s="134" t="s">
        <v>282</v>
      </c>
      <c r="W251" s="130">
        <v>10301</v>
      </c>
      <c r="X251" s="149">
        <v>1807.7969551076105</v>
      </c>
      <c r="Y251" s="125">
        <v>441.7567487869847</v>
      </c>
      <c r="Z251" s="146">
        <v>2249.5537038945949</v>
      </c>
      <c r="AA251" s="151">
        <v>55.804970391224153</v>
      </c>
      <c r="AB251" s="148">
        <v>603.76024556880907</v>
      </c>
      <c r="AC251" s="154">
        <f t="shared" si="24"/>
        <v>2909.1189198546281</v>
      </c>
    </row>
    <row r="252" spans="1:29" ht="18.75">
      <c r="A252" s="133">
        <v>768</v>
      </c>
      <c r="B252" s="134" t="s">
        <v>283</v>
      </c>
      <c r="C252" s="130">
        <v>2430</v>
      </c>
      <c r="D252" s="124">
        <v>520.49382716049388</v>
      </c>
      <c r="E252" s="137">
        <v>260.54691358024689</v>
      </c>
      <c r="F252" s="140">
        <v>59.846090534979425</v>
      </c>
      <c r="G252" s="139">
        <v>200.1008230452675</v>
      </c>
      <c r="H252" s="125">
        <v>147.46543209876543</v>
      </c>
      <c r="I252" s="126">
        <v>667.95925925925928</v>
      </c>
      <c r="J252" s="129">
        <v>124.96255144032922</v>
      </c>
      <c r="K252" s="130">
        <v>234.32738332764285</v>
      </c>
      <c r="L252" s="127">
        <f t="shared" si="23"/>
        <v>1027.2491940272314</v>
      </c>
      <c r="M252" s="152">
        <v>10</v>
      </c>
      <c r="N252" s="65">
        <f t="shared" si="25"/>
        <v>-3514.9157905521724</v>
      </c>
      <c r="O252" s="66">
        <f t="shared" si="26"/>
        <v>-0.77384150564439425</v>
      </c>
      <c r="P252" s="31"/>
      <c r="Q252" s="38">
        <f t="shared" si="27"/>
        <v>-0.81885531389033261</v>
      </c>
      <c r="R252" s="38">
        <f t="shared" si="28"/>
        <v>-0.69051185961678896</v>
      </c>
      <c r="S252" s="23"/>
      <c r="T252" s="33"/>
      <c r="U252" s="145">
        <v>768</v>
      </c>
      <c r="V252" s="134" t="s">
        <v>283</v>
      </c>
      <c r="W252" s="130">
        <v>2482</v>
      </c>
      <c r="X252" s="149">
        <v>2952.3898314167127</v>
      </c>
      <c r="Y252" s="125">
        <v>735.04518864712736</v>
      </c>
      <c r="Z252" s="146">
        <v>3687.4350200638401</v>
      </c>
      <c r="AA252" s="150">
        <v>97.585012087026598</v>
      </c>
      <c r="AB252" s="148">
        <v>757.14495242853752</v>
      </c>
      <c r="AC252" s="154">
        <f t="shared" si="24"/>
        <v>4542.1649845794036</v>
      </c>
    </row>
    <row r="253" spans="1:29" ht="18.75">
      <c r="A253" s="133">
        <v>777</v>
      </c>
      <c r="B253" s="134" t="s">
        <v>284</v>
      </c>
      <c r="C253" s="130">
        <v>7508</v>
      </c>
      <c r="D253" s="124">
        <v>460.5548748002131</v>
      </c>
      <c r="E253" s="137">
        <v>409.42954182205648</v>
      </c>
      <c r="F253" s="140">
        <v>-9.5903036760788485</v>
      </c>
      <c r="G253" s="139">
        <v>60.715636654235482</v>
      </c>
      <c r="H253" s="125">
        <v>338.63931806073521</v>
      </c>
      <c r="I253" s="126">
        <v>799.19405966968566</v>
      </c>
      <c r="J253" s="129">
        <v>11.000532765050613</v>
      </c>
      <c r="K253" s="130">
        <v>207.7208835273924</v>
      </c>
      <c r="L253" s="127">
        <f t="shared" si="23"/>
        <v>1017.9154759621287</v>
      </c>
      <c r="M253" s="152">
        <v>18</v>
      </c>
      <c r="N253" s="65">
        <f t="shared" si="25"/>
        <v>-3636.5988379220835</v>
      </c>
      <c r="O253" s="66">
        <f t="shared" si="26"/>
        <v>-0.78130575881446285</v>
      </c>
      <c r="P253" s="31"/>
      <c r="Q253" s="38">
        <f t="shared" si="27"/>
        <v>-0.80180506624477177</v>
      </c>
      <c r="R253" s="38">
        <f t="shared" si="28"/>
        <v>-0.69211078914837953</v>
      </c>
      <c r="S253" s="23"/>
      <c r="T253" s="33"/>
      <c r="U253" s="145">
        <v>777</v>
      </c>
      <c r="V253" s="134" t="s">
        <v>284</v>
      </c>
      <c r="W253" s="130">
        <v>7594</v>
      </c>
      <c r="X253" s="149">
        <v>3239.438173148023</v>
      </c>
      <c r="Y253" s="125">
        <v>792.92554335693421</v>
      </c>
      <c r="Z253" s="146">
        <v>4032.3637165049572</v>
      </c>
      <c r="AA253" s="151">
        <v>-52.510534632604688</v>
      </c>
      <c r="AB253" s="148">
        <v>674.66113201185965</v>
      </c>
      <c r="AC253" s="154">
        <f t="shared" si="24"/>
        <v>4654.5143138842122</v>
      </c>
    </row>
    <row r="254" spans="1:29" ht="18.75">
      <c r="A254" s="133">
        <v>778</v>
      </c>
      <c r="B254" s="134" t="s">
        <v>285</v>
      </c>
      <c r="C254" s="130">
        <v>6891</v>
      </c>
      <c r="D254" s="124">
        <v>75.921056450442606</v>
      </c>
      <c r="E254" s="137">
        <v>46.213611957625886</v>
      </c>
      <c r="F254" s="140">
        <v>29.685967203598896</v>
      </c>
      <c r="G254" s="139">
        <v>2.1477289217820345E-2</v>
      </c>
      <c r="H254" s="125">
        <v>441.74590044986212</v>
      </c>
      <c r="I254" s="126">
        <v>517.66695690030474</v>
      </c>
      <c r="J254" s="129">
        <v>13.409084312871862</v>
      </c>
      <c r="K254" s="130">
        <v>198.08859707741499</v>
      </c>
      <c r="L254" s="127">
        <f t="shared" si="23"/>
        <v>729.1646382905916</v>
      </c>
      <c r="M254" s="152">
        <v>11</v>
      </c>
      <c r="N254" s="65">
        <f t="shared" si="25"/>
        <v>-3230.9132631791203</v>
      </c>
      <c r="O254" s="66">
        <f t="shared" si="26"/>
        <v>-0.81587113778242215</v>
      </c>
      <c r="P254" s="31"/>
      <c r="Q254" s="38">
        <f t="shared" si="27"/>
        <v>-0.84490476584324126</v>
      </c>
      <c r="R254" s="38">
        <f t="shared" si="28"/>
        <v>-0.69230210928165237</v>
      </c>
      <c r="S254" s="23"/>
      <c r="T254" s="33"/>
      <c r="U254" s="145">
        <v>778</v>
      </c>
      <c r="V254" s="134" t="s">
        <v>285</v>
      </c>
      <c r="W254" s="130">
        <v>6931</v>
      </c>
      <c r="X254" s="149">
        <v>2526.8258611084057</v>
      </c>
      <c r="Y254" s="125">
        <v>810.91020612036209</v>
      </c>
      <c r="Z254" s="146">
        <v>3337.7360672287673</v>
      </c>
      <c r="AA254" s="150">
        <v>-21.43442504689078</v>
      </c>
      <c r="AB254" s="148">
        <v>643.7762592878355</v>
      </c>
      <c r="AC254" s="154">
        <f t="shared" si="24"/>
        <v>3960.0779014697118</v>
      </c>
    </row>
    <row r="255" spans="1:29" ht="18.75">
      <c r="A255" s="133">
        <v>781</v>
      </c>
      <c r="B255" s="134" t="s">
        <v>286</v>
      </c>
      <c r="C255" s="130">
        <v>3584</v>
      </c>
      <c r="D255" s="124">
        <v>734.97516741071433</v>
      </c>
      <c r="E255" s="137">
        <v>-175.09486607142858</v>
      </c>
      <c r="F255" s="140">
        <v>466.76841517857144</v>
      </c>
      <c r="G255" s="139">
        <v>443.30161830357144</v>
      </c>
      <c r="H255" s="125">
        <v>151.29994419642858</v>
      </c>
      <c r="I255" s="126">
        <v>886.27511160714289</v>
      </c>
      <c r="J255" s="129">
        <v>-115.09681919642857</v>
      </c>
      <c r="K255" s="130">
        <v>224.72633619976165</v>
      </c>
      <c r="L255" s="127">
        <f t="shared" si="23"/>
        <v>995.90462861047604</v>
      </c>
      <c r="M255" s="152">
        <v>7</v>
      </c>
      <c r="N255" s="65">
        <f t="shared" si="25"/>
        <v>-3253.3304739966161</v>
      </c>
      <c r="O255" s="66">
        <f t="shared" si="26"/>
        <v>-0.76562731772609038</v>
      </c>
      <c r="P255" s="31"/>
      <c r="Q255" s="38">
        <f t="shared" si="27"/>
        <v>-0.75563754834461372</v>
      </c>
      <c r="R255" s="38">
        <f t="shared" si="28"/>
        <v>-0.68966805254408792</v>
      </c>
      <c r="S255" s="23"/>
      <c r="T255" s="33"/>
      <c r="U255" s="145">
        <v>781</v>
      </c>
      <c r="V255" s="134" t="s">
        <v>286</v>
      </c>
      <c r="W255" s="130">
        <v>3631</v>
      </c>
      <c r="X255" s="149">
        <v>2864.9709339443152</v>
      </c>
      <c r="Y255" s="125">
        <v>761.91652606945945</v>
      </c>
      <c r="Z255" s="146">
        <v>3626.8874600137747</v>
      </c>
      <c r="AA255" s="151">
        <v>-101.8006058936932</v>
      </c>
      <c r="AB255" s="148">
        <v>724.14824848701016</v>
      </c>
      <c r="AC255" s="154">
        <f t="shared" si="24"/>
        <v>4249.2351026070919</v>
      </c>
    </row>
    <row r="256" spans="1:29" ht="18.75">
      <c r="A256" s="133">
        <v>783</v>
      </c>
      <c r="B256" s="134" t="s">
        <v>287</v>
      </c>
      <c r="C256" s="130">
        <v>6588</v>
      </c>
      <c r="D256" s="124">
        <v>153.30418943533698</v>
      </c>
      <c r="E256" s="137">
        <v>33.768822100789315</v>
      </c>
      <c r="F256" s="140">
        <v>73.255312689738915</v>
      </c>
      <c r="G256" s="139">
        <v>46.280054644808743</v>
      </c>
      <c r="H256" s="125">
        <v>263.13570127504556</v>
      </c>
      <c r="I256" s="126">
        <v>416.43989071038249</v>
      </c>
      <c r="J256" s="129">
        <v>-63.508955676988464</v>
      </c>
      <c r="K256" s="130">
        <v>191.85056038926533</v>
      </c>
      <c r="L256" s="127">
        <f t="shared" si="23"/>
        <v>544.7814954226593</v>
      </c>
      <c r="M256" s="152">
        <v>4</v>
      </c>
      <c r="N256" s="65">
        <f t="shared" si="25"/>
        <v>-1885.9800027917013</v>
      </c>
      <c r="O256" s="66">
        <f t="shared" si="26"/>
        <v>-0.77588031741375851</v>
      </c>
      <c r="P256" s="31"/>
      <c r="Q256" s="38">
        <f t="shared" si="27"/>
        <v>-0.77735762689332377</v>
      </c>
      <c r="R256" s="38">
        <f t="shared" si="28"/>
        <v>-0.68923420554253667</v>
      </c>
      <c r="S256" s="23"/>
      <c r="T256" s="33"/>
      <c r="U256" s="145">
        <v>783</v>
      </c>
      <c r="V256" s="134" t="s">
        <v>287</v>
      </c>
      <c r="W256" s="130">
        <v>6646</v>
      </c>
      <c r="X256" s="149">
        <v>1505.6450836734073</v>
      </c>
      <c r="Y256" s="125">
        <v>364.79801706937332</v>
      </c>
      <c r="Z256" s="146">
        <v>1870.4431007427809</v>
      </c>
      <c r="AA256" s="150">
        <v>-57.0293409569666</v>
      </c>
      <c r="AB256" s="148">
        <v>617.34773842854599</v>
      </c>
      <c r="AC256" s="154">
        <f t="shared" si="24"/>
        <v>2430.7614982143605</v>
      </c>
    </row>
    <row r="257" spans="1:29" ht="18.75">
      <c r="A257" s="133">
        <v>785</v>
      </c>
      <c r="B257" s="134" t="s">
        <v>288</v>
      </c>
      <c r="C257" s="130">
        <v>2673</v>
      </c>
      <c r="D257" s="124">
        <v>1241.8095772540216</v>
      </c>
      <c r="E257" s="137">
        <v>496.31013842124952</v>
      </c>
      <c r="F257" s="140">
        <v>419.86157875046763</v>
      </c>
      <c r="G257" s="138">
        <v>325.63786008230454</v>
      </c>
      <c r="H257" s="125">
        <v>429.21062476618033</v>
      </c>
      <c r="I257" s="126">
        <v>1671.0202020202021</v>
      </c>
      <c r="J257" s="129">
        <v>70.766554433221103</v>
      </c>
      <c r="K257" s="130">
        <v>238.82001090191864</v>
      </c>
      <c r="L257" s="127">
        <f t="shared" si="23"/>
        <v>1980.6067673553416</v>
      </c>
      <c r="M257" s="152">
        <v>17</v>
      </c>
      <c r="N257" s="65">
        <f t="shared" si="25"/>
        <v>-3578.6497460609435</v>
      </c>
      <c r="O257" s="66">
        <f t="shared" si="26"/>
        <v>-0.64372812037446081</v>
      </c>
      <c r="P257" s="31"/>
      <c r="Q257" s="38">
        <f t="shared" si="27"/>
        <v>-0.65448863588608086</v>
      </c>
      <c r="R257" s="38">
        <f t="shared" si="28"/>
        <v>-0.66410533894980506</v>
      </c>
      <c r="S257" s="23"/>
      <c r="T257" s="33"/>
      <c r="U257" s="145">
        <v>785</v>
      </c>
      <c r="V257" s="134" t="s">
        <v>288</v>
      </c>
      <c r="W257" s="130">
        <v>2737</v>
      </c>
      <c r="X257" s="149">
        <v>3863.7865718363983</v>
      </c>
      <c r="Y257" s="125">
        <v>972.58170885855179</v>
      </c>
      <c r="Z257" s="146">
        <v>4836.36828069495</v>
      </c>
      <c r="AA257" s="151">
        <v>11.891487029594446</v>
      </c>
      <c r="AB257" s="148">
        <v>710.9967456917401</v>
      </c>
      <c r="AC257" s="154">
        <f t="shared" si="24"/>
        <v>5559.2565134162851</v>
      </c>
    </row>
    <row r="258" spans="1:29" ht="18.75">
      <c r="A258" s="133">
        <v>790</v>
      </c>
      <c r="B258" s="134" t="s">
        <v>289</v>
      </c>
      <c r="C258" s="130">
        <v>23998</v>
      </c>
      <c r="D258" s="124">
        <v>257.63926160513375</v>
      </c>
      <c r="E258" s="137">
        <v>119.03400283356946</v>
      </c>
      <c r="F258" s="140">
        <v>89.744520376698063</v>
      </c>
      <c r="G258" s="139">
        <v>48.860738394866239</v>
      </c>
      <c r="H258" s="125">
        <v>416.92620218351527</v>
      </c>
      <c r="I258" s="126">
        <v>674.56550545878827</v>
      </c>
      <c r="J258" s="129">
        <v>-94.430577548129008</v>
      </c>
      <c r="K258" s="130">
        <v>186.50882135754006</v>
      </c>
      <c r="L258" s="127">
        <f t="shared" si="23"/>
        <v>766.64374926819937</v>
      </c>
      <c r="M258" s="152">
        <v>6</v>
      </c>
      <c r="N258" s="65">
        <f t="shared" si="25"/>
        <v>-2386.7336386093898</v>
      </c>
      <c r="O258" s="66">
        <f t="shared" si="26"/>
        <v>-0.75688170016840384</v>
      </c>
      <c r="P258" s="31"/>
      <c r="Q258" s="38">
        <f t="shared" si="27"/>
        <v>-0.74359022697397603</v>
      </c>
      <c r="R258" s="38">
        <f t="shared" si="28"/>
        <v>-0.69479654174910943</v>
      </c>
      <c r="S258" s="23"/>
      <c r="T258" s="33"/>
      <c r="U258" s="145">
        <v>790</v>
      </c>
      <c r="V258" s="134" t="s">
        <v>289</v>
      </c>
      <c r="W258" s="130">
        <v>24052</v>
      </c>
      <c r="X258" s="149">
        <v>1883.6824900999427</v>
      </c>
      <c r="Y258" s="125">
        <v>747.12794078922741</v>
      </c>
      <c r="Z258" s="146">
        <v>2630.8104308891702</v>
      </c>
      <c r="AA258" s="150">
        <v>-88.529727257608513</v>
      </c>
      <c r="AB258" s="148">
        <v>611.09668424602728</v>
      </c>
      <c r="AC258" s="154">
        <f t="shared" si="24"/>
        <v>3153.3773878775892</v>
      </c>
    </row>
    <row r="259" spans="1:29" ht="18.75">
      <c r="A259" s="133">
        <v>791</v>
      </c>
      <c r="B259" s="134" t="s">
        <v>290</v>
      </c>
      <c r="C259" s="130">
        <v>5131</v>
      </c>
      <c r="D259" s="124">
        <v>882.70356655622686</v>
      </c>
      <c r="E259" s="137">
        <v>599.61177158448641</v>
      </c>
      <c r="F259" s="140">
        <v>222.27635938413565</v>
      </c>
      <c r="G259" s="139">
        <v>60.815435587604753</v>
      </c>
      <c r="H259" s="125">
        <v>541.8811147924381</v>
      </c>
      <c r="I259" s="126">
        <v>1424.5846813486651</v>
      </c>
      <c r="J259" s="129">
        <v>-32.307542389397781</v>
      </c>
      <c r="K259" s="130">
        <v>246.13203914714506</v>
      </c>
      <c r="L259" s="127">
        <f t="shared" si="23"/>
        <v>1638.4091781064121</v>
      </c>
      <c r="M259" s="152">
        <v>17</v>
      </c>
      <c r="N259" s="65">
        <f t="shared" si="25"/>
        <v>-3184.5407968039067</v>
      </c>
      <c r="O259" s="66">
        <f t="shared" si="26"/>
        <v>-0.66028899602325275</v>
      </c>
      <c r="P259" s="31"/>
      <c r="Q259" s="38">
        <f t="shared" si="27"/>
        <v>-0.6496746415376794</v>
      </c>
      <c r="R259" s="38">
        <f t="shared" si="28"/>
        <v>-0.68269474330444058</v>
      </c>
      <c r="S259" s="23"/>
      <c r="T259" s="33"/>
      <c r="U259" s="145">
        <v>791</v>
      </c>
      <c r="V259" s="134" t="s">
        <v>290</v>
      </c>
      <c r="W259" s="130">
        <v>5203</v>
      </c>
      <c r="X259" s="149">
        <v>3039.1403197110235</v>
      </c>
      <c r="Y259" s="125">
        <v>1027.3214619926471</v>
      </c>
      <c r="Z259" s="146">
        <v>4066.4617817036701</v>
      </c>
      <c r="AA259" s="151">
        <v>-19.206611570247933</v>
      </c>
      <c r="AB259" s="148">
        <v>775.69480477689683</v>
      </c>
      <c r="AC259" s="154">
        <f t="shared" si="24"/>
        <v>4822.9499749103188</v>
      </c>
    </row>
    <row r="260" spans="1:29" ht="18.75">
      <c r="A260" s="133">
        <v>831</v>
      </c>
      <c r="B260" s="134" t="s">
        <v>291</v>
      </c>
      <c r="C260" s="130">
        <v>4595</v>
      </c>
      <c r="D260" s="124">
        <v>527.43090315560391</v>
      </c>
      <c r="E260" s="137">
        <v>380.9747551686616</v>
      </c>
      <c r="F260" s="140">
        <v>60.388248095756254</v>
      </c>
      <c r="G260" s="139">
        <v>86.067899891186073</v>
      </c>
      <c r="H260" s="125">
        <v>181.43025027203481</v>
      </c>
      <c r="I260" s="126">
        <v>708.86137105549506</v>
      </c>
      <c r="J260" s="129">
        <v>-246.1930359085963</v>
      </c>
      <c r="K260" s="130">
        <v>151.38286917398429</v>
      </c>
      <c r="L260" s="127">
        <f t="shared" si="23"/>
        <v>614.05120432088302</v>
      </c>
      <c r="M260" s="152">
        <v>9</v>
      </c>
      <c r="N260" s="65">
        <f t="shared" si="25"/>
        <v>-927.31007087239664</v>
      </c>
      <c r="O260" s="66">
        <f t="shared" si="26"/>
        <v>-0.60161759984278584</v>
      </c>
      <c r="P260" s="31"/>
      <c r="Q260" s="38">
        <f t="shared" si="27"/>
        <v>-0.44869241121192616</v>
      </c>
      <c r="R260" s="38">
        <f t="shared" si="28"/>
        <v>-0.69434505783295641</v>
      </c>
      <c r="S260" s="23"/>
      <c r="T260" s="33"/>
      <c r="U260" s="145">
        <v>831</v>
      </c>
      <c r="V260" s="134" t="s">
        <v>291</v>
      </c>
      <c r="W260" s="130">
        <v>4628</v>
      </c>
      <c r="X260" s="149">
        <v>1143.6934515340911</v>
      </c>
      <c r="Y260" s="125">
        <v>142.08854289440555</v>
      </c>
      <c r="Z260" s="146">
        <v>1285.7819944284965</v>
      </c>
      <c r="AA260" s="150">
        <v>-239.69446845289542</v>
      </c>
      <c r="AB260" s="148">
        <v>495.27374921767836</v>
      </c>
      <c r="AC260" s="154">
        <f t="shared" si="24"/>
        <v>1541.3612751932797</v>
      </c>
    </row>
    <row r="261" spans="1:29" ht="18.75">
      <c r="A261" s="133">
        <v>832</v>
      </c>
      <c r="B261" s="134" t="s">
        <v>292</v>
      </c>
      <c r="C261" s="130">
        <v>3913</v>
      </c>
      <c r="D261" s="124">
        <v>1687.8499872220802</v>
      </c>
      <c r="E261" s="137">
        <v>933.71275236391511</v>
      </c>
      <c r="F261" s="140">
        <v>454.02172246358293</v>
      </c>
      <c r="G261" s="139">
        <v>300.11551239458214</v>
      </c>
      <c r="H261" s="125">
        <v>363.3843598262203</v>
      </c>
      <c r="I261" s="126">
        <v>2051.2343470483006</v>
      </c>
      <c r="J261" s="129">
        <v>-24.211602351137234</v>
      </c>
      <c r="K261" s="130">
        <v>195.59087534250583</v>
      </c>
      <c r="L261" s="127">
        <f t="shared" si="23"/>
        <v>2222.6136200396691</v>
      </c>
      <c r="M261" s="152">
        <v>17</v>
      </c>
      <c r="N261" s="65">
        <f t="shared" si="25"/>
        <v>-3000.3701904266559</v>
      </c>
      <c r="O261" s="66">
        <f t="shared" si="26"/>
        <v>-0.5744551963600234</v>
      </c>
      <c r="P261" s="31"/>
      <c r="Q261" s="38">
        <f t="shared" si="27"/>
        <v>-0.55542581027221782</v>
      </c>
      <c r="R261" s="38">
        <f t="shared" si="28"/>
        <v>-0.69939934996315789</v>
      </c>
      <c r="S261" s="23"/>
      <c r="T261" s="33"/>
      <c r="U261" s="145">
        <v>832</v>
      </c>
      <c r="V261" s="134" t="s">
        <v>292</v>
      </c>
      <c r="W261" s="130">
        <v>3916</v>
      </c>
      <c r="X261" s="149">
        <v>3693.6700080021478</v>
      </c>
      <c r="Y261" s="125">
        <v>920.26034253011142</v>
      </c>
      <c r="Z261" s="146">
        <v>4613.9303505322587</v>
      </c>
      <c r="AA261" s="151">
        <v>-41.613381001021452</v>
      </c>
      <c r="AB261" s="148">
        <v>650.66684093508741</v>
      </c>
      <c r="AC261" s="154">
        <f t="shared" si="24"/>
        <v>5222.9838104663249</v>
      </c>
    </row>
    <row r="262" spans="1:29" ht="18.75">
      <c r="A262" s="133">
        <v>833</v>
      </c>
      <c r="B262" s="134" t="s">
        <v>293</v>
      </c>
      <c r="C262" s="130">
        <v>1677</v>
      </c>
      <c r="D262" s="124">
        <v>805.54323196183657</v>
      </c>
      <c r="E262" s="137">
        <v>167.4180083482409</v>
      </c>
      <c r="F262" s="140">
        <v>274.58079904591534</v>
      </c>
      <c r="G262" s="139">
        <v>363.54442456768038</v>
      </c>
      <c r="H262" s="125">
        <v>233.79248658318426</v>
      </c>
      <c r="I262" s="126">
        <v>1039.3357185450209</v>
      </c>
      <c r="J262" s="129">
        <v>-239.98688133571855</v>
      </c>
      <c r="K262" s="130">
        <v>204.10361842592752</v>
      </c>
      <c r="L262" s="127">
        <f t="shared" si="23"/>
        <v>1003.4524556352299</v>
      </c>
      <c r="M262" s="152">
        <v>2</v>
      </c>
      <c r="N262" s="65">
        <f t="shared" si="25"/>
        <v>-2041.0357384673816</v>
      </c>
      <c r="O262" s="66">
        <f t="shared" si="26"/>
        <v>-0.67040356484909747</v>
      </c>
      <c r="P262" s="31"/>
      <c r="Q262" s="38">
        <f t="shared" si="27"/>
        <v>-0.6019747326296544</v>
      </c>
      <c r="R262" s="38">
        <f t="shared" si="28"/>
        <v>-0.69100875687970342</v>
      </c>
      <c r="S262" s="23"/>
      <c r="T262" s="33"/>
      <c r="U262" s="145">
        <v>833</v>
      </c>
      <c r="V262" s="134" t="s">
        <v>293</v>
      </c>
      <c r="W262" s="130">
        <v>1659</v>
      </c>
      <c r="X262" s="149">
        <v>2114.5465655469452</v>
      </c>
      <c r="Y262" s="125">
        <v>496.68393600300584</v>
      </c>
      <c r="Z262" s="146">
        <v>2611.230501549951</v>
      </c>
      <c r="AA262" s="150">
        <v>-227.29053646775165</v>
      </c>
      <c r="AB262" s="148">
        <v>660.54822902041224</v>
      </c>
      <c r="AC262" s="154">
        <f t="shared" si="24"/>
        <v>3044.4881941026115</v>
      </c>
    </row>
    <row r="263" spans="1:29" ht="18.75">
      <c r="A263" s="133">
        <v>834</v>
      </c>
      <c r="B263" s="134" t="s">
        <v>294</v>
      </c>
      <c r="C263" s="130">
        <v>5967</v>
      </c>
      <c r="D263" s="124">
        <v>506.487849840791</v>
      </c>
      <c r="E263" s="137">
        <v>184.17898441427855</v>
      </c>
      <c r="F263" s="140">
        <v>196.69549187196247</v>
      </c>
      <c r="G263" s="139">
        <v>125.61337355455002</v>
      </c>
      <c r="H263" s="125">
        <v>257.06234288587228</v>
      </c>
      <c r="I263" s="126">
        <v>763.5503603150662</v>
      </c>
      <c r="J263" s="129">
        <v>-254.84782973018267</v>
      </c>
      <c r="K263" s="130">
        <v>186.64683997378182</v>
      </c>
      <c r="L263" s="127">
        <f t="shared" si="23"/>
        <v>695.34937055866544</v>
      </c>
      <c r="M263" s="152">
        <v>5</v>
      </c>
      <c r="N263" s="65">
        <f t="shared" si="25"/>
        <v>-1669.4761844045418</v>
      </c>
      <c r="O263" s="66">
        <f t="shared" si="26"/>
        <v>-0.70596166423384077</v>
      </c>
      <c r="P263" s="31"/>
      <c r="Q263" s="38">
        <f t="shared" si="27"/>
        <v>-0.61638037631837284</v>
      </c>
      <c r="R263" s="38">
        <f t="shared" si="28"/>
        <v>-0.69512537573790278</v>
      </c>
      <c r="S263" s="23"/>
      <c r="T263" s="33"/>
      <c r="U263" s="145">
        <v>834</v>
      </c>
      <c r="V263" s="134" t="s">
        <v>294</v>
      </c>
      <c r="W263" s="130">
        <v>6016</v>
      </c>
      <c r="X263" s="149">
        <v>1498.5101784559038</v>
      </c>
      <c r="Y263" s="125">
        <v>491.87381959720557</v>
      </c>
      <c r="Z263" s="146">
        <v>1990.3839980531093</v>
      </c>
      <c r="AA263" s="151">
        <v>-237.76695478723406</v>
      </c>
      <c r="AB263" s="148">
        <v>612.20851169733203</v>
      </c>
      <c r="AC263" s="154">
        <f t="shared" si="24"/>
        <v>2364.8255549632072</v>
      </c>
    </row>
    <row r="264" spans="1:29" ht="18.75">
      <c r="A264" s="133">
        <v>837</v>
      </c>
      <c r="B264" s="134" t="s">
        <v>295</v>
      </c>
      <c r="C264" s="130">
        <v>244223</v>
      </c>
      <c r="D264" s="124">
        <v>-258.77553301695582</v>
      </c>
      <c r="E264" s="137">
        <v>34.908632684063335</v>
      </c>
      <c r="F264" s="140">
        <v>-220.4755162290202</v>
      </c>
      <c r="G264" s="139">
        <v>-73.208649471998953</v>
      </c>
      <c r="H264" s="125">
        <v>18.140912199096729</v>
      </c>
      <c r="I264" s="126">
        <v>-240.63462081785909</v>
      </c>
      <c r="J264" s="129">
        <v>320.65540919569412</v>
      </c>
      <c r="K264" s="130">
        <v>148.63474527809922</v>
      </c>
      <c r="L264" s="127">
        <f t="shared" si="23"/>
        <v>228.65553365593425</v>
      </c>
      <c r="M264" s="152">
        <v>6</v>
      </c>
      <c r="N264" s="65">
        <f t="shared" si="25"/>
        <v>-1323.3144574116911</v>
      </c>
      <c r="O264" s="66">
        <f t="shared" si="26"/>
        <v>-0.85266755480327394</v>
      </c>
      <c r="P264" s="31"/>
      <c r="Q264" s="38">
        <f t="shared" si="27"/>
        <v>-1.3230055341356082</v>
      </c>
      <c r="R264" s="38">
        <f t="shared" si="28"/>
        <v>-0.69087012602780928</v>
      </c>
      <c r="S264" s="23"/>
      <c r="T264" s="33"/>
      <c r="U264" s="145">
        <v>837</v>
      </c>
      <c r="V264" s="134" t="s">
        <v>295</v>
      </c>
      <c r="W264" s="130">
        <v>241009</v>
      </c>
      <c r="X264" s="149">
        <v>704.13795298975435</v>
      </c>
      <c r="Y264" s="125">
        <v>40.848108818192372</v>
      </c>
      <c r="Z264" s="146">
        <v>744.98606180794673</v>
      </c>
      <c r="AA264" s="150">
        <v>326.16742528287324</v>
      </c>
      <c r="AB264" s="148">
        <v>480.81650397680545</v>
      </c>
      <c r="AC264" s="154">
        <f t="shared" si="24"/>
        <v>1551.9699910676254</v>
      </c>
    </row>
    <row r="265" spans="1:29" ht="18.75">
      <c r="A265" s="133">
        <v>844</v>
      </c>
      <c r="B265" s="134" t="s">
        <v>296</v>
      </c>
      <c r="C265" s="130">
        <v>1479</v>
      </c>
      <c r="D265" s="124">
        <v>-114.37931034482759</v>
      </c>
      <c r="E265" s="137">
        <v>-53.779580797836374</v>
      </c>
      <c r="F265" s="140">
        <v>21.118323191345503</v>
      </c>
      <c r="G265" s="139">
        <v>-81.718052738336709</v>
      </c>
      <c r="H265" s="125">
        <v>444.90060851926978</v>
      </c>
      <c r="I265" s="126">
        <v>330.52197430696418</v>
      </c>
      <c r="J265" s="129">
        <v>-224.36375929682217</v>
      </c>
      <c r="K265" s="130">
        <v>248.39866623328049</v>
      </c>
      <c r="L265" s="127">
        <f t="shared" si="23"/>
        <v>354.55688124342248</v>
      </c>
      <c r="M265" s="152">
        <v>11</v>
      </c>
      <c r="N265" s="65">
        <f t="shared" si="25"/>
        <v>-4227.2574923524353</v>
      </c>
      <c r="O265" s="66">
        <f t="shared" si="26"/>
        <v>-0.92261648937882179</v>
      </c>
      <c r="P265" s="31"/>
      <c r="Q265" s="38">
        <f t="shared" si="27"/>
        <v>-0.91723066570391287</v>
      </c>
      <c r="R265" s="38">
        <f t="shared" si="28"/>
        <v>-0.69056625466590571</v>
      </c>
      <c r="S265" s="23"/>
      <c r="T265" s="33"/>
      <c r="U265" s="145">
        <v>844</v>
      </c>
      <c r="V265" s="134" t="s">
        <v>296</v>
      </c>
      <c r="W265" s="130">
        <v>1503</v>
      </c>
      <c r="X265" s="149">
        <v>2987.6440310315338</v>
      </c>
      <c r="Y265" s="125">
        <v>1005.6462028200804</v>
      </c>
      <c r="Z265" s="146">
        <v>3993.2902338516142</v>
      </c>
      <c r="AA265" s="151">
        <v>-214.22821024617431</v>
      </c>
      <c r="AB265" s="148">
        <v>802.75234999041743</v>
      </c>
      <c r="AC265" s="154">
        <f t="shared" si="24"/>
        <v>4581.8143735958574</v>
      </c>
    </row>
    <row r="266" spans="1:29" ht="18.75">
      <c r="A266" s="133">
        <v>845</v>
      </c>
      <c r="B266" s="134" t="s">
        <v>297</v>
      </c>
      <c r="C266" s="130">
        <v>2882</v>
      </c>
      <c r="D266" s="124">
        <v>780.60895211658567</v>
      </c>
      <c r="E266" s="137">
        <v>731.29111727966688</v>
      </c>
      <c r="F266" s="140">
        <v>45.915336571825122</v>
      </c>
      <c r="G266" s="139">
        <v>3.4024982650936848</v>
      </c>
      <c r="H266" s="125">
        <v>459.15405968077727</v>
      </c>
      <c r="I266" s="126">
        <v>1239.7626648160999</v>
      </c>
      <c r="J266" s="129">
        <v>-24.943442054129076</v>
      </c>
      <c r="K266" s="130">
        <v>206.60141094442167</v>
      </c>
      <c r="L266" s="127">
        <f t="shared" ref="L266:L303" si="29">SUM(I266:K266)</f>
        <v>1421.4206337063924</v>
      </c>
      <c r="M266" s="152">
        <v>19</v>
      </c>
      <c r="N266" s="65">
        <f t="shared" si="25"/>
        <v>-2660.5498917914833</v>
      </c>
      <c r="O266" s="66">
        <f t="shared" si="26"/>
        <v>-0.65178076989347622</v>
      </c>
      <c r="P266" s="31"/>
      <c r="Q266" s="38">
        <f t="shared" si="27"/>
        <v>-0.64505913143122573</v>
      </c>
      <c r="R266" s="38">
        <f t="shared" si="28"/>
        <v>-0.68025517473736863</v>
      </c>
      <c r="S266" s="23"/>
      <c r="T266" s="33"/>
      <c r="U266" s="145">
        <v>845</v>
      </c>
      <c r="V266" s="134" t="s">
        <v>297</v>
      </c>
      <c r="W266" s="130">
        <v>2925</v>
      </c>
      <c r="X266" s="149">
        <v>2689.0753556235727</v>
      </c>
      <c r="Y266" s="125">
        <v>803.79563952327192</v>
      </c>
      <c r="Z266" s="146">
        <v>3492.870995146845</v>
      </c>
      <c r="AA266" s="150">
        <v>-57.045128205128208</v>
      </c>
      <c r="AB266" s="148">
        <v>646.14465855615902</v>
      </c>
      <c r="AC266" s="154">
        <f t="shared" ref="AC266:AC303" si="30">SUM(Z266:AB266)</f>
        <v>4081.9705254978758</v>
      </c>
    </row>
    <row r="267" spans="1:29" ht="18.75">
      <c r="A267" s="133">
        <v>846</v>
      </c>
      <c r="B267" s="134" t="s">
        <v>298</v>
      </c>
      <c r="C267" s="130">
        <v>4952</v>
      </c>
      <c r="D267" s="124">
        <v>657.1997172859451</v>
      </c>
      <c r="E267" s="137">
        <v>156.11914378029078</v>
      </c>
      <c r="F267" s="140">
        <v>354.34228594507272</v>
      </c>
      <c r="G267" s="139">
        <v>146.7382875605816</v>
      </c>
      <c r="H267" s="125">
        <v>595.19285137318252</v>
      </c>
      <c r="I267" s="126">
        <v>1252.3925686591276</v>
      </c>
      <c r="J267" s="129">
        <v>-82.594305331179328</v>
      </c>
      <c r="K267" s="130">
        <v>229.77034624449811</v>
      </c>
      <c r="L267" s="127">
        <f t="shared" si="29"/>
        <v>1399.5686095724463</v>
      </c>
      <c r="M267" s="152">
        <v>14</v>
      </c>
      <c r="N267" s="65">
        <f t="shared" ref="N267:N303" si="31">L267-AC267</f>
        <v>-2768.095066900873</v>
      </c>
      <c r="O267" s="66">
        <f t="shared" ref="O267:O303" si="32">N267/AC267</f>
        <v>-0.66418388857213106</v>
      </c>
      <c r="P267" s="31"/>
      <c r="Q267" s="38">
        <f t="shared" ref="Q267:Q303" si="33">I267/Z267-1</f>
        <v>-0.64552946131653766</v>
      </c>
      <c r="R267" s="38">
        <f t="shared" ref="R267:R303" si="34">K267/AB267-1</f>
        <v>-0.6914969395727848</v>
      </c>
      <c r="S267" s="23"/>
      <c r="T267" s="33"/>
      <c r="U267" s="145">
        <v>846</v>
      </c>
      <c r="V267" s="134" t="s">
        <v>298</v>
      </c>
      <c r="W267" s="130">
        <v>4994</v>
      </c>
      <c r="X267" s="149">
        <v>2521.6036595397859</v>
      </c>
      <c r="Y267" s="125">
        <v>1011.5321923440806</v>
      </c>
      <c r="Z267" s="146">
        <v>3533.1358518838661</v>
      </c>
      <c r="AA267" s="151">
        <v>-110.263315979175</v>
      </c>
      <c r="AB267" s="148">
        <v>744.79114056862863</v>
      </c>
      <c r="AC267" s="154">
        <f t="shared" si="30"/>
        <v>4167.6636764733194</v>
      </c>
    </row>
    <row r="268" spans="1:29" ht="18.75">
      <c r="A268" s="133">
        <v>848</v>
      </c>
      <c r="B268" s="134" t="s">
        <v>299</v>
      </c>
      <c r="C268" s="130">
        <v>4241</v>
      </c>
      <c r="D268" s="124">
        <v>549.73355340721525</v>
      </c>
      <c r="E268" s="137">
        <v>271.46828578165525</v>
      </c>
      <c r="F268" s="140">
        <v>139</v>
      </c>
      <c r="G268" s="139">
        <v>139.26526762556</v>
      </c>
      <c r="H268" s="125">
        <v>574.58005187455785</v>
      </c>
      <c r="I268" s="126">
        <v>1124.3136052817731</v>
      </c>
      <c r="J268" s="129">
        <v>135.60363121905212</v>
      </c>
      <c r="K268" s="130">
        <v>233.27544490639386</v>
      </c>
      <c r="L268" s="127">
        <f t="shared" si="29"/>
        <v>1493.1926814072192</v>
      </c>
      <c r="M268" s="152">
        <v>12</v>
      </c>
      <c r="N268" s="65">
        <f t="shared" si="31"/>
        <v>-2900.0836023713719</v>
      </c>
      <c r="O268" s="66">
        <f t="shared" si="32"/>
        <v>-0.66011864837170064</v>
      </c>
      <c r="P268" s="31"/>
      <c r="Q268" s="38">
        <f t="shared" si="33"/>
        <v>-0.68181218411074074</v>
      </c>
      <c r="R268" s="38">
        <f t="shared" si="34"/>
        <v>-0.68261730267077636</v>
      </c>
      <c r="S268" s="23"/>
      <c r="T268" s="33"/>
      <c r="U268" s="145">
        <v>848</v>
      </c>
      <c r="V268" s="134" t="s">
        <v>299</v>
      </c>
      <c r="W268" s="130">
        <v>4307</v>
      </c>
      <c r="X268" s="149">
        <v>2487.6607963073543</v>
      </c>
      <c r="Y268" s="125">
        <v>1045.829642789392</v>
      </c>
      <c r="Z268" s="146">
        <v>3533.4904390967463</v>
      </c>
      <c r="AA268" s="150">
        <v>124.78848386347806</v>
      </c>
      <c r="AB268" s="148">
        <v>734.9973608183667</v>
      </c>
      <c r="AC268" s="154">
        <f t="shared" si="30"/>
        <v>4393.2762837785913</v>
      </c>
    </row>
    <row r="269" spans="1:29" ht="18.75">
      <c r="A269" s="133">
        <v>849</v>
      </c>
      <c r="B269" s="134" t="s">
        <v>300</v>
      </c>
      <c r="C269" s="130">
        <v>2938</v>
      </c>
      <c r="D269" s="124">
        <v>928.85398230088492</v>
      </c>
      <c r="E269" s="137">
        <v>624.35023825731787</v>
      </c>
      <c r="F269" s="140">
        <v>239.7362151123213</v>
      </c>
      <c r="G269" s="139">
        <v>64.767528931245749</v>
      </c>
      <c r="H269" s="125">
        <v>522.57794417971411</v>
      </c>
      <c r="I269" s="126">
        <v>1451.431926480599</v>
      </c>
      <c r="J269" s="129">
        <v>68.858407079646014</v>
      </c>
      <c r="K269" s="130">
        <v>237.90507731850772</v>
      </c>
      <c r="L269" s="127">
        <f t="shared" si="29"/>
        <v>1758.1954108787527</v>
      </c>
      <c r="M269" s="152">
        <v>16</v>
      </c>
      <c r="N269" s="65">
        <f t="shared" si="31"/>
        <v>-2310.4201246574999</v>
      </c>
      <c r="O269" s="66">
        <f t="shared" si="32"/>
        <v>-0.567863958753965</v>
      </c>
      <c r="P269" s="31"/>
      <c r="Q269" s="38">
        <f t="shared" si="33"/>
        <v>-0.55721957823313706</v>
      </c>
      <c r="R269" s="38">
        <f t="shared" si="34"/>
        <v>-0.67245020438075365</v>
      </c>
      <c r="S269" s="23"/>
      <c r="T269" s="33"/>
      <c r="U269" s="145">
        <v>849</v>
      </c>
      <c r="V269" s="134" t="s">
        <v>300</v>
      </c>
      <c r="W269" s="130">
        <v>2966</v>
      </c>
      <c r="X269" s="149">
        <v>2220.4447529464446</v>
      </c>
      <c r="Y269" s="125">
        <v>1057.5500614783464</v>
      </c>
      <c r="Z269" s="146">
        <v>3277.9948144247915</v>
      </c>
      <c r="AA269" s="151">
        <v>64.303438975050568</v>
      </c>
      <c r="AB269" s="148">
        <v>726.31728213641054</v>
      </c>
      <c r="AC269" s="154">
        <f t="shared" si="30"/>
        <v>4068.6155355362525</v>
      </c>
    </row>
    <row r="270" spans="1:29" ht="18.75">
      <c r="A270" s="133">
        <v>850</v>
      </c>
      <c r="B270" s="134" t="s">
        <v>301</v>
      </c>
      <c r="C270" s="130">
        <v>2387</v>
      </c>
      <c r="D270" s="124">
        <v>773.56598240469214</v>
      </c>
      <c r="E270" s="137">
        <v>531.23837452869714</v>
      </c>
      <c r="F270" s="140">
        <v>119.24005027230834</v>
      </c>
      <c r="G270" s="139">
        <v>123.08755760368663</v>
      </c>
      <c r="H270" s="125">
        <v>348.8039379974864</v>
      </c>
      <c r="I270" s="126">
        <v>1122.3699204021784</v>
      </c>
      <c r="J270" s="129">
        <v>-215.10599078341014</v>
      </c>
      <c r="K270" s="130">
        <v>175.99473381993693</v>
      </c>
      <c r="L270" s="127">
        <f t="shared" si="29"/>
        <v>1083.2586634387053</v>
      </c>
      <c r="M270" s="152">
        <v>13</v>
      </c>
      <c r="N270" s="65">
        <f t="shared" si="31"/>
        <v>-1888.5670746656283</v>
      </c>
      <c r="O270" s="66">
        <f t="shared" si="32"/>
        <v>-0.63549051697435877</v>
      </c>
      <c r="P270" s="31"/>
      <c r="Q270" s="38">
        <f t="shared" si="33"/>
        <v>-0.56503073754877242</v>
      </c>
      <c r="R270" s="38">
        <f t="shared" si="34"/>
        <v>-0.70199812046322707</v>
      </c>
      <c r="S270" s="23"/>
      <c r="T270" s="33"/>
      <c r="U270" s="145">
        <v>850</v>
      </c>
      <c r="V270" s="134" t="s">
        <v>301</v>
      </c>
      <c r="W270" s="130">
        <v>2401</v>
      </c>
      <c r="X270" s="149">
        <v>1889.6961660530203</v>
      </c>
      <c r="Y270" s="125">
        <v>690.64690020681257</v>
      </c>
      <c r="Z270" s="146">
        <v>2580.343066259833</v>
      </c>
      <c r="AA270" s="150">
        <v>-199.09995835068722</v>
      </c>
      <c r="AB270" s="148">
        <v>590.58263019518802</v>
      </c>
      <c r="AC270" s="154">
        <f t="shared" si="30"/>
        <v>2971.8257381043336</v>
      </c>
    </row>
    <row r="271" spans="1:29" ht="18.75">
      <c r="A271" s="133">
        <v>851</v>
      </c>
      <c r="B271" s="134" t="s">
        <v>302</v>
      </c>
      <c r="C271" s="130">
        <v>21333</v>
      </c>
      <c r="D271" s="124">
        <v>260.92523320676884</v>
      </c>
      <c r="E271" s="137">
        <v>351.94074907420429</v>
      </c>
      <c r="F271" s="140">
        <v>-46.395959311864246</v>
      </c>
      <c r="G271" s="139">
        <v>-44.61955655557118</v>
      </c>
      <c r="H271" s="125">
        <v>304.74574602728165</v>
      </c>
      <c r="I271" s="126">
        <v>565.67097923405049</v>
      </c>
      <c r="J271" s="129">
        <v>-8.5299301551586737</v>
      </c>
      <c r="K271" s="130">
        <v>154.33078347380268</v>
      </c>
      <c r="L271" s="127">
        <f t="shared" si="29"/>
        <v>711.47183255269442</v>
      </c>
      <c r="M271" s="152">
        <v>19</v>
      </c>
      <c r="N271" s="65">
        <f t="shared" si="31"/>
        <v>-1465.4772971037648</v>
      </c>
      <c r="O271" s="66">
        <f t="shared" si="32"/>
        <v>-0.67317939456629805</v>
      </c>
      <c r="P271" s="31"/>
      <c r="Q271" s="38">
        <f t="shared" si="33"/>
        <v>-0.66485881746880748</v>
      </c>
      <c r="R271" s="38">
        <f t="shared" si="34"/>
        <v>-0.69274829754129708</v>
      </c>
      <c r="S271" s="23"/>
      <c r="T271" s="33"/>
      <c r="U271" s="145">
        <v>851</v>
      </c>
      <c r="V271" s="134" t="s">
        <v>302</v>
      </c>
      <c r="W271" s="130">
        <v>21467</v>
      </c>
      <c r="X271" s="149">
        <v>1293.0558985250445</v>
      </c>
      <c r="Y271" s="125">
        <v>394.80285688589873</v>
      </c>
      <c r="Z271" s="146">
        <v>1687.8587554109433</v>
      </c>
      <c r="AA271" s="151">
        <v>-13.203940932594215</v>
      </c>
      <c r="AB271" s="148">
        <v>502.29431517811014</v>
      </c>
      <c r="AC271" s="154">
        <f t="shared" si="30"/>
        <v>2176.9491296564593</v>
      </c>
    </row>
    <row r="272" spans="1:29" ht="18.75">
      <c r="A272" s="133">
        <v>853</v>
      </c>
      <c r="B272" s="134" t="s">
        <v>303</v>
      </c>
      <c r="C272" s="130">
        <v>195137</v>
      </c>
      <c r="D272" s="124">
        <v>44.265136801324196</v>
      </c>
      <c r="E272" s="137">
        <v>121.96906276103455</v>
      </c>
      <c r="F272" s="140">
        <v>-87.248553580305114</v>
      </c>
      <c r="G272" s="139">
        <v>9.5446276205947616</v>
      </c>
      <c r="H272" s="125">
        <v>-13.762730799387096</v>
      </c>
      <c r="I272" s="126">
        <v>30.5024060019371</v>
      </c>
      <c r="J272" s="129">
        <v>215.67028805403382</v>
      </c>
      <c r="K272" s="130">
        <v>160.60912101398156</v>
      </c>
      <c r="L272" s="127">
        <f t="shared" si="29"/>
        <v>406.78181506995247</v>
      </c>
      <c r="M272" s="152">
        <v>2</v>
      </c>
      <c r="N272" s="65">
        <f t="shared" si="31"/>
        <v>-1237.6689532749399</v>
      </c>
      <c r="O272" s="66">
        <f t="shared" si="32"/>
        <v>-0.75263363130088079</v>
      </c>
      <c r="P272" s="31"/>
      <c r="Q272" s="38">
        <f t="shared" si="33"/>
        <v>-0.96573235903733134</v>
      </c>
      <c r="R272" s="38">
        <f t="shared" si="34"/>
        <v>-0.68825985222876351</v>
      </c>
      <c r="S272" s="23"/>
      <c r="T272" s="33"/>
      <c r="U272" s="145">
        <v>853</v>
      </c>
      <c r="V272" s="134" t="s">
        <v>303</v>
      </c>
      <c r="W272" s="130">
        <v>194391</v>
      </c>
      <c r="X272" s="149">
        <v>905.16966351611597</v>
      </c>
      <c r="Y272" s="125">
        <v>-15.046937088387283</v>
      </c>
      <c r="Z272" s="146">
        <v>890.12272642772859</v>
      </c>
      <c r="AA272" s="150">
        <v>239.12612723840095</v>
      </c>
      <c r="AB272" s="148">
        <v>515.20191467876305</v>
      </c>
      <c r="AC272" s="154">
        <f t="shared" si="30"/>
        <v>1644.4507683448924</v>
      </c>
    </row>
    <row r="273" spans="1:29" ht="18.75">
      <c r="A273" s="133">
        <v>854</v>
      </c>
      <c r="B273" s="134" t="s">
        <v>304</v>
      </c>
      <c r="C273" s="130">
        <v>3296</v>
      </c>
      <c r="D273" s="124">
        <v>572.63046116504859</v>
      </c>
      <c r="E273" s="137">
        <v>357.25758495145629</v>
      </c>
      <c r="F273" s="140">
        <v>156.42809466019418</v>
      </c>
      <c r="G273" s="139">
        <v>58.944781553398059</v>
      </c>
      <c r="H273" s="125">
        <v>394.95449029126212</v>
      </c>
      <c r="I273" s="126">
        <v>967.5849514563107</v>
      </c>
      <c r="J273" s="129">
        <v>-90.036711165048544</v>
      </c>
      <c r="K273" s="130">
        <v>205.61696768505001</v>
      </c>
      <c r="L273" s="127">
        <f t="shared" si="29"/>
        <v>1083.1652079763121</v>
      </c>
      <c r="M273" s="152">
        <v>19</v>
      </c>
      <c r="N273" s="65">
        <f t="shared" si="31"/>
        <v>-4050.3407674751966</v>
      </c>
      <c r="O273" s="66">
        <f t="shared" si="32"/>
        <v>-0.78900088688782632</v>
      </c>
      <c r="P273" s="31"/>
      <c r="Q273" s="38">
        <f t="shared" si="33"/>
        <v>-0.78759448801445009</v>
      </c>
      <c r="R273" s="38">
        <f t="shared" si="34"/>
        <v>-0.69862558715198786</v>
      </c>
      <c r="S273" s="23"/>
      <c r="T273" s="33"/>
      <c r="U273" s="145">
        <v>854</v>
      </c>
      <c r="V273" s="134" t="s">
        <v>304</v>
      </c>
      <c r="W273" s="130">
        <v>3304</v>
      </c>
      <c r="X273" s="149">
        <v>3757.397318165371</v>
      </c>
      <c r="Y273" s="125">
        <v>797.96917120396336</v>
      </c>
      <c r="Z273" s="146">
        <v>4555.366489369334</v>
      </c>
      <c r="AA273" s="151">
        <v>-104.12469733656174</v>
      </c>
      <c r="AB273" s="148">
        <v>682.26418341873591</v>
      </c>
      <c r="AC273" s="154">
        <f t="shared" si="30"/>
        <v>5133.5059754515087</v>
      </c>
    </row>
    <row r="274" spans="1:29" ht="18.75">
      <c r="A274" s="133">
        <v>857</v>
      </c>
      <c r="B274" s="134" t="s">
        <v>305</v>
      </c>
      <c r="C274" s="130">
        <v>2420</v>
      </c>
      <c r="D274" s="124">
        <v>-773.12024793388434</v>
      </c>
      <c r="E274" s="137">
        <v>-4.3979338842975206</v>
      </c>
      <c r="F274" s="140">
        <v>-458.60082644628102</v>
      </c>
      <c r="G274" s="139">
        <v>-310.12148760330581</v>
      </c>
      <c r="H274" s="125">
        <v>401.47975206611568</v>
      </c>
      <c r="I274" s="126">
        <v>-371.64049586776861</v>
      </c>
      <c r="J274" s="129">
        <v>94.182231404958671</v>
      </c>
      <c r="K274" s="130">
        <v>217.95531015459491</v>
      </c>
      <c r="L274" s="127">
        <f t="shared" si="29"/>
        <v>-59.502954308215038</v>
      </c>
      <c r="M274" s="152">
        <v>11</v>
      </c>
      <c r="N274" s="65">
        <f t="shared" si="31"/>
        <v>-4639.9178051020563</v>
      </c>
      <c r="O274" s="66">
        <f t="shared" si="32"/>
        <v>-1.0129907347361564</v>
      </c>
      <c r="P274" s="31"/>
      <c r="Q274" s="38">
        <f t="shared" si="33"/>
        <v>-1.0987313751854961</v>
      </c>
      <c r="R274" s="38">
        <f t="shared" si="34"/>
        <v>-0.70463715556600359</v>
      </c>
      <c r="S274" s="23"/>
      <c r="T274" s="33"/>
      <c r="U274" s="145">
        <v>857</v>
      </c>
      <c r="V274" s="134" t="s">
        <v>305</v>
      </c>
      <c r="W274" s="130">
        <v>2433</v>
      </c>
      <c r="X274" s="149">
        <v>2787.5384612792072</v>
      </c>
      <c r="Y274" s="125">
        <v>976.61953985804246</v>
      </c>
      <c r="Z274" s="146">
        <v>3764.1580011372498</v>
      </c>
      <c r="AA274" s="150">
        <v>78.332922318125767</v>
      </c>
      <c r="AB274" s="148">
        <v>737.92392733846566</v>
      </c>
      <c r="AC274" s="154">
        <f t="shared" si="30"/>
        <v>4580.4148507938417</v>
      </c>
    </row>
    <row r="275" spans="1:29" ht="18.75">
      <c r="A275" s="133">
        <v>858</v>
      </c>
      <c r="B275" s="134" t="s">
        <v>306</v>
      </c>
      <c r="C275" s="130">
        <v>39718</v>
      </c>
      <c r="D275" s="124">
        <v>674.0103983080719</v>
      </c>
      <c r="E275" s="137">
        <v>519.12047434412614</v>
      </c>
      <c r="F275" s="140">
        <v>105.41794652298707</v>
      </c>
      <c r="G275" s="139">
        <v>49.47197744095876</v>
      </c>
      <c r="H275" s="125">
        <v>-17.710760864091849</v>
      </c>
      <c r="I275" s="126">
        <v>656.29963744398003</v>
      </c>
      <c r="J275" s="129">
        <v>-87.935218288937008</v>
      </c>
      <c r="K275" s="130">
        <v>116.55011550722701</v>
      </c>
      <c r="L275" s="127">
        <f t="shared" si="29"/>
        <v>684.91453466227006</v>
      </c>
      <c r="M275" s="152">
        <v>1</v>
      </c>
      <c r="N275" s="65">
        <f t="shared" si="31"/>
        <v>-252.84874688974833</v>
      </c>
      <c r="O275" s="66">
        <f t="shared" si="32"/>
        <v>-0.26962960894702365</v>
      </c>
      <c r="P275" s="31"/>
      <c r="Q275" s="38">
        <f t="shared" si="33"/>
        <v>2.974911923379242E-2</v>
      </c>
      <c r="R275" s="38">
        <f t="shared" si="34"/>
        <v>-0.69512433974176768</v>
      </c>
      <c r="S275" s="23"/>
      <c r="T275" s="33"/>
      <c r="U275" s="145">
        <v>858</v>
      </c>
      <c r="V275" s="134" t="s">
        <v>306</v>
      </c>
      <c r="W275" s="130">
        <v>38783</v>
      </c>
      <c r="X275" s="149">
        <v>895.22742449044426</v>
      </c>
      <c r="Y275" s="125">
        <v>-257.88807145238161</v>
      </c>
      <c r="Z275" s="146">
        <v>637.33935303806265</v>
      </c>
      <c r="AA275" s="151">
        <v>-81.863445323982162</v>
      </c>
      <c r="AB275" s="148">
        <v>382.28737383793793</v>
      </c>
      <c r="AC275" s="154">
        <f t="shared" si="30"/>
        <v>937.76328155201838</v>
      </c>
    </row>
    <row r="276" spans="1:29" ht="18.75">
      <c r="A276" s="133">
        <v>859</v>
      </c>
      <c r="B276" s="134" t="s">
        <v>307</v>
      </c>
      <c r="C276" s="130">
        <v>6593</v>
      </c>
      <c r="D276" s="124">
        <v>1114.0626421962688</v>
      </c>
      <c r="E276" s="137">
        <v>1549.7527680873654</v>
      </c>
      <c r="F276" s="140">
        <v>-192.62338844228728</v>
      </c>
      <c r="G276" s="139">
        <v>-243.06673744880933</v>
      </c>
      <c r="H276" s="125">
        <v>732.02457151524345</v>
      </c>
      <c r="I276" s="126">
        <v>1846.0872137115123</v>
      </c>
      <c r="J276" s="129">
        <v>-147.24465342029424</v>
      </c>
      <c r="K276" s="130">
        <v>146.8557997495366</v>
      </c>
      <c r="L276" s="127">
        <f t="shared" si="29"/>
        <v>1845.6983600407546</v>
      </c>
      <c r="M276" s="152">
        <v>17</v>
      </c>
      <c r="N276" s="65">
        <f t="shared" si="31"/>
        <v>-1546.9181052048468</v>
      </c>
      <c r="O276" s="66">
        <f t="shared" si="32"/>
        <v>-0.45596610198991677</v>
      </c>
      <c r="P276" s="31"/>
      <c r="Q276" s="38">
        <f t="shared" si="33"/>
        <v>-0.39434005665215</v>
      </c>
      <c r="R276" s="38">
        <f t="shared" si="34"/>
        <v>-0.7051425731410097</v>
      </c>
      <c r="S276" s="23"/>
      <c r="T276" s="33"/>
      <c r="U276" s="145">
        <v>859</v>
      </c>
      <c r="V276" s="134" t="s">
        <v>307</v>
      </c>
      <c r="W276" s="130">
        <v>6603</v>
      </c>
      <c r="X276" s="149">
        <v>1944.31909693584</v>
      </c>
      <c r="Y276" s="125">
        <v>1103.7398575775919</v>
      </c>
      <c r="Z276" s="146">
        <v>3048.0589545134321</v>
      </c>
      <c r="AA276" s="150">
        <v>-153.49946993790701</v>
      </c>
      <c r="AB276" s="148">
        <v>498.05698067007631</v>
      </c>
      <c r="AC276" s="154">
        <f t="shared" si="30"/>
        <v>3392.6164652456014</v>
      </c>
    </row>
    <row r="277" spans="1:29" ht="18.75">
      <c r="A277" s="133">
        <v>886</v>
      </c>
      <c r="B277" s="134" t="s">
        <v>308</v>
      </c>
      <c r="C277" s="130">
        <v>12669</v>
      </c>
      <c r="D277" s="124">
        <v>224.5154313679059</v>
      </c>
      <c r="E277" s="137">
        <v>280.25037493093379</v>
      </c>
      <c r="F277" s="140">
        <v>-11.133712210908516</v>
      </c>
      <c r="G277" s="139">
        <v>-44.601231352119349</v>
      </c>
      <c r="H277" s="125">
        <v>338.59539032283527</v>
      </c>
      <c r="I277" s="126">
        <v>563.1108216907412</v>
      </c>
      <c r="J277" s="129">
        <v>-12.93480148393717</v>
      </c>
      <c r="K277" s="130">
        <v>152.76129382814344</v>
      </c>
      <c r="L277" s="127">
        <f t="shared" si="29"/>
        <v>702.93731403494758</v>
      </c>
      <c r="M277" s="152">
        <v>4</v>
      </c>
      <c r="N277" s="65">
        <f t="shared" si="31"/>
        <v>-1383.0090436103305</v>
      </c>
      <c r="O277" s="66">
        <f t="shared" si="32"/>
        <v>-0.66301275607659493</v>
      </c>
      <c r="P277" s="31"/>
      <c r="Q277" s="38">
        <f t="shared" si="33"/>
        <v>-0.65001501025956698</v>
      </c>
      <c r="R277" s="38">
        <f t="shared" si="34"/>
        <v>-0.69671945687402315</v>
      </c>
      <c r="S277" s="23"/>
      <c r="T277" s="33"/>
      <c r="U277" s="145">
        <v>886</v>
      </c>
      <c r="V277" s="134" t="s">
        <v>308</v>
      </c>
      <c r="W277" s="130">
        <v>12735</v>
      </c>
      <c r="X277" s="149">
        <v>1224.0034237828247</v>
      </c>
      <c r="Y277" s="125">
        <v>384.95364065691945</v>
      </c>
      <c r="Z277" s="146">
        <v>1608.9570644397443</v>
      </c>
      <c r="AA277" s="151">
        <v>-26.707027875932468</v>
      </c>
      <c r="AB277" s="148">
        <v>503.69632108146607</v>
      </c>
      <c r="AC277" s="154">
        <f t="shared" si="30"/>
        <v>2085.9463576452781</v>
      </c>
    </row>
    <row r="278" spans="1:29" ht="18.75">
      <c r="A278" s="133">
        <v>887</v>
      </c>
      <c r="B278" s="134" t="s">
        <v>309</v>
      </c>
      <c r="C278" s="130">
        <v>4669</v>
      </c>
      <c r="D278" s="124">
        <v>-72.335617905333052</v>
      </c>
      <c r="E278" s="137">
        <v>57.835082458770614</v>
      </c>
      <c r="F278" s="140">
        <v>-88.462197472692225</v>
      </c>
      <c r="G278" s="139">
        <v>-41.708502891411435</v>
      </c>
      <c r="H278" s="125">
        <v>513.99421717712573</v>
      </c>
      <c r="I278" s="126">
        <v>441.6585992717927</v>
      </c>
      <c r="J278" s="129">
        <v>-65.055043906618124</v>
      </c>
      <c r="K278" s="130">
        <v>226.90034962868373</v>
      </c>
      <c r="L278" s="127">
        <f t="shared" si="29"/>
        <v>603.50390499385821</v>
      </c>
      <c r="M278" s="152">
        <v>6</v>
      </c>
      <c r="N278" s="65">
        <f t="shared" si="31"/>
        <v>-2896.1137907280513</v>
      </c>
      <c r="O278" s="66">
        <f t="shared" si="32"/>
        <v>-0.8275514763422277</v>
      </c>
      <c r="P278" s="31"/>
      <c r="Q278" s="38">
        <f t="shared" si="33"/>
        <v>-0.84374772932664122</v>
      </c>
      <c r="R278" s="38">
        <f t="shared" si="34"/>
        <v>-0.69148908855207636</v>
      </c>
      <c r="S278" s="23"/>
      <c r="T278" s="33"/>
      <c r="U278" s="145">
        <v>887</v>
      </c>
      <c r="V278" s="134" t="s">
        <v>309</v>
      </c>
      <c r="W278" s="130">
        <v>4644</v>
      </c>
      <c r="X278" s="149">
        <v>1887.3711253049296</v>
      </c>
      <c r="Y278" s="125">
        <v>939.20283338696254</v>
      </c>
      <c r="Z278" s="146">
        <v>2826.5739586918921</v>
      </c>
      <c r="AA278" s="150">
        <v>-62.425710594315248</v>
      </c>
      <c r="AB278" s="148">
        <v>735.46944762433236</v>
      </c>
      <c r="AC278" s="154">
        <f t="shared" si="30"/>
        <v>3499.6176957219095</v>
      </c>
    </row>
    <row r="279" spans="1:29" ht="18.75">
      <c r="A279" s="133">
        <v>889</v>
      </c>
      <c r="B279" s="134" t="s">
        <v>310</v>
      </c>
      <c r="C279" s="130">
        <v>2568</v>
      </c>
      <c r="D279" s="124">
        <v>1381.7538940809968</v>
      </c>
      <c r="E279" s="137">
        <v>790.73909657320871</v>
      </c>
      <c r="F279" s="140">
        <v>424.17640186915889</v>
      </c>
      <c r="G279" s="139">
        <v>166.83839563862929</v>
      </c>
      <c r="H279" s="125">
        <v>393.1865264797508</v>
      </c>
      <c r="I279" s="126">
        <v>1774.9404205607477</v>
      </c>
      <c r="J279" s="129">
        <v>133.78738317757009</v>
      </c>
      <c r="K279" s="130">
        <v>216.20144522336784</v>
      </c>
      <c r="L279" s="127">
        <f t="shared" si="29"/>
        <v>2124.9292489616855</v>
      </c>
      <c r="M279" s="152">
        <v>17</v>
      </c>
      <c r="N279" s="65">
        <f t="shared" si="31"/>
        <v>-2699.1465619327109</v>
      </c>
      <c r="O279" s="66">
        <f t="shared" si="32"/>
        <v>-0.55951578452335349</v>
      </c>
      <c r="P279" s="31"/>
      <c r="Q279" s="38">
        <f t="shared" si="33"/>
        <v>-0.56235533758414036</v>
      </c>
      <c r="R279" s="38">
        <f t="shared" si="34"/>
        <v>-0.68511450166834653</v>
      </c>
      <c r="S279" s="23"/>
      <c r="T279" s="33"/>
      <c r="U279" s="145">
        <v>889</v>
      </c>
      <c r="V279" s="134" t="s">
        <v>310</v>
      </c>
      <c r="W279" s="130">
        <v>2619</v>
      </c>
      <c r="X279" s="149">
        <v>3104.9679237112173</v>
      </c>
      <c r="Y279" s="125">
        <v>950.69771782278212</v>
      </c>
      <c r="Z279" s="146">
        <v>4055.6656415339994</v>
      </c>
      <c r="AA279" s="151">
        <v>81.806796487208857</v>
      </c>
      <c r="AB279" s="148">
        <v>686.60337287318782</v>
      </c>
      <c r="AC279" s="154">
        <f t="shared" si="30"/>
        <v>4824.0758108943965</v>
      </c>
    </row>
    <row r="280" spans="1:29" ht="18.75">
      <c r="A280" s="133">
        <v>890</v>
      </c>
      <c r="B280" s="134" t="s">
        <v>311</v>
      </c>
      <c r="C280" s="130">
        <v>1176</v>
      </c>
      <c r="D280" s="124">
        <v>2178.3392857142858</v>
      </c>
      <c r="E280" s="137">
        <v>1586.0612244897959</v>
      </c>
      <c r="F280" s="140">
        <v>101.50850340136054</v>
      </c>
      <c r="G280" s="139">
        <v>490.76955782312928</v>
      </c>
      <c r="H280" s="125">
        <v>419.38095238095241</v>
      </c>
      <c r="I280" s="126">
        <v>2597.7202380952381</v>
      </c>
      <c r="J280" s="129">
        <v>358.17857142857144</v>
      </c>
      <c r="K280" s="130">
        <v>199.44867270042744</v>
      </c>
      <c r="L280" s="127">
        <f t="shared" si="29"/>
        <v>3155.347482224237</v>
      </c>
      <c r="M280" s="152">
        <v>19</v>
      </c>
      <c r="N280" s="65">
        <f t="shared" si="31"/>
        <v>-3606.8434739476033</v>
      </c>
      <c r="O280" s="66">
        <f t="shared" si="32"/>
        <v>-0.53338385403855582</v>
      </c>
      <c r="P280" s="31"/>
      <c r="Q280" s="38">
        <f t="shared" si="33"/>
        <v>-0.54237440807522508</v>
      </c>
      <c r="R280" s="38">
        <f t="shared" si="34"/>
        <v>-0.68365102957804524</v>
      </c>
      <c r="S280" s="23"/>
      <c r="T280" s="33"/>
      <c r="U280" s="145">
        <v>890</v>
      </c>
      <c r="V280" s="134" t="s">
        <v>311</v>
      </c>
      <c r="W280" s="130">
        <v>1219</v>
      </c>
      <c r="X280" s="149">
        <v>4996.8596094770264</v>
      </c>
      <c r="Y280" s="125">
        <v>679.65910786397001</v>
      </c>
      <c r="Z280" s="146">
        <v>5676.5187173409968</v>
      </c>
      <c r="AA280" s="150">
        <v>455.20180475799833</v>
      </c>
      <c r="AB280" s="148">
        <v>630.47043407284502</v>
      </c>
      <c r="AC280" s="154">
        <f t="shared" si="30"/>
        <v>6762.1909561718403</v>
      </c>
    </row>
    <row r="281" spans="1:29" ht="18.75">
      <c r="A281" s="133">
        <v>892</v>
      </c>
      <c r="B281" s="134" t="s">
        <v>312</v>
      </c>
      <c r="C281" s="130">
        <v>3634</v>
      </c>
      <c r="D281" s="124">
        <v>1208.3882773802973</v>
      </c>
      <c r="E281" s="137">
        <v>1068.5946615299945</v>
      </c>
      <c r="F281" s="140">
        <v>103.88112272977435</v>
      </c>
      <c r="G281" s="139">
        <v>35.912493120528346</v>
      </c>
      <c r="H281" s="125">
        <v>561.94909190974136</v>
      </c>
      <c r="I281" s="126">
        <v>1770.3373692900386</v>
      </c>
      <c r="J281" s="129">
        <v>-164.03439735828289</v>
      </c>
      <c r="K281" s="130">
        <v>164.22351487831753</v>
      </c>
      <c r="L281" s="127">
        <f t="shared" si="29"/>
        <v>1770.5264868100733</v>
      </c>
      <c r="M281" s="152">
        <v>13</v>
      </c>
      <c r="N281" s="65">
        <f t="shared" si="31"/>
        <v>-1200.2839652848568</v>
      </c>
      <c r="O281" s="66">
        <f t="shared" si="32"/>
        <v>-0.40402576490144332</v>
      </c>
      <c r="P281" s="31"/>
      <c r="Q281" s="38">
        <f t="shared" si="33"/>
        <v>-0.31741839791861237</v>
      </c>
      <c r="R281" s="38">
        <f t="shared" si="34"/>
        <v>-0.70028692476743071</v>
      </c>
      <c r="S281" s="23"/>
      <c r="T281" s="33"/>
      <c r="U281" s="145">
        <v>892</v>
      </c>
      <c r="V281" s="134" t="s">
        <v>312</v>
      </c>
      <c r="W281" s="130">
        <v>3646</v>
      </c>
      <c r="X281" s="149">
        <v>1619.767545342783</v>
      </c>
      <c r="Y281" s="125">
        <v>973.82326327522105</v>
      </c>
      <c r="Z281" s="146">
        <v>2593.5908086180038</v>
      </c>
      <c r="AA281" s="151">
        <v>-170.7161272627537</v>
      </c>
      <c r="AB281" s="148">
        <v>547.93577073967992</v>
      </c>
      <c r="AC281" s="154">
        <f t="shared" si="30"/>
        <v>2970.81045209493</v>
      </c>
    </row>
    <row r="282" spans="1:29" ht="18.75">
      <c r="A282" s="133">
        <v>893</v>
      </c>
      <c r="B282" s="134" t="s">
        <v>313</v>
      </c>
      <c r="C282" s="130">
        <v>7497</v>
      </c>
      <c r="D282" s="124">
        <v>756.48899559823928</v>
      </c>
      <c r="E282" s="137">
        <v>866.92370281445915</v>
      </c>
      <c r="F282" s="140">
        <v>-84.416566626650663</v>
      </c>
      <c r="G282" s="139">
        <v>-26.01814058956916</v>
      </c>
      <c r="H282" s="125">
        <v>294.05055355475525</v>
      </c>
      <c r="I282" s="126">
        <v>1050.5395491529946</v>
      </c>
      <c r="J282" s="129">
        <v>-40.050153394691208</v>
      </c>
      <c r="K282" s="130">
        <v>202.88653936723179</v>
      </c>
      <c r="L282" s="127">
        <f t="shared" si="29"/>
        <v>1213.3759351255353</v>
      </c>
      <c r="M282" s="152">
        <v>15</v>
      </c>
      <c r="N282" s="65">
        <f t="shared" si="31"/>
        <v>-2047.5049208437272</v>
      </c>
      <c r="O282" s="66">
        <f t="shared" si="32"/>
        <v>-0.62789933495902839</v>
      </c>
      <c r="P282" s="31"/>
      <c r="Q282" s="38">
        <f t="shared" si="33"/>
        <v>-0.60610197059377424</v>
      </c>
      <c r="R282" s="38">
        <f t="shared" si="34"/>
        <v>-0.69053613866395991</v>
      </c>
      <c r="S282" s="23"/>
      <c r="T282" s="33"/>
      <c r="U282" s="145">
        <v>893</v>
      </c>
      <c r="V282" s="134" t="s">
        <v>313</v>
      </c>
      <c r="W282" s="130">
        <v>7479</v>
      </c>
      <c r="X282" s="149">
        <v>1989.0949900088226</v>
      </c>
      <c r="Y282" s="125">
        <v>677.93929482019985</v>
      </c>
      <c r="Z282" s="146">
        <v>2667.0342848290225</v>
      </c>
      <c r="AA282" s="150">
        <v>-61.7599946516914</v>
      </c>
      <c r="AB282" s="148">
        <v>655.60656579193153</v>
      </c>
      <c r="AC282" s="154">
        <f t="shared" si="30"/>
        <v>3260.8808559692625</v>
      </c>
    </row>
    <row r="283" spans="1:29" ht="18.75">
      <c r="A283" s="133">
        <v>895</v>
      </c>
      <c r="B283" s="134" t="s">
        <v>314</v>
      </c>
      <c r="C283" s="130">
        <v>15463</v>
      </c>
      <c r="D283" s="124">
        <v>304.62749789820862</v>
      </c>
      <c r="E283" s="137">
        <v>123.95886955959386</v>
      </c>
      <c r="F283" s="140">
        <v>70.3091896785876</v>
      </c>
      <c r="G283" s="139">
        <v>110.35943866002717</v>
      </c>
      <c r="H283" s="125">
        <v>95.086270452046818</v>
      </c>
      <c r="I283" s="126">
        <v>399.71376835025546</v>
      </c>
      <c r="J283" s="129">
        <v>-105.46924917545108</v>
      </c>
      <c r="K283" s="130">
        <v>168.98944029190693</v>
      </c>
      <c r="L283" s="127">
        <f t="shared" si="29"/>
        <v>463.23395946671133</v>
      </c>
      <c r="M283" s="152">
        <v>2</v>
      </c>
      <c r="N283" s="65">
        <f t="shared" si="31"/>
        <v>-1744.3624382673229</v>
      </c>
      <c r="O283" s="66">
        <f t="shared" si="32"/>
        <v>-0.79016365494064345</v>
      </c>
      <c r="P283" s="31"/>
      <c r="Q283" s="38">
        <f t="shared" si="33"/>
        <v>-0.77427554601804427</v>
      </c>
      <c r="R283" s="38">
        <f t="shared" si="34"/>
        <v>-0.6901649468891069</v>
      </c>
      <c r="S283" s="23"/>
      <c r="T283" s="33"/>
      <c r="U283" s="145">
        <v>895</v>
      </c>
      <c r="V283" s="134" t="s">
        <v>314</v>
      </c>
      <c r="W283" s="130">
        <v>15378</v>
      </c>
      <c r="X283" s="149">
        <v>1537.3571736067122</v>
      </c>
      <c r="Y283" s="125">
        <v>233.44683676519128</v>
      </c>
      <c r="Z283" s="146">
        <v>1770.8040103719036</v>
      </c>
      <c r="AA283" s="151">
        <v>-108.62504877097152</v>
      </c>
      <c r="AB283" s="148">
        <v>545.41743613310234</v>
      </c>
      <c r="AC283" s="154">
        <f t="shared" si="30"/>
        <v>2207.5963977340343</v>
      </c>
    </row>
    <row r="284" spans="1:29" ht="18.75">
      <c r="A284" s="133">
        <v>905</v>
      </c>
      <c r="B284" s="134" t="s">
        <v>315</v>
      </c>
      <c r="C284" s="130">
        <v>67615</v>
      </c>
      <c r="D284" s="124">
        <v>109.21407971603934</v>
      </c>
      <c r="E284" s="137">
        <v>318.57578939584414</v>
      </c>
      <c r="F284" s="140">
        <v>-147.63771352510537</v>
      </c>
      <c r="G284" s="139">
        <v>-61.7239961546994</v>
      </c>
      <c r="H284" s="125">
        <v>38.55940249944539</v>
      </c>
      <c r="I284" s="126">
        <v>147.77348221548473</v>
      </c>
      <c r="J284" s="129">
        <v>419.17283147230643</v>
      </c>
      <c r="K284" s="130">
        <v>154.79696655466537</v>
      </c>
      <c r="L284" s="127">
        <f t="shared" si="29"/>
        <v>721.74328024245654</v>
      </c>
      <c r="M284" s="152">
        <v>15</v>
      </c>
      <c r="N284" s="65">
        <f t="shared" si="31"/>
        <v>-1353.0047472033957</v>
      </c>
      <c r="O284" s="66">
        <f t="shared" si="32"/>
        <v>-0.65212967035280489</v>
      </c>
      <c r="P284" s="31"/>
      <c r="Q284" s="38">
        <f t="shared" si="33"/>
        <v>-0.87313895358760796</v>
      </c>
      <c r="R284" s="38">
        <f t="shared" si="34"/>
        <v>-0.68903472100476759</v>
      </c>
      <c r="S284" s="23"/>
      <c r="T284" s="33"/>
      <c r="U284" s="145">
        <v>905</v>
      </c>
      <c r="V284" s="134" t="s">
        <v>315</v>
      </c>
      <c r="W284" s="130">
        <v>67551</v>
      </c>
      <c r="X284" s="149">
        <v>1092.3145449358869</v>
      </c>
      <c r="Y284" s="125">
        <v>72.530664799431207</v>
      </c>
      <c r="Z284" s="146">
        <v>1164.8452097353181</v>
      </c>
      <c r="AA284" s="150">
        <v>412.10780003256798</v>
      </c>
      <c r="AB284" s="148">
        <v>497.79501767796609</v>
      </c>
      <c r="AC284" s="154">
        <f t="shared" si="30"/>
        <v>2074.7480274458521</v>
      </c>
    </row>
    <row r="285" spans="1:29" ht="18.75">
      <c r="A285" s="133">
        <v>908</v>
      </c>
      <c r="B285" s="134" t="s">
        <v>316</v>
      </c>
      <c r="C285" s="130">
        <v>20695</v>
      </c>
      <c r="D285" s="124">
        <v>211.61048562454698</v>
      </c>
      <c r="E285" s="137">
        <v>208.46107755496496</v>
      </c>
      <c r="F285" s="140">
        <v>-9.4791978738825797</v>
      </c>
      <c r="G285" s="139">
        <v>12.628605943464605</v>
      </c>
      <c r="H285" s="125">
        <v>212.39714906982363</v>
      </c>
      <c r="I285" s="126">
        <v>424.00763469437061</v>
      </c>
      <c r="J285" s="129">
        <v>45.097318192800195</v>
      </c>
      <c r="K285" s="130">
        <v>141.29947138445584</v>
      </c>
      <c r="L285" s="127">
        <f t="shared" si="29"/>
        <v>610.40442427162657</v>
      </c>
      <c r="M285" s="152">
        <v>6</v>
      </c>
      <c r="N285" s="65">
        <f t="shared" si="31"/>
        <v>-1632.7453321192791</v>
      </c>
      <c r="O285" s="66">
        <f t="shared" si="32"/>
        <v>-0.72788066310216804</v>
      </c>
      <c r="P285" s="31"/>
      <c r="Q285" s="38">
        <f t="shared" si="33"/>
        <v>-0.7569334709956036</v>
      </c>
      <c r="R285" s="38">
        <f t="shared" si="34"/>
        <v>-0.69078104247000105</v>
      </c>
      <c r="S285" s="23"/>
      <c r="T285" s="33"/>
      <c r="U285" s="145">
        <v>908</v>
      </c>
      <c r="V285" s="134" t="s">
        <v>316</v>
      </c>
      <c r="W285" s="130">
        <v>20765</v>
      </c>
      <c r="X285" s="149">
        <v>1541.5476186294702</v>
      </c>
      <c r="Y285" s="125">
        <v>202.8621790959148</v>
      </c>
      <c r="Z285" s="146">
        <v>1744.409797725385</v>
      </c>
      <c r="AA285" s="151">
        <v>41.783915241993739</v>
      </c>
      <c r="AB285" s="148">
        <v>456.95604342352664</v>
      </c>
      <c r="AC285" s="154">
        <f t="shared" si="30"/>
        <v>2243.1497563909056</v>
      </c>
    </row>
    <row r="286" spans="1:29" ht="18.75">
      <c r="A286" s="133">
        <v>915</v>
      </c>
      <c r="B286" s="134" t="s">
        <v>317</v>
      </c>
      <c r="C286" s="130">
        <v>19973</v>
      </c>
      <c r="D286" s="124">
        <v>-6.4136584388925055E-2</v>
      </c>
      <c r="E286" s="137">
        <v>-90.538627146647968</v>
      </c>
      <c r="F286" s="140">
        <v>38.73399088769839</v>
      </c>
      <c r="G286" s="139">
        <v>51.74049967456066</v>
      </c>
      <c r="H286" s="125">
        <v>323.08125970059581</v>
      </c>
      <c r="I286" s="126">
        <v>323.0171231162069</v>
      </c>
      <c r="J286" s="129">
        <v>-116.5960046062184</v>
      </c>
      <c r="K286" s="130">
        <v>166.37607367425321</v>
      </c>
      <c r="L286" s="127">
        <f t="shared" si="29"/>
        <v>372.79719218424168</v>
      </c>
      <c r="M286" s="152">
        <v>11</v>
      </c>
      <c r="N286" s="65">
        <f t="shared" si="31"/>
        <v>-2546.6457233054798</v>
      </c>
      <c r="O286" s="66">
        <f t="shared" si="32"/>
        <v>-0.87230536681971504</v>
      </c>
      <c r="P286" s="31"/>
      <c r="Q286" s="38">
        <f t="shared" si="33"/>
        <v>-0.87078345009973668</v>
      </c>
      <c r="R286" s="38">
        <f t="shared" si="34"/>
        <v>-0.68957863485753912</v>
      </c>
      <c r="S286" s="23"/>
      <c r="T286" s="33"/>
      <c r="U286" s="145">
        <v>915</v>
      </c>
      <c r="V286" s="134" t="s">
        <v>317</v>
      </c>
      <c r="W286" s="130">
        <v>20278</v>
      </c>
      <c r="X286" s="149">
        <v>2099.0460668283818</v>
      </c>
      <c r="Y286" s="125">
        <v>400.76625106379129</v>
      </c>
      <c r="Z286" s="146">
        <v>2499.8123178921733</v>
      </c>
      <c r="AA286" s="150">
        <v>-116.3379031462669</v>
      </c>
      <c r="AB286" s="148">
        <v>535.9685007438153</v>
      </c>
      <c r="AC286" s="154">
        <f t="shared" si="30"/>
        <v>2919.4429154897216</v>
      </c>
    </row>
    <row r="287" spans="1:29" ht="18.75">
      <c r="A287" s="133">
        <v>918</v>
      </c>
      <c r="B287" s="134" t="s">
        <v>318</v>
      </c>
      <c r="C287" s="130">
        <v>2271</v>
      </c>
      <c r="D287" s="124">
        <v>139.94539850286216</v>
      </c>
      <c r="E287" s="137">
        <v>175.33949801849406</v>
      </c>
      <c r="F287" s="140">
        <v>-26.546455306032584</v>
      </c>
      <c r="G287" s="139">
        <v>-8.8476442095992951</v>
      </c>
      <c r="H287" s="125">
        <v>324.97842360193749</v>
      </c>
      <c r="I287" s="126">
        <v>464.92382210479963</v>
      </c>
      <c r="J287" s="129">
        <v>-248.05151915455747</v>
      </c>
      <c r="K287" s="130">
        <v>229.250386072872</v>
      </c>
      <c r="L287" s="127">
        <f t="shared" si="29"/>
        <v>446.12268902311416</v>
      </c>
      <c r="M287" s="152">
        <v>2</v>
      </c>
      <c r="N287" s="65">
        <f t="shared" si="31"/>
        <v>-2374.5002863467093</v>
      </c>
      <c r="O287" s="66">
        <f t="shared" si="32"/>
        <v>-0.84183540554028802</v>
      </c>
      <c r="P287" s="31"/>
      <c r="Q287" s="38">
        <f t="shared" si="33"/>
        <v>-0.79829652048355282</v>
      </c>
      <c r="R287" s="38">
        <f t="shared" si="34"/>
        <v>-0.68720243886298982</v>
      </c>
      <c r="S287" s="23"/>
      <c r="T287" s="33"/>
      <c r="U287" s="145">
        <v>918</v>
      </c>
      <c r="V287" s="134" t="s">
        <v>318</v>
      </c>
      <c r="W287" s="130">
        <v>2292</v>
      </c>
      <c r="X287" s="149">
        <v>1706.8212475449454</v>
      </c>
      <c r="Y287" s="125">
        <v>598.165375488937</v>
      </c>
      <c r="Z287" s="146">
        <v>2304.9866230338826</v>
      </c>
      <c r="AA287" s="151">
        <v>-217.26701570680629</v>
      </c>
      <c r="AB287" s="148">
        <v>732.9033680427475</v>
      </c>
      <c r="AC287" s="154">
        <f t="shared" si="30"/>
        <v>2820.6229753698235</v>
      </c>
    </row>
    <row r="288" spans="1:29" ht="18.75">
      <c r="A288" s="133">
        <v>921</v>
      </c>
      <c r="B288" s="134" t="s">
        <v>319</v>
      </c>
      <c r="C288" s="130">
        <v>1941</v>
      </c>
      <c r="D288" s="124">
        <v>548.83256053580624</v>
      </c>
      <c r="E288" s="137">
        <v>103.25038639876352</v>
      </c>
      <c r="F288" s="140">
        <v>386.41628026790312</v>
      </c>
      <c r="G288" s="139">
        <v>59.165893869139616</v>
      </c>
      <c r="H288" s="125">
        <v>497.07006697578566</v>
      </c>
      <c r="I288" s="126">
        <v>1045.9026275115921</v>
      </c>
      <c r="J288" s="129">
        <v>86.82843894899537</v>
      </c>
      <c r="K288" s="130">
        <v>251.97843179058191</v>
      </c>
      <c r="L288" s="127">
        <f t="shared" si="29"/>
        <v>1384.7094982511694</v>
      </c>
      <c r="M288" s="152">
        <v>11</v>
      </c>
      <c r="N288" s="65">
        <f t="shared" si="31"/>
        <v>-4328.1147678198486</v>
      </c>
      <c r="O288" s="66">
        <f t="shared" si="32"/>
        <v>-0.75761384671412257</v>
      </c>
      <c r="P288" s="31"/>
      <c r="Q288" s="38">
        <f t="shared" si="33"/>
        <v>-0.78337849712663987</v>
      </c>
      <c r="R288" s="38">
        <f t="shared" si="34"/>
        <v>-0.68881124145954575</v>
      </c>
      <c r="S288" s="23"/>
      <c r="T288" s="33"/>
      <c r="U288" s="145">
        <v>921</v>
      </c>
      <c r="V288" s="134" t="s">
        <v>319</v>
      </c>
      <c r="W288" s="130">
        <v>1972</v>
      </c>
      <c r="X288" s="149">
        <v>3768.7880908520597</v>
      </c>
      <c r="Y288" s="125">
        <v>1059.4612456094317</v>
      </c>
      <c r="Z288" s="146">
        <v>4828.2493364614911</v>
      </c>
      <c r="AA288" s="150">
        <v>74.846348884381342</v>
      </c>
      <c r="AB288" s="148">
        <v>809.72858072514532</v>
      </c>
      <c r="AC288" s="154">
        <f t="shared" si="30"/>
        <v>5712.8242660710184</v>
      </c>
    </row>
    <row r="289" spans="1:29" ht="18.75">
      <c r="A289" s="133">
        <v>922</v>
      </c>
      <c r="B289" s="134" t="s">
        <v>320</v>
      </c>
      <c r="C289" s="130">
        <v>4444</v>
      </c>
      <c r="D289" s="124">
        <v>432.06435643564356</v>
      </c>
      <c r="E289" s="137">
        <v>579.24482448244828</v>
      </c>
      <c r="F289" s="140">
        <v>-71.52295229522953</v>
      </c>
      <c r="G289" s="139">
        <v>-75.657515751575161</v>
      </c>
      <c r="H289" s="125">
        <v>307.78982898289831</v>
      </c>
      <c r="I289" s="126">
        <v>739.85418541854187</v>
      </c>
      <c r="J289" s="129">
        <v>-238.95004500450045</v>
      </c>
      <c r="K289" s="130">
        <v>162.82741504649431</v>
      </c>
      <c r="L289" s="127">
        <f t="shared" si="29"/>
        <v>663.73155546053567</v>
      </c>
      <c r="M289" s="152">
        <v>6</v>
      </c>
      <c r="N289" s="65">
        <f t="shared" si="31"/>
        <v>-1153.8283629941566</v>
      </c>
      <c r="O289" s="66">
        <f t="shared" si="32"/>
        <v>-0.63482273749475782</v>
      </c>
      <c r="P289" s="31"/>
      <c r="Q289" s="38">
        <f t="shared" si="33"/>
        <v>-0.50494082555698916</v>
      </c>
      <c r="R289" s="38">
        <f t="shared" si="34"/>
        <v>-0.70601349085914156</v>
      </c>
      <c r="S289" s="23"/>
      <c r="T289" s="33"/>
      <c r="U289" s="145">
        <v>922</v>
      </c>
      <c r="V289" s="134" t="s">
        <v>320</v>
      </c>
      <c r="W289" s="130">
        <v>4367</v>
      </c>
      <c r="X289" s="149">
        <v>1084.3157056712259</v>
      </c>
      <c r="Y289" s="125">
        <v>410.16055820359031</v>
      </c>
      <c r="Z289" s="146">
        <v>1494.4762638748164</v>
      </c>
      <c r="AA289" s="151">
        <v>-230.77650561025877</v>
      </c>
      <c r="AB289" s="148">
        <v>553.86016019013448</v>
      </c>
      <c r="AC289" s="154">
        <f t="shared" si="30"/>
        <v>1817.5599184546923</v>
      </c>
    </row>
    <row r="290" spans="1:29" ht="18.75">
      <c r="A290" s="133">
        <v>924</v>
      </c>
      <c r="B290" s="134" t="s">
        <v>321</v>
      </c>
      <c r="C290" s="130">
        <v>3004</v>
      </c>
      <c r="D290" s="124">
        <v>252.22403462050599</v>
      </c>
      <c r="E290" s="137">
        <v>391.74866844207725</v>
      </c>
      <c r="F290" s="140">
        <v>-37.365845539280961</v>
      </c>
      <c r="G290" s="139">
        <v>-102.15878828229027</v>
      </c>
      <c r="H290" s="125">
        <v>539.36384820239675</v>
      </c>
      <c r="I290" s="126">
        <v>791.58788282290277</v>
      </c>
      <c r="J290" s="129">
        <v>61.903794940079891</v>
      </c>
      <c r="K290" s="130">
        <v>240.9826904234742</v>
      </c>
      <c r="L290" s="127">
        <f t="shared" si="29"/>
        <v>1094.474368186457</v>
      </c>
      <c r="M290" s="152">
        <v>16</v>
      </c>
      <c r="N290" s="65">
        <f t="shared" si="31"/>
        <v>-2903.1099475607293</v>
      </c>
      <c r="O290" s="66">
        <f t="shared" si="32"/>
        <v>-0.72621606406770955</v>
      </c>
      <c r="P290" s="31"/>
      <c r="Q290" s="38">
        <f t="shared" si="33"/>
        <v>-0.75082327850943242</v>
      </c>
      <c r="R290" s="38">
        <f t="shared" si="34"/>
        <v>-0.6815236015352899</v>
      </c>
      <c r="S290" s="23"/>
      <c r="T290" s="33"/>
      <c r="U290" s="145">
        <v>924</v>
      </c>
      <c r="V290" s="134" t="s">
        <v>321</v>
      </c>
      <c r="W290" s="130">
        <v>3065</v>
      </c>
      <c r="X290" s="149">
        <v>2206.2818639444931</v>
      </c>
      <c r="Y290" s="125">
        <v>970.53127529117887</v>
      </c>
      <c r="Z290" s="146">
        <v>3176.8131392356718</v>
      </c>
      <c r="AA290" s="150">
        <v>64.097553017944534</v>
      </c>
      <c r="AB290" s="148">
        <v>756.67362349356995</v>
      </c>
      <c r="AC290" s="154">
        <f t="shared" si="30"/>
        <v>3997.5843157471863</v>
      </c>
    </row>
    <row r="291" spans="1:29" ht="18.75">
      <c r="A291" s="133">
        <v>925</v>
      </c>
      <c r="B291" s="134" t="s">
        <v>322</v>
      </c>
      <c r="C291" s="130">
        <v>3490</v>
      </c>
      <c r="D291" s="124">
        <v>970.94441260744986</v>
      </c>
      <c r="E291" s="137">
        <v>375.44412607449857</v>
      </c>
      <c r="F291" s="140">
        <v>337.83724928366763</v>
      </c>
      <c r="G291" s="139">
        <v>257.66303724928366</v>
      </c>
      <c r="H291" s="125">
        <v>-38.854441260744984</v>
      </c>
      <c r="I291" s="126">
        <v>932.08968481375359</v>
      </c>
      <c r="J291" s="129">
        <v>34.415759312320915</v>
      </c>
      <c r="K291" s="130">
        <v>234.25119284564349</v>
      </c>
      <c r="L291" s="127">
        <f t="shared" si="29"/>
        <v>1200.7566369717181</v>
      </c>
      <c r="M291" s="152">
        <v>11</v>
      </c>
      <c r="N291" s="65">
        <f t="shared" si="31"/>
        <v>-2032.2733904408813</v>
      </c>
      <c r="O291" s="66">
        <f t="shared" si="32"/>
        <v>-0.628597128145857</v>
      </c>
      <c r="P291" s="31"/>
      <c r="Q291" s="38">
        <f t="shared" si="33"/>
        <v>-0.62508747662497199</v>
      </c>
      <c r="R291" s="38">
        <f t="shared" si="34"/>
        <v>-0.67940196840061218</v>
      </c>
      <c r="S291" s="23"/>
      <c r="T291" s="33"/>
      <c r="U291" s="145">
        <v>925</v>
      </c>
      <c r="V291" s="134" t="s">
        <v>322</v>
      </c>
      <c r="W291" s="130">
        <v>3522</v>
      </c>
      <c r="X291" s="149">
        <v>2268.350402157595</v>
      </c>
      <c r="Y291" s="125">
        <v>217.80203794475085</v>
      </c>
      <c r="Z291" s="146">
        <v>2486.1524401023457</v>
      </c>
      <c r="AA291" s="151">
        <v>16.208120386144238</v>
      </c>
      <c r="AB291" s="148">
        <v>730.66946692410943</v>
      </c>
      <c r="AC291" s="154">
        <f t="shared" si="30"/>
        <v>3233.0300274125993</v>
      </c>
    </row>
    <row r="292" spans="1:29" ht="18.75">
      <c r="A292" s="133">
        <v>927</v>
      </c>
      <c r="B292" s="134" t="s">
        <v>323</v>
      </c>
      <c r="C292" s="130">
        <v>29239</v>
      </c>
      <c r="D292" s="124">
        <v>529.27801908410004</v>
      </c>
      <c r="E292" s="137">
        <v>499.06888060467185</v>
      </c>
      <c r="F292" s="140">
        <v>-0.19005437942474093</v>
      </c>
      <c r="G292" s="139">
        <v>30.399192858852903</v>
      </c>
      <c r="H292" s="125">
        <v>126.38783816135982</v>
      </c>
      <c r="I292" s="126">
        <v>655.66589144635589</v>
      </c>
      <c r="J292" s="129">
        <v>-112.79811211053729</v>
      </c>
      <c r="K292" s="130">
        <v>143.23339873266198</v>
      </c>
      <c r="L292" s="127">
        <f t="shared" si="29"/>
        <v>686.10117806848052</v>
      </c>
      <c r="M292" s="152">
        <v>1</v>
      </c>
      <c r="N292" s="65">
        <f t="shared" si="31"/>
        <v>-550.19418664967793</v>
      </c>
      <c r="O292" s="66">
        <f t="shared" si="32"/>
        <v>-0.44503457858964568</v>
      </c>
      <c r="P292" s="31"/>
      <c r="Q292" s="38">
        <f t="shared" si="33"/>
        <v>-0.25584572714228193</v>
      </c>
      <c r="R292" s="38">
        <f t="shared" si="34"/>
        <v>-0.69310774420401966</v>
      </c>
      <c r="S292" s="23"/>
      <c r="T292" s="33"/>
      <c r="U292" s="145">
        <v>927</v>
      </c>
      <c r="V292" s="134" t="s">
        <v>323</v>
      </c>
      <c r="W292" s="130">
        <v>29160</v>
      </c>
      <c r="X292" s="149">
        <v>916.52747823376421</v>
      </c>
      <c r="Y292" s="125">
        <v>-35.438817775694233</v>
      </c>
      <c r="Z292" s="146">
        <v>881.08866045806997</v>
      </c>
      <c r="AA292" s="150">
        <v>-111.51539780521261</v>
      </c>
      <c r="AB292" s="148">
        <v>466.72210206530104</v>
      </c>
      <c r="AC292" s="154">
        <f t="shared" si="30"/>
        <v>1236.2953647181585</v>
      </c>
    </row>
    <row r="293" spans="1:29" ht="18.75">
      <c r="A293" s="133">
        <v>931</v>
      </c>
      <c r="B293" s="134" t="s">
        <v>324</v>
      </c>
      <c r="C293" s="130">
        <v>6070</v>
      </c>
      <c r="D293" s="124">
        <v>1102.3571663920923</v>
      </c>
      <c r="E293" s="137">
        <v>130.16836902800659</v>
      </c>
      <c r="F293" s="140">
        <v>574.2220757825371</v>
      </c>
      <c r="G293" s="139">
        <v>397.9667215815486</v>
      </c>
      <c r="H293" s="125">
        <v>304.49884678747941</v>
      </c>
      <c r="I293" s="126">
        <v>1406.8560131795716</v>
      </c>
      <c r="J293" s="129">
        <v>5.1357495881383857</v>
      </c>
      <c r="K293" s="130">
        <v>216.31185596404325</v>
      </c>
      <c r="L293" s="127">
        <f t="shared" si="29"/>
        <v>1628.3036187317532</v>
      </c>
      <c r="M293" s="152">
        <v>13</v>
      </c>
      <c r="N293" s="65">
        <f t="shared" si="31"/>
        <v>-2920.5258514463303</v>
      </c>
      <c r="O293" s="66">
        <f t="shared" si="32"/>
        <v>-0.64203898400526194</v>
      </c>
      <c r="P293" s="31"/>
      <c r="Q293" s="38">
        <f t="shared" si="33"/>
        <v>-0.63311013901449498</v>
      </c>
      <c r="R293" s="38">
        <f t="shared" si="34"/>
        <v>-0.69535433883519526</v>
      </c>
      <c r="S293" s="23"/>
      <c r="T293" s="33"/>
      <c r="U293" s="145">
        <v>931</v>
      </c>
      <c r="V293" s="134" t="s">
        <v>324</v>
      </c>
      <c r="W293" s="130">
        <v>6097</v>
      </c>
      <c r="X293" s="149">
        <v>3021.9626726652191</v>
      </c>
      <c r="Y293" s="125">
        <v>812.58323002232726</v>
      </c>
      <c r="Z293" s="146">
        <v>3834.545902687546</v>
      </c>
      <c r="AA293" s="151">
        <v>4.2394620305068065</v>
      </c>
      <c r="AB293" s="148">
        <v>710.04410546003032</v>
      </c>
      <c r="AC293" s="154">
        <f t="shared" si="30"/>
        <v>4548.8294701780833</v>
      </c>
    </row>
    <row r="294" spans="1:29" ht="18.75">
      <c r="A294" s="133">
        <v>934</v>
      </c>
      <c r="B294" s="134" t="s">
        <v>325</v>
      </c>
      <c r="C294" s="130">
        <v>2756</v>
      </c>
      <c r="D294" s="124">
        <v>267.25979680696662</v>
      </c>
      <c r="E294" s="137">
        <v>130.01306240928884</v>
      </c>
      <c r="F294" s="140">
        <v>122.02830188679245</v>
      </c>
      <c r="G294" s="139">
        <v>15.218432510885341</v>
      </c>
      <c r="H294" s="125">
        <v>453.58817126269957</v>
      </c>
      <c r="I294" s="126">
        <v>720.84796806966619</v>
      </c>
      <c r="J294" s="129">
        <v>-281.78955007256894</v>
      </c>
      <c r="K294" s="130">
        <v>205.211788898066</v>
      </c>
      <c r="L294" s="127">
        <f t="shared" si="29"/>
        <v>644.27020689516326</v>
      </c>
      <c r="M294" s="152">
        <v>14</v>
      </c>
      <c r="N294" s="65">
        <f t="shared" si="31"/>
        <v>-2630.7574172423938</v>
      </c>
      <c r="O294" s="66">
        <f t="shared" si="32"/>
        <v>-0.80327793202513065</v>
      </c>
      <c r="P294" s="31"/>
      <c r="Q294" s="38">
        <f t="shared" si="33"/>
        <v>-0.75095893745654707</v>
      </c>
      <c r="R294" s="38">
        <f t="shared" si="34"/>
        <v>-0.68535877511631482</v>
      </c>
      <c r="S294" s="23"/>
      <c r="T294" s="33"/>
      <c r="U294" s="145">
        <v>934</v>
      </c>
      <c r="V294" s="134" t="s">
        <v>325</v>
      </c>
      <c r="W294" s="130">
        <v>2784</v>
      </c>
      <c r="X294" s="149">
        <v>2120.6142748470102</v>
      </c>
      <c r="Y294" s="125">
        <v>773.88015393375292</v>
      </c>
      <c r="Z294" s="146">
        <v>2894.494428780763</v>
      </c>
      <c r="AA294" s="150">
        <v>-271.67564655172413</v>
      </c>
      <c r="AB294" s="148">
        <v>652.20884190851837</v>
      </c>
      <c r="AC294" s="154">
        <f t="shared" si="30"/>
        <v>3275.0276241375573</v>
      </c>
    </row>
    <row r="295" spans="1:29" ht="18.75">
      <c r="A295" s="133">
        <v>935</v>
      </c>
      <c r="B295" s="134" t="s">
        <v>326</v>
      </c>
      <c r="C295" s="130">
        <v>3040</v>
      </c>
      <c r="D295" s="124">
        <v>230.19967105263157</v>
      </c>
      <c r="E295" s="137">
        <v>90.992434210526312</v>
      </c>
      <c r="F295" s="140">
        <v>55.463157894736845</v>
      </c>
      <c r="G295" s="139">
        <v>83.744078947368422</v>
      </c>
      <c r="H295" s="125">
        <v>294.96907894736842</v>
      </c>
      <c r="I295" s="126">
        <v>525.16875000000005</v>
      </c>
      <c r="J295" s="129">
        <v>20.479605263157893</v>
      </c>
      <c r="K295" s="130">
        <v>208.0933710085493</v>
      </c>
      <c r="L295" s="127">
        <f t="shared" si="29"/>
        <v>753.74172627170719</v>
      </c>
      <c r="M295" s="152">
        <v>8</v>
      </c>
      <c r="N295" s="65">
        <f t="shared" si="31"/>
        <v>-2598.466602272335</v>
      </c>
      <c r="O295" s="66">
        <f t="shared" si="32"/>
        <v>-0.7751506910075967</v>
      </c>
      <c r="P295" s="31"/>
      <c r="Q295" s="38">
        <f t="shared" si="33"/>
        <v>-0.80359688770993654</v>
      </c>
      <c r="R295" s="38">
        <f t="shared" si="34"/>
        <v>-0.68967322109000695</v>
      </c>
      <c r="S295" s="23"/>
      <c r="T295" s="33"/>
      <c r="U295" s="145">
        <v>935</v>
      </c>
      <c r="V295" s="134" t="s">
        <v>326</v>
      </c>
      <c r="W295" s="130">
        <v>3087</v>
      </c>
      <c r="X295" s="149">
        <v>1953.2869842081534</v>
      </c>
      <c r="Y295" s="125">
        <v>720.64594830255885</v>
      </c>
      <c r="Z295" s="146">
        <v>2673.9329325107124</v>
      </c>
      <c r="AA295" s="151">
        <v>7.7133138969873665</v>
      </c>
      <c r="AB295" s="148">
        <v>670.56208213634238</v>
      </c>
      <c r="AC295" s="154">
        <f t="shared" si="30"/>
        <v>3352.2083285440422</v>
      </c>
    </row>
    <row r="296" spans="1:29" ht="18.75">
      <c r="A296" s="133">
        <v>936</v>
      </c>
      <c r="B296" s="134" t="s">
        <v>327</v>
      </c>
      <c r="C296" s="130">
        <v>6465</v>
      </c>
      <c r="D296" s="124">
        <v>612.83619489559169</v>
      </c>
      <c r="E296" s="137">
        <v>106.89156999226604</v>
      </c>
      <c r="F296" s="140">
        <v>333.14911059551429</v>
      </c>
      <c r="G296" s="139">
        <v>172.79551430781129</v>
      </c>
      <c r="H296" s="125">
        <v>256.97432327919569</v>
      </c>
      <c r="I296" s="126">
        <v>869.81051817478726</v>
      </c>
      <c r="J296" s="129">
        <v>110.56999226604795</v>
      </c>
      <c r="K296" s="130">
        <v>220.20504617921583</v>
      </c>
      <c r="L296" s="127">
        <f t="shared" si="29"/>
        <v>1200.585556620051</v>
      </c>
      <c r="M296" s="152">
        <v>6</v>
      </c>
      <c r="N296" s="65">
        <f t="shared" si="31"/>
        <v>-3073.9296092099548</v>
      </c>
      <c r="O296" s="66">
        <f t="shared" si="32"/>
        <v>-0.71912941935090158</v>
      </c>
      <c r="P296" s="31"/>
      <c r="Q296" s="38">
        <f t="shared" si="33"/>
        <v>-0.7500443455361212</v>
      </c>
      <c r="R296" s="38">
        <f t="shared" si="34"/>
        <v>-0.68708587360394691</v>
      </c>
      <c r="S296" s="23"/>
      <c r="T296" s="33"/>
      <c r="U296" s="145">
        <v>936</v>
      </c>
      <c r="V296" s="134" t="s">
        <v>327</v>
      </c>
      <c r="W296" s="130">
        <v>6510</v>
      </c>
      <c r="X296" s="149">
        <v>2800.7538719631257</v>
      </c>
      <c r="Y296" s="125">
        <v>679.10546564783488</v>
      </c>
      <c r="Z296" s="146">
        <v>3479.8593376109607</v>
      </c>
      <c r="AA296" s="150">
        <v>90.932258064516134</v>
      </c>
      <c r="AB296" s="148">
        <v>703.72357015452849</v>
      </c>
      <c r="AC296" s="154">
        <f t="shared" si="30"/>
        <v>4274.5151658300056</v>
      </c>
    </row>
    <row r="297" spans="1:29" ht="18.75">
      <c r="A297" s="133">
        <v>946</v>
      </c>
      <c r="B297" s="134" t="s">
        <v>328</v>
      </c>
      <c r="C297" s="130">
        <v>6376</v>
      </c>
      <c r="D297" s="124">
        <v>781.20153701380173</v>
      </c>
      <c r="E297" s="137">
        <v>768.73164993726471</v>
      </c>
      <c r="F297" s="140">
        <v>-20.250941028858218</v>
      </c>
      <c r="G297" s="139">
        <v>32.720828105395235</v>
      </c>
      <c r="H297" s="125">
        <v>317.60633626097865</v>
      </c>
      <c r="I297" s="126">
        <v>1098.8080301129235</v>
      </c>
      <c r="J297" s="129">
        <v>92.697145545796744</v>
      </c>
      <c r="K297" s="130">
        <v>216.47092137910403</v>
      </c>
      <c r="L297" s="127">
        <f t="shared" si="29"/>
        <v>1407.9760970378243</v>
      </c>
      <c r="M297" s="152">
        <v>15</v>
      </c>
      <c r="N297" s="65">
        <f t="shared" si="31"/>
        <v>-2142.55965044496</v>
      </c>
      <c r="O297" s="66">
        <f t="shared" si="32"/>
        <v>-0.60344686065024578</v>
      </c>
      <c r="P297" s="31"/>
      <c r="Q297" s="38">
        <f t="shared" si="33"/>
        <v>-0.6000861682143499</v>
      </c>
      <c r="R297" s="38">
        <f t="shared" si="34"/>
        <v>-0.687806345538855</v>
      </c>
      <c r="S297" s="23"/>
      <c r="T297" s="33"/>
      <c r="U297" s="145">
        <v>946</v>
      </c>
      <c r="V297" s="134" t="s">
        <v>328</v>
      </c>
      <c r="W297" s="130">
        <v>6388</v>
      </c>
      <c r="X297" s="149">
        <v>2086.913731111264</v>
      </c>
      <c r="Y297" s="125">
        <v>660.69823621342175</v>
      </c>
      <c r="Z297" s="146">
        <v>2747.6119673246858</v>
      </c>
      <c r="AA297" s="151">
        <v>109.5371008140263</v>
      </c>
      <c r="AB297" s="148">
        <v>693.38667934407226</v>
      </c>
      <c r="AC297" s="154">
        <f t="shared" si="30"/>
        <v>3550.5357474827842</v>
      </c>
    </row>
    <row r="298" spans="1:29" ht="18.75">
      <c r="A298" s="133">
        <v>976</v>
      </c>
      <c r="B298" s="134" t="s">
        <v>329</v>
      </c>
      <c r="C298" s="130">
        <v>3830</v>
      </c>
      <c r="D298" s="124">
        <v>741.52193211488247</v>
      </c>
      <c r="E298" s="137">
        <v>454.17362924281986</v>
      </c>
      <c r="F298" s="140">
        <v>186.68120104438643</v>
      </c>
      <c r="G298" s="139">
        <v>100.66710182767623</v>
      </c>
      <c r="H298" s="125">
        <v>519.16971279373365</v>
      </c>
      <c r="I298" s="126">
        <v>1260.6919060052219</v>
      </c>
      <c r="J298" s="129">
        <v>-181.68250652741514</v>
      </c>
      <c r="K298" s="130">
        <v>216.61125440035599</v>
      </c>
      <c r="L298" s="127">
        <f t="shared" si="29"/>
        <v>1295.6206538781628</v>
      </c>
      <c r="M298" s="152">
        <v>19</v>
      </c>
      <c r="N298" s="65">
        <f t="shared" si="31"/>
        <v>-4021.0360301119244</v>
      </c>
      <c r="O298" s="66">
        <f t="shared" si="32"/>
        <v>-0.75630913732315419</v>
      </c>
      <c r="P298" s="31"/>
      <c r="Q298" s="38">
        <f t="shared" si="33"/>
        <v>-0.73220869725119853</v>
      </c>
      <c r="R298" s="38">
        <f t="shared" si="34"/>
        <v>-0.68577080010460179</v>
      </c>
      <c r="S298" s="23"/>
      <c r="T298" s="33"/>
      <c r="U298" s="145">
        <v>976</v>
      </c>
      <c r="V298" s="134" t="s">
        <v>329</v>
      </c>
      <c r="W298" s="130">
        <v>3890</v>
      </c>
      <c r="X298" s="149">
        <v>3839.8974756623697</v>
      </c>
      <c r="Y298" s="125">
        <v>867.84281711255812</v>
      </c>
      <c r="Z298" s="146">
        <v>4707.7402927749281</v>
      </c>
      <c r="AA298" s="150">
        <v>-80.425192802056557</v>
      </c>
      <c r="AB298" s="148">
        <v>689.34158401721527</v>
      </c>
      <c r="AC298" s="154">
        <f t="shared" si="30"/>
        <v>5316.656683990087</v>
      </c>
    </row>
    <row r="299" spans="1:29" ht="18.75">
      <c r="A299" s="133">
        <v>977</v>
      </c>
      <c r="B299" s="134" t="s">
        <v>330</v>
      </c>
      <c r="C299" s="130">
        <v>15357</v>
      </c>
      <c r="D299" s="124">
        <v>628.61978250960476</v>
      </c>
      <c r="E299" s="137">
        <v>650.40626424431855</v>
      </c>
      <c r="F299" s="140">
        <v>1.3039656182848212</v>
      </c>
      <c r="G299" s="139">
        <v>-23.090447352998634</v>
      </c>
      <c r="H299" s="125">
        <v>425.49807905189817</v>
      </c>
      <c r="I299" s="126">
        <v>1054.1178615615029</v>
      </c>
      <c r="J299" s="129">
        <v>11.905710750797683</v>
      </c>
      <c r="K299" s="130">
        <v>158.55231692829159</v>
      </c>
      <c r="L299" s="127">
        <f t="shared" si="29"/>
        <v>1224.575889240592</v>
      </c>
      <c r="M299" s="152">
        <v>17</v>
      </c>
      <c r="N299" s="65">
        <f t="shared" si="31"/>
        <v>-1916.501325020593</v>
      </c>
      <c r="O299" s="66">
        <f t="shared" si="32"/>
        <v>-0.6101414241965315</v>
      </c>
      <c r="P299" s="31"/>
      <c r="Q299" s="38">
        <f t="shared" si="33"/>
        <v>-0.59557743304594002</v>
      </c>
      <c r="R299" s="38">
        <f t="shared" si="34"/>
        <v>-0.69641248604766814</v>
      </c>
      <c r="S299" s="23"/>
      <c r="T299" s="33"/>
      <c r="U299" s="145">
        <v>977</v>
      </c>
      <c r="V299" s="134" t="s">
        <v>330</v>
      </c>
      <c r="W299" s="130">
        <v>15304</v>
      </c>
      <c r="X299" s="149">
        <v>1915.4705124135226</v>
      </c>
      <c r="Y299" s="125">
        <v>691.00585091277128</v>
      </c>
      <c r="Z299" s="146">
        <v>2606.4763633262937</v>
      </c>
      <c r="AA299" s="151">
        <v>12.33853894406691</v>
      </c>
      <c r="AB299" s="148">
        <v>522.26231199082463</v>
      </c>
      <c r="AC299" s="154">
        <f t="shared" si="30"/>
        <v>3141.077214261185</v>
      </c>
    </row>
    <row r="300" spans="1:29" ht="18.75">
      <c r="A300" s="133">
        <v>980</v>
      </c>
      <c r="B300" s="134" t="s">
        <v>331</v>
      </c>
      <c r="C300" s="130">
        <v>33533</v>
      </c>
      <c r="D300" s="124">
        <v>602.61002594459194</v>
      </c>
      <c r="E300" s="137">
        <v>651.22708973250235</v>
      </c>
      <c r="F300" s="140">
        <v>-12.963468821757672</v>
      </c>
      <c r="G300" s="139">
        <v>-35.653594966152745</v>
      </c>
      <c r="H300" s="125">
        <v>197.9971073271106</v>
      </c>
      <c r="I300" s="126">
        <v>800.60713327170254</v>
      </c>
      <c r="J300" s="129">
        <v>-114.38040139564012</v>
      </c>
      <c r="K300" s="130">
        <v>128.8561839753859</v>
      </c>
      <c r="L300" s="127">
        <f t="shared" si="29"/>
        <v>815.08291585144832</v>
      </c>
      <c r="M300" s="152">
        <v>6</v>
      </c>
      <c r="N300" s="65">
        <f t="shared" si="31"/>
        <v>-764.52612623564244</v>
      </c>
      <c r="O300" s="66">
        <f t="shared" si="32"/>
        <v>-0.48399705614846106</v>
      </c>
      <c r="P300" s="31"/>
      <c r="Q300" s="38">
        <f t="shared" si="33"/>
        <v>-0.36354108711142408</v>
      </c>
      <c r="R300" s="38">
        <f t="shared" si="34"/>
        <v>-0.69966780887272828</v>
      </c>
      <c r="S300" s="23"/>
      <c r="T300" s="33"/>
      <c r="U300" s="145">
        <v>980</v>
      </c>
      <c r="V300" s="134" t="s">
        <v>331</v>
      </c>
      <c r="W300" s="130">
        <v>33352</v>
      </c>
      <c r="X300" s="149">
        <v>1037.885522499646</v>
      </c>
      <c r="Y300" s="125">
        <v>220.02306682018659</v>
      </c>
      <c r="Z300" s="146">
        <v>1257.9085893198323</v>
      </c>
      <c r="AA300" s="150">
        <v>-107.34507675701607</v>
      </c>
      <c r="AB300" s="148">
        <v>429.04552952427451</v>
      </c>
      <c r="AC300" s="154">
        <f t="shared" si="30"/>
        <v>1579.6090420870908</v>
      </c>
    </row>
    <row r="301" spans="1:29" ht="18.75">
      <c r="A301" s="133">
        <v>981</v>
      </c>
      <c r="B301" s="134" t="s">
        <v>332</v>
      </c>
      <c r="C301" s="130">
        <v>2282</v>
      </c>
      <c r="D301" s="124">
        <v>297.85188431200703</v>
      </c>
      <c r="E301" s="137">
        <v>-3.4211218229623137</v>
      </c>
      <c r="F301" s="140">
        <v>199.66652059596845</v>
      </c>
      <c r="G301" s="139">
        <v>101.60648553900087</v>
      </c>
      <c r="H301" s="125">
        <v>512.75153374233128</v>
      </c>
      <c r="I301" s="126">
        <v>810.60341805433825</v>
      </c>
      <c r="J301" s="129">
        <v>-235.08326029798422</v>
      </c>
      <c r="K301" s="130">
        <v>224.50481007084008</v>
      </c>
      <c r="L301" s="127">
        <f t="shared" si="29"/>
        <v>800.02496782719413</v>
      </c>
      <c r="M301" s="152">
        <v>5</v>
      </c>
      <c r="N301" s="65">
        <f t="shared" si="31"/>
        <v>-1690.9550293021732</v>
      </c>
      <c r="O301" s="66">
        <f t="shared" si="32"/>
        <v>-0.67883123559837832</v>
      </c>
      <c r="P301" s="31"/>
      <c r="Q301" s="38">
        <f t="shared" si="33"/>
        <v>-0.59672643124516944</v>
      </c>
      <c r="R301" s="38">
        <f t="shared" si="34"/>
        <v>-0.683490041560742</v>
      </c>
      <c r="S301" s="23"/>
      <c r="T301" s="33"/>
      <c r="U301" s="145">
        <v>981</v>
      </c>
      <c r="V301" s="134" t="s">
        <v>332</v>
      </c>
      <c r="W301" s="130">
        <v>2314</v>
      </c>
      <c r="X301" s="149">
        <v>1201.7254819195527</v>
      </c>
      <c r="Y301" s="125">
        <v>808.33290241047291</v>
      </c>
      <c r="Z301" s="146">
        <v>2010.0583843300255</v>
      </c>
      <c r="AA301" s="151">
        <v>-228.39196197061366</v>
      </c>
      <c r="AB301" s="148">
        <v>709.31357476995538</v>
      </c>
      <c r="AC301" s="154">
        <f t="shared" si="30"/>
        <v>2490.9799971293673</v>
      </c>
    </row>
    <row r="302" spans="1:29" ht="18.75">
      <c r="A302" s="133">
        <v>989</v>
      </c>
      <c r="B302" s="134" t="s">
        <v>333</v>
      </c>
      <c r="C302" s="130">
        <v>5484</v>
      </c>
      <c r="D302" s="124">
        <v>-55.358679795769511</v>
      </c>
      <c r="E302" s="137">
        <v>194.47064186725018</v>
      </c>
      <c r="F302" s="140">
        <v>-156.1560904449307</v>
      </c>
      <c r="G302" s="139">
        <v>-93.673231218088986</v>
      </c>
      <c r="H302" s="125">
        <v>352.04996353026985</v>
      </c>
      <c r="I302" s="126">
        <v>296.69128373450036</v>
      </c>
      <c r="J302" s="129">
        <v>-80.618891320204227</v>
      </c>
      <c r="K302" s="130">
        <v>211.35872314780329</v>
      </c>
      <c r="L302" s="127">
        <f t="shared" si="29"/>
        <v>427.43111556209942</v>
      </c>
      <c r="M302" s="152">
        <v>14</v>
      </c>
      <c r="N302" s="65">
        <f t="shared" si="31"/>
        <v>-3194.7384036873659</v>
      </c>
      <c r="O302" s="66">
        <f t="shared" si="32"/>
        <v>-0.88199582783451125</v>
      </c>
      <c r="P302" s="31"/>
      <c r="Q302" s="38">
        <f t="shared" si="33"/>
        <v>-0.9020266161117293</v>
      </c>
      <c r="R302" s="38">
        <f t="shared" si="34"/>
        <v>-0.68905586208453273</v>
      </c>
      <c r="S302" s="23"/>
      <c r="T302" s="33"/>
      <c r="U302" s="145">
        <v>989</v>
      </c>
      <c r="V302" s="134" t="s">
        <v>333</v>
      </c>
      <c r="W302" s="130">
        <v>5522</v>
      </c>
      <c r="X302" s="149">
        <v>2248.6970417255498</v>
      </c>
      <c r="Y302" s="125">
        <v>779.58749801075669</v>
      </c>
      <c r="Z302" s="146">
        <v>3028.2845397363062</v>
      </c>
      <c r="AA302" s="150">
        <v>-85.847156827236503</v>
      </c>
      <c r="AB302" s="148">
        <v>679.73213634039598</v>
      </c>
      <c r="AC302" s="154">
        <f t="shared" si="30"/>
        <v>3622.1695192494653</v>
      </c>
    </row>
    <row r="303" spans="1:29" ht="18.75">
      <c r="A303" s="133">
        <v>992</v>
      </c>
      <c r="B303" s="134" t="s">
        <v>334</v>
      </c>
      <c r="C303" s="130">
        <v>18318</v>
      </c>
      <c r="D303" s="124">
        <v>592.227754121629</v>
      </c>
      <c r="E303" s="137">
        <v>216.10274047385084</v>
      </c>
      <c r="F303" s="141">
        <v>189.11928158095861</v>
      </c>
      <c r="G303" s="139">
        <v>187.00573206681952</v>
      </c>
      <c r="H303" s="125">
        <v>144.02756851184628</v>
      </c>
      <c r="I303" s="126">
        <v>736.25537722458785</v>
      </c>
      <c r="J303" s="129">
        <v>-47.979091603886886</v>
      </c>
      <c r="K303" s="130">
        <v>162.7861789633096</v>
      </c>
      <c r="L303" s="127">
        <f t="shared" si="29"/>
        <v>851.06246458401051</v>
      </c>
      <c r="M303" s="152">
        <v>13</v>
      </c>
      <c r="N303" s="65">
        <f t="shared" si="31"/>
        <v>-1961.7083253657586</v>
      </c>
      <c r="O303" s="66">
        <f t="shared" si="32"/>
        <v>-0.69742914437787906</v>
      </c>
      <c r="P303" s="31"/>
      <c r="Q303" s="38">
        <f t="shared" si="33"/>
        <v>-0.68318547756416192</v>
      </c>
      <c r="R303" s="38">
        <f t="shared" si="34"/>
        <v>-0.69509989027092567</v>
      </c>
      <c r="S303" s="23"/>
      <c r="T303" s="33"/>
      <c r="U303" s="145">
        <v>992</v>
      </c>
      <c r="V303" s="134" t="s">
        <v>334</v>
      </c>
      <c r="W303" s="130">
        <v>18577</v>
      </c>
      <c r="X303" s="149">
        <v>1970.447440718659</v>
      </c>
      <c r="Y303" s="125">
        <v>353.48446607609839</v>
      </c>
      <c r="Z303" s="146">
        <v>2323.9319067947577</v>
      </c>
      <c r="AA303" s="151">
        <v>-45.061150885503579</v>
      </c>
      <c r="AB303" s="148">
        <v>533.90003404051515</v>
      </c>
      <c r="AC303" s="154">
        <f t="shared" si="30"/>
        <v>2812.7707899497691</v>
      </c>
    </row>
    <row r="304" spans="1:29">
      <c r="A304" s="102"/>
      <c r="B304" s="24"/>
      <c r="C304" s="25"/>
      <c r="D304" s="26"/>
      <c r="H304" s="21"/>
      <c r="I304" s="19"/>
      <c r="J304" s="27"/>
      <c r="K304" s="22"/>
      <c r="L304" s="37"/>
      <c r="M304" s="24"/>
      <c r="U304" s="23"/>
      <c r="V304" s="24"/>
      <c r="W304" s="25"/>
      <c r="X304" s="17"/>
      <c r="Y304" s="21"/>
      <c r="Z304" s="19"/>
      <c r="AA304" s="27"/>
      <c r="AB304" s="67"/>
      <c r="AC304" s="37"/>
    </row>
    <row r="305" spans="1:29">
      <c r="A305" s="102"/>
      <c r="B305" s="24"/>
      <c r="C305" s="25"/>
      <c r="D305" s="26"/>
      <c r="H305" s="21"/>
      <c r="I305" s="19"/>
      <c r="J305" s="27"/>
      <c r="K305" s="22"/>
      <c r="L305" s="37"/>
      <c r="M305" s="24"/>
      <c r="U305" s="23"/>
      <c r="V305" s="24"/>
      <c r="W305" s="25"/>
      <c r="X305" s="17"/>
      <c r="Y305" s="21"/>
      <c r="Z305" s="19"/>
      <c r="AA305" s="27"/>
      <c r="AB305" s="67"/>
      <c r="AC305" s="37"/>
    </row>
    <row r="306" spans="1:29">
      <c r="A306" s="102"/>
      <c r="B306" s="24"/>
      <c r="C306" s="25"/>
      <c r="D306" s="26"/>
      <c r="H306" s="21"/>
      <c r="I306" s="19"/>
      <c r="J306" s="27"/>
      <c r="K306" s="22"/>
      <c r="L306" s="37"/>
      <c r="M306" s="24"/>
      <c r="U306" s="23"/>
      <c r="V306" s="24"/>
      <c r="W306" s="25"/>
      <c r="X306" s="17"/>
      <c r="Y306" s="21"/>
      <c r="Z306" s="19"/>
      <c r="AA306" s="27"/>
      <c r="AB306" s="67"/>
      <c r="AC306" s="37"/>
    </row>
    <row r="307" spans="1:29">
      <c r="A307" s="102"/>
      <c r="B307" s="24"/>
      <c r="C307" s="25"/>
      <c r="D307" s="26"/>
      <c r="H307" s="21"/>
      <c r="I307" s="19"/>
      <c r="J307" s="27"/>
      <c r="K307" s="22"/>
      <c r="L307" s="37"/>
      <c r="M307" s="24"/>
      <c r="U307" s="23"/>
      <c r="V307" s="24"/>
      <c r="W307" s="25"/>
      <c r="X307" s="17"/>
      <c r="Y307" s="21"/>
      <c r="Z307" s="19"/>
      <c r="AA307" s="27"/>
      <c r="AB307" s="22"/>
    </row>
    <row r="308" spans="1:29">
      <c r="A308" s="103"/>
      <c r="B308" s="18"/>
      <c r="C308" s="21"/>
      <c r="D308" s="26"/>
      <c r="H308" s="21"/>
      <c r="I308" s="19"/>
      <c r="J308" s="27"/>
      <c r="K308" s="22"/>
      <c r="L308" s="37"/>
      <c r="M308" s="24"/>
      <c r="U308" s="28"/>
      <c r="V308" s="18"/>
      <c r="W308" s="21"/>
      <c r="X308" s="17"/>
      <c r="Y308" s="21"/>
      <c r="Z308" s="19"/>
      <c r="AA308" s="27"/>
      <c r="AB308" s="22"/>
    </row>
    <row r="309" spans="1:29">
      <c r="A309" s="103"/>
      <c r="B309" s="18"/>
      <c r="C309" s="21"/>
      <c r="D309" s="26"/>
      <c r="H309" s="21"/>
      <c r="I309" s="18"/>
      <c r="J309" s="12"/>
      <c r="L309" s="37"/>
      <c r="M309" s="24"/>
      <c r="U309" s="28"/>
      <c r="V309" s="18"/>
      <c r="W309" s="21"/>
      <c r="X309" s="17"/>
      <c r="Y309" s="21"/>
      <c r="Z309" s="9"/>
      <c r="AA309" s="12"/>
    </row>
    <row r="310" spans="1:29">
      <c r="A310" s="103"/>
      <c r="B310" s="18"/>
      <c r="C310" s="21"/>
      <c r="D310" s="26"/>
      <c r="H310" s="21"/>
      <c r="I310" s="18"/>
      <c r="J310" s="12"/>
      <c r="L310" s="37"/>
      <c r="M310" s="24"/>
      <c r="U310" s="28"/>
      <c r="V310" s="18"/>
      <c r="W310" s="21"/>
      <c r="X310" s="17"/>
      <c r="Y310" s="21"/>
      <c r="Z310" s="9"/>
      <c r="AA310" s="12"/>
    </row>
    <row r="311" spans="1:29">
      <c r="A311" s="103"/>
      <c r="B311" s="18"/>
      <c r="C311" s="21"/>
      <c r="D311" s="26"/>
      <c r="H311" s="21"/>
      <c r="I311" s="18"/>
      <c r="J311" s="12"/>
      <c r="L311" s="37"/>
      <c r="M311" s="24"/>
      <c r="U311" s="28"/>
      <c r="V311" s="18"/>
      <c r="W311" s="21"/>
      <c r="X311" s="17"/>
      <c r="Y311" s="21"/>
      <c r="Z311" s="9"/>
      <c r="AA311" s="12"/>
    </row>
    <row r="312" spans="1:29">
      <c r="A312" s="103"/>
      <c r="B312" s="18"/>
      <c r="C312" s="21"/>
      <c r="D312" s="26"/>
      <c r="H312" s="21"/>
      <c r="I312" s="18"/>
      <c r="J312" s="12"/>
      <c r="L312" s="37"/>
      <c r="M312" s="24"/>
      <c r="U312" s="28"/>
      <c r="V312" s="18"/>
      <c r="W312" s="21"/>
      <c r="X312" s="17"/>
      <c r="Y312" s="21"/>
      <c r="Z312" s="9"/>
      <c r="AA312" s="12"/>
    </row>
    <row r="313" spans="1:29">
      <c r="A313" s="103"/>
      <c r="B313" s="18"/>
      <c r="C313" s="21"/>
      <c r="D313" s="26"/>
      <c r="H313" s="21"/>
      <c r="I313" s="18"/>
      <c r="J313" s="12"/>
      <c r="L313" s="37"/>
      <c r="M313" s="24"/>
      <c r="U313" s="28"/>
      <c r="V313" s="18"/>
      <c r="W313" s="21"/>
      <c r="X313" s="17"/>
      <c r="Y313" s="21"/>
      <c r="Z313" s="9"/>
      <c r="AA313" s="12"/>
    </row>
    <row r="314" spans="1:29">
      <c r="A314" s="103"/>
      <c r="B314" s="18"/>
      <c r="C314" s="21"/>
      <c r="D314" s="26"/>
      <c r="H314" s="21"/>
      <c r="I314" s="18"/>
      <c r="J314" s="12"/>
      <c r="L314" s="37"/>
      <c r="M314" s="24"/>
      <c r="U314" s="28"/>
      <c r="V314" s="18"/>
      <c r="W314" s="21"/>
      <c r="X314" s="17"/>
      <c r="Y314" s="21"/>
      <c r="Z314" s="9"/>
      <c r="AA314" s="12"/>
    </row>
    <row r="315" spans="1:29">
      <c r="A315" s="103"/>
      <c r="B315" s="18"/>
      <c r="C315" s="21"/>
      <c r="D315" s="26"/>
      <c r="H315" s="21"/>
      <c r="I315" s="18"/>
      <c r="J315" s="12"/>
      <c r="L315" s="37"/>
      <c r="M315" s="24"/>
      <c r="U315" s="28"/>
      <c r="V315" s="18"/>
      <c r="W315" s="21"/>
      <c r="X315" s="17"/>
      <c r="Y315" s="21"/>
      <c r="Z315" s="9"/>
      <c r="AA315" s="12"/>
    </row>
    <row r="316" spans="1:29">
      <c r="A316" s="103"/>
      <c r="B316" s="18"/>
      <c r="C316" s="21"/>
      <c r="D316" s="26"/>
      <c r="H316" s="21"/>
      <c r="I316" s="18"/>
      <c r="J316" s="12"/>
      <c r="L316" s="37"/>
      <c r="M316" s="24"/>
      <c r="U316" s="28"/>
      <c r="V316" s="18"/>
      <c r="W316" s="21"/>
      <c r="X316" s="17"/>
      <c r="Y316" s="21"/>
      <c r="Z316" s="9"/>
      <c r="AA316" s="12"/>
    </row>
    <row r="317" spans="1:29">
      <c r="A317" s="103"/>
      <c r="B317" s="18"/>
      <c r="C317" s="21"/>
      <c r="D317" s="26"/>
      <c r="H317" s="21"/>
      <c r="I317" s="18"/>
      <c r="J317" s="12"/>
      <c r="L317" s="37"/>
      <c r="M317" s="24"/>
      <c r="U317" s="28"/>
      <c r="V317" s="18"/>
      <c r="W317" s="21"/>
      <c r="X317" s="17"/>
      <c r="Y317" s="21"/>
      <c r="Z317" s="9"/>
      <c r="AA317" s="12"/>
    </row>
    <row r="318" spans="1:29">
      <c r="A318" s="101"/>
      <c r="B318" s="18"/>
      <c r="C318" s="21"/>
      <c r="D318" s="26"/>
      <c r="H318" s="21"/>
      <c r="I318" s="18"/>
      <c r="J318" s="12"/>
      <c r="L318" s="37"/>
      <c r="M318" s="24"/>
      <c r="U318" s="20"/>
      <c r="V318" s="18"/>
      <c r="W318" s="21"/>
      <c r="X318" s="17"/>
      <c r="Y318" s="21"/>
      <c r="Z318" s="9"/>
      <c r="AA318" s="12"/>
    </row>
    <row r="319" spans="1:29">
      <c r="A319" s="101"/>
      <c r="B319" s="18"/>
      <c r="C319" s="21"/>
      <c r="D319" s="26"/>
      <c r="H319" s="21"/>
      <c r="I319" s="18"/>
      <c r="J319" s="12"/>
      <c r="L319" s="37"/>
      <c r="M319" s="24"/>
      <c r="U319" s="20"/>
      <c r="V319" s="18"/>
      <c r="W319" s="21"/>
      <c r="X319" s="17"/>
      <c r="Y319" s="21"/>
      <c r="Z319" s="9"/>
      <c r="AA319" s="12"/>
    </row>
    <row r="320" spans="1:29">
      <c r="A320" s="101"/>
      <c r="B320" s="29"/>
      <c r="C320" s="21"/>
      <c r="D320" s="26"/>
      <c r="H320" s="21"/>
      <c r="I320" s="18"/>
      <c r="J320" s="12"/>
      <c r="L320" s="39"/>
      <c r="U320" s="20"/>
      <c r="V320" s="29"/>
      <c r="W320" s="21"/>
      <c r="Y320" s="21"/>
      <c r="Z320" s="9"/>
      <c r="AA320" s="12"/>
    </row>
    <row r="321" spans="1:27">
      <c r="A321" s="101"/>
      <c r="B321" s="18"/>
      <c r="C321" s="21"/>
      <c r="D321" s="26"/>
      <c r="H321" s="21"/>
      <c r="I321" s="18"/>
      <c r="J321" s="12"/>
      <c r="L321" s="39"/>
      <c r="U321" s="20"/>
      <c r="V321" s="18"/>
      <c r="W321" s="21"/>
      <c r="Y321" s="21"/>
      <c r="Z321" s="9"/>
      <c r="AA321" s="12"/>
    </row>
    <row r="322" spans="1:27">
      <c r="A322" s="101"/>
      <c r="B322" s="18"/>
      <c r="C322" s="21"/>
      <c r="D322" s="26"/>
      <c r="H322" s="21"/>
      <c r="I322" s="18"/>
      <c r="J322" s="12"/>
      <c r="L322" s="39"/>
      <c r="U322" s="20"/>
      <c r="V322" s="18"/>
      <c r="W322" s="21"/>
      <c r="Y322" s="21"/>
      <c r="Z322" s="9"/>
      <c r="AA322" s="12"/>
    </row>
    <row r="323" spans="1:27">
      <c r="A323" s="101"/>
      <c r="B323" s="18"/>
      <c r="C323" s="21"/>
      <c r="D323" s="26"/>
      <c r="H323" s="21"/>
      <c r="I323" s="18"/>
      <c r="J323" s="12"/>
      <c r="L323" s="39"/>
      <c r="U323" s="20"/>
      <c r="V323" s="18"/>
      <c r="W323" s="21"/>
      <c r="Y323" s="21"/>
      <c r="Z323" s="9"/>
      <c r="AA323" s="12"/>
    </row>
    <row r="324" spans="1:27">
      <c r="A324" s="101"/>
      <c r="B324" s="18"/>
      <c r="C324" s="21"/>
      <c r="D324" s="26"/>
      <c r="H324" s="21"/>
      <c r="I324" s="18"/>
      <c r="J324" s="12"/>
      <c r="L324" s="39"/>
      <c r="U324" s="20"/>
      <c r="V324" s="18"/>
      <c r="W324" s="21"/>
      <c r="Y324" s="21"/>
      <c r="Z324" s="9"/>
      <c r="AA324" s="12"/>
    </row>
    <row r="325" spans="1:27">
      <c r="A325" s="101"/>
      <c r="B325" s="15"/>
      <c r="C325" s="21"/>
      <c r="D325" s="26"/>
      <c r="H325" s="21"/>
      <c r="I325" s="18"/>
      <c r="J325" s="12"/>
      <c r="L325" s="39"/>
      <c r="U325" s="20"/>
      <c r="V325" s="15"/>
      <c r="W325" s="21"/>
      <c r="Y325" s="21"/>
      <c r="Z325" s="9"/>
      <c r="AA325" s="12"/>
    </row>
    <row r="326" spans="1:27">
      <c r="A326" s="104"/>
      <c r="B326" s="15"/>
      <c r="C326" s="21"/>
      <c r="D326" s="26"/>
      <c r="H326" s="21"/>
      <c r="I326" s="18"/>
      <c r="J326" s="12"/>
      <c r="L326" s="39"/>
      <c r="U326" s="30"/>
      <c r="V326" s="15"/>
      <c r="W326" s="21"/>
      <c r="Y326" s="21"/>
      <c r="Z326" s="9"/>
      <c r="AA326" s="12"/>
    </row>
    <row r="327" spans="1:27">
      <c r="A327" s="101"/>
      <c r="B327" s="18"/>
      <c r="C327" s="21"/>
      <c r="D327" s="26"/>
      <c r="H327" s="21"/>
      <c r="I327" s="18"/>
      <c r="J327" s="12"/>
      <c r="L327" s="39"/>
      <c r="U327" s="20"/>
      <c r="V327" s="18"/>
      <c r="W327" s="21"/>
      <c r="Y327" s="21"/>
      <c r="Z327" s="9"/>
      <c r="AA327" s="12"/>
    </row>
    <row r="328" spans="1:27">
      <c r="A328" s="101"/>
      <c r="B328" s="18"/>
      <c r="C328" s="21"/>
      <c r="D328" s="26"/>
      <c r="H328" s="21"/>
      <c r="I328" s="18"/>
      <c r="J328" s="12"/>
      <c r="L328" s="39"/>
      <c r="U328" s="20"/>
      <c r="V328" s="18"/>
      <c r="W328" s="21"/>
      <c r="Y328" s="21"/>
      <c r="Z328" s="9"/>
      <c r="AA328" s="12"/>
    </row>
    <row r="329" spans="1:27">
      <c r="A329" s="101"/>
      <c r="B329" s="18"/>
      <c r="C329" s="21"/>
      <c r="D329" s="26"/>
      <c r="H329" s="21"/>
      <c r="I329" s="18"/>
      <c r="J329" s="12"/>
      <c r="L329" s="39"/>
      <c r="U329" s="20"/>
      <c r="V329" s="18"/>
      <c r="W329" s="21"/>
      <c r="Y329" s="21"/>
      <c r="Z329" s="9"/>
      <c r="AA329" s="12"/>
    </row>
    <row r="330" spans="1:27">
      <c r="A330" s="104"/>
      <c r="B330" s="18"/>
      <c r="C330" s="21"/>
      <c r="D330" s="26"/>
      <c r="H330" s="21"/>
      <c r="I330" s="18"/>
      <c r="J330" s="12"/>
      <c r="L330" s="39"/>
      <c r="U330" s="30"/>
      <c r="V330" s="18"/>
      <c r="W330" s="21"/>
      <c r="Y330" s="21"/>
      <c r="Z330" s="9"/>
      <c r="AA330" s="12"/>
    </row>
    <row r="331" spans="1:27">
      <c r="A331" s="101"/>
      <c r="B331" s="18"/>
      <c r="C331" s="21"/>
      <c r="D331" s="26"/>
      <c r="H331" s="21"/>
      <c r="I331" s="18"/>
      <c r="J331" s="12"/>
      <c r="L331" s="39"/>
      <c r="U331" s="20"/>
      <c r="V331" s="18"/>
      <c r="W331" s="21"/>
      <c r="Y331" s="21"/>
      <c r="Z331" s="9"/>
      <c r="AA331" s="12"/>
    </row>
    <row r="332" spans="1:27">
      <c r="A332" s="101"/>
      <c r="B332" s="18"/>
      <c r="C332" s="21"/>
      <c r="D332" s="26"/>
      <c r="H332" s="21"/>
      <c r="I332" s="18"/>
      <c r="J332" s="12"/>
      <c r="L332" s="39"/>
      <c r="U332" s="20"/>
      <c r="V332" s="18"/>
      <c r="W332" s="21"/>
      <c r="Y332" s="21"/>
      <c r="Z332" s="9"/>
      <c r="AA332" s="12"/>
    </row>
    <row r="333" spans="1:27">
      <c r="A333" s="105"/>
      <c r="U333" s="10"/>
    </row>
    <row r="334" spans="1:27">
      <c r="A334" s="105"/>
      <c r="B334" s="11"/>
      <c r="U334" s="10"/>
      <c r="V334" s="11"/>
    </row>
  </sheetData>
  <autoFilter ref="A10:AC10" xr:uid="{A622FC95-9C57-4CB5-8D34-35F3CBB6EDE7}">
    <sortState xmlns:xlrd2="http://schemas.microsoft.com/office/spreadsheetml/2017/richdata2" ref="A11:AC303">
      <sortCondition ref="A10"/>
    </sortState>
  </autoFilter>
  <conditionalFormatting sqref="J11:K303">
    <cfRule type="cellIs" dxfId="17" priority="1" operator="lessThan">
      <formula>0</formula>
    </cfRule>
  </conditionalFormatting>
  <conditionalFormatting sqref="L10:L303">
    <cfRule type="cellIs" dxfId="16" priority="2" operator="lessThan">
      <formula>0</formula>
    </cfRule>
  </conditionalFormatting>
  <conditionalFormatting sqref="AA11:AA303">
    <cfRule type="cellIs" dxfId="15" priority="4" operator="lessThan">
      <formula>0</formula>
    </cfRule>
  </conditionalFormatting>
  <hyperlinks>
    <hyperlink ref="U5" r:id="rId1" display="Opetus- ja kulttuuritoimen valtionosuudet vuodelle 2022, OPH 21.12.2021" xr:uid="{5EC5769F-C3CF-437B-B335-2A23A8B7E554}"/>
    <hyperlink ref="U4" r:id="rId2" display="Peruspalvelujen valtionosuuksien laskentatiedot vuodelle 2022, VM/KAO 30.12.2021" xr:uid="{08425EEA-D69A-45E4-BFBD-3CD53D872108}"/>
    <hyperlink ref="A4" r:id="rId3" display="VM:n valtionosuuslaskelma 19.9.2022" xr:uid="{CE9AB8EF-C78A-43BB-B679-30E8FAE01040}"/>
    <hyperlink ref="A5" r:id="rId4" xr:uid="{1318A71B-AA1B-47F8-8DA5-5E58160C92C1}"/>
  </hyperlinks>
  <pageMargins left="0.7" right="0.7" top="0.75" bottom="0.75" header="0.3" footer="0.3"/>
  <ignoredErrors>
    <ignoredError sqref="AC10 L10 L304:L305" formulaRange="1"/>
  </ignoredErrors>
  <legacy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EAE7E-89B4-4AC3-9E1B-C11E0A313840}">
  <dimension ref="A1:G83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6.5"/>
  <cols>
    <col min="1" max="1" width="10.140625" style="485" bestFit="1" customWidth="1"/>
    <col min="2" max="2" width="11.42578125" style="485" bestFit="1" customWidth="1"/>
    <col min="3" max="3" width="12.28515625" style="485" customWidth="1"/>
    <col min="4" max="4" width="14.28515625" style="485" customWidth="1"/>
    <col min="5" max="5" width="11.42578125" style="458" customWidth="1"/>
    <col min="6" max="6" width="9.42578125" style="485" customWidth="1"/>
    <col min="7" max="7" width="7.140625" style="524" customWidth="1"/>
    <col min="8" max="16384" width="9.140625" style="485"/>
  </cols>
  <sheetData>
    <row r="1" spans="1:7" ht="23.25">
      <c r="A1" s="543" t="s">
        <v>641</v>
      </c>
      <c r="B1" s="518"/>
      <c r="C1" s="518"/>
      <c r="D1" s="518"/>
      <c r="E1" s="518"/>
      <c r="F1" s="519"/>
      <c r="G1" s="520"/>
    </row>
    <row r="2" spans="1:7">
      <c r="A2" s="532" t="s">
        <v>640</v>
      </c>
      <c r="B2" s="521"/>
      <c r="C2" s="521"/>
      <c r="D2" s="521"/>
      <c r="E2" s="533"/>
      <c r="F2" s="522"/>
      <c r="G2" s="485"/>
    </row>
    <row r="3" spans="1:7">
      <c r="A3" s="531"/>
      <c r="B3" s="521"/>
      <c r="G3" s="520"/>
    </row>
    <row r="4" spans="1:7">
      <c r="A4" s="531"/>
      <c r="B4" s="521"/>
      <c r="C4" s="521"/>
      <c r="D4" s="521"/>
      <c r="E4" s="533"/>
      <c r="F4" s="522"/>
    </row>
    <row r="5" spans="1:7">
      <c r="A5" s="531"/>
      <c r="B5" s="521"/>
      <c r="C5" s="521"/>
      <c r="D5" s="521"/>
      <c r="E5" s="533"/>
      <c r="F5" s="522"/>
    </row>
    <row r="6" spans="1:7">
      <c r="A6" s="523"/>
      <c r="B6" s="521"/>
      <c r="C6" s="521"/>
      <c r="D6" s="521"/>
      <c r="E6" s="533"/>
      <c r="F6" s="522"/>
    </row>
    <row r="7" spans="1:7">
      <c r="B7" s="521"/>
      <c r="C7" s="521"/>
      <c r="D7" s="521"/>
      <c r="E7" s="533"/>
      <c r="F7" s="522"/>
    </row>
    <row r="8" spans="1:7">
      <c r="A8" s="523"/>
      <c r="B8" s="521"/>
    </row>
    <row r="9" spans="1:7" s="458" customFormat="1" ht="33">
      <c r="A9" s="517"/>
      <c r="B9" s="533"/>
      <c r="C9" s="534" t="s">
        <v>643</v>
      </c>
      <c r="D9" s="534" t="s">
        <v>644</v>
      </c>
      <c r="E9" s="534" t="s">
        <v>645</v>
      </c>
      <c r="F9" s="535" t="s">
        <v>642</v>
      </c>
      <c r="G9" s="536"/>
    </row>
    <row r="10" spans="1:7" s="542" customFormat="1" ht="33" customHeight="1">
      <c r="A10" s="537" t="s">
        <v>433</v>
      </c>
      <c r="B10" s="538" t="s">
        <v>400</v>
      </c>
      <c r="C10" s="539">
        <v>680981</v>
      </c>
      <c r="D10" s="539">
        <v>86669555</v>
      </c>
      <c r="E10" s="539">
        <v>10000000</v>
      </c>
      <c r="F10" s="540"/>
      <c r="G10" s="541" t="s">
        <v>567</v>
      </c>
    </row>
    <row r="11" spans="1:7">
      <c r="A11" s="523" t="s">
        <v>568</v>
      </c>
      <c r="B11" s="521" t="s">
        <v>109</v>
      </c>
      <c r="C11" s="525">
        <v>1217</v>
      </c>
      <c r="D11" s="525">
        <v>500000</v>
      </c>
      <c r="E11" s="544">
        <v>243000</v>
      </c>
      <c r="F11" s="522">
        <v>200</v>
      </c>
      <c r="G11" s="526">
        <v>13</v>
      </c>
    </row>
    <row r="12" spans="1:7">
      <c r="A12" s="523" t="s">
        <v>569</v>
      </c>
      <c r="B12" s="521" t="s">
        <v>115</v>
      </c>
      <c r="C12" s="525">
        <v>1208</v>
      </c>
      <c r="D12" s="525">
        <v>500000</v>
      </c>
      <c r="E12" s="544">
        <v>242000</v>
      </c>
      <c r="F12" s="522">
        <v>200</v>
      </c>
      <c r="G12" s="526">
        <v>15</v>
      </c>
    </row>
    <row r="13" spans="1:7">
      <c r="A13" s="523" t="s">
        <v>570</v>
      </c>
      <c r="B13" s="521" t="s">
        <v>240</v>
      </c>
      <c r="C13" s="525">
        <v>4756</v>
      </c>
      <c r="D13" s="525">
        <v>1500000</v>
      </c>
      <c r="E13" s="544">
        <v>950000</v>
      </c>
      <c r="F13" s="522">
        <v>200</v>
      </c>
      <c r="G13" s="526">
        <v>17</v>
      </c>
    </row>
    <row r="14" spans="1:7">
      <c r="A14" s="523" t="s">
        <v>571</v>
      </c>
      <c r="B14" s="521" t="s">
        <v>326</v>
      </c>
      <c r="C14" s="525">
        <v>2927</v>
      </c>
      <c r="D14" s="525">
        <v>2200000</v>
      </c>
      <c r="E14" s="544">
        <v>585000</v>
      </c>
      <c r="F14" s="522">
        <v>200</v>
      </c>
      <c r="G14" s="526">
        <v>8</v>
      </c>
    </row>
    <row r="15" spans="1:7">
      <c r="A15" s="523" t="s">
        <v>572</v>
      </c>
      <c r="B15" s="521" t="s">
        <v>169</v>
      </c>
      <c r="C15" s="521">
        <v>682</v>
      </c>
      <c r="D15" s="525">
        <v>785675</v>
      </c>
      <c r="E15" s="544">
        <v>136000</v>
      </c>
      <c r="F15" s="522">
        <v>199</v>
      </c>
      <c r="G15" s="526">
        <v>16</v>
      </c>
    </row>
    <row r="16" spans="1:7">
      <c r="A16" s="523" t="s">
        <v>573</v>
      </c>
      <c r="B16" s="521" t="s">
        <v>333</v>
      </c>
      <c r="C16" s="525">
        <v>5316</v>
      </c>
      <c r="D16" s="525">
        <v>2600000</v>
      </c>
      <c r="E16" s="544">
        <v>1000000</v>
      </c>
      <c r="F16" s="522">
        <v>188</v>
      </c>
      <c r="G16" s="526">
        <v>14</v>
      </c>
    </row>
    <row r="17" spans="1:7">
      <c r="A17" s="523" t="s">
        <v>576</v>
      </c>
      <c r="B17" s="521" t="s">
        <v>64</v>
      </c>
      <c r="C17" s="525">
        <v>2531</v>
      </c>
      <c r="D17" s="525">
        <v>800000</v>
      </c>
      <c r="E17" s="544">
        <v>380000</v>
      </c>
      <c r="F17" s="522">
        <v>150</v>
      </c>
      <c r="G17" s="526">
        <v>7</v>
      </c>
    </row>
    <row r="18" spans="1:7">
      <c r="A18" s="523" t="s">
        <v>574</v>
      </c>
      <c r="B18" s="521" t="s">
        <v>186</v>
      </c>
      <c r="C18" s="525">
        <v>1055</v>
      </c>
      <c r="D18" s="525">
        <v>500000</v>
      </c>
      <c r="E18" s="544">
        <v>158000</v>
      </c>
      <c r="F18" s="522">
        <v>150</v>
      </c>
      <c r="G18" s="526">
        <v>17</v>
      </c>
    </row>
    <row r="19" spans="1:7">
      <c r="A19" s="523" t="s">
        <v>575</v>
      </c>
      <c r="B19" s="521" t="s">
        <v>191</v>
      </c>
      <c r="C19" s="525">
        <v>1430</v>
      </c>
      <c r="D19" s="525">
        <v>731400</v>
      </c>
      <c r="E19" s="544">
        <v>215000</v>
      </c>
      <c r="F19" s="522">
        <v>150</v>
      </c>
      <c r="G19" s="526">
        <v>13</v>
      </c>
    </row>
    <row r="20" spans="1:7">
      <c r="A20" s="523" t="s">
        <v>577</v>
      </c>
      <c r="B20" s="521" t="s">
        <v>126</v>
      </c>
      <c r="C20" s="525">
        <v>1749</v>
      </c>
      <c r="D20" s="525">
        <v>650000</v>
      </c>
      <c r="E20" s="544">
        <v>260000</v>
      </c>
      <c r="F20" s="522">
        <v>149</v>
      </c>
      <c r="G20" s="526">
        <v>6</v>
      </c>
    </row>
    <row r="21" spans="1:7">
      <c r="A21" s="523" t="s">
        <v>579</v>
      </c>
      <c r="B21" s="521" t="s">
        <v>251</v>
      </c>
      <c r="C21" s="525">
        <v>2933</v>
      </c>
      <c r="D21" s="525">
        <v>700000</v>
      </c>
      <c r="E21" s="544">
        <v>293000</v>
      </c>
      <c r="F21" s="522">
        <v>100</v>
      </c>
      <c r="G21" s="526">
        <v>11</v>
      </c>
    </row>
    <row r="22" spans="1:7">
      <c r="A22" s="523" t="s">
        <v>578</v>
      </c>
      <c r="B22" s="521" t="s">
        <v>312</v>
      </c>
      <c r="C22" s="525">
        <v>3615</v>
      </c>
      <c r="D22" s="525">
        <v>500000</v>
      </c>
      <c r="E22" s="544">
        <v>362000</v>
      </c>
      <c r="F22" s="522">
        <v>100</v>
      </c>
      <c r="G22" s="526">
        <v>13</v>
      </c>
    </row>
    <row r="23" spans="1:7">
      <c r="A23" s="523" t="s">
        <v>582</v>
      </c>
      <c r="B23" s="521" t="s">
        <v>196</v>
      </c>
      <c r="C23" s="525">
        <v>1715</v>
      </c>
      <c r="D23" s="525">
        <v>385000</v>
      </c>
      <c r="E23" s="544">
        <v>170000</v>
      </c>
      <c r="F23" s="522">
        <v>99</v>
      </c>
      <c r="G23" s="526">
        <v>1</v>
      </c>
    </row>
    <row r="24" spans="1:7">
      <c r="A24" s="523" t="s">
        <v>581</v>
      </c>
      <c r="B24" s="521" t="s">
        <v>273</v>
      </c>
      <c r="C24" s="525">
        <v>4837</v>
      </c>
      <c r="D24" s="525">
        <v>500000</v>
      </c>
      <c r="E24" s="544">
        <v>480000</v>
      </c>
      <c r="F24" s="522">
        <v>99</v>
      </c>
      <c r="G24" s="526">
        <v>17</v>
      </c>
    </row>
    <row r="25" spans="1:7">
      <c r="A25" s="523" t="s">
        <v>580</v>
      </c>
      <c r="B25" s="521" t="s">
        <v>305</v>
      </c>
      <c r="C25" s="525">
        <v>2313</v>
      </c>
      <c r="D25" s="525">
        <v>1000000</v>
      </c>
      <c r="E25" s="544">
        <v>230000</v>
      </c>
      <c r="F25" s="522">
        <v>99</v>
      </c>
      <c r="G25" s="526">
        <v>11</v>
      </c>
    </row>
    <row r="26" spans="1:7">
      <c r="A26" s="523" t="s">
        <v>583</v>
      </c>
      <c r="B26" s="521" t="s">
        <v>127</v>
      </c>
      <c r="C26" s="525">
        <v>1523</v>
      </c>
      <c r="D26" s="525">
        <v>200000</v>
      </c>
      <c r="E26" s="544">
        <v>150000</v>
      </c>
      <c r="F26" s="522">
        <v>98</v>
      </c>
      <c r="G26" s="526">
        <v>13</v>
      </c>
    </row>
    <row r="27" spans="1:7">
      <c r="A27" s="523" t="s">
        <v>584</v>
      </c>
      <c r="B27" s="521" t="s">
        <v>282</v>
      </c>
      <c r="C27" s="525">
        <v>10274</v>
      </c>
      <c r="D27" s="525">
        <v>3500000</v>
      </c>
      <c r="E27" s="544">
        <v>1000000</v>
      </c>
      <c r="F27" s="522">
        <v>97</v>
      </c>
      <c r="G27" s="526">
        <v>18</v>
      </c>
    </row>
    <row r="28" spans="1:7">
      <c r="A28" s="523" t="s">
        <v>585</v>
      </c>
      <c r="B28" s="521" t="s">
        <v>103</v>
      </c>
      <c r="C28" s="525">
        <v>2628</v>
      </c>
      <c r="D28" s="525">
        <v>585000</v>
      </c>
      <c r="E28" s="544">
        <v>250000</v>
      </c>
      <c r="F28" s="522">
        <v>95</v>
      </c>
      <c r="G28" s="526">
        <v>11</v>
      </c>
    </row>
    <row r="29" spans="1:7">
      <c r="A29" s="523" t="s">
        <v>586</v>
      </c>
      <c r="B29" s="521" t="s">
        <v>188</v>
      </c>
      <c r="C29" s="525">
        <v>1752</v>
      </c>
      <c r="D29" s="525">
        <v>400000</v>
      </c>
      <c r="E29" s="544">
        <v>167000</v>
      </c>
      <c r="F29" s="522">
        <v>95</v>
      </c>
      <c r="G29" s="526">
        <v>8</v>
      </c>
    </row>
    <row r="30" spans="1:7">
      <c r="A30" s="523" t="s">
        <v>588</v>
      </c>
      <c r="B30" s="521" t="s">
        <v>82</v>
      </c>
      <c r="C30" s="525">
        <v>6850</v>
      </c>
      <c r="D30" s="525">
        <v>1000000</v>
      </c>
      <c r="E30" s="544">
        <v>514000</v>
      </c>
      <c r="F30" s="522">
        <v>75</v>
      </c>
      <c r="G30" s="526">
        <v>6</v>
      </c>
    </row>
    <row r="31" spans="1:7">
      <c r="A31" s="523" t="s">
        <v>587</v>
      </c>
      <c r="B31" s="521" t="s">
        <v>204</v>
      </c>
      <c r="C31" s="525">
        <v>4695</v>
      </c>
      <c r="D31" s="525">
        <v>1400000</v>
      </c>
      <c r="E31" s="544">
        <v>350000</v>
      </c>
      <c r="F31" s="522">
        <v>75</v>
      </c>
      <c r="G31" s="526">
        <v>2</v>
      </c>
    </row>
    <row r="32" spans="1:7">
      <c r="A32" s="523" t="s">
        <v>596</v>
      </c>
      <c r="B32" s="521" t="s">
        <v>44</v>
      </c>
      <c r="C32" s="525">
        <v>10933</v>
      </c>
      <c r="D32" s="525">
        <v>1500000</v>
      </c>
      <c r="E32" s="544">
        <v>545000</v>
      </c>
      <c r="F32" s="522">
        <v>50</v>
      </c>
      <c r="G32" s="526">
        <v>14</v>
      </c>
    </row>
    <row r="33" spans="1:7">
      <c r="A33" s="523" t="s">
        <v>595</v>
      </c>
      <c r="B33" s="521" t="s">
        <v>56</v>
      </c>
      <c r="C33" s="525">
        <v>6558</v>
      </c>
      <c r="D33" s="525">
        <v>2000000</v>
      </c>
      <c r="E33" s="544">
        <v>328000</v>
      </c>
      <c r="F33" s="522">
        <v>50</v>
      </c>
      <c r="G33" s="526">
        <v>17</v>
      </c>
    </row>
    <row r="34" spans="1:7">
      <c r="A34" s="523" t="s">
        <v>589</v>
      </c>
      <c r="B34" s="521" t="s">
        <v>114</v>
      </c>
      <c r="C34" s="525">
        <v>2216</v>
      </c>
      <c r="D34" s="525">
        <v>175000</v>
      </c>
      <c r="E34" s="544">
        <v>111000</v>
      </c>
      <c r="F34" s="522">
        <v>50</v>
      </c>
      <c r="G34" s="526">
        <v>4</v>
      </c>
    </row>
    <row r="35" spans="1:7">
      <c r="A35" s="523" t="s">
        <v>597</v>
      </c>
      <c r="B35" s="521" t="s">
        <v>152</v>
      </c>
      <c r="C35" s="525">
        <v>1174</v>
      </c>
      <c r="D35" s="525">
        <v>314973</v>
      </c>
      <c r="E35" s="544">
        <v>59000</v>
      </c>
      <c r="F35" s="522">
        <v>50</v>
      </c>
      <c r="G35" s="526">
        <v>13</v>
      </c>
    </row>
    <row r="36" spans="1:7">
      <c r="A36" s="523" t="s">
        <v>592</v>
      </c>
      <c r="B36" s="521" t="s">
        <v>195</v>
      </c>
      <c r="C36" s="525">
        <v>7515</v>
      </c>
      <c r="D36" s="525">
        <v>2000000</v>
      </c>
      <c r="E36" s="544">
        <v>376000</v>
      </c>
      <c r="F36" s="522">
        <v>50</v>
      </c>
      <c r="G36" s="526">
        <v>2</v>
      </c>
    </row>
    <row r="37" spans="1:7">
      <c r="A37" s="523" t="s">
        <v>590</v>
      </c>
      <c r="B37" s="521" t="s">
        <v>234</v>
      </c>
      <c r="C37" s="525">
        <v>1781</v>
      </c>
      <c r="D37" s="525">
        <v>300000</v>
      </c>
      <c r="E37" s="544">
        <v>89000</v>
      </c>
      <c r="F37" s="522">
        <v>50</v>
      </c>
      <c r="G37" s="526">
        <v>1</v>
      </c>
    </row>
    <row r="38" spans="1:7">
      <c r="A38" s="523" t="s">
        <v>593</v>
      </c>
      <c r="B38" s="521" t="s">
        <v>256</v>
      </c>
      <c r="C38" s="525">
        <v>1164</v>
      </c>
      <c r="D38" s="525">
        <v>534215</v>
      </c>
      <c r="E38" s="544">
        <v>58000</v>
      </c>
      <c r="F38" s="522">
        <v>50</v>
      </c>
      <c r="G38" s="526">
        <v>18</v>
      </c>
    </row>
    <row r="39" spans="1:7">
      <c r="A39" s="523" t="s">
        <v>594</v>
      </c>
      <c r="B39" s="521" t="s">
        <v>296</v>
      </c>
      <c r="C39" s="525">
        <v>1412</v>
      </c>
      <c r="D39" s="525">
        <v>452552</v>
      </c>
      <c r="E39" s="544">
        <v>71000</v>
      </c>
      <c r="F39" s="522">
        <v>50</v>
      </c>
      <c r="G39" s="526">
        <v>11</v>
      </c>
    </row>
    <row r="40" spans="1:7">
      <c r="A40" s="523" t="s">
        <v>591</v>
      </c>
      <c r="B40" s="521" t="s">
        <v>309</v>
      </c>
      <c r="C40" s="525">
        <v>4568</v>
      </c>
      <c r="D40" s="525">
        <v>1200000</v>
      </c>
      <c r="E40" s="544">
        <v>228000</v>
      </c>
      <c r="F40" s="522">
        <v>50</v>
      </c>
      <c r="G40" s="526">
        <v>6</v>
      </c>
    </row>
    <row r="41" spans="1:7">
      <c r="A41" s="523" t="s">
        <v>607</v>
      </c>
      <c r="B41" s="521" t="s">
        <v>48</v>
      </c>
      <c r="C41" s="525">
        <v>16405</v>
      </c>
      <c r="D41" s="525">
        <v>2771900</v>
      </c>
      <c r="E41" s="544"/>
      <c r="F41" s="527"/>
      <c r="G41" s="526">
        <v>6</v>
      </c>
    </row>
    <row r="42" spans="1:7">
      <c r="A42" s="523" t="s">
        <v>620</v>
      </c>
      <c r="B42" s="521" t="s">
        <v>47</v>
      </c>
      <c r="C42" s="525">
        <v>3961</v>
      </c>
      <c r="D42" s="525">
        <v>640000</v>
      </c>
      <c r="E42" s="544"/>
      <c r="F42" s="527"/>
      <c r="G42" s="526">
        <v>2</v>
      </c>
    </row>
    <row r="43" spans="1:7">
      <c r="A43" s="523" t="s">
        <v>615</v>
      </c>
      <c r="B43" s="521" t="s">
        <v>52</v>
      </c>
      <c r="C43" s="525">
        <v>11184</v>
      </c>
      <c r="D43" s="525">
        <v>400000</v>
      </c>
      <c r="E43" s="544"/>
      <c r="F43" s="527"/>
      <c r="G43" s="526">
        <v>4</v>
      </c>
    </row>
    <row r="44" spans="1:7">
      <c r="A44" s="523" t="s">
        <v>628</v>
      </c>
      <c r="B44" s="521" t="s">
        <v>60</v>
      </c>
      <c r="C44" s="525">
        <v>19534</v>
      </c>
      <c r="D44" s="525">
        <v>2000000</v>
      </c>
      <c r="E44" s="544"/>
      <c r="F44" s="527"/>
      <c r="G44" s="526">
        <v>8</v>
      </c>
    </row>
    <row r="45" spans="1:7">
      <c r="A45" s="523" t="s">
        <v>602</v>
      </c>
      <c r="B45" s="521" t="s">
        <v>73</v>
      </c>
      <c r="C45" s="525">
        <v>2125</v>
      </c>
      <c r="D45" s="525">
        <v>950000</v>
      </c>
      <c r="E45" s="544"/>
      <c r="F45" s="527"/>
      <c r="G45" s="526">
        <v>5</v>
      </c>
    </row>
    <row r="46" spans="1:7">
      <c r="A46" s="523" t="s">
        <v>639</v>
      </c>
      <c r="B46" s="521" t="s">
        <v>75</v>
      </c>
      <c r="C46" s="525">
        <v>46901</v>
      </c>
      <c r="D46" s="525">
        <v>5200000</v>
      </c>
      <c r="E46" s="544"/>
      <c r="F46" s="527"/>
      <c r="G46" s="526">
        <v>1</v>
      </c>
    </row>
    <row r="47" spans="1:7">
      <c r="A47" s="523" t="s">
        <v>631</v>
      </c>
      <c r="B47" s="521" t="s">
        <v>99</v>
      </c>
      <c r="C47" s="525">
        <v>1682</v>
      </c>
      <c r="D47" s="525">
        <v>200000</v>
      </c>
      <c r="E47" s="544"/>
      <c r="F47" s="527"/>
      <c r="G47" s="526">
        <v>4</v>
      </c>
    </row>
    <row r="48" spans="1:7">
      <c r="A48" s="523" t="s">
        <v>609</v>
      </c>
      <c r="B48" s="521" t="s">
        <v>100</v>
      </c>
      <c r="C48" s="525">
        <v>19182</v>
      </c>
      <c r="D48" s="525">
        <v>2000000</v>
      </c>
      <c r="E48" s="544"/>
      <c r="F48" s="527"/>
      <c r="G48" s="526">
        <v>13</v>
      </c>
    </row>
    <row r="49" spans="1:7">
      <c r="A49" s="523" t="s">
        <v>629</v>
      </c>
      <c r="B49" s="521" t="s">
        <v>101</v>
      </c>
      <c r="C49" s="525">
        <v>46490</v>
      </c>
      <c r="D49" s="525">
        <v>1000000</v>
      </c>
      <c r="E49" s="544"/>
      <c r="F49" s="527"/>
      <c r="G49" s="526">
        <v>1</v>
      </c>
    </row>
    <row r="50" spans="1:7">
      <c r="A50" s="523" t="s">
        <v>638</v>
      </c>
      <c r="B50" s="521" t="s">
        <v>108</v>
      </c>
      <c r="C50" s="525">
        <v>12394</v>
      </c>
      <c r="D50" s="525">
        <v>1100000</v>
      </c>
      <c r="E50" s="544"/>
      <c r="F50" s="527"/>
      <c r="G50" s="526">
        <v>4</v>
      </c>
    </row>
    <row r="51" spans="1:7">
      <c r="A51" s="523" t="s">
        <v>611</v>
      </c>
      <c r="B51" s="521" t="s">
        <v>113</v>
      </c>
      <c r="C51" s="525">
        <v>3625</v>
      </c>
      <c r="D51" s="525">
        <v>770000</v>
      </c>
      <c r="E51" s="544"/>
      <c r="F51" s="527"/>
      <c r="G51" s="526">
        <v>13</v>
      </c>
    </row>
    <row r="52" spans="1:7">
      <c r="A52" s="523" t="s">
        <v>633</v>
      </c>
      <c r="B52" s="521" t="s">
        <v>116</v>
      </c>
      <c r="C52" s="525">
        <v>12618</v>
      </c>
      <c r="D52" s="525">
        <v>400000</v>
      </c>
      <c r="E52" s="544"/>
      <c r="F52" s="527"/>
      <c r="G52" s="526">
        <v>14</v>
      </c>
    </row>
    <row r="53" spans="1:7">
      <c r="A53" s="523" t="s">
        <v>613</v>
      </c>
      <c r="B53" s="521" t="s">
        <v>119</v>
      </c>
      <c r="C53" s="525">
        <v>4137</v>
      </c>
      <c r="D53" s="525">
        <v>1000000</v>
      </c>
      <c r="E53" s="544"/>
      <c r="F53" s="527"/>
      <c r="G53" s="526">
        <v>16</v>
      </c>
    </row>
    <row r="54" spans="1:7">
      <c r="A54" s="523" t="s">
        <v>637</v>
      </c>
      <c r="B54" s="521" t="s">
        <v>121</v>
      </c>
      <c r="C54" s="525">
        <v>19371</v>
      </c>
      <c r="D54" s="525">
        <v>3000000</v>
      </c>
      <c r="E54" s="544"/>
      <c r="F54" s="527"/>
      <c r="G54" s="526">
        <v>19</v>
      </c>
    </row>
    <row r="55" spans="1:7">
      <c r="A55" s="523" t="s">
        <v>623</v>
      </c>
      <c r="B55" s="521" t="s">
        <v>134</v>
      </c>
      <c r="C55" s="525">
        <v>48295</v>
      </c>
      <c r="D55" s="525">
        <v>3000000</v>
      </c>
      <c r="E55" s="544"/>
      <c r="F55" s="527"/>
      <c r="G55" s="526">
        <v>16</v>
      </c>
    </row>
    <row r="56" spans="1:7">
      <c r="A56" s="523" t="s">
        <v>630</v>
      </c>
      <c r="B56" s="521" t="s">
        <v>141</v>
      </c>
      <c r="C56" s="525">
        <v>78880</v>
      </c>
      <c r="D56" s="525">
        <v>5000000</v>
      </c>
      <c r="E56" s="544"/>
      <c r="F56" s="527"/>
      <c r="G56" s="526">
        <v>8</v>
      </c>
    </row>
    <row r="57" spans="1:7">
      <c r="A57" s="523" t="s">
        <v>608</v>
      </c>
      <c r="B57" s="521" t="s">
        <v>153</v>
      </c>
      <c r="C57" s="525">
        <v>4114</v>
      </c>
      <c r="D57" s="525">
        <v>500000</v>
      </c>
      <c r="E57" s="544"/>
      <c r="F57" s="527"/>
      <c r="G57" s="526">
        <v>7</v>
      </c>
    </row>
    <row r="58" spans="1:7">
      <c r="A58" s="523" t="s">
        <v>616</v>
      </c>
      <c r="B58" s="521" t="s">
        <v>158</v>
      </c>
      <c r="C58" s="525">
        <v>7682</v>
      </c>
      <c r="D58" s="525">
        <v>1278643</v>
      </c>
      <c r="E58" s="544"/>
      <c r="F58" s="527"/>
      <c r="G58" s="526">
        <v>15</v>
      </c>
    </row>
    <row r="59" spans="1:7">
      <c r="A59" s="523" t="s">
        <v>619</v>
      </c>
      <c r="B59" s="521" t="s">
        <v>160</v>
      </c>
      <c r="C59" s="525">
        <v>8975</v>
      </c>
      <c r="D59" s="525">
        <v>700000</v>
      </c>
      <c r="E59" s="544"/>
      <c r="F59" s="527"/>
      <c r="G59" s="526">
        <v>11</v>
      </c>
    </row>
    <row r="60" spans="1:7">
      <c r="A60" s="523" t="s">
        <v>626</v>
      </c>
      <c r="B60" s="521" t="s">
        <v>161</v>
      </c>
      <c r="C60" s="525">
        <v>2789</v>
      </c>
      <c r="D60" s="525">
        <v>813000</v>
      </c>
      <c r="E60" s="544"/>
      <c r="F60" s="527"/>
      <c r="G60" s="526">
        <v>14</v>
      </c>
    </row>
    <row r="61" spans="1:7">
      <c r="A61" s="523" t="s">
        <v>621</v>
      </c>
      <c r="B61" s="521" t="s">
        <v>165</v>
      </c>
      <c r="C61" s="525">
        <v>18762</v>
      </c>
      <c r="D61" s="525">
        <v>950000</v>
      </c>
      <c r="E61" s="544"/>
      <c r="F61" s="527"/>
      <c r="G61" s="526">
        <v>13</v>
      </c>
    </row>
    <row r="62" spans="1:7">
      <c r="A62" s="523" t="s">
        <v>635</v>
      </c>
      <c r="B62" s="521" t="s">
        <v>166</v>
      </c>
      <c r="C62" s="525">
        <v>2862</v>
      </c>
      <c r="D62" s="525">
        <v>1100000</v>
      </c>
      <c r="E62" s="544"/>
      <c r="F62" s="527"/>
      <c r="G62" s="526">
        <v>9</v>
      </c>
    </row>
    <row r="63" spans="1:7">
      <c r="A63" s="523" t="s">
        <v>598</v>
      </c>
      <c r="B63" s="521" t="s">
        <v>172</v>
      </c>
      <c r="C63" s="525">
        <v>10256</v>
      </c>
      <c r="D63" s="525">
        <v>3000000</v>
      </c>
      <c r="E63" s="544"/>
      <c r="F63" s="527"/>
      <c r="G63" s="526">
        <v>17</v>
      </c>
    </row>
    <row r="64" spans="1:7">
      <c r="A64" s="523" t="s">
        <v>618</v>
      </c>
      <c r="B64" s="521" t="s">
        <v>173</v>
      </c>
      <c r="C64" s="525">
        <v>11969</v>
      </c>
      <c r="D64" s="525">
        <v>2300000</v>
      </c>
      <c r="E64" s="544"/>
      <c r="F64" s="527"/>
      <c r="G64" s="526">
        <v>12</v>
      </c>
    </row>
    <row r="65" spans="1:7">
      <c r="A65" s="523" t="s">
        <v>632</v>
      </c>
      <c r="B65" s="521" t="s">
        <v>178</v>
      </c>
      <c r="C65" s="525">
        <v>2033</v>
      </c>
      <c r="D65" s="525">
        <v>800000</v>
      </c>
      <c r="E65" s="544"/>
      <c r="F65" s="527"/>
      <c r="G65" s="526">
        <v>17</v>
      </c>
    </row>
    <row r="66" spans="1:7">
      <c r="A66" s="523" t="s">
        <v>600</v>
      </c>
      <c r="B66" s="521" t="s">
        <v>185</v>
      </c>
      <c r="C66" s="525">
        <v>9619</v>
      </c>
      <c r="D66" s="525">
        <v>500000</v>
      </c>
      <c r="E66" s="544"/>
      <c r="F66" s="527"/>
      <c r="G66" s="526">
        <v>2</v>
      </c>
    </row>
    <row r="67" spans="1:7">
      <c r="A67" s="523" t="s">
        <v>636</v>
      </c>
      <c r="B67" s="521" t="s">
        <v>189</v>
      </c>
      <c r="C67" s="525">
        <v>51919</v>
      </c>
      <c r="D67" s="525">
        <v>3000000</v>
      </c>
      <c r="E67" s="544"/>
      <c r="F67" s="527"/>
      <c r="G67" s="526">
        <v>10</v>
      </c>
    </row>
    <row r="68" spans="1:7">
      <c r="A68" s="523" t="s">
        <v>605</v>
      </c>
      <c r="B68" s="521" t="s">
        <v>198</v>
      </c>
      <c r="C68" s="525">
        <v>5522</v>
      </c>
      <c r="D68" s="525">
        <v>1000000</v>
      </c>
      <c r="E68" s="544"/>
      <c r="F68" s="527"/>
      <c r="G68" s="526">
        <v>10</v>
      </c>
    </row>
    <row r="69" spans="1:7">
      <c r="A69" s="523" t="s">
        <v>604</v>
      </c>
      <c r="B69" s="521" t="s">
        <v>208</v>
      </c>
      <c r="C69" s="525">
        <v>15669</v>
      </c>
      <c r="D69" s="525">
        <v>1500000</v>
      </c>
      <c r="E69" s="544"/>
      <c r="F69" s="527"/>
      <c r="G69" s="526">
        <v>7</v>
      </c>
    </row>
    <row r="70" spans="1:7">
      <c r="A70" s="523" t="s">
        <v>603</v>
      </c>
      <c r="B70" s="521" t="s">
        <v>211</v>
      </c>
      <c r="C70" s="525">
        <v>6978</v>
      </c>
      <c r="D70" s="525">
        <v>1200000</v>
      </c>
      <c r="E70" s="544"/>
      <c r="F70" s="527"/>
      <c r="G70" s="526">
        <v>17</v>
      </c>
    </row>
    <row r="71" spans="1:7">
      <c r="A71" s="523" t="s">
        <v>625</v>
      </c>
      <c r="B71" s="521" t="s">
        <v>182</v>
      </c>
      <c r="C71" s="525">
        <v>14999</v>
      </c>
      <c r="D71" s="525">
        <v>1500000</v>
      </c>
      <c r="E71" s="544"/>
      <c r="F71" s="527"/>
      <c r="G71" s="526">
        <v>2</v>
      </c>
    </row>
    <row r="72" spans="1:7">
      <c r="A72" s="523" t="s">
        <v>601</v>
      </c>
      <c r="B72" s="521" t="s">
        <v>219</v>
      </c>
      <c r="C72" s="525">
        <v>2578</v>
      </c>
      <c r="D72" s="525">
        <v>700000</v>
      </c>
      <c r="E72" s="544"/>
      <c r="F72" s="527"/>
      <c r="G72" s="526">
        <v>16</v>
      </c>
    </row>
    <row r="73" spans="1:7">
      <c r="A73" s="523" t="s">
        <v>612</v>
      </c>
      <c r="B73" s="521" t="s">
        <v>221</v>
      </c>
      <c r="C73" s="525">
        <v>3596</v>
      </c>
      <c r="D73" s="525">
        <v>400000</v>
      </c>
      <c r="E73" s="544"/>
      <c r="F73" s="527"/>
      <c r="G73" s="526">
        <v>13</v>
      </c>
    </row>
    <row r="74" spans="1:7">
      <c r="A74" s="523" t="s">
        <v>610</v>
      </c>
      <c r="B74" s="521" t="s">
        <v>229</v>
      </c>
      <c r="C74" s="525">
        <v>1943</v>
      </c>
      <c r="D74" s="525">
        <v>400000</v>
      </c>
      <c r="E74" s="544"/>
      <c r="F74" s="527"/>
      <c r="G74" s="526">
        <v>4</v>
      </c>
    </row>
    <row r="75" spans="1:7">
      <c r="A75" s="523" t="s">
        <v>627</v>
      </c>
      <c r="B75" s="521" t="s">
        <v>231</v>
      </c>
      <c r="C75" s="525">
        <v>4973</v>
      </c>
      <c r="D75" s="525">
        <v>700000</v>
      </c>
      <c r="E75" s="544"/>
      <c r="F75" s="527"/>
      <c r="G75" s="526">
        <v>1</v>
      </c>
    </row>
    <row r="76" spans="1:7">
      <c r="A76" s="523" t="s">
        <v>622</v>
      </c>
      <c r="B76" s="521" t="s">
        <v>254</v>
      </c>
      <c r="C76" s="525">
        <v>2598</v>
      </c>
      <c r="D76" s="525">
        <v>500000</v>
      </c>
      <c r="E76" s="544"/>
      <c r="F76" s="527"/>
      <c r="G76" s="526">
        <v>17</v>
      </c>
    </row>
    <row r="77" spans="1:7">
      <c r="A77" s="523" t="s">
        <v>634</v>
      </c>
      <c r="B77" s="521" t="s">
        <v>261</v>
      </c>
      <c r="C77" s="525">
        <v>1902</v>
      </c>
      <c r="D77" s="525">
        <v>400000</v>
      </c>
      <c r="E77" s="544"/>
      <c r="F77" s="527"/>
      <c r="G77" s="526">
        <v>12</v>
      </c>
    </row>
    <row r="78" spans="1:7">
      <c r="A78" s="523" t="s">
        <v>614</v>
      </c>
      <c r="B78" s="521" t="s">
        <v>277</v>
      </c>
      <c r="C78" s="525">
        <v>6158</v>
      </c>
      <c r="D78" s="525">
        <v>500000</v>
      </c>
      <c r="E78" s="544"/>
      <c r="F78" s="527"/>
      <c r="G78" s="526">
        <v>1</v>
      </c>
    </row>
    <row r="79" spans="1:7">
      <c r="A79" s="523" t="s">
        <v>599</v>
      </c>
      <c r="B79" s="521" t="s">
        <v>299</v>
      </c>
      <c r="C79" s="525">
        <v>4066</v>
      </c>
      <c r="D79" s="525">
        <v>558000</v>
      </c>
      <c r="E79" s="544"/>
      <c r="F79" s="527"/>
      <c r="G79" s="526">
        <v>12</v>
      </c>
    </row>
    <row r="80" spans="1:7">
      <c r="A80" s="523" t="s">
        <v>617</v>
      </c>
      <c r="B80" s="521" t="s">
        <v>307</v>
      </c>
      <c r="C80" s="525">
        <v>6525</v>
      </c>
      <c r="D80" s="525">
        <v>1800000</v>
      </c>
      <c r="E80" s="544"/>
      <c r="F80" s="527"/>
      <c r="G80" s="526">
        <v>17</v>
      </c>
    </row>
    <row r="81" spans="1:7">
      <c r="A81" s="523" t="s">
        <v>606</v>
      </c>
      <c r="B81" s="521" t="s">
        <v>317</v>
      </c>
      <c r="C81" s="525">
        <v>19727</v>
      </c>
      <c r="D81" s="525">
        <v>1000000</v>
      </c>
      <c r="E81" s="544"/>
      <c r="F81" s="527"/>
      <c r="G81" s="526">
        <v>11</v>
      </c>
    </row>
    <row r="82" spans="1:7">
      <c r="A82" s="523" t="s">
        <v>624</v>
      </c>
      <c r="B82" s="521" t="s">
        <v>325</v>
      </c>
      <c r="C82" s="525">
        <v>2656</v>
      </c>
      <c r="D82" s="525">
        <v>724197</v>
      </c>
      <c r="E82" s="544"/>
      <c r="F82" s="527"/>
      <c r="G82" s="526">
        <v>14</v>
      </c>
    </row>
    <row r="83" spans="1:7">
      <c r="A83" s="528"/>
      <c r="B83" s="529"/>
      <c r="C83" s="529"/>
      <c r="D83" s="529"/>
      <c r="E83" s="545"/>
      <c r="F83" s="530"/>
    </row>
  </sheetData>
  <autoFilter ref="A10:G10" xr:uid="{13EEAE7E-89B4-4AC3-9E1B-C11E0A313840}">
    <sortState xmlns:xlrd2="http://schemas.microsoft.com/office/spreadsheetml/2017/richdata2" ref="A11:G82">
      <sortCondition descending="1" ref="F10"/>
    </sortState>
  </autoFilter>
  <hyperlinks>
    <hyperlink ref="A2" r:id="rId1" display="https://vm.fi/-/vuoden-2024-harkinnanvaraista-valtionosuuden-korotusta-myonnettiin-30-kunnalle-yhteensa-kymmenen-miljoonaa-euroa" xr:uid="{E30203A8-0283-4870-9CDC-1B00419277B6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AC04E-875F-41EB-A61E-4791B4FA9F5E}">
  <dimension ref="A1:AH36"/>
  <sheetViews>
    <sheetView zoomScale="106" zoomScaleNormal="106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E15" sqref="E15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39" customWidth="1"/>
    <col min="8" max="8" width="16.7109375" style="39" customWidth="1"/>
    <col min="9" max="9" width="15" bestFit="1" customWidth="1"/>
    <col min="10" max="10" width="16.42578125" bestFit="1" customWidth="1"/>
    <col min="11" max="11" width="14.5703125" style="107" bestFit="1" customWidth="1"/>
    <col min="12" max="12" width="14.28515625" bestFit="1" customWidth="1"/>
    <col min="13" max="13" width="11.85546875" bestFit="1" customWidth="1"/>
    <col min="14" max="14" width="14.85546875" customWidth="1"/>
    <col min="15" max="15" width="14.28515625" customWidth="1"/>
    <col min="16" max="16" width="14.7109375" bestFit="1" customWidth="1"/>
    <col min="17" max="17" width="5.140625" style="196" customWidth="1"/>
    <col min="18" max="18" width="16.28515625" style="1" bestFit="1" customWidth="1"/>
    <col min="19" max="19" width="10" style="1" bestFit="1" customWidth="1"/>
    <col min="20" max="20" width="8.85546875" style="1" bestFit="1" customWidth="1"/>
    <col min="21" max="21" width="4.5703125" style="1" customWidth="1"/>
    <col min="22" max="22" width="5.5703125" style="1" customWidth="1"/>
    <col min="23" max="23" width="18" style="1" bestFit="1" customWidth="1"/>
    <col min="24" max="24" width="11.140625" style="1" customWidth="1"/>
    <col min="25" max="25" width="13.7109375" style="1" customWidth="1"/>
    <col min="26" max="26" width="11.28515625" style="1" bestFit="1" customWidth="1"/>
    <col min="27" max="27" width="15.140625" style="1" customWidth="1"/>
    <col min="28" max="28" width="14.7109375" style="1" customWidth="1"/>
    <col min="29" max="29" width="14" style="1" customWidth="1"/>
    <col min="30" max="30" width="14.140625" style="1" customWidth="1"/>
    <col min="31" max="31" width="16.42578125" style="1" customWidth="1"/>
    <col min="32" max="32" width="15.7109375" style="107" customWidth="1"/>
    <col min="33" max="33" width="12.7109375" style="1" bestFit="1" customWidth="1"/>
    <col min="34" max="34" width="13.28515625" style="1" customWidth="1"/>
    <col min="35" max="16384" width="9.140625" style="1"/>
  </cols>
  <sheetData>
    <row r="1" spans="1:34" ht="26.25">
      <c r="A1" s="346" t="s">
        <v>490</v>
      </c>
      <c r="B1" s="6"/>
      <c r="V1" s="178" t="s">
        <v>10</v>
      </c>
    </row>
    <row r="2" spans="1:34" ht="18.75">
      <c r="A2" s="345" t="s">
        <v>462</v>
      </c>
      <c r="B2" s="6"/>
      <c r="V2" s="112" t="s">
        <v>521</v>
      </c>
    </row>
    <row r="3" spans="1:34">
      <c r="A3" s="206" t="s">
        <v>11</v>
      </c>
      <c r="B3" s="50"/>
      <c r="V3" s="112" t="s">
        <v>520</v>
      </c>
    </row>
    <row r="4" spans="1:34">
      <c r="A4" s="343" t="s">
        <v>522</v>
      </c>
      <c r="B4" s="50"/>
    </row>
    <row r="5" spans="1:34">
      <c r="A5" s="113" t="s">
        <v>529</v>
      </c>
      <c r="B5" s="50"/>
    </row>
    <row r="6" spans="1:34">
      <c r="A6" s="344" t="s">
        <v>12</v>
      </c>
      <c r="B6" s="50"/>
    </row>
    <row r="7" spans="1:34">
      <c r="A7" s="344" t="s">
        <v>13</v>
      </c>
      <c r="B7" s="50"/>
    </row>
    <row r="9" spans="1:34" ht="89.25">
      <c r="A9" s="179" t="s">
        <v>488</v>
      </c>
      <c r="B9" s="179" t="s">
        <v>489</v>
      </c>
      <c r="C9" s="180" t="s">
        <v>16</v>
      </c>
      <c r="D9" s="201" t="s">
        <v>17</v>
      </c>
      <c r="E9" s="201" t="s">
        <v>18</v>
      </c>
      <c r="F9" s="180" t="s">
        <v>19</v>
      </c>
      <c r="G9" s="180" t="s">
        <v>465</v>
      </c>
      <c r="H9" s="180" t="s">
        <v>21</v>
      </c>
      <c r="I9" s="56" t="s">
        <v>22</v>
      </c>
      <c r="J9" s="56" t="s">
        <v>23</v>
      </c>
      <c r="K9" s="203" t="s">
        <v>24</v>
      </c>
      <c r="L9" s="57" t="s">
        <v>25</v>
      </c>
      <c r="M9" s="57" t="s">
        <v>26</v>
      </c>
      <c r="N9" s="57" t="s">
        <v>27</v>
      </c>
      <c r="O9" s="57" t="s">
        <v>28</v>
      </c>
      <c r="P9" s="57" t="s">
        <v>29</v>
      </c>
      <c r="Q9" s="197"/>
      <c r="R9" s="64" t="s">
        <v>32</v>
      </c>
      <c r="S9" s="64" t="s">
        <v>33</v>
      </c>
      <c r="T9" s="64" t="s">
        <v>34</v>
      </c>
      <c r="U9" s="59"/>
      <c r="V9" s="586" t="s">
        <v>488</v>
      </c>
      <c r="W9" s="586" t="s">
        <v>489</v>
      </c>
      <c r="X9" s="183" t="s">
        <v>35</v>
      </c>
      <c r="Y9" s="202" t="s">
        <v>17</v>
      </c>
      <c r="Z9" s="202" t="s">
        <v>18</v>
      </c>
      <c r="AA9" s="183" t="s">
        <v>36</v>
      </c>
      <c r="AB9" s="183" t="s">
        <v>20</v>
      </c>
      <c r="AC9" s="183" t="s">
        <v>37</v>
      </c>
      <c r="AD9" s="184" t="s">
        <v>22</v>
      </c>
      <c r="AE9" s="184" t="s">
        <v>23</v>
      </c>
      <c r="AF9" s="203" t="s">
        <v>24</v>
      </c>
      <c r="AG9" s="185" t="s">
        <v>39</v>
      </c>
      <c r="AH9" s="185" t="s">
        <v>40</v>
      </c>
    </row>
    <row r="10" spans="1:34" s="182" customFormat="1" ht="32.25" customHeight="1">
      <c r="A10" s="378"/>
      <c r="B10" s="245" t="s">
        <v>41</v>
      </c>
      <c r="C10" s="379">
        <v>5533611</v>
      </c>
      <c r="D10" s="253">
        <v>1968271463.6574786</v>
      </c>
      <c r="E10" s="253">
        <v>-309184767.73953438</v>
      </c>
      <c r="F10" s="210">
        <v>1659086695.9179451</v>
      </c>
      <c r="G10" s="210">
        <v>808485152.80636215</v>
      </c>
      <c r="H10" s="210">
        <v>2467571848.7243071</v>
      </c>
      <c r="I10" s="210">
        <v>848000000.00000107</v>
      </c>
      <c r="J10" s="210">
        <v>3315571848.724308</v>
      </c>
      <c r="K10" s="210">
        <v>65779880</v>
      </c>
      <c r="L10" s="210">
        <v>3381351728.724308</v>
      </c>
      <c r="M10" s="210">
        <v>-215806261.89769009</v>
      </c>
      <c r="N10" s="210">
        <v>3165545466.8266177</v>
      </c>
      <c r="O10" s="248">
        <v>611.05699853573151</v>
      </c>
      <c r="P10" s="210">
        <v>572.05782387425097</v>
      </c>
      <c r="Q10" s="587"/>
      <c r="R10" s="588">
        <v>-235034076.62599468</v>
      </c>
      <c r="S10" s="348">
        <v>-6.4991427706156485E-2</v>
      </c>
      <c r="T10" s="482">
        <v>-44.335047627925178</v>
      </c>
      <c r="U10" s="587"/>
      <c r="V10" s="378"/>
      <c r="W10" s="245" t="s">
        <v>41</v>
      </c>
      <c r="X10" s="210">
        <v>5517897</v>
      </c>
      <c r="Y10" s="253">
        <v>1922989257.0812922</v>
      </c>
      <c r="Z10" s="253">
        <v>591608.26900923252</v>
      </c>
      <c r="AA10" s="210">
        <v>1923580865.3503015</v>
      </c>
      <c r="AB10" s="210">
        <v>819002393</v>
      </c>
      <c r="AC10" s="210">
        <v>2742583258.3503008</v>
      </c>
      <c r="AD10" s="210">
        <v>851000000.00000095</v>
      </c>
      <c r="AE10" s="210">
        <v>3593583258.3503027</v>
      </c>
      <c r="AF10" s="210">
        <v>22802547</v>
      </c>
      <c r="AG10" s="210">
        <v>3616385805.3503027</v>
      </c>
      <c r="AH10" s="210">
        <v>655.39204616365669</v>
      </c>
    </row>
    <row r="11" spans="1:34">
      <c r="A11" s="352">
        <v>1</v>
      </c>
      <c r="B11" s="353" t="s">
        <v>482</v>
      </c>
      <c r="C11" s="217">
        <v>1733033</v>
      </c>
      <c r="D11" s="250">
        <v>891542548.73052824</v>
      </c>
      <c r="E11" s="250">
        <v>134781215.55500036</v>
      </c>
      <c r="F11" s="221">
        <v>1026323764.2855291</v>
      </c>
      <c r="G11" s="221">
        <v>-64233219.480282597</v>
      </c>
      <c r="H11" s="221">
        <v>962090544.80524635</v>
      </c>
      <c r="I11" s="221">
        <v>220602292.39542714</v>
      </c>
      <c r="J11" s="221">
        <v>1182692837.2006736</v>
      </c>
      <c r="K11" s="221">
        <v>28082525</v>
      </c>
      <c r="L11" s="221">
        <v>1210775362.2006736</v>
      </c>
      <c r="M11" s="221">
        <v>-124571080.02972007</v>
      </c>
      <c r="N11" s="221">
        <v>1086204282.1709538</v>
      </c>
      <c r="O11" s="248">
        <v>698.64530115737762</v>
      </c>
      <c r="P11" s="219">
        <v>626.76491571190729</v>
      </c>
      <c r="Q11" s="36"/>
      <c r="R11" s="270">
        <v>104413489.14668775</v>
      </c>
      <c r="S11" s="271">
        <v>9.4375530908766964E-2</v>
      </c>
      <c r="T11" s="272">
        <v>53.438897943139523</v>
      </c>
      <c r="U11" s="36"/>
      <c r="V11" s="352">
        <v>1</v>
      </c>
      <c r="W11" s="353" t="s">
        <v>482</v>
      </c>
      <c r="X11" s="221">
        <v>1714741</v>
      </c>
      <c r="Y11" s="250">
        <v>851772620.30546272</v>
      </c>
      <c r="Z11" s="250">
        <v>64557332.11197497</v>
      </c>
      <c r="AA11" s="221">
        <v>916329952.41743767</v>
      </c>
      <c r="AB11" s="221">
        <v>-57434977</v>
      </c>
      <c r="AC11" s="221">
        <v>858894975.41743767</v>
      </c>
      <c r="AD11" s="221">
        <v>220814890.63654837</v>
      </c>
      <c r="AE11" s="221">
        <v>1079709866.0539858</v>
      </c>
      <c r="AF11" s="221">
        <v>26652007</v>
      </c>
      <c r="AG11" s="221">
        <v>1106361873.0539858</v>
      </c>
      <c r="AH11" s="223">
        <v>645.20640321423809</v>
      </c>
    </row>
    <row r="12" spans="1:34">
      <c r="A12" s="215">
        <v>2</v>
      </c>
      <c r="B12" s="216" t="s">
        <v>466</v>
      </c>
      <c r="C12" s="217">
        <v>485567</v>
      </c>
      <c r="D12" s="250">
        <v>133398472.07212263</v>
      </c>
      <c r="E12" s="250">
        <v>-23405805.053772345</v>
      </c>
      <c r="F12" s="221">
        <v>109992667.01835027</v>
      </c>
      <c r="G12" s="221">
        <v>52448490.657549985</v>
      </c>
      <c r="H12" s="221">
        <v>162441157.67590028</v>
      </c>
      <c r="I12" s="221">
        <v>77201574.241311297</v>
      </c>
      <c r="J12" s="221">
        <v>239642731.91721162</v>
      </c>
      <c r="K12" s="221">
        <v>33217036</v>
      </c>
      <c r="L12" s="221">
        <v>272859767.91721165</v>
      </c>
      <c r="M12" s="221">
        <v>-6836755.4590500016</v>
      </c>
      <c r="N12" s="221">
        <v>266023012.45816159</v>
      </c>
      <c r="O12" s="248">
        <v>561.94051061380128</v>
      </c>
      <c r="P12" s="219">
        <v>547.86056807435762</v>
      </c>
      <c r="Q12" s="36"/>
      <c r="R12" s="270">
        <v>-18170053.364879191</v>
      </c>
      <c r="S12" s="271">
        <v>-6.2433647812562929E-2</v>
      </c>
      <c r="T12" s="272">
        <v>-40.011229142362595</v>
      </c>
      <c r="U12" s="36"/>
      <c r="V12" s="215">
        <v>2</v>
      </c>
      <c r="W12" s="216" t="s">
        <v>466</v>
      </c>
      <c r="X12" s="221">
        <v>483477</v>
      </c>
      <c r="Y12" s="250">
        <v>126739986.16634503</v>
      </c>
      <c r="Z12" s="250">
        <v>5371529.1962872958</v>
      </c>
      <c r="AA12" s="221">
        <v>132111515.3626323</v>
      </c>
      <c r="AB12" s="221">
        <v>57984329</v>
      </c>
      <c r="AC12" s="221">
        <v>190095844.3626323</v>
      </c>
      <c r="AD12" s="221">
        <v>77552293.919458538</v>
      </c>
      <c r="AE12" s="221">
        <v>267648138.28209087</v>
      </c>
      <c r="AF12" s="221">
        <v>23381683</v>
      </c>
      <c r="AG12" s="221">
        <v>291029821.28209084</v>
      </c>
      <c r="AH12" s="223">
        <v>601.95173975616387</v>
      </c>
    </row>
    <row r="13" spans="1:34">
      <c r="A13" s="215">
        <v>4</v>
      </c>
      <c r="B13" s="216" t="s">
        <v>467</v>
      </c>
      <c r="C13" s="217">
        <v>212556</v>
      </c>
      <c r="D13" s="250">
        <v>30999444.087609597</v>
      </c>
      <c r="E13" s="250">
        <v>-47058011.569781318</v>
      </c>
      <c r="F13" s="221">
        <v>-16058567.482171731</v>
      </c>
      <c r="G13" s="221">
        <v>49932324.162362203</v>
      </c>
      <c r="H13" s="221">
        <v>33873756.680190474</v>
      </c>
      <c r="I13" s="221">
        <v>38029593.645141147</v>
      </c>
      <c r="J13" s="221">
        <v>71903350.325331628</v>
      </c>
      <c r="K13" s="221">
        <v>-8338671</v>
      </c>
      <c r="L13" s="221">
        <v>63564679.325331628</v>
      </c>
      <c r="M13" s="221">
        <v>-5268419.4219000014</v>
      </c>
      <c r="N13" s="221">
        <v>58296259.903431624</v>
      </c>
      <c r="O13" s="248">
        <v>299.04909447548704</v>
      </c>
      <c r="P13" s="219">
        <v>274.26306433801739</v>
      </c>
      <c r="Q13" s="36"/>
      <c r="R13" s="270">
        <v>-32514836.303495601</v>
      </c>
      <c r="S13" s="271">
        <v>-0.33841590572860891</v>
      </c>
      <c r="T13" s="272">
        <v>-149.33184283966096</v>
      </c>
      <c r="U13" s="36"/>
      <c r="V13" s="215">
        <v>4</v>
      </c>
      <c r="W13" s="216" t="s">
        <v>467</v>
      </c>
      <c r="X13" s="221">
        <v>214281</v>
      </c>
      <c r="Y13" s="250">
        <v>32984371.663458411</v>
      </c>
      <c r="Z13" s="250">
        <v>-16216222.279917585</v>
      </c>
      <c r="AA13" s="221">
        <v>16768149.383540828</v>
      </c>
      <c r="AB13" s="221">
        <v>52214482</v>
      </c>
      <c r="AC13" s="221">
        <v>68982631.383540839</v>
      </c>
      <c r="AD13" s="221">
        <v>38270447.245286398</v>
      </c>
      <c r="AE13" s="221">
        <v>107253078.62882723</v>
      </c>
      <c r="AF13" s="221">
        <v>-11173563</v>
      </c>
      <c r="AG13" s="221">
        <v>96079515.628827229</v>
      </c>
      <c r="AH13" s="223">
        <v>448.380937315148</v>
      </c>
    </row>
    <row r="14" spans="1:34">
      <c r="A14" s="215">
        <v>5</v>
      </c>
      <c r="B14" s="216" t="s">
        <v>472</v>
      </c>
      <c r="C14" s="217">
        <v>169537</v>
      </c>
      <c r="D14" s="250">
        <v>29838382.843700144</v>
      </c>
      <c r="E14" s="250">
        <v>-1575761.0815706328</v>
      </c>
      <c r="F14" s="221">
        <v>28262621.762129512</v>
      </c>
      <c r="G14" s="221">
        <v>31626878.966928683</v>
      </c>
      <c r="H14" s="221">
        <v>59889500.729058206</v>
      </c>
      <c r="I14" s="221">
        <v>27379303.873253867</v>
      </c>
      <c r="J14" s="221">
        <v>87268804.602312073</v>
      </c>
      <c r="K14" s="221">
        <v>-21746687</v>
      </c>
      <c r="L14" s="221">
        <v>65522117.602312066</v>
      </c>
      <c r="M14" s="221">
        <v>-552149.86159999936</v>
      </c>
      <c r="N14" s="221">
        <v>64969967.740712076</v>
      </c>
      <c r="O14" s="248">
        <v>386.47680212763032</v>
      </c>
      <c r="P14" s="219">
        <v>383.2199917464157</v>
      </c>
      <c r="Q14" s="36"/>
      <c r="R14" s="270">
        <v>-16765178.299199544</v>
      </c>
      <c r="S14" s="271">
        <v>-0.20373957019155819</v>
      </c>
      <c r="T14" s="272">
        <v>-96.960396567602174</v>
      </c>
      <c r="U14" s="36"/>
      <c r="V14" s="215">
        <v>5</v>
      </c>
      <c r="W14" s="216" t="s">
        <v>472</v>
      </c>
      <c r="X14" s="221">
        <v>170213</v>
      </c>
      <c r="Y14" s="250">
        <v>30905085.459246472</v>
      </c>
      <c r="Z14" s="250">
        <v>13783617.475510336</v>
      </c>
      <c r="AA14" s="221">
        <v>44688702.934756815</v>
      </c>
      <c r="AB14" s="221">
        <v>32906524</v>
      </c>
      <c r="AC14" s="221">
        <v>77595226.934756801</v>
      </c>
      <c r="AD14" s="221">
        <v>27799723.966754798</v>
      </c>
      <c r="AE14" s="221">
        <v>105394950.90151161</v>
      </c>
      <c r="AF14" s="221">
        <v>-23107655</v>
      </c>
      <c r="AG14" s="221">
        <v>82287295.90151161</v>
      </c>
      <c r="AH14" s="223">
        <v>483.4371986952325</v>
      </c>
    </row>
    <row r="15" spans="1:34">
      <c r="A15" s="215">
        <v>6</v>
      </c>
      <c r="B15" s="216" t="s">
        <v>468</v>
      </c>
      <c r="C15" s="217">
        <v>532671</v>
      </c>
      <c r="D15" s="250">
        <v>117957761.09589723</v>
      </c>
      <c r="E15" s="250">
        <v>-64309120.69064457</v>
      </c>
      <c r="F15" s="221">
        <v>53648640.405252665</v>
      </c>
      <c r="G15" s="221">
        <v>67157791.519940421</v>
      </c>
      <c r="H15" s="221">
        <v>120806431.92519309</v>
      </c>
      <c r="I15" s="221">
        <v>79096079.447877362</v>
      </c>
      <c r="J15" s="221">
        <v>199902511.37307039</v>
      </c>
      <c r="K15" s="221">
        <v>59994343</v>
      </c>
      <c r="L15" s="221">
        <v>259896854.37307039</v>
      </c>
      <c r="M15" s="221">
        <v>-16251044.570379984</v>
      </c>
      <c r="N15" s="221">
        <v>243645809.80269048</v>
      </c>
      <c r="O15" s="248">
        <v>487.91252832061514</v>
      </c>
      <c r="P15" s="219">
        <v>457.40393188795798</v>
      </c>
      <c r="Q15" s="36"/>
      <c r="R15" s="270">
        <v>572307.47866943479</v>
      </c>
      <c r="S15" s="271">
        <v>2.2069159496207777E-3</v>
      </c>
      <c r="T15" s="272">
        <v>-3.7184911615262308</v>
      </c>
      <c r="U15" s="36"/>
      <c r="V15" s="215">
        <v>6</v>
      </c>
      <c r="W15" s="216" t="s">
        <v>468</v>
      </c>
      <c r="X15" s="221">
        <v>527478</v>
      </c>
      <c r="Y15" s="250">
        <v>117289794.88824208</v>
      </c>
      <c r="Z15" s="250">
        <v>-62779729.632092535</v>
      </c>
      <c r="AA15" s="221">
        <v>54510065.256149575</v>
      </c>
      <c r="AB15" s="221">
        <v>71221680</v>
      </c>
      <c r="AC15" s="221">
        <v>125731745.25614958</v>
      </c>
      <c r="AD15" s="221">
        <v>79527053.638251409</v>
      </c>
      <c r="AE15" s="221">
        <v>205258798.89440095</v>
      </c>
      <c r="AF15" s="221">
        <v>54065748</v>
      </c>
      <c r="AG15" s="221">
        <v>259324546.89440095</v>
      </c>
      <c r="AH15" s="223">
        <v>491.63101948214137</v>
      </c>
    </row>
    <row r="16" spans="1:34">
      <c r="A16" s="215">
        <v>7</v>
      </c>
      <c r="B16" s="216" t="s">
        <v>469</v>
      </c>
      <c r="C16" s="217">
        <v>204528</v>
      </c>
      <c r="D16" s="250">
        <v>31301974.628018487</v>
      </c>
      <c r="E16" s="250">
        <v>34932216.665653452</v>
      </c>
      <c r="F16" s="221">
        <v>66234191.293671928</v>
      </c>
      <c r="G16" s="221">
        <v>49627039.706460096</v>
      </c>
      <c r="H16" s="221">
        <v>115861231.00013204</v>
      </c>
      <c r="I16" s="221">
        <v>32855162.518353201</v>
      </c>
      <c r="J16" s="221">
        <v>148716393.51848522</v>
      </c>
      <c r="K16" s="221">
        <v>-15256661</v>
      </c>
      <c r="L16" s="221">
        <v>133459732.51848523</v>
      </c>
      <c r="M16" s="221">
        <v>-9429870.7325099967</v>
      </c>
      <c r="N16" s="221">
        <v>124029861.78597522</v>
      </c>
      <c r="O16" s="248">
        <v>652.52548559847662</v>
      </c>
      <c r="P16" s="219">
        <v>606.41996101255188</v>
      </c>
      <c r="Q16" s="36"/>
      <c r="R16" s="270">
        <v>-25635362.155306444</v>
      </c>
      <c r="S16" s="271">
        <v>-0.16113232282786058</v>
      </c>
      <c r="T16" s="272">
        <v>-123.0790008282296</v>
      </c>
      <c r="U16" s="36"/>
      <c r="V16" s="215">
        <v>7</v>
      </c>
      <c r="W16" s="216" t="s">
        <v>469</v>
      </c>
      <c r="X16" s="221">
        <v>205124</v>
      </c>
      <c r="Y16" s="250">
        <v>31880577.16411072</v>
      </c>
      <c r="Z16" s="250">
        <v>60323563.212868437</v>
      </c>
      <c r="AA16" s="221">
        <v>92204140.376979142</v>
      </c>
      <c r="AB16" s="221">
        <v>51169102</v>
      </c>
      <c r="AC16" s="221">
        <v>143373242.37697917</v>
      </c>
      <c r="AD16" s="221">
        <v>33068218.296812505</v>
      </c>
      <c r="AE16" s="221">
        <v>176441460.67379168</v>
      </c>
      <c r="AF16" s="221">
        <v>-17346366</v>
      </c>
      <c r="AG16" s="221">
        <v>159095094.67379168</v>
      </c>
      <c r="AH16" s="223">
        <v>775.60448642670622</v>
      </c>
    </row>
    <row r="17" spans="1:34">
      <c r="A17" s="215">
        <v>8</v>
      </c>
      <c r="B17" s="216" t="s">
        <v>470</v>
      </c>
      <c r="C17" s="217">
        <v>159488</v>
      </c>
      <c r="D17" s="250">
        <v>9419026.2543431632</v>
      </c>
      <c r="E17" s="250">
        <v>-44621007.044110529</v>
      </c>
      <c r="F17" s="221">
        <v>-35201980.789767362</v>
      </c>
      <c r="G17" s="221">
        <v>25514756.976008657</v>
      </c>
      <c r="H17" s="221">
        <v>-9687223.8137587048</v>
      </c>
      <c r="I17" s="221">
        <v>25622884.226195809</v>
      </c>
      <c r="J17" s="221">
        <v>15935660.412437106</v>
      </c>
      <c r="K17" s="221">
        <v>-11742394</v>
      </c>
      <c r="L17" s="221">
        <v>4193266.4124371056</v>
      </c>
      <c r="M17" s="221">
        <v>-1032060.9569099997</v>
      </c>
      <c r="N17" s="221">
        <v>3161205.4555271063</v>
      </c>
      <c r="O17" s="248">
        <v>26.29204963656893</v>
      </c>
      <c r="P17" s="219">
        <v>19.820961172797364</v>
      </c>
      <c r="Q17" s="36"/>
      <c r="R17" s="270">
        <v>-47589345.566563398</v>
      </c>
      <c r="S17" s="271">
        <v>-0.91902172848797958</v>
      </c>
      <c r="T17" s="272">
        <v>-294.55986886570503</v>
      </c>
      <c r="U17" s="36"/>
      <c r="V17" s="215">
        <v>8</v>
      </c>
      <c r="W17" s="216" t="s">
        <v>470</v>
      </c>
      <c r="X17" s="221">
        <v>161391</v>
      </c>
      <c r="Y17" s="250">
        <v>10172798.557087051</v>
      </c>
      <c r="Z17" s="250">
        <v>1308952.3359137953</v>
      </c>
      <c r="AA17" s="221">
        <v>11481750.893000847</v>
      </c>
      <c r="AB17" s="221">
        <v>27048339</v>
      </c>
      <c r="AC17" s="221">
        <v>38530089.893000849</v>
      </c>
      <c r="AD17" s="221">
        <v>25906418.085999656</v>
      </c>
      <c r="AE17" s="221">
        <v>64436507.979000501</v>
      </c>
      <c r="AF17" s="221">
        <v>-12653896</v>
      </c>
      <c r="AG17" s="221">
        <v>51782611.979000501</v>
      </c>
      <c r="AH17" s="223">
        <v>320.85191850227397</v>
      </c>
    </row>
    <row r="18" spans="1:34">
      <c r="A18" s="215">
        <v>9</v>
      </c>
      <c r="B18" s="216" t="s">
        <v>471</v>
      </c>
      <c r="C18" s="217">
        <v>125353</v>
      </c>
      <c r="D18" s="250">
        <v>10642841.372567635</v>
      </c>
      <c r="E18" s="250">
        <v>3910327.8332070978</v>
      </c>
      <c r="F18" s="221">
        <v>14553169.205774732</v>
      </c>
      <c r="G18" s="221">
        <v>27761988.568212632</v>
      </c>
      <c r="H18" s="221">
        <v>42315157.77398736</v>
      </c>
      <c r="I18" s="221">
        <v>20566131.995633874</v>
      </c>
      <c r="J18" s="221">
        <v>62881289.769621246</v>
      </c>
      <c r="K18" s="221">
        <v>-8764397</v>
      </c>
      <c r="L18" s="221">
        <v>54116892.769621246</v>
      </c>
      <c r="M18" s="221">
        <v>-3123977.9232799993</v>
      </c>
      <c r="N18" s="221">
        <v>50992914.846341237</v>
      </c>
      <c r="O18" s="248">
        <v>431.71597624006802</v>
      </c>
      <c r="P18" s="219">
        <v>406.79453101514315</v>
      </c>
      <c r="Q18" s="36"/>
      <c r="R18" s="270">
        <v>-13220484.815848134</v>
      </c>
      <c r="S18" s="271">
        <v>-0.19633204157776649</v>
      </c>
      <c r="T18" s="272">
        <v>-102.25420452285061</v>
      </c>
      <c r="U18" s="36"/>
      <c r="V18" s="215">
        <v>9</v>
      </c>
      <c r="W18" s="216" t="s">
        <v>471</v>
      </c>
      <c r="X18" s="221">
        <v>126107</v>
      </c>
      <c r="Y18" s="250">
        <v>10559143.313800678</v>
      </c>
      <c r="Z18" s="250">
        <v>22424447.982251354</v>
      </c>
      <c r="AA18" s="221">
        <v>32983591.296052031</v>
      </c>
      <c r="AB18" s="221">
        <v>23446999</v>
      </c>
      <c r="AC18" s="221">
        <v>56430590.296052031</v>
      </c>
      <c r="AD18" s="221">
        <v>20735466.289417353</v>
      </c>
      <c r="AE18" s="221">
        <v>77166056.585469395</v>
      </c>
      <c r="AF18" s="221">
        <v>-9828679</v>
      </c>
      <c r="AG18" s="221">
        <v>67337377.58546938</v>
      </c>
      <c r="AH18" s="223">
        <v>533.97018076291863</v>
      </c>
    </row>
    <row r="19" spans="1:34">
      <c r="A19" s="215">
        <v>10</v>
      </c>
      <c r="B19" s="216" t="s">
        <v>473</v>
      </c>
      <c r="C19" s="217">
        <v>130451</v>
      </c>
      <c r="D19" s="250">
        <v>6431331.7385001807</v>
      </c>
      <c r="E19" s="250">
        <v>-33783583.411108188</v>
      </c>
      <c r="F19" s="221">
        <v>-27352251.67260801</v>
      </c>
      <c r="G19" s="221">
        <v>34203450.038924687</v>
      </c>
      <c r="H19" s="221">
        <v>6851198.3663166668</v>
      </c>
      <c r="I19" s="221">
        <v>24897273.712019566</v>
      </c>
      <c r="J19" s="221">
        <v>31748472.078336224</v>
      </c>
      <c r="K19" s="221">
        <v>-3591553</v>
      </c>
      <c r="L19" s="221">
        <v>28156919.078336224</v>
      </c>
      <c r="M19" s="221">
        <v>-262945.76789999969</v>
      </c>
      <c r="N19" s="221">
        <v>27893973.31043623</v>
      </c>
      <c r="O19" s="248">
        <v>215.84287646960334</v>
      </c>
      <c r="P19" s="219">
        <v>213.82720953029283</v>
      </c>
      <c r="Q19" s="36"/>
      <c r="R19" s="270">
        <v>-14871290.057756163</v>
      </c>
      <c r="S19" s="271">
        <v>-0.34561722080322449</v>
      </c>
      <c r="T19" s="272">
        <v>-110.90070788198821</v>
      </c>
      <c r="U19" s="36"/>
      <c r="V19" s="215">
        <v>10</v>
      </c>
      <c r="W19" s="216" t="s">
        <v>473</v>
      </c>
      <c r="X19" s="221">
        <v>131688</v>
      </c>
      <c r="Y19" s="250">
        <v>7024227.3745747479</v>
      </c>
      <c r="Z19" s="250">
        <v>-12290592.429217154</v>
      </c>
      <c r="AA19" s="221">
        <v>-5266365.05464241</v>
      </c>
      <c r="AB19" s="221">
        <v>28330361</v>
      </c>
      <c r="AC19" s="221">
        <v>23063995.945357587</v>
      </c>
      <c r="AD19" s="221">
        <v>24975587.190734796</v>
      </c>
      <c r="AE19" s="221">
        <v>48039583.136092387</v>
      </c>
      <c r="AF19" s="221">
        <v>-5011374</v>
      </c>
      <c r="AG19" s="221">
        <v>43028209.136092387</v>
      </c>
      <c r="AH19" s="223">
        <v>326.74358435159155</v>
      </c>
    </row>
    <row r="20" spans="1:34">
      <c r="A20" s="215">
        <v>11</v>
      </c>
      <c r="B20" s="216" t="s">
        <v>474</v>
      </c>
      <c r="C20" s="217">
        <v>247689</v>
      </c>
      <c r="D20" s="250">
        <v>38048876.545674205</v>
      </c>
      <c r="E20" s="250">
        <v>-24209783.003024619</v>
      </c>
      <c r="F20" s="221">
        <v>13839093.54264958</v>
      </c>
      <c r="G20" s="221">
        <v>70639213.07349655</v>
      </c>
      <c r="H20" s="221">
        <v>84478306.616146117</v>
      </c>
      <c r="I20" s="221">
        <v>43044375.171038069</v>
      </c>
      <c r="J20" s="221">
        <v>127522681.78718418</v>
      </c>
      <c r="K20" s="221">
        <v>-7584106</v>
      </c>
      <c r="L20" s="221">
        <v>119938575.78718418</v>
      </c>
      <c r="M20" s="221">
        <v>-2075178.4657699994</v>
      </c>
      <c r="N20" s="221">
        <v>117863397.32141416</v>
      </c>
      <c r="O20" s="248">
        <v>484.23053016962473</v>
      </c>
      <c r="P20" s="219">
        <v>475.85236858081771</v>
      </c>
      <c r="Q20" s="36"/>
      <c r="R20" s="270">
        <v>-13003284.631743908</v>
      </c>
      <c r="S20" s="271">
        <v>-9.7811814809630249E-2</v>
      </c>
      <c r="T20" s="272">
        <v>-51.041875216556321</v>
      </c>
      <c r="U20" s="36"/>
      <c r="V20" s="215">
        <v>11</v>
      </c>
      <c r="W20" s="216" t="s">
        <v>474</v>
      </c>
      <c r="X20" s="221">
        <v>248363</v>
      </c>
      <c r="Y20" s="250">
        <v>37611538.791468114</v>
      </c>
      <c r="Z20" s="250">
        <v>-5715734.5003446992</v>
      </c>
      <c r="AA20" s="221">
        <v>31895804.29112342</v>
      </c>
      <c r="AB20" s="221">
        <v>67677424</v>
      </c>
      <c r="AC20" s="221">
        <v>99573228.291123435</v>
      </c>
      <c r="AD20" s="221">
        <v>43233662.127804704</v>
      </c>
      <c r="AE20" s="221">
        <v>142806890.41892806</v>
      </c>
      <c r="AF20" s="221">
        <v>-9865030</v>
      </c>
      <c r="AG20" s="221">
        <v>132941860.41892809</v>
      </c>
      <c r="AH20" s="223">
        <v>535.27240538618105</v>
      </c>
    </row>
    <row r="21" spans="1:34">
      <c r="A21" s="215">
        <v>12</v>
      </c>
      <c r="B21" s="216" t="s">
        <v>476</v>
      </c>
      <c r="C21" s="217">
        <v>162540</v>
      </c>
      <c r="D21" s="250">
        <v>33056216.64078325</v>
      </c>
      <c r="E21" s="250">
        <v>-6213488.6860629814</v>
      </c>
      <c r="F21" s="221">
        <v>26842727.954720274</v>
      </c>
      <c r="G21" s="221">
        <v>62111300.118953928</v>
      </c>
      <c r="H21" s="221">
        <v>88954028.073674187</v>
      </c>
      <c r="I21" s="221">
        <v>29368553.098435719</v>
      </c>
      <c r="J21" s="221">
        <v>118322581.1721099</v>
      </c>
      <c r="K21" s="221">
        <v>-6766334</v>
      </c>
      <c r="L21" s="221">
        <v>111556247.1721099</v>
      </c>
      <c r="M21" s="221">
        <v>-12254603.037859997</v>
      </c>
      <c r="N21" s="221">
        <v>99301644.134249911</v>
      </c>
      <c r="O21" s="248">
        <v>686.33103957247386</v>
      </c>
      <c r="P21" s="219">
        <v>610.93665641841949</v>
      </c>
      <c r="Q21" s="36"/>
      <c r="R21" s="270">
        <v>-36756590.716018826</v>
      </c>
      <c r="S21" s="271">
        <v>-0.24783148404013447</v>
      </c>
      <c r="T21" s="272">
        <v>-221.99777938459238</v>
      </c>
      <c r="U21" s="36"/>
      <c r="V21" s="215">
        <v>12</v>
      </c>
      <c r="W21" s="216" t="s">
        <v>476</v>
      </c>
      <c r="X21" s="221">
        <v>163281</v>
      </c>
      <c r="Y21" s="250">
        <v>32055545.129988499</v>
      </c>
      <c r="Z21" s="250">
        <v>34240038.410020411</v>
      </c>
      <c r="AA21" s="221">
        <v>66295583.540008895</v>
      </c>
      <c r="AB21" s="221">
        <v>61240981</v>
      </c>
      <c r="AC21" s="221">
        <v>127536564.5400089</v>
      </c>
      <c r="AD21" s="221">
        <v>29384965.348119784</v>
      </c>
      <c r="AE21" s="221">
        <v>156921529.88812873</v>
      </c>
      <c r="AF21" s="221">
        <v>-8608692</v>
      </c>
      <c r="AG21" s="221">
        <v>148312837.88812873</v>
      </c>
      <c r="AH21" s="223">
        <v>908.32881895706623</v>
      </c>
    </row>
    <row r="22" spans="1:34">
      <c r="A22" s="215">
        <v>13</v>
      </c>
      <c r="B22" s="216" t="s">
        <v>475</v>
      </c>
      <c r="C22" s="217">
        <v>272437</v>
      </c>
      <c r="D22" s="250">
        <v>69109379.880961016</v>
      </c>
      <c r="E22" s="250">
        <v>-33098625.836849023</v>
      </c>
      <c r="F22" s="221">
        <v>36010754.044111967</v>
      </c>
      <c r="G22" s="221">
        <v>78358522.115325823</v>
      </c>
      <c r="H22" s="221">
        <v>114369276.15943779</v>
      </c>
      <c r="I22" s="221">
        <v>43411169.626783617</v>
      </c>
      <c r="J22" s="221">
        <v>157780445.78622139</v>
      </c>
      <c r="K22" s="221">
        <v>-27586246</v>
      </c>
      <c r="L22" s="221">
        <v>130194199.78622141</v>
      </c>
      <c r="M22" s="221">
        <v>-11694418.065519998</v>
      </c>
      <c r="N22" s="221">
        <v>118499781.72070141</v>
      </c>
      <c r="O22" s="248">
        <v>477.88736400056314</v>
      </c>
      <c r="P22" s="219">
        <v>434.96214435154332</v>
      </c>
      <c r="Q22" s="36"/>
      <c r="R22" s="270">
        <v>-49430497.627116859</v>
      </c>
      <c r="S22" s="271">
        <v>-0.2751876459024522</v>
      </c>
      <c r="T22" s="272">
        <v>-180.84346048551879</v>
      </c>
      <c r="U22" s="36"/>
      <c r="V22" s="215">
        <v>13</v>
      </c>
      <c r="W22" s="216" t="s">
        <v>475</v>
      </c>
      <c r="X22" s="221">
        <v>272683</v>
      </c>
      <c r="Y22" s="250">
        <v>71336696.097241849</v>
      </c>
      <c r="Z22" s="250">
        <v>18609223.284609392</v>
      </c>
      <c r="AA22" s="221">
        <v>89945919.381851241</v>
      </c>
      <c r="AB22" s="221">
        <v>75130958</v>
      </c>
      <c r="AC22" s="221">
        <v>165076877.38185123</v>
      </c>
      <c r="AD22" s="221">
        <v>43682755.031486988</v>
      </c>
      <c r="AE22" s="221">
        <v>208759632.41333827</v>
      </c>
      <c r="AF22" s="221">
        <v>-29134935</v>
      </c>
      <c r="AG22" s="221">
        <v>179624697.41333827</v>
      </c>
      <c r="AH22" s="223">
        <v>658.73082448608193</v>
      </c>
    </row>
    <row r="23" spans="1:34">
      <c r="A23" s="215">
        <v>14</v>
      </c>
      <c r="B23" s="216" t="s">
        <v>483</v>
      </c>
      <c r="C23" s="217">
        <v>190774</v>
      </c>
      <c r="D23" s="250">
        <v>58408439.232803643</v>
      </c>
      <c r="E23" s="250">
        <v>-20357402.048486482</v>
      </c>
      <c r="F23" s="221">
        <v>38051037.184317172</v>
      </c>
      <c r="G23" s="221">
        <v>73539884.914994568</v>
      </c>
      <c r="H23" s="221">
        <v>111590922.09931172</v>
      </c>
      <c r="I23" s="221">
        <v>36804308.278352544</v>
      </c>
      <c r="J23" s="221">
        <v>148395230.37766433</v>
      </c>
      <c r="K23" s="221">
        <v>-4520336</v>
      </c>
      <c r="L23" s="221">
        <v>143874894.37766433</v>
      </c>
      <c r="M23" s="221">
        <v>686215.479400001</v>
      </c>
      <c r="N23" s="221">
        <v>144561109.85706428</v>
      </c>
      <c r="O23" s="248">
        <v>754.1640599749669</v>
      </c>
      <c r="P23" s="219">
        <v>757.76106732083133</v>
      </c>
      <c r="Q23" s="36"/>
      <c r="R23" s="270">
        <v>-23297151.585116923</v>
      </c>
      <c r="S23" s="271">
        <v>-0.13936033055612504</v>
      </c>
      <c r="T23" s="272">
        <v>-117.60430895517175</v>
      </c>
      <c r="U23" s="36"/>
      <c r="V23" s="215">
        <v>14</v>
      </c>
      <c r="W23" s="216" t="s">
        <v>483</v>
      </c>
      <c r="X23" s="221">
        <v>191762</v>
      </c>
      <c r="Y23" s="250">
        <v>58336680.932530463</v>
      </c>
      <c r="Z23" s="250">
        <v>4772490.9403468566</v>
      </c>
      <c r="AA23" s="221">
        <v>63109171.87287733</v>
      </c>
      <c r="AB23" s="221">
        <v>74655563</v>
      </c>
      <c r="AC23" s="221">
        <v>137764734.87287733</v>
      </c>
      <c r="AD23" s="221">
        <v>36987419.089903943</v>
      </c>
      <c r="AE23" s="221">
        <v>174752153.96278125</v>
      </c>
      <c r="AF23" s="221">
        <v>-7580108</v>
      </c>
      <c r="AG23" s="221">
        <v>167172045.96278125</v>
      </c>
      <c r="AH23" s="223">
        <v>871.76836893013865</v>
      </c>
    </row>
    <row r="24" spans="1:34">
      <c r="A24" s="215">
        <v>15</v>
      </c>
      <c r="B24" s="216" t="s">
        <v>477</v>
      </c>
      <c r="C24" s="217">
        <v>176323</v>
      </c>
      <c r="D24" s="250">
        <v>109367381.53453006</v>
      </c>
      <c r="E24" s="250">
        <v>-48433287.567739189</v>
      </c>
      <c r="F24" s="221">
        <v>60934093.966790877</v>
      </c>
      <c r="G24" s="221">
        <v>34253940.678023174</v>
      </c>
      <c r="H24" s="221">
        <v>95188034.644814044</v>
      </c>
      <c r="I24" s="221">
        <v>30190606.359214321</v>
      </c>
      <c r="J24" s="221">
        <v>125378641.00402837</v>
      </c>
      <c r="K24" s="221">
        <v>32713876</v>
      </c>
      <c r="L24" s="221">
        <v>158092517.00402838</v>
      </c>
      <c r="M24" s="221">
        <v>-5461629.317950001</v>
      </c>
      <c r="N24" s="221">
        <v>152630887.6860784</v>
      </c>
      <c r="O24" s="248">
        <v>896.60745906108889</v>
      </c>
      <c r="P24" s="219">
        <v>865.63232071867196</v>
      </c>
      <c r="Q24" s="36"/>
      <c r="R24" s="270">
        <v>-12419704.071318716</v>
      </c>
      <c r="S24" s="271">
        <v>-7.283761828327022E-2</v>
      </c>
      <c r="T24" s="272">
        <v>-71.986340538703757</v>
      </c>
      <c r="U24" s="36"/>
      <c r="V24" s="215">
        <v>15</v>
      </c>
      <c r="W24" s="216" t="s">
        <v>477</v>
      </c>
      <c r="X24" s="221">
        <v>176041</v>
      </c>
      <c r="Y24" s="250">
        <v>106216315.70457961</v>
      </c>
      <c r="Z24" s="250">
        <v>-28426602.435169514</v>
      </c>
      <c r="AA24" s="221">
        <v>77789713.269410104</v>
      </c>
      <c r="AB24" s="221">
        <v>33752704</v>
      </c>
      <c r="AC24" s="221">
        <v>111542417.2694101</v>
      </c>
      <c r="AD24" s="221">
        <v>30163619.805936988</v>
      </c>
      <c r="AE24" s="221">
        <v>141706037.0753471</v>
      </c>
      <c r="AF24" s="221">
        <v>28806184</v>
      </c>
      <c r="AG24" s="221">
        <v>170512221.0753471</v>
      </c>
      <c r="AH24" s="223">
        <v>968.59379959979265</v>
      </c>
    </row>
    <row r="25" spans="1:34">
      <c r="A25" s="215">
        <v>16</v>
      </c>
      <c r="B25" s="216" t="s">
        <v>478</v>
      </c>
      <c r="C25" s="217">
        <v>67805</v>
      </c>
      <c r="D25" s="250">
        <v>39537233.083248459</v>
      </c>
      <c r="E25" s="250">
        <v>-18991569.75089483</v>
      </c>
      <c r="F25" s="221">
        <v>20545663.332353625</v>
      </c>
      <c r="G25" s="221">
        <v>19871396.777651172</v>
      </c>
      <c r="H25" s="221">
        <v>40417060.110004798</v>
      </c>
      <c r="I25" s="221">
        <v>11942532.004929801</v>
      </c>
      <c r="J25" s="221">
        <v>52359592.114934601</v>
      </c>
      <c r="K25" s="221">
        <v>678050</v>
      </c>
      <c r="L25" s="221">
        <v>53037642.114934601</v>
      </c>
      <c r="M25" s="221">
        <v>686136.67290000012</v>
      </c>
      <c r="N25" s="221">
        <v>53723778.7878346</v>
      </c>
      <c r="O25" s="248">
        <v>782.20842290295116</v>
      </c>
      <c r="P25" s="219">
        <v>792.32768656934741</v>
      </c>
      <c r="Q25" s="36"/>
      <c r="R25" s="270">
        <v>-6428807.8061260432</v>
      </c>
      <c r="S25" s="271">
        <v>-0.10810814862262723</v>
      </c>
      <c r="T25" s="272">
        <v>-93.392694980589226</v>
      </c>
      <c r="U25" s="36"/>
      <c r="V25" s="215">
        <v>16</v>
      </c>
      <c r="W25" s="216" t="s">
        <v>478</v>
      </c>
      <c r="X25" s="221">
        <v>67915</v>
      </c>
      <c r="Y25" s="250">
        <v>38903382.004399925</v>
      </c>
      <c r="Z25" s="250">
        <v>-10539231.88436483</v>
      </c>
      <c r="AA25" s="221">
        <v>28364150.120035101</v>
      </c>
      <c r="AB25" s="221">
        <v>19163097</v>
      </c>
      <c r="AC25" s="221">
        <v>47527247.120035104</v>
      </c>
      <c r="AD25" s="221">
        <v>11940957.801025547</v>
      </c>
      <c r="AE25" s="221">
        <v>59468204.921060644</v>
      </c>
      <c r="AF25" s="221">
        <v>-1755</v>
      </c>
      <c r="AG25" s="221">
        <v>59466449.921060644</v>
      </c>
      <c r="AH25" s="223">
        <v>875.60111788354038</v>
      </c>
    </row>
    <row r="26" spans="1:34">
      <c r="A26" s="215">
        <v>17</v>
      </c>
      <c r="B26" s="216" t="s">
        <v>479</v>
      </c>
      <c r="C26" s="217">
        <v>416543</v>
      </c>
      <c r="D26" s="250">
        <v>242213437.82740209</v>
      </c>
      <c r="E26" s="250">
        <v>-49175692.818654902</v>
      </c>
      <c r="F26" s="221">
        <v>193037745.00874728</v>
      </c>
      <c r="G26" s="221">
        <v>126390808.11049834</v>
      </c>
      <c r="H26" s="221">
        <v>319428553.11924571</v>
      </c>
      <c r="I26" s="221">
        <v>64491973.509662248</v>
      </c>
      <c r="J26" s="221">
        <v>383920526.62890768</v>
      </c>
      <c r="K26" s="221">
        <v>-249941</v>
      </c>
      <c r="L26" s="221">
        <v>383670585.62890768</v>
      </c>
      <c r="M26" s="221">
        <v>-12598465.743830001</v>
      </c>
      <c r="N26" s="221">
        <v>371072119.88507771</v>
      </c>
      <c r="O26" s="248">
        <v>921.08278287933706</v>
      </c>
      <c r="P26" s="219">
        <v>890.83748829071124</v>
      </c>
      <c r="Q26" s="36"/>
      <c r="R26" s="270">
        <v>-23281487.771628678</v>
      </c>
      <c r="S26" s="271">
        <v>-5.7209409395769878E-2</v>
      </c>
      <c r="T26" s="272">
        <v>-58.10185582764143</v>
      </c>
      <c r="U26" s="36"/>
      <c r="V26" s="215">
        <v>17</v>
      </c>
      <c r="W26" s="216" t="s">
        <v>479</v>
      </c>
      <c r="X26" s="221">
        <v>415603</v>
      </c>
      <c r="Y26" s="250">
        <v>244820474.12800831</v>
      </c>
      <c r="Z26" s="250">
        <v>-32123792.800602667</v>
      </c>
      <c r="AA26" s="221">
        <v>212696681.32740566</v>
      </c>
      <c r="AB26" s="221">
        <v>131077144</v>
      </c>
      <c r="AC26" s="221">
        <v>343773825.32740557</v>
      </c>
      <c r="AD26" s="221">
        <v>64395800.073130712</v>
      </c>
      <c r="AE26" s="221">
        <v>408169625.40053636</v>
      </c>
      <c r="AF26" s="221">
        <v>-1217552</v>
      </c>
      <c r="AG26" s="221">
        <v>406952073.40053636</v>
      </c>
      <c r="AH26" s="223">
        <v>979.18463870697849</v>
      </c>
    </row>
    <row r="27" spans="1:34">
      <c r="A27" s="215">
        <v>18</v>
      </c>
      <c r="B27" s="216" t="s">
        <v>480</v>
      </c>
      <c r="C27" s="217">
        <v>70521</v>
      </c>
      <c r="D27" s="250">
        <v>24103430.528665338</v>
      </c>
      <c r="E27" s="250">
        <v>-10907641.529569345</v>
      </c>
      <c r="F27" s="221">
        <v>13195788.999095993</v>
      </c>
      <c r="G27" s="221">
        <v>24230907.379697312</v>
      </c>
      <c r="H27" s="221">
        <v>37426696.378793307</v>
      </c>
      <c r="I27" s="221">
        <v>12887405.762298727</v>
      </c>
      <c r="J27" s="221">
        <v>50314102.141092032</v>
      </c>
      <c r="K27" s="221">
        <v>32575045</v>
      </c>
      <c r="L27" s="221">
        <v>82889147.141092032</v>
      </c>
      <c r="M27" s="221">
        <v>-20379.360900000029</v>
      </c>
      <c r="N27" s="221">
        <v>82868767.780192062</v>
      </c>
      <c r="O27" s="468">
        <v>1175.3824696344639</v>
      </c>
      <c r="P27" s="469">
        <v>1175.0934867655317</v>
      </c>
      <c r="Q27" s="36"/>
      <c r="R27" s="270">
        <v>6787927.0457809865</v>
      </c>
      <c r="S27" s="271">
        <v>8.9196034403648441E-2</v>
      </c>
      <c r="T27" s="272">
        <v>107.37011828633331</v>
      </c>
      <c r="U27" s="36"/>
      <c r="V27" s="215">
        <v>18</v>
      </c>
      <c r="W27" s="216" t="s">
        <v>480</v>
      </c>
      <c r="X27" s="221">
        <v>71255</v>
      </c>
      <c r="Y27" s="250">
        <v>23763180.241393056</v>
      </c>
      <c r="Z27" s="250">
        <v>-14136505.760880856</v>
      </c>
      <c r="AA27" s="221">
        <v>9626674.4805121962</v>
      </c>
      <c r="AB27" s="221">
        <v>22761319</v>
      </c>
      <c r="AC27" s="221">
        <v>32387993.480512194</v>
      </c>
      <c r="AD27" s="221">
        <v>12933596.614798849</v>
      </c>
      <c r="AE27" s="221">
        <v>45321590.095311046</v>
      </c>
      <c r="AF27" s="221">
        <v>30779630</v>
      </c>
      <c r="AG27" s="221">
        <v>76101220.095311046</v>
      </c>
      <c r="AH27" s="223">
        <v>1068.0123513481306</v>
      </c>
    </row>
    <row r="28" spans="1:34">
      <c r="A28" s="215">
        <v>19</v>
      </c>
      <c r="B28" s="216" t="s">
        <v>481</v>
      </c>
      <c r="C28" s="217">
        <v>175795</v>
      </c>
      <c r="D28" s="250">
        <v>92895285.560123384</v>
      </c>
      <c r="E28" s="250">
        <v>-56667747.701126277</v>
      </c>
      <c r="F28" s="221">
        <v>36227537.858997114</v>
      </c>
      <c r="G28" s="221">
        <v>45049678.521616429</v>
      </c>
      <c r="H28" s="221">
        <v>81277216.380613551</v>
      </c>
      <c r="I28" s="221">
        <v>29608780.134072766</v>
      </c>
      <c r="J28" s="221">
        <v>110885996.51468632</v>
      </c>
      <c r="K28" s="221">
        <v>-5333669</v>
      </c>
      <c r="L28" s="221">
        <v>105552327.51468632</v>
      </c>
      <c r="M28" s="221">
        <v>-5745635.3349100007</v>
      </c>
      <c r="N28" s="221">
        <v>99806692.179776311</v>
      </c>
      <c r="O28" s="248">
        <v>600.42849634339041</v>
      </c>
      <c r="P28" s="219">
        <v>567.74477192056838</v>
      </c>
      <c r="Q28" s="36"/>
      <c r="R28" s="472">
        <v>-13423725.525014326</v>
      </c>
      <c r="S28" s="473">
        <v>-0.11282712093781609</v>
      </c>
      <c r="T28" s="474">
        <v>-73.679705860087552</v>
      </c>
      <c r="U28" s="36"/>
      <c r="V28" s="215">
        <v>19</v>
      </c>
      <c r="W28" s="216" t="s">
        <v>481</v>
      </c>
      <c r="X28" s="221">
        <v>176494</v>
      </c>
      <c r="Y28" s="250">
        <v>90616839.159354717</v>
      </c>
      <c r="Z28" s="250">
        <v>-42571174.958183758</v>
      </c>
      <c r="AA28" s="221">
        <v>48045664.201170921</v>
      </c>
      <c r="AB28" s="221">
        <v>46656364</v>
      </c>
      <c r="AC28" s="221">
        <v>94702028.201170921</v>
      </c>
      <c r="AD28" s="221">
        <v>29627124.838529743</v>
      </c>
      <c r="AE28" s="221">
        <v>124329153.03970064</v>
      </c>
      <c r="AF28" s="221">
        <v>-5353100</v>
      </c>
      <c r="AG28" s="221">
        <v>118976053.03970064</v>
      </c>
      <c r="AH28" s="223">
        <v>674.10820220347796</v>
      </c>
    </row>
    <row r="29" spans="1:34" s="461" customFormat="1">
      <c r="A29" s="453"/>
      <c r="B29" s="454"/>
      <c r="C29" s="455"/>
      <c r="D29" s="483"/>
      <c r="E29" s="483"/>
      <c r="F29" s="456"/>
      <c r="G29" s="457"/>
      <c r="H29" s="457"/>
      <c r="I29" s="485"/>
      <c r="J29" s="485"/>
      <c r="K29" s="458"/>
      <c r="L29" s="485"/>
      <c r="M29" s="485"/>
      <c r="N29" s="485"/>
      <c r="O29" s="470"/>
      <c r="P29" s="471"/>
      <c r="Q29" s="486"/>
      <c r="R29" s="475"/>
      <c r="S29" s="476"/>
      <c r="T29" s="477"/>
      <c r="U29" s="487"/>
      <c r="V29" s="487"/>
      <c r="W29" s="487"/>
      <c r="X29" s="487"/>
      <c r="Y29" s="488"/>
      <c r="Z29" s="488"/>
      <c r="AA29" s="487"/>
      <c r="AB29" s="487"/>
      <c r="AC29" s="487"/>
      <c r="AD29" s="487"/>
      <c r="AE29" s="487"/>
      <c r="AF29" s="478"/>
      <c r="AG29" s="487"/>
      <c r="AH29" s="460"/>
    </row>
    <row r="30" spans="1:34" s="461" customFormat="1" ht="20.25">
      <c r="A30" s="462" t="s">
        <v>493</v>
      </c>
      <c r="B30" s="454"/>
      <c r="C30" s="463"/>
      <c r="D30" s="484"/>
      <c r="E30" s="484"/>
      <c r="F30" s="453"/>
      <c r="G30" s="457"/>
      <c r="H30" s="457"/>
      <c r="I30" s="489"/>
      <c r="J30" s="489"/>
      <c r="K30" s="464"/>
      <c r="L30" s="489"/>
      <c r="M30" s="489"/>
      <c r="N30" s="489"/>
      <c r="O30" s="470"/>
      <c r="P30" s="471"/>
      <c r="Q30" s="490"/>
      <c r="R30" s="475"/>
      <c r="S30" s="476"/>
      <c r="T30" s="477"/>
      <c r="U30" s="491"/>
      <c r="V30" s="479" t="s">
        <v>493</v>
      </c>
      <c r="W30" s="480"/>
      <c r="X30" s="491"/>
      <c r="Y30" s="492"/>
      <c r="Z30" s="492"/>
      <c r="AA30" s="491"/>
      <c r="AB30" s="491"/>
      <c r="AC30" s="491"/>
      <c r="AD30" s="491"/>
      <c r="AE30" s="491"/>
      <c r="AF30" s="481"/>
      <c r="AG30" s="491"/>
      <c r="AH30" s="460"/>
    </row>
    <row r="31" spans="1:34">
      <c r="A31" s="215">
        <v>31</v>
      </c>
      <c r="B31" s="216" t="s">
        <v>68</v>
      </c>
      <c r="C31" s="221">
        <v>664028</v>
      </c>
      <c r="D31" s="250">
        <v>238075038.16760093</v>
      </c>
      <c r="E31" s="250">
        <v>-10104890.025091212</v>
      </c>
      <c r="F31" s="221">
        <v>227970148.14250973</v>
      </c>
      <c r="G31" s="221">
        <v>-58174880.507060565</v>
      </c>
      <c r="H31" s="221">
        <v>169795267.63544917</v>
      </c>
      <c r="I31" s="221">
        <v>89144112.888305768</v>
      </c>
      <c r="J31" s="221">
        <v>258939380.52375495</v>
      </c>
      <c r="K31" s="221">
        <v>43311201</v>
      </c>
      <c r="L31" s="221">
        <v>302250581.52375495</v>
      </c>
      <c r="M31" s="221">
        <v>-96871764.768180057</v>
      </c>
      <c r="N31" s="221">
        <v>205378816.75557488</v>
      </c>
      <c r="O31" s="248">
        <v>455.17746469087894</v>
      </c>
      <c r="P31" s="459">
        <v>309.29240447025558</v>
      </c>
      <c r="Q31" s="493"/>
      <c r="R31" s="273">
        <v>102040154.25965375</v>
      </c>
      <c r="S31" s="274">
        <v>0.5096645347300055</v>
      </c>
      <c r="T31" s="275">
        <v>151.1174770772592</v>
      </c>
      <c r="U31" s="9"/>
      <c r="V31" s="215">
        <v>31</v>
      </c>
      <c r="W31" s="216" t="s">
        <v>68</v>
      </c>
      <c r="X31" s="221">
        <v>658457</v>
      </c>
      <c r="Y31" s="250">
        <v>219568156.38826618</v>
      </c>
      <c r="Z31" s="250">
        <v>-83668593.104550749</v>
      </c>
      <c r="AA31" s="221">
        <v>135899563.28371543</v>
      </c>
      <c r="AB31" s="221">
        <v>-60743727</v>
      </c>
      <c r="AC31" s="221">
        <v>75155836.283715427</v>
      </c>
      <c r="AD31" s="221">
        <v>88279488.98038578</v>
      </c>
      <c r="AE31" s="221">
        <v>163435325.26410121</v>
      </c>
      <c r="AF31" s="221">
        <v>36775102</v>
      </c>
      <c r="AG31" s="221">
        <v>200210427.26410121</v>
      </c>
      <c r="AH31" s="223">
        <v>304.05998761361974</v>
      </c>
    </row>
    <row r="32" spans="1:34">
      <c r="A32" s="351">
        <v>32</v>
      </c>
      <c r="B32" s="216" t="s">
        <v>487</v>
      </c>
      <c r="C32" s="221">
        <v>280495</v>
      </c>
      <c r="D32" s="250">
        <v>187262960.09498379</v>
      </c>
      <c r="E32" s="250">
        <v>-44332933.54161042</v>
      </c>
      <c r="F32" s="221">
        <v>142930026.55337337</v>
      </c>
      <c r="G32" s="221">
        <v>-3902846.7664474738</v>
      </c>
      <c r="H32" s="221">
        <v>139027179.78692588</v>
      </c>
      <c r="I32" s="221">
        <v>35122571.513665907</v>
      </c>
      <c r="J32" s="221">
        <v>174149751.3005918</v>
      </c>
      <c r="K32" s="221">
        <v>17871783</v>
      </c>
      <c r="L32" s="221">
        <v>192021534.3005918</v>
      </c>
      <c r="M32" s="221">
        <v>-7452956.0915900012</v>
      </c>
      <c r="N32" s="221">
        <v>184568578.20900181</v>
      </c>
      <c r="O32" s="248">
        <v>684.58095260376047</v>
      </c>
      <c r="P32" s="459">
        <v>658.0102255263082</v>
      </c>
      <c r="Q32" s="493"/>
      <c r="R32" s="270">
        <v>-5435941.7171406448</v>
      </c>
      <c r="S32" s="271">
        <v>-2.7529682981729576E-2</v>
      </c>
      <c r="T32" s="272">
        <v>-29.711134655344495</v>
      </c>
      <c r="U32" s="9"/>
      <c r="V32" s="351">
        <v>32</v>
      </c>
      <c r="W32" s="216" t="s">
        <v>487</v>
      </c>
      <c r="X32" s="221">
        <v>276438</v>
      </c>
      <c r="Y32" s="250">
        <v>178694141.59228745</v>
      </c>
      <c r="Z32" s="250">
        <v>-31490422.854904905</v>
      </c>
      <c r="AA32" s="221">
        <v>147203718.73738253</v>
      </c>
      <c r="AB32" s="221">
        <v>-1947193</v>
      </c>
      <c r="AC32" s="221">
        <v>145256525.73738253</v>
      </c>
      <c r="AD32" s="221">
        <v>34871139.280349925</v>
      </c>
      <c r="AE32" s="221">
        <v>180127665.01773244</v>
      </c>
      <c r="AF32" s="221">
        <v>17329811</v>
      </c>
      <c r="AG32" s="221">
        <v>197457476.01773244</v>
      </c>
      <c r="AH32" s="223">
        <v>714.29208725910496</v>
      </c>
    </row>
    <row r="33" spans="1:34">
      <c r="A33" s="215">
        <v>33</v>
      </c>
      <c r="B33" s="216" t="s">
        <v>486</v>
      </c>
      <c r="C33" s="221">
        <v>486346</v>
      </c>
      <c r="D33" s="250">
        <v>327665459.07948744</v>
      </c>
      <c r="E33" s="250">
        <v>164381682.18461043</v>
      </c>
      <c r="F33" s="221">
        <v>492047141.26409787</v>
      </c>
      <c r="G33" s="221">
        <v>-7488494.5117582763</v>
      </c>
      <c r="H33" s="221">
        <v>484558646.75233966</v>
      </c>
      <c r="I33" s="221">
        <v>56275004.583532251</v>
      </c>
      <c r="J33" s="221">
        <v>540833651.33587193</v>
      </c>
      <c r="K33" s="221">
        <v>-9775815</v>
      </c>
      <c r="L33" s="221">
        <v>531057836.33587188</v>
      </c>
      <c r="M33" s="221">
        <v>-15852862.120089995</v>
      </c>
      <c r="N33" s="221">
        <v>515204974.21578187</v>
      </c>
      <c r="O33" s="248">
        <v>1091.9342121367747</v>
      </c>
      <c r="P33" s="459">
        <v>1059.3383603767315</v>
      </c>
      <c r="Q33" s="493"/>
      <c r="R33" s="270">
        <v>30019510.175947666</v>
      </c>
      <c r="S33" s="271">
        <v>5.9914598561799183E-2</v>
      </c>
      <c r="T33" s="272">
        <v>45.748268042002564</v>
      </c>
      <c r="U33" s="9"/>
      <c r="V33" s="215">
        <v>33</v>
      </c>
      <c r="W33" s="216" t="s">
        <v>486</v>
      </c>
      <c r="X33" s="221">
        <v>478919</v>
      </c>
      <c r="Y33" s="250">
        <v>315714394.05609971</v>
      </c>
      <c r="Z33" s="250">
        <v>137083711.63692155</v>
      </c>
      <c r="AA33" s="221">
        <v>452798105.69302124</v>
      </c>
      <c r="AB33" s="221">
        <v>-3459335</v>
      </c>
      <c r="AC33" s="221">
        <v>449338770.69302124</v>
      </c>
      <c r="AD33" s="221">
        <v>56667694.466902979</v>
      </c>
      <c r="AE33" s="221">
        <v>506006465.15992421</v>
      </c>
      <c r="AF33" s="221">
        <v>-4968139</v>
      </c>
      <c r="AG33" s="221">
        <v>501038326.15992421</v>
      </c>
      <c r="AH33" s="223">
        <v>1046.1859440947721</v>
      </c>
    </row>
    <row r="34" spans="1:34">
      <c r="A34" s="215">
        <v>34</v>
      </c>
      <c r="B34" s="216" t="s">
        <v>484</v>
      </c>
      <c r="C34" s="221">
        <v>98972</v>
      </c>
      <c r="D34" s="250">
        <v>48240603.629528329</v>
      </c>
      <c r="E34" s="250">
        <v>26559880.743491028</v>
      </c>
      <c r="F34" s="221">
        <v>74800484.373019353</v>
      </c>
      <c r="G34" s="221">
        <v>762381.96295946604</v>
      </c>
      <c r="H34" s="221">
        <v>75562866.335978821</v>
      </c>
      <c r="I34" s="221">
        <v>14586646.608391689</v>
      </c>
      <c r="J34" s="221">
        <v>90149512.944370508</v>
      </c>
      <c r="K34" s="221">
        <v>-6117349</v>
      </c>
      <c r="L34" s="221">
        <v>84032163.944370508</v>
      </c>
      <c r="M34" s="221">
        <v>-1944952.3006499994</v>
      </c>
      <c r="N34" s="221">
        <v>82087211.643720508</v>
      </c>
      <c r="O34" s="248">
        <v>849.0498721291932</v>
      </c>
      <c r="P34" s="459">
        <v>829.39833128279213</v>
      </c>
      <c r="Q34" s="493"/>
      <c r="R34" s="270">
        <v>-5048999.6668797135</v>
      </c>
      <c r="S34" s="271">
        <v>-5.6678645206224787E-2</v>
      </c>
      <c r="T34" s="272">
        <v>-50.096854135785406</v>
      </c>
      <c r="U34" s="9"/>
      <c r="V34" s="215">
        <v>34</v>
      </c>
      <c r="W34" s="216" t="s">
        <v>484</v>
      </c>
      <c r="X34" s="221">
        <v>99073</v>
      </c>
      <c r="Y34" s="250">
        <v>48238648.087366953</v>
      </c>
      <c r="Z34" s="250">
        <v>31151447.964728516</v>
      </c>
      <c r="AA34" s="221">
        <v>79390096.052095473</v>
      </c>
      <c r="AB34" s="221">
        <v>810371</v>
      </c>
      <c r="AC34" s="221">
        <v>80200467.052095473</v>
      </c>
      <c r="AD34" s="221">
        <v>14908232.55915476</v>
      </c>
      <c r="AE34" s="221">
        <v>95108699.611250222</v>
      </c>
      <c r="AF34" s="221">
        <v>-6027536</v>
      </c>
      <c r="AG34" s="221">
        <v>89081163.611250222</v>
      </c>
      <c r="AH34" s="223">
        <v>899.14672626497861</v>
      </c>
    </row>
    <row r="35" spans="1:34">
      <c r="A35" s="215">
        <v>35</v>
      </c>
      <c r="B35" s="216" t="s">
        <v>485</v>
      </c>
      <c r="C35" s="221">
        <v>203192</v>
      </c>
      <c r="D35" s="250">
        <v>90298487.758928001</v>
      </c>
      <c r="E35" s="250">
        <v>-1722523.8063993901</v>
      </c>
      <c r="F35" s="221">
        <v>88575963.952528596</v>
      </c>
      <c r="G35" s="221">
        <v>4570620.3420242677</v>
      </c>
      <c r="H35" s="221">
        <v>93146584.294552863</v>
      </c>
      <c r="I35" s="221">
        <v>25473956.801531542</v>
      </c>
      <c r="J35" s="221">
        <v>118620541.09608442</v>
      </c>
      <c r="K35" s="221">
        <v>-17207295</v>
      </c>
      <c r="L35" s="221">
        <v>101413246.09608442</v>
      </c>
      <c r="M35" s="221">
        <v>-2448544.749210001</v>
      </c>
      <c r="N35" s="221">
        <v>98964701.346874401</v>
      </c>
      <c r="O35" s="248">
        <v>499.10058514156276</v>
      </c>
      <c r="P35" s="459">
        <v>487.05018576949095</v>
      </c>
      <c r="Q35" s="493"/>
      <c r="R35" s="270">
        <v>-17161233.904893607</v>
      </c>
      <c r="S35" s="271">
        <v>-0.14472957338503242</v>
      </c>
      <c r="T35" s="272">
        <v>-88.326367016819177</v>
      </c>
      <c r="U35" s="9"/>
      <c r="V35" s="215">
        <v>35</v>
      </c>
      <c r="W35" s="216" t="s">
        <v>485</v>
      </c>
      <c r="X35" s="221">
        <v>201854</v>
      </c>
      <c r="Y35" s="250">
        <v>89557280.181442529</v>
      </c>
      <c r="Z35" s="250">
        <v>11481188.469780542</v>
      </c>
      <c r="AA35" s="221">
        <v>101038468.65122309</v>
      </c>
      <c r="AB35" s="221">
        <v>7904907</v>
      </c>
      <c r="AC35" s="221">
        <v>108943375.65122309</v>
      </c>
      <c r="AD35" s="221">
        <v>26088335.34975493</v>
      </c>
      <c r="AE35" s="221">
        <v>135031711.00097802</v>
      </c>
      <c r="AF35" s="221">
        <v>-16457231</v>
      </c>
      <c r="AG35" s="221">
        <v>118574480.00097802</v>
      </c>
      <c r="AH35" s="223">
        <v>587.42695215838194</v>
      </c>
    </row>
    <row r="36" spans="1:34" s="187" customFormat="1">
      <c r="A36" s="26"/>
      <c r="B36" s="18"/>
      <c r="C36" s="21"/>
      <c r="D36" s="21"/>
      <c r="E36" s="21"/>
      <c r="F36" s="26"/>
      <c r="G36" s="39"/>
      <c r="H36" s="39"/>
      <c r="I36" s="9"/>
      <c r="J36" s="9"/>
      <c r="K36" s="18"/>
      <c r="L36" s="9"/>
      <c r="M36" s="9"/>
      <c r="N36" s="9"/>
      <c r="O36" s="9"/>
      <c r="P36" s="9"/>
      <c r="Q36" s="493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18"/>
      <c r="AG36" s="9"/>
      <c r="AH36" s="9"/>
    </row>
  </sheetData>
  <autoFilter ref="A10:AH10" xr:uid="{F69AC04E-875F-41EB-A61E-4791B4FA9F5E}"/>
  <conditionalFormatting sqref="R10:T30">
    <cfRule type="cellIs" dxfId="14" priority="4" operator="lessThan">
      <formula>0</formula>
    </cfRule>
    <cfRule type="cellIs" dxfId="13" priority="5" operator="greaterThan">
      <formula>0</formula>
    </cfRule>
  </conditionalFormatting>
  <conditionalFormatting sqref="S10:S30">
    <cfRule type="cellIs" dxfId="12" priority="6" operator="lessThan">
      <formula>0</formula>
    </cfRule>
  </conditionalFormatting>
  <conditionalFormatting sqref="R31:T35">
    <cfRule type="cellIs" dxfId="11" priority="1" operator="lessThan">
      <formula>0</formula>
    </cfRule>
    <cfRule type="cellIs" dxfId="10" priority="2" operator="greaterThan">
      <formula>0</formula>
    </cfRule>
  </conditionalFormatting>
  <conditionalFormatting sqref="R31:T35">
    <cfRule type="cellIs" dxfId="9" priority="3" operator="lessThan">
      <formula>0</formula>
    </cfRule>
  </conditionalFormatting>
  <hyperlinks>
    <hyperlink ref="A4" r:id="rId1" display="VM:n valtionosuuslaskelma 19.9.2022" xr:uid="{E50E6154-DD4A-409B-AB34-8FBB4241AEBB}"/>
    <hyperlink ref="A5" r:id="rId2" display="https://vos.oph.fi/rap/vos/v24/vop6os24.html" xr:uid="{C0523F61-99D5-4D73-95BC-0B87026DF118}"/>
    <hyperlink ref="V2" r:id="rId3" display="Lähde: VM:n 24.11.2023 päivittämät tiedot" xr:uid="{C5A589E9-D44D-444D-89F4-57FB6A07D5BB}"/>
    <hyperlink ref="V3" r:id="rId4" display="Lähde: OKM:n valtionosuuslaskelma 2023 päivityksen 18.12.2023 mukaan" xr:uid="{DA1539D2-B010-43A6-BAC2-111E8B5D1CD1}"/>
  </hyperlinks>
  <pageMargins left="0.7" right="0.7" top="0.75" bottom="0.75" header="0.3" footer="0.3"/>
  <legacy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DFD1E-EBAE-4E64-9D31-791BD7C3CD58}">
  <dimension ref="A1:AA79"/>
  <sheetViews>
    <sheetView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39" customWidth="1"/>
    <col min="8" max="8" width="16.7109375" style="39" customWidth="1"/>
    <col min="9" max="9" width="15" bestFit="1" customWidth="1"/>
    <col min="10" max="10" width="16.42578125" bestFit="1" customWidth="1"/>
    <col min="11" max="11" width="14.5703125" style="107" bestFit="1" customWidth="1"/>
    <col min="12" max="12" width="14.28515625" bestFit="1" customWidth="1"/>
    <col min="13" max="13" width="3.85546875" style="1" customWidth="1"/>
    <col min="14" max="14" width="11.7109375" style="1" customWidth="1"/>
    <col min="15" max="15" width="10.7109375" style="1" customWidth="1"/>
    <col min="16" max="16" width="4.5703125" style="1" customWidth="1"/>
    <col min="17" max="17" width="18" style="1" bestFit="1" customWidth="1"/>
    <col min="18" max="18" width="11.140625" style="1" customWidth="1"/>
    <col min="19" max="19" width="13.7109375" style="1" customWidth="1"/>
    <col min="20" max="20" width="11.28515625" style="1" bestFit="1" customWidth="1"/>
    <col min="21" max="21" width="15.140625" style="1" customWidth="1"/>
    <col min="22" max="22" width="14.7109375" style="1" customWidth="1"/>
    <col min="23" max="23" width="14" style="1" customWidth="1"/>
    <col min="24" max="24" width="14.140625" style="1" customWidth="1"/>
    <col min="25" max="25" width="16.42578125" style="1" customWidth="1"/>
    <col min="26" max="26" width="15.7109375" style="107" customWidth="1"/>
    <col min="27" max="27" width="12.7109375" style="1" bestFit="1" customWidth="1"/>
    <col min="28" max="16384" width="9.140625" style="1"/>
  </cols>
  <sheetData>
    <row r="1" spans="1:27" ht="26.25">
      <c r="A1" s="585" t="s">
        <v>490</v>
      </c>
      <c r="B1" s="6"/>
      <c r="G1" s="37"/>
      <c r="H1" s="37"/>
      <c r="K1" s="106"/>
      <c r="Q1" s="178" t="s">
        <v>10</v>
      </c>
      <c r="Z1" s="106"/>
    </row>
    <row r="2" spans="1:27" ht="17.45" customHeight="1">
      <c r="A2" s="345" t="s">
        <v>462</v>
      </c>
      <c r="B2" s="6"/>
      <c r="G2" s="37"/>
      <c r="H2" s="37"/>
      <c r="K2" s="106"/>
      <c r="Q2" s="112" t="s">
        <v>521</v>
      </c>
      <c r="Z2" s="106"/>
    </row>
    <row r="3" spans="1:27">
      <c r="A3" s="206" t="s">
        <v>11</v>
      </c>
      <c r="B3" s="50"/>
      <c r="C3" s="51"/>
      <c r="D3" s="51"/>
      <c r="E3" s="51"/>
      <c r="F3" s="43"/>
      <c r="G3" s="37"/>
      <c r="H3" s="37"/>
      <c r="K3" s="106"/>
      <c r="Q3" s="112" t="s">
        <v>520</v>
      </c>
      <c r="Z3" s="106"/>
    </row>
    <row r="4" spans="1:27">
      <c r="A4" s="343" t="s">
        <v>522</v>
      </c>
      <c r="B4" s="50"/>
      <c r="C4" s="42"/>
      <c r="D4" s="42"/>
      <c r="E4" s="42"/>
      <c r="F4" s="43"/>
    </row>
    <row r="5" spans="1:27" ht="15.75">
      <c r="A5" s="113" t="s">
        <v>529</v>
      </c>
      <c r="B5" s="50"/>
      <c r="C5" s="46"/>
      <c r="D5" s="46"/>
      <c r="E5" s="46"/>
      <c r="F5" s="47"/>
      <c r="G5" s="1"/>
      <c r="H5" s="1"/>
    </row>
    <row r="6" spans="1:27">
      <c r="A6" s="344" t="s">
        <v>12</v>
      </c>
      <c r="B6" s="50"/>
      <c r="C6" s="46"/>
      <c r="D6" s="46"/>
      <c r="E6" s="46"/>
      <c r="F6" s="47"/>
      <c r="G6" s="15"/>
      <c r="H6" s="15"/>
      <c r="K6" s="108"/>
      <c r="Z6" s="108"/>
    </row>
    <row r="7" spans="1:27">
      <c r="A7" s="344" t="s">
        <v>13</v>
      </c>
      <c r="B7" s="50"/>
      <c r="C7" s="46"/>
      <c r="D7" s="46"/>
      <c r="E7" s="46"/>
      <c r="F7" s="47"/>
      <c r="G7" s="15"/>
      <c r="H7" s="15"/>
      <c r="K7" s="108"/>
      <c r="Z7" s="108"/>
    </row>
    <row r="8" spans="1:27">
      <c r="Q8" s="112"/>
    </row>
    <row r="9" spans="1:27" s="87" customFormat="1" ht="89.25">
      <c r="A9" s="179" t="s">
        <v>488</v>
      </c>
      <c r="B9" s="179" t="s">
        <v>489</v>
      </c>
      <c r="C9" s="180" t="s">
        <v>16</v>
      </c>
      <c r="D9" s="201" t="s">
        <v>17</v>
      </c>
      <c r="E9" s="201" t="s">
        <v>18</v>
      </c>
      <c r="F9" s="180" t="s">
        <v>19</v>
      </c>
      <c r="G9" s="180" t="s">
        <v>465</v>
      </c>
      <c r="H9" s="180" t="s">
        <v>21</v>
      </c>
      <c r="I9" s="56" t="s">
        <v>22</v>
      </c>
      <c r="J9" s="56" t="s">
        <v>23</v>
      </c>
      <c r="K9" s="203" t="s">
        <v>24</v>
      </c>
      <c r="L9" s="57" t="s">
        <v>519</v>
      </c>
      <c r="M9" s="197"/>
      <c r="N9" s="64" t="s">
        <v>491</v>
      </c>
      <c r="O9" s="64" t="s">
        <v>492</v>
      </c>
      <c r="P9" s="59"/>
      <c r="Q9" s="242" t="s">
        <v>15</v>
      </c>
      <c r="R9" s="183" t="s">
        <v>35</v>
      </c>
      <c r="S9" s="202" t="s">
        <v>17</v>
      </c>
      <c r="T9" s="202" t="s">
        <v>18</v>
      </c>
      <c r="U9" s="183" t="s">
        <v>36</v>
      </c>
      <c r="V9" s="183" t="s">
        <v>20</v>
      </c>
      <c r="W9" s="183" t="s">
        <v>37</v>
      </c>
      <c r="X9" s="184" t="s">
        <v>22</v>
      </c>
      <c r="Y9" s="184" t="s">
        <v>23</v>
      </c>
      <c r="Z9" s="203" t="s">
        <v>24</v>
      </c>
      <c r="AA9" s="185" t="s">
        <v>39</v>
      </c>
    </row>
    <row r="10" spans="1:27" s="382" customFormat="1" ht="30.75" customHeight="1">
      <c r="A10" s="378"/>
      <c r="B10" s="245" t="s">
        <v>41</v>
      </c>
      <c r="C10" s="379">
        <v>5533611</v>
      </c>
      <c r="D10" s="210">
        <v>355.69386132445499</v>
      </c>
      <c r="E10" s="210">
        <v>-55.873961458355922</v>
      </c>
      <c r="F10" s="210">
        <v>299.81989986609921</v>
      </c>
      <c r="G10" s="210">
        <v>146.10444297699317</v>
      </c>
      <c r="H10" s="210">
        <v>445.92434284309235</v>
      </c>
      <c r="I10" s="210">
        <v>153.24532208715087</v>
      </c>
      <c r="J10" s="210">
        <v>599.16966493024324</v>
      </c>
      <c r="K10" s="210">
        <v>11.887333605488351</v>
      </c>
      <c r="L10" s="210">
        <v>611.05699853573151</v>
      </c>
      <c r="M10" s="380"/>
      <c r="N10" s="246">
        <f t="shared" ref="N10" si="0">L10-AA10</f>
        <v>-44.335951233048604</v>
      </c>
      <c r="O10" s="381">
        <f t="shared" ref="O10:O28" si="1">N10/AA10</f>
        <v>-6.76478916178304E-2</v>
      </c>
      <c r="P10" s="380"/>
      <c r="Q10" s="246" t="s">
        <v>41</v>
      </c>
      <c r="R10" s="210">
        <v>5517897</v>
      </c>
      <c r="S10" s="246">
        <v>348.50039010900213</v>
      </c>
      <c r="T10" s="246">
        <v>0.10721625811595292</v>
      </c>
      <c r="U10" s="246">
        <v>348.60760636711814</v>
      </c>
      <c r="V10" s="246">
        <v>148.42654692539568</v>
      </c>
      <c r="W10" s="246">
        <v>497.03415329251374</v>
      </c>
      <c r="X10" s="246">
        <v>154.22542320017951</v>
      </c>
      <c r="Y10" s="246">
        <v>651.25957649269321</v>
      </c>
      <c r="Z10" s="246">
        <v>4.1333732760868864</v>
      </c>
      <c r="AA10" s="246">
        <v>655.39294976878011</v>
      </c>
    </row>
    <row r="11" spans="1:27" s="187" customFormat="1">
      <c r="A11" s="363">
        <v>1</v>
      </c>
      <c r="B11" s="364" t="s">
        <v>482</v>
      </c>
      <c r="C11" s="226">
        <v>1733033</v>
      </c>
      <c r="D11" s="231">
        <v>514.44060714973591</v>
      </c>
      <c r="E11" s="231">
        <v>77.771869061351026</v>
      </c>
      <c r="F11" s="231">
        <v>592.21247621108728</v>
      </c>
      <c r="G11" s="231">
        <v>-37.064048682444358</v>
      </c>
      <c r="H11" s="231">
        <v>555.14842752864274</v>
      </c>
      <c r="I11" s="231">
        <v>127.29260919753239</v>
      </c>
      <c r="J11" s="231">
        <v>682.44103672617518</v>
      </c>
      <c r="K11" s="231">
        <v>16.204264431202407</v>
      </c>
      <c r="L11" s="234">
        <v>698.64530115737762</v>
      </c>
      <c r="N11" s="265">
        <f t="shared" ref="N11:N28" si="2">L11-AA11</f>
        <v>53.438897943139409</v>
      </c>
      <c r="O11" s="367">
        <f t="shared" si="1"/>
        <v>8.2824500310166999E-2</v>
      </c>
      <c r="Q11" s="265" t="s">
        <v>482</v>
      </c>
      <c r="R11" s="231">
        <v>1714741</v>
      </c>
      <c r="S11" s="227">
        <v>496.73543719165923</v>
      </c>
      <c r="T11" s="227">
        <v>37.648444932485404</v>
      </c>
      <c r="U11" s="227">
        <v>534.38388212414452</v>
      </c>
      <c r="V11" s="227">
        <v>-33.494840911834501</v>
      </c>
      <c r="W11" s="227">
        <v>500.88904121231002</v>
      </c>
      <c r="X11" s="227">
        <v>128.77448584745355</v>
      </c>
      <c r="Y11" s="227">
        <v>629.66352705976362</v>
      </c>
      <c r="Z11" s="340">
        <v>15.542876154474641</v>
      </c>
      <c r="AA11" s="246">
        <v>645.20640321423821</v>
      </c>
    </row>
    <row r="12" spans="1:27" s="187" customFormat="1">
      <c r="A12" s="215">
        <v>2</v>
      </c>
      <c r="B12" s="216" t="s">
        <v>466</v>
      </c>
      <c r="C12" s="217">
        <v>485567</v>
      </c>
      <c r="D12" s="221">
        <v>274.72722007904702</v>
      </c>
      <c r="E12" s="221">
        <v>-48.203039032249606</v>
      </c>
      <c r="F12" s="221">
        <v>226.52418104679739</v>
      </c>
      <c r="G12" s="221">
        <v>108.014940590176</v>
      </c>
      <c r="H12" s="221">
        <v>334.53912163697345</v>
      </c>
      <c r="I12" s="221">
        <v>158.99262973248037</v>
      </c>
      <c r="J12" s="221">
        <v>493.5317513694539</v>
      </c>
      <c r="K12" s="221">
        <v>68.408759244347337</v>
      </c>
      <c r="L12" s="223">
        <v>561.94051061380128</v>
      </c>
      <c r="N12" s="89">
        <f t="shared" si="2"/>
        <v>-40.011229142362708</v>
      </c>
      <c r="O12" s="366">
        <f t="shared" si="1"/>
        <v>-6.646916438611887E-2</v>
      </c>
      <c r="Q12" s="89" t="s">
        <v>466</v>
      </c>
      <c r="R12" s="221">
        <v>483477</v>
      </c>
      <c r="S12" s="88">
        <v>262.14274136379811</v>
      </c>
      <c r="T12" s="88">
        <v>11.110206268937914</v>
      </c>
      <c r="U12" s="88">
        <v>273.25294763273598</v>
      </c>
      <c r="V12" s="88">
        <v>119.93192850952579</v>
      </c>
      <c r="W12" s="88">
        <v>393.18487614226177</v>
      </c>
      <c r="X12" s="88">
        <v>160.40534279698628</v>
      </c>
      <c r="Y12" s="88">
        <v>553.59021893924819</v>
      </c>
      <c r="Z12" s="340">
        <v>48.3615208169158</v>
      </c>
      <c r="AA12" s="246">
        <v>601.95173975616399</v>
      </c>
    </row>
    <row r="13" spans="1:27" s="187" customFormat="1">
      <c r="A13" s="215">
        <v>4</v>
      </c>
      <c r="B13" s="216" t="s">
        <v>467</v>
      </c>
      <c r="C13" s="217">
        <v>212556</v>
      </c>
      <c r="D13" s="221">
        <v>145.84130340997007</v>
      </c>
      <c r="E13" s="221">
        <v>-221.39112313828505</v>
      </c>
      <c r="F13" s="221">
        <v>-75.549819728315043</v>
      </c>
      <c r="G13" s="221">
        <v>234.91373643821959</v>
      </c>
      <c r="H13" s="221">
        <v>159.36391670990457</v>
      </c>
      <c r="I13" s="221">
        <v>178.91564408975117</v>
      </c>
      <c r="J13" s="221">
        <v>338.27956079965577</v>
      </c>
      <c r="K13" s="221">
        <v>-39.230466324168688</v>
      </c>
      <c r="L13" s="223">
        <v>299.04909447548704</v>
      </c>
      <c r="N13" s="89">
        <f t="shared" si="2"/>
        <v>-149.33184283966096</v>
      </c>
      <c r="O13" s="366">
        <f t="shared" si="1"/>
        <v>-0.33304681446504475</v>
      </c>
      <c r="Q13" s="89" t="s">
        <v>467</v>
      </c>
      <c r="R13" s="221">
        <v>214281</v>
      </c>
      <c r="S13" s="88">
        <v>153.93045423279904</v>
      </c>
      <c r="T13" s="88">
        <v>-75.677368875063976</v>
      </c>
      <c r="U13" s="88">
        <v>78.25308535773506</v>
      </c>
      <c r="V13" s="88">
        <v>243.67294347142303</v>
      </c>
      <c r="W13" s="88">
        <v>321.92602882915816</v>
      </c>
      <c r="X13" s="88">
        <v>178.59934966369579</v>
      </c>
      <c r="Y13" s="88">
        <v>500.52537849285392</v>
      </c>
      <c r="Z13" s="340">
        <v>-52.144441177705907</v>
      </c>
      <c r="AA13" s="246">
        <v>448.380937315148</v>
      </c>
    </row>
    <row r="14" spans="1:27" s="187" customFormat="1">
      <c r="A14" s="215">
        <v>5</v>
      </c>
      <c r="B14" s="216" t="s">
        <v>472</v>
      </c>
      <c r="C14" s="217">
        <v>169537</v>
      </c>
      <c r="D14" s="221">
        <v>175.99923818222655</v>
      </c>
      <c r="E14" s="221">
        <v>-9.2944966678107601</v>
      </c>
      <c r="F14" s="221">
        <v>166.70474151441582</v>
      </c>
      <c r="G14" s="221">
        <v>186.54853493295673</v>
      </c>
      <c r="H14" s="221">
        <v>353.25327644737257</v>
      </c>
      <c r="I14" s="221">
        <v>161.49456386071398</v>
      </c>
      <c r="J14" s="221">
        <v>514.74784030808655</v>
      </c>
      <c r="K14" s="221">
        <v>-128.27103818045617</v>
      </c>
      <c r="L14" s="223">
        <v>386.47680212763032</v>
      </c>
      <c r="N14" s="89">
        <f t="shared" si="2"/>
        <v>-96.960396567602118</v>
      </c>
      <c r="O14" s="366">
        <f t="shared" si="1"/>
        <v>-0.20056461693326935</v>
      </c>
      <c r="Q14" s="89" t="s">
        <v>472</v>
      </c>
      <c r="R14" s="221">
        <v>170213</v>
      </c>
      <c r="S14" s="88">
        <v>181.56712741827283</v>
      </c>
      <c r="T14" s="88">
        <v>80.978641322991407</v>
      </c>
      <c r="U14" s="88">
        <v>262.54576874126428</v>
      </c>
      <c r="V14" s="88">
        <v>193.32556267735131</v>
      </c>
      <c r="W14" s="88">
        <v>455.87133141861551</v>
      </c>
      <c r="X14" s="88">
        <v>163.32315373534806</v>
      </c>
      <c r="Y14" s="88">
        <v>619.19448515396357</v>
      </c>
      <c r="Z14" s="340">
        <v>-135.75728645873113</v>
      </c>
      <c r="AA14" s="246">
        <v>483.43719869523244</v>
      </c>
    </row>
    <row r="15" spans="1:27" s="187" customFormat="1">
      <c r="A15" s="215">
        <v>6</v>
      </c>
      <c r="B15" s="216" t="s">
        <v>468</v>
      </c>
      <c r="C15" s="217">
        <v>532671</v>
      </c>
      <c r="D15" s="221">
        <v>221.44581007018823</v>
      </c>
      <c r="E15" s="221">
        <v>-120.72953228286235</v>
      </c>
      <c r="F15" s="221">
        <v>100.71627778732588</v>
      </c>
      <c r="G15" s="221">
        <v>126.07743151014495</v>
      </c>
      <c r="H15" s="221">
        <v>226.79370929747083</v>
      </c>
      <c r="I15" s="221">
        <v>148.48955443017803</v>
      </c>
      <c r="J15" s="221">
        <v>375.28326372764877</v>
      </c>
      <c r="K15" s="221">
        <v>112.62926459296639</v>
      </c>
      <c r="L15" s="223">
        <v>487.91252832061514</v>
      </c>
      <c r="N15" s="89">
        <f t="shared" si="2"/>
        <v>-3.7184911615262308</v>
      </c>
      <c r="O15" s="366">
        <f t="shared" si="1"/>
        <v>-7.5635812513276659E-3</v>
      </c>
      <c r="Q15" s="89" t="s">
        <v>468</v>
      </c>
      <c r="R15" s="221">
        <v>527478</v>
      </c>
      <c r="S15" s="88">
        <v>222.35959582815224</v>
      </c>
      <c r="T15" s="88">
        <v>-119.0186692754817</v>
      </c>
      <c r="U15" s="88">
        <v>103.34092655267058</v>
      </c>
      <c r="V15" s="88">
        <v>135.02303413602084</v>
      </c>
      <c r="W15" s="88">
        <v>238.36396068869144</v>
      </c>
      <c r="X15" s="88">
        <v>150.7684749662572</v>
      </c>
      <c r="Y15" s="88">
        <v>389.13243565494855</v>
      </c>
      <c r="Z15" s="340">
        <v>102.49858382719279</v>
      </c>
      <c r="AA15" s="246">
        <v>491.63101948214137</v>
      </c>
    </row>
    <row r="16" spans="1:27" s="187" customFormat="1">
      <c r="A16" s="215">
        <v>7</v>
      </c>
      <c r="B16" s="216" t="s">
        <v>469</v>
      </c>
      <c r="C16" s="217">
        <v>204528</v>
      </c>
      <c r="D16" s="221">
        <v>153.04493579372254</v>
      </c>
      <c r="E16" s="221">
        <v>170.79430036793715</v>
      </c>
      <c r="F16" s="221">
        <v>323.83923616165964</v>
      </c>
      <c r="G16" s="221">
        <v>242.64178844197417</v>
      </c>
      <c r="H16" s="221">
        <v>566.48102460363395</v>
      </c>
      <c r="I16" s="221">
        <v>160.63894683541227</v>
      </c>
      <c r="J16" s="221">
        <v>727.11997143904614</v>
      </c>
      <c r="K16" s="221">
        <v>-74.594485840569504</v>
      </c>
      <c r="L16" s="223">
        <v>652.52548559847662</v>
      </c>
      <c r="N16" s="89">
        <f t="shared" si="2"/>
        <v>-123.05783801939197</v>
      </c>
      <c r="O16" s="366">
        <f t="shared" si="1"/>
        <v>-0.15866488392938011</v>
      </c>
      <c r="Q16" s="89" t="s">
        <v>469</v>
      </c>
      <c r="R16" s="221">
        <v>205124</v>
      </c>
      <c r="S16" s="88">
        <v>155.42099980553579</v>
      </c>
      <c r="T16" s="88">
        <v>294.08339937242079</v>
      </c>
      <c r="U16" s="88">
        <v>449.50439917795649</v>
      </c>
      <c r="V16" s="88">
        <v>249.45448606696436</v>
      </c>
      <c r="W16" s="88">
        <v>698.95888524492102</v>
      </c>
      <c r="X16" s="88">
        <v>161.21086901977586</v>
      </c>
      <c r="Y16" s="88">
        <v>860.16975426469685</v>
      </c>
      <c r="Z16" s="340">
        <v>-84.586430646828262</v>
      </c>
      <c r="AA16" s="246">
        <v>775.58332361786859</v>
      </c>
    </row>
    <row r="17" spans="1:27" s="187" customFormat="1">
      <c r="A17" s="215">
        <v>8</v>
      </c>
      <c r="B17" s="216" t="s">
        <v>470</v>
      </c>
      <c r="C17" s="217">
        <v>159488</v>
      </c>
      <c r="D17" s="221">
        <v>59.057899367621161</v>
      </c>
      <c r="E17" s="221">
        <v>-279.77657907874277</v>
      </c>
      <c r="F17" s="221">
        <v>-220.71867971112161</v>
      </c>
      <c r="G17" s="221">
        <v>159.97916442621801</v>
      </c>
      <c r="H17" s="221">
        <v>-60.739515284903597</v>
      </c>
      <c r="I17" s="221">
        <v>160.657129227251</v>
      </c>
      <c r="J17" s="221">
        <v>99.917613942347415</v>
      </c>
      <c r="K17" s="221">
        <v>-73.625564305778497</v>
      </c>
      <c r="L17" s="223">
        <v>26.29204963656893</v>
      </c>
      <c r="N17" s="89">
        <f t="shared" si="2"/>
        <v>-294.55986886570503</v>
      </c>
      <c r="O17" s="366">
        <f t="shared" si="1"/>
        <v>-0.9180555012440027</v>
      </c>
      <c r="Q17" s="89" t="s">
        <v>470</v>
      </c>
      <c r="R17" s="221">
        <v>161391</v>
      </c>
      <c r="S17" s="88">
        <v>63.03200647549771</v>
      </c>
      <c r="T17" s="88">
        <v>8.1104419448035845</v>
      </c>
      <c r="U17" s="88">
        <v>71.142448420301292</v>
      </c>
      <c r="V17" s="88">
        <v>167.59508894548023</v>
      </c>
      <c r="W17" s="88">
        <v>238.73753736578155</v>
      </c>
      <c r="X17" s="88">
        <v>160.51959580149858</v>
      </c>
      <c r="Y17" s="88">
        <v>399.25713316728007</v>
      </c>
      <c r="Z17" s="340">
        <v>-78.405214665006099</v>
      </c>
      <c r="AA17" s="246">
        <v>320.85191850227397</v>
      </c>
    </row>
    <row r="18" spans="1:27" s="187" customFormat="1">
      <c r="A18" s="215">
        <v>9</v>
      </c>
      <c r="B18" s="216" t="s">
        <v>471</v>
      </c>
      <c r="C18" s="217">
        <v>125353</v>
      </c>
      <c r="D18" s="221">
        <v>84.902965007360294</v>
      </c>
      <c r="E18" s="221">
        <v>31.194529314871584</v>
      </c>
      <c r="F18" s="221">
        <v>116.09749432223187</v>
      </c>
      <c r="G18" s="221">
        <v>221.47047592169818</v>
      </c>
      <c r="H18" s="221">
        <v>337.56797024393001</v>
      </c>
      <c r="I18" s="221">
        <v>164.06573433131933</v>
      </c>
      <c r="J18" s="221">
        <v>501.63370457524945</v>
      </c>
      <c r="K18" s="221">
        <v>-69.917728335181451</v>
      </c>
      <c r="L18" s="223">
        <v>431.71597624006802</v>
      </c>
      <c r="N18" s="89">
        <f t="shared" si="2"/>
        <v>-102.25420452285073</v>
      </c>
      <c r="O18" s="366">
        <f t="shared" si="1"/>
        <v>-0.19149796787669554</v>
      </c>
      <c r="Q18" s="89" t="s">
        <v>471</v>
      </c>
      <c r="R18" s="221">
        <v>126107</v>
      </c>
      <c r="S18" s="88">
        <v>83.731619289973423</v>
      </c>
      <c r="T18" s="88">
        <v>177.8208028281646</v>
      </c>
      <c r="U18" s="88">
        <v>261.552422118138</v>
      </c>
      <c r="V18" s="88">
        <v>185.92940122277113</v>
      </c>
      <c r="W18" s="88">
        <v>447.48182334090916</v>
      </c>
      <c r="X18" s="88">
        <v>164.42755984534841</v>
      </c>
      <c r="Y18" s="88">
        <v>611.90938318625763</v>
      </c>
      <c r="Z18" s="340">
        <v>-77.939202423338912</v>
      </c>
      <c r="AA18" s="246">
        <v>533.97018076291874</v>
      </c>
    </row>
    <row r="19" spans="1:27" s="187" customFormat="1">
      <c r="A19" s="215">
        <v>10</v>
      </c>
      <c r="B19" s="216" t="s">
        <v>473</v>
      </c>
      <c r="C19" s="217">
        <v>130451</v>
      </c>
      <c r="D19" s="221">
        <v>49.30074693563239</v>
      </c>
      <c r="E19" s="221">
        <v>-258.97527355948353</v>
      </c>
      <c r="F19" s="221">
        <v>-209.67452662385119</v>
      </c>
      <c r="G19" s="221">
        <v>262.19385086296529</v>
      </c>
      <c r="H19" s="221">
        <v>52.519324239114049</v>
      </c>
      <c r="I19" s="221">
        <v>190.85536877463235</v>
      </c>
      <c r="J19" s="221">
        <v>243.37469301374634</v>
      </c>
      <c r="K19" s="221">
        <v>-27.531816544143012</v>
      </c>
      <c r="L19" s="223">
        <v>215.84287646960334</v>
      </c>
      <c r="N19" s="89">
        <f t="shared" si="2"/>
        <v>-110.90070788198821</v>
      </c>
      <c r="O19" s="366">
        <f t="shared" si="1"/>
        <v>-0.33941204416321086</v>
      </c>
      <c r="Q19" s="89" t="s">
        <v>473</v>
      </c>
      <c r="R19" s="221">
        <v>131688</v>
      </c>
      <c r="S19" s="88">
        <v>53.339919921137444</v>
      </c>
      <c r="T19" s="88">
        <v>-93.331149605257536</v>
      </c>
      <c r="U19" s="88">
        <v>-39.991229684120114</v>
      </c>
      <c r="V19" s="88">
        <v>215.13244183220945</v>
      </c>
      <c r="W19" s="88">
        <v>175.14121214808932</v>
      </c>
      <c r="X19" s="88">
        <v>189.65727470031283</v>
      </c>
      <c r="Y19" s="88">
        <v>364.79848684840221</v>
      </c>
      <c r="Z19" s="340">
        <v>-38.054902496810641</v>
      </c>
      <c r="AA19" s="246">
        <v>326.74358435159155</v>
      </c>
    </row>
    <row r="20" spans="1:27" s="187" customFormat="1">
      <c r="A20" s="215">
        <v>11</v>
      </c>
      <c r="B20" s="216" t="s">
        <v>474</v>
      </c>
      <c r="C20" s="217">
        <v>247689</v>
      </c>
      <c r="D20" s="221">
        <v>153.61552812468136</v>
      </c>
      <c r="E20" s="221">
        <v>-97.742665209293179</v>
      </c>
      <c r="F20" s="221">
        <v>55.872862915388168</v>
      </c>
      <c r="G20" s="221">
        <v>285.19317803171134</v>
      </c>
      <c r="H20" s="221">
        <v>341.06604094709945</v>
      </c>
      <c r="I20" s="221">
        <v>173.78395960675715</v>
      </c>
      <c r="J20" s="221">
        <v>514.8500005538566</v>
      </c>
      <c r="K20" s="221">
        <v>-30.619470384231839</v>
      </c>
      <c r="L20" s="223">
        <v>484.23053016962473</v>
      </c>
      <c r="N20" s="89">
        <f t="shared" si="2"/>
        <v>-51.041875216556207</v>
      </c>
      <c r="O20" s="366">
        <f t="shared" si="1"/>
        <v>-9.5356821504241795E-2</v>
      </c>
      <c r="Q20" s="89" t="s">
        <v>474</v>
      </c>
      <c r="R20" s="221">
        <v>248363</v>
      </c>
      <c r="S20" s="88">
        <v>151.43776968174853</v>
      </c>
      <c r="T20" s="88">
        <v>-23.013631258861825</v>
      </c>
      <c r="U20" s="88">
        <v>128.42413842288676</v>
      </c>
      <c r="V20" s="88">
        <v>272.49398662441666</v>
      </c>
      <c r="W20" s="88">
        <v>400.91812504730348</v>
      </c>
      <c r="X20" s="88">
        <v>174.07448826034758</v>
      </c>
      <c r="Y20" s="88">
        <v>574.99261330765069</v>
      </c>
      <c r="Z20" s="340">
        <v>-39.720207921469786</v>
      </c>
      <c r="AA20" s="246">
        <v>535.27240538618094</v>
      </c>
    </row>
    <row r="21" spans="1:27" s="187" customFormat="1">
      <c r="A21" s="215">
        <v>12</v>
      </c>
      <c r="B21" s="216" t="s">
        <v>476</v>
      </c>
      <c r="C21" s="217">
        <v>162540</v>
      </c>
      <c r="D21" s="221">
        <v>203.37281063604806</v>
      </c>
      <c r="E21" s="221">
        <v>-38.227443620419471</v>
      </c>
      <c r="F21" s="221">
        <v>165.14536701562861</v>
      </c>
      <c r="G21" s="221">
        <v>382.12932274488696</v>
      </c>
      <c r="H21" s="221">
        <v>547.27468976051546</v>
      </c>
      <c r="I21" s="221">
        <v>180.6850812011549</v>
      </c>
      <c r="J21" s="221">
        <v>727.95977096167042</v>
      </c>
      <c r="K21" s="221">
        <v>-41.628731389196503</v>
      </c>
      <c r="L21" s="223">
        <v>686.33103957247386</v>
      </c>
      <c r="N21" s="89">
        <f t="shared" si="2"/>
        <v>-221.99777938459238</v>
      </c>
      <c r="O21" s="366">
        <f t="shared" si="1"/>
        <v>-0.24440243967981543</v>
      </c>
      <c r="Q21" s="89" t="s">
        <v>476</v>
      </c>
      <c r="R21" s="221">
        <v>163281</v>
      </c>
      <c r="S21" s="88">
        <v>196.32134253212865</v>
      </c>
      <c r="T21" s="88">
        <v>209.70007784139253</v>
      </c>
      <c r="U21" s="88">
        <v>406.0214203735211</v>
      </c>
      <c r="V21" s="88">
        <v>375.06495550615199</v>
      </c>
      <c r="W21" s="88">
        <v>781.08637587967314</v>
      </c>
      <c r="X21" s="88">
        <v>179.96561356262998</v>
      </c>
      <c r="Y21" s="88">
        <v>961.05198944230335</v>
      </c>
      <c r="Z21" s="340">
        <v>-52.723170485237105</v>
      </c>
      <c r="AA21" s="246">
        <v>908.32881895706623</v>
      </c>
    </row>
    <row r="22" spans="1:27" s="187" customFormat="1">
      <c r="A22" s="215">
        <v>13</v>
      </c>
      <c r="B22" s="216" t="s">
        <v>475</v>
      </c>
      <c r="C22" s="217">
        <v>272437</v>
      </c>
      <c r="D22" s="221">
        <v>253.67105011786583</v>
      </c>
      <c r="E22" s="221">
        <v>-121.4909349201798</v>
      </c>
      <c r="F22" s="221">
        <v>132.18011519768595</v>
      </c>
      <c r="G22" s="221">
        <v>287.62070539363532</v>
      </c>
      <c r="H22" s="221">
        <v>419.80082059132127</v>
      </c>
      <c r="I22" s="221">
        <v>159.34388363835902</v>
      </c>
      <c r="J22" s="221">
        <v>579.1447042296802</v>
      </c>
      <c r="K22" s="221">
        <v>-101.25734022911719</v>
      </c>
      <c r="L22" s="223">
        <v>477.88736400056314</v>
      </c>
      <c r="N22" s="89">
        <f t="shared" si="2"/>
        <v>-180.84346048551879</v>
      </c>
      <c r="O22" s="366">
        <f t="shared" si="1"/>
        <v>-0.27453316857702287</v>
      </c>
      <c r="Q22" s="89" t="s">
        <v>475</v>
      </c>
      <c r="R22" s="221">
        <v>272683</v>
      </c>
      <c r="S22" s="88">
        <v>261.61035377064889</v>
      </c>
      <c r="T22" s="88">
        <v>68.244897131868839</v>
      </c>
      <c r="U22" s="88">
        <v>329.85525090251775</v>
      </c>
      <c r="V22" s="88">
        <v>275.52490620977471</v>
      </c>
      <c r="W22" s="88">
        <v>605.38015711229241</v>
      </c>
      <c r="X22" s="88">
        <v>160.1961069501472</v>
      </c>
      <c r="Y22" s="88">
        <v>765.5762640624398</v>
      </c>
      <c r="Z22" s="340">
        <v>-106.84543957635789</v>
      </c>
      <c r="AA22" s="246">
        <v>658.73082448608193</v>
      </c>
    </row>
    <row r="23" spans="1:27" s="187" customFormat="1">
      <c r="A23" s="215">
        <v>14</v>
      </c>
      <c r="B23" s="216" t="s">
        <v>483</v>
      </c>
      <c r="C23" s="217">
        <v>190774</v>
      </c>
      <c r="D23" s="221">
        <v>306.16561603155378</v>
      </c>
      <c r="E23" s="221">
        <v>-106.70952041937834</v>
      </c>
      <c r="F23" s="221">
        <v>199.45609561217552</v>
      </c>
      <c r="G23" s="221">
        <v>385.48169517331797</v>
      </c>
      <c r="H23" s="221">
        <v>584.93779078549346</v>
      </c>
      <c r="I23" s="221">
        <v>192.92098649895973</v>
      </c>
      <c r="J23" s="221">
        <v>777.85877728445348</v>
      </c>
      <c r="K23" s="221">
        <v>-23.694717309486617</v>
      </c>
      <c r="L23" s="223">
        <v>754.1640599749669</v>
      </c>
      <c r="N23" s="89">
        <f t="shared" si="2"/>
        <v>-117.60430895517175</v>
      </c>
      <c r="O23" s="366">
        <f t="shared" si="1"/>
        <v>-0.13490316137473468</v>
      </c>
      <c r="Q23" s="89" t="s">
        <v>483</v>
      </c>
      <c r="R23" s="221">
        <v>191762</v>
      </c>
      <c r="S23" s="88">
        <v>304.21397843436375</v>
      </c>
      <c r="T23" s="88">
        <v>24.887573869415508</v>
      </c>
      <c r="U23" s="88">
        <v>329.10155230377933</v>
      </c>
      <c r="V23" s="88">
        <v>389.31364399620361</v>
      </c>
      <c r="W23" s="88">
        <v>718.41519629998299</v>
      </c>
      <c r="X23" s="88">
        <v>192.8819009496352</v>
      </c>
      <c r="Y23" s="88">
        <v>911.29709724961799</v>
      </c>
      <c r="Z23" s="340">
        <v>-39.528728319479356</v>
      </c>
      <c r="AA23" s="246">
        <v>871.76836893013865</v>
      </c>
    </row>
    <row r="24" spans="1:27" s="187" customFormat="1">
      <c r="A24" s="215">
        <v>15</v>
      </c>
      <c r="B24" s="216" t="s">
        <v>477</v>
      </c>
      <c r="C24" s="217">
        <v>176323</v>
      </c>
      <c r="D24" s="221">
        <v>620.26724553535303</v>
      </c>
      <c r="E24" s="221">
        <v>-274.68502445931153</v>
      </c>
      <c r="F24" s="221">
        <v>345.58222107604155</v>
      </c>
      <c r="G24" s="221">
        <v>194.2681367605087</v>
      </c>
      <c r="H24" s="221">
        <v>539.85035783655019</v>
      </c>
      <c r="I24" s="221">
        <v>171.22330245750311</v>
      </c>
      <c r="J24" s="221">
        <v>711.0736602940533</v>
      </c>
      <c r="K24" s="221">
        <v>185.53379876703551</v>
      </c>
      <c r="L24" s="223">
        <v>896.60745906108889</v>
      </c>
      <c r="N24" s="89">
        <f t="shared" si="2"/>
        <v>-71.986340538703757</v>
      </c>
      <c r="O24" s="366">
        <f t="shared" si="1"/>
        <v>-7.4320463922489852E-2</v>
      </c>
      <c r="Q24" s="89" t="s">
        <v>477</v>
      </c>
      <c r="R24" s="221">
        <v>176041</v>
      </c>
      <c r="S24" s="88">
        <v>603.36123803306964</v>
      </c>
      <c r="T24" s="88">
        <v>-161.47716972278909</v>
      </c>
      <c r="U24" s="88">
        <v>441.88406831028055</v>
      </c>
      <c r="V24" s="88">
        <v>191.7320624172778</v>
      </c>
      <c r="W24" s="88">
        <v>633.61613072755836</v>
      </c>
      <c r="X24" s="88">
        <v>171.3442880120937</v>
      </c>
      <c r="Y24" s="88">
        <v>804.96041873965214</v>
      </c>
      <c r="Z24" s="340">
        <v>163.63338086014053</v>
      </c>
      <c r="AA24" s="246">
        <v>968.59379959979265</v>
      </c>
    </row>
    <row r="25" spans="1:27" s="187" customFormat="1">
      <c r="A25" s="215">
        <v>16</v>
      </c>
      <c r="B25" s="216" t="s">
        <v>478</v>
      </c>
      <c r="C25" s="217">
        <v>67805</v>
      </c>
      <c r="D25" s="221">
        <v>583.1020291018134</v>
      </c>
      <c r="E25" s="221">
        <v>-280.09099256536877</v>
      </c>
      <c r="F25" s="221">
        <v>303.01103653644458</v>
      </c>
      <c r="G25" s="221">
        <v>293.06683544946793</v>
      </c>
      <c r="H25" s="221">
        <v>596.07787198591245</v>
      </c>
      <c r="I25" s="221">
        <v>176.13055091703859</v>
      </c>
      <c r="J25" s="221">
        <v>772.20842290295116</v>
      </c>
      <c r="K25" s="221">
        <v>10</v>
      </c>
      <c r="L25" s="223">
        <v>782.20842290295116</v>
      </c>
      <c r="N25" s="89">
        <f t="shared" si="2"/>
        <v>-93.529954790645888</v>
      </c>
      <c r="O25" s="366">
        <f t="shared" si="1"/>
        <v>-0.10680125157581036</v>
      </c>
      <c r="Q25" s="89" t="s">
        <v>478</v>
      </c>
      <c r="R25" s="221">
        <v>67915</v>
      </c>
      <c r="S25" s="88">
        <v>572.82458962526573</v>
      </c>
      <c r="T25" s="88">
        <v>-155.18268253500449</v>
      </c>
      <c r="U25" s="88">
        <v>417.64190709026138</v>
      </c>
      <c r="V25" s="88">
        <v>282.16295369211514</v>
      </c>
      <c r="W25" s="88">
        <v>699.80486078237652</v>
      </c>
      <c r="X25" s="88">
        <v>175.82209822609948</v>
      </c>
      <c r="Y25" s="88">
        <v>875.62695900847598</v>
      </c>
      <c r="Z25" s="340">
        <v>0.11141868512110727</v>
      </c>
      <c r="AA25" s="246">
        <v>875.73837769359704</v>
      </c>
    </row>
    <row r="26" spans="1:27" s="187" customFormat="1">
      <c r="A26" s="368">
        <v>17</v>
      </c>
      <c r="B26" s="369" t="s">
        <v>479</v>
      </c>
      <c r="C26" s="370">
        <v>416543</v>
      </c>
      <c r="D26" s="371">
        <v>581.48483548493698</v>
      </c>
      <c r="E26" s="371">
        <v>-118.05670199392357</v>
      </c>
      <c r="F26" s="371">
        <v>463.42813349101363</v>
      </c>
      <c r="G26" s="371">
        <v>303.42799689467438</v>
      </c>
      <c r="H26" s="371">
        <v>766.85613038568818</v>
      </c>
      <c r="I26" s="371">
        <v>154.82668898448</v>
      </c>
      <c r="J26" s="371">
        <v>921.68281937016752</v>
      </c>
      <c r="K26" s="371">
        <v>-0.6000364908304785</v>
      </c>
      <c r="L26" s="372">
        <v>921.08278287933706</v>
      </c>
      <c r="N26" s="373">
        <f t="shared" si="2"/>
        <v>-58.10185582764143</v>
      </c>
      <c r="O26" s="374">
        <f t="shared" si="1"/>
        <v>-5.9336976430068814E-2</v>
      </c>
      <c r="Q26" s="373" t="s">
        <v>479</v>
      </c>
      <c r="R26" s="371">
        <v>415603</v>
      </c>
      <c r="S26" s="375">
        <v>589.0729232657327</v>
      </c>
      <c r="T26" s="375">
        <v>-77.294419916609527</v>
      </c>
      <c r="U26" s="375">
        <v>511.77850334912324</v>
      </c>
      <c r="V26" s="375">
        <v>315.39027389118945</v>
      </c>
      <c r="W26" s="375">
        <v>827.16877724031247</v>
      </c>
      <c r="X26" s="375">
        <v>154.94546495845967</v>
      </c>
      <c r="Y26" s="375">
        <v>982.11424219877233</v>
      </c>
      <c r="Z26" s="340">
        <v>-2.9296034917938512</v>
      </c>
      <c r="AA26" s="246">
        <v>979.18463870697849</v>
      </c>
    </row>
    <row r="27" spans="1:27" s="187" customFormat="1">
      <c r="A27" s="215">
        <v>18</v>
      </c>
      <c r="B27" s="216" t="s">
        <v>480</v>
      </c>
      <c r="C27" s="217">
        <v>70521</v>
      </c>
      <c r="D27" s="221">
        <v>341.79082158031417</v>
      </c>
      <c r="E27" s="221">
        <v>-154.67224698415146</v>
      </c>
      <c r="F27" s="221">
        <v>187.11857459616274</v>
      </c>
      <c r="G27" s="221">
        <v>343.59846541735527</v>
      </c>
      <c r="H27" s="221">
        <v>530.71704001351804</v>
      </c>
      <c r="I27" s="221">
        <v>182.74564686120061</v>
      </c>
      <c r="J27" s="221">
        <v>713.46268687471866</v>
      </c>
      <c r="K27" s="221">
        <v>461.91978275974532</v>
      </c>
      <c r="L27" s="223">
        <v>1175.3824696344639</v>
      </c>
      <c r="M27" s="376"/>
      <c r="N27" s="89">
        <f t="shared" si="2"/>
        <v>107.37011828633331</v>
      </c>
      <c r="O27" s="366">
        <f t="shared" si="1"/>
        <v>0.10053265596676121</v>
      </c>
      <c r="P27" s="376"/>
      <c r="Q27" s="89" t="s">
        <v>480</v>
      </c>
      <c r="R27" s="221">
        <v>71255</v>
      </c>
      <c r="S27" s="88">
        <v>333.49491602544464</v>
      </c>
      <c r="T27" s="88">
        <v>-198.39317607018253</v>
      </c>
      <c r="U27" s="88">
        <v>135.10173995526205</v>
      </c>
      <c r="V27" s="88">
        <v>319.43469230229459</v>
      </c>
      <c r="W27" s="88">
        <v>454.53643225755656</v>
      </c>
      <c r="X27" s="88">
        <v>181.51142537083501</v>
      </c>
      <c r="Y27" s="88">
        <v>636.04785762839163</v>
      </c>
      <c r="Z27" s="340">
        <v>431.96449371973898</v>
      </c>
      <c r="AA27" s="246">
        <v>1068.0123513481306</v>
      </c>
    </row>
    <row r="28" spans="1:27" s="187" customFormat="1">
      <c r="A28" s="215">
        <v>19</v>
      </c>
      <c r="B28" s="216" t="s">
        <v>481</v>
      </c>
      <c r="C28" s="217">
        <v>175795</v>
      </c>
      <c r="D28" s="221">
        <v>528.42962291375397</v>
      </c>
      <c r="E28" s="221">
        <v>-322.35130521986565</v>
      </c>
      <c r="F28" s="221">
        <v>206.07831769388841</v>
      </c>
      <c r="G28" s="221">
        <v>256.26257016192966</v>
      </c>
      <c r="H28" s="221">
        <v>462.34088785581815</v>
      </c>
      <c r="I28" s="221">
        <v>168.42788551479146</v>
      </c>
      <c r="J28" s="221">
        <v>630.76877337060967</v>
      </c>
      <c r="K28" s="221">
        <v>-30.340277027219205</v>
      </c>
      <c r="L28" s="223">
        <v>600.42849634339041</v>
      </c>
      <c r="M28" s="376"/>
      <c r="N28" s="89">
        <f t="shared" si="2"/>
        <v>-73.679705860087552</v>
      </c>
      <c r="O28" s="366">
        <f t="shared" si="1"/>
        <v>-0.10929952434824032</v>
      </c>
      <c r="P28" s="376"/>
      <c r="Q28" s="89" t="s">
        <v>481</v>
      </c>
      <c r="R28" s="221">
        <v>176494</v>
      </c>
      <c r="S28" s="88">
        <v>513.42730721358635</v>
      </c>
      <c r="T28" s="88">
        <v>-241.20465827837637</v>
      </c>
      <c r="U28" s="88">
        <v>272.2226489352098</v>
      </c>
      <c r="V28" s="88">
        <v>264.3509921017145</v>
      </c>
      <c r="W28" s="88">
        <v>536.5736410369243</v>
      </c>
      <c r="X28" s="88">
        <v>167.86477069209005</v>
      </c>
      <c r="Y28" s="88">
        <v>704.43841172901421</v>
      </c>
      <c r="Z28" s="340">
        <v>-30.330209525536279</v>
      </c>
      <c r="AA28" s="246">
        <v>674.10820220347796</v>
      </c>
    </row>
    <row r="29" spans="1:27" s="187" customFormat="1">
      <c r="A29" s="14"/>
      <c r="B29" s="8"/>
      <c r="C29" s="21"/>
      <c r="D29" s="36"/>
      <c r="E29" s="36"/>
      <c r="F29" s="36"/>
      <c r="G29" s="36"/>
      <c r="H29" s="36"/>
      <c r="I29" s="36"/>
      <c r="J29" s="36"/>
      <c r="K29" s="36"/>
      <c r="L29" s="359"/>
      <c r="N29" s="19"/>
      <c r="O29" s="365"/>
      <c r="Q29" s="27"/>
      <c r="R29" s="360"/>
      <c r="S29" s="22"/>
      <c r="T29" s="22"/>
      <c r="U29" s="22"/>
      <c r="V29" s="22"/>
      <c r="W29" s="22"/>
      <c r="X29" s="22"/>
      <c r="Y29" s="22"/>
      <c r="Z29" s="22"/>
      <c r="AA29" s="177"/>
    </row>
    <row r="30" spans="1:27" s="187" customFormat="1" ht="20.25">
      <c r="A30" s="377" t="s">
        <v>493</v>
      </c>
      <c r="B30" s="8"/>
      <c r="C30" s="21"/>
      <c r="D30" s="36"/>
      <c r="E30" s="36"/>
      <c r="F30" s="36"/>
      <c r="G30" s="36"/>
      <c r="H30" s="36"/>
      <c r="I30" s="36"/>
      <c r="J30" s="36"/>
      <c r="K30" s="36"/>
      <c r="L30" s="359"/>
      <c r="N30" s="19"/>
      <c r="O30" s="365"/>
      <c r="Q30" s="27"/>
      <c r="R30" s="360"/>
      <c r="S30" s="22"/>
      <c r="T30" s="22"/>
      <c r="U30" s="22"/>
      <c r="V30" s="22"/>
      <c r="W30" s="22"/>
      <c r="X30" s="22"/>
      <c r="Y30" s="22"/>
      <c r="Z30" s="22"/>
      <c r="AA30" s="177"/>
    </row>
    <row r="31" spans="1:27" s="187" customFormat="1">
      <c r="A31" s="215">
        <v>31</v>
      </c>
      <c r="B31" s="216" t="s">
        <v>68</v>
      </c>
      <c r="C31" s="217">
        <v>664028</v>
      </c>
      <c r="D31" s="221">
        <v>358.5316254248329</v>
      </c>
      <c r="E31" s="221">
        <v>-15.217566164515972</v>
      </c>
      <c r="F31" s="221">
        <v>343.31405926031692</v>
      </c>
      <c r="G31" s="221">
        <v>-87.609077489293469</v>
      </c>
      <c r="H31" s="221">
        <v>255.70498177102345</v>
      </c>
      <c r="I31" s="221">
        <v>134.24752102065841</v>
      </c>
      <c r="J31" s="221">
        <v>389.95250279168192</v>
      </c>
      <c r="K31" s="221">
        <v>65.224961899197027</v>
      </c>
      <c r="L31" s="223">
        <v>455.17746469087894</v>
      </c>
      <c r="M31" s="376"/>
      <c r="N31" s="89">
        <f>L31-AA31</f>
        <v>156.00991956021556</v>
      </c>
      <c r="O31" s="366">
        <f t="shared" ref="O31" si="3">N31/AA31</f>
        <v>0.5214800940124612</v>
      </c>
      <c r="P31" s="376"/>
      <c r="Q31" s="89" t="s">
        <v>68</v>
      </c>
      <c r="R31" s="221">
        <v>658457</v>
      </c>
      <c r="S31" s="88">
        <v>333.45861064316449</v>
      </c>
      <c r="T31" s="88">
        <v>-127.06766441020559</v>
      </c>
      <c r="U31" s="88">
        <v>206.39094623295892</v>
      </c>
      <c r="V31" s="88">
        <v>-92.251623112822855</v>
      </c>
      <c r="W31" s="88">
        <v>114.13932312013605</v>
      </c>
      <c r="X31" s="88">
        <v>134.07024145902585</v>
      </c>
      <c r="Y31" s="88">
        <v>248.20956457916191</v>
      </c>
      <c r="Z31" s="88">
        <v>50.957980551501464</v>
      </c>
      <c r="AA31" s="246">
        <v>299.16754513066337</v>
      </c>
    </row>
    <row r="32" spans="1:27" s="187" customFormat="1">
      <c r="A32" s="351">
        <v>32</v>
      </c>
      <c r="B32" s="216" t="s">
        <v>487</v>
      </c>
      <c r="C32" s="217">
        <v>280495</v>
      </c>
      <c r="D32" s="221">
        <v>667.61603627509862</v>
      </c>
      <c r="E32" s="221">
        <v>-158.05249128009561</v>
      </c>
      <c r="F32" s="221">
        <v>509.56354499500299</v>
      </c>
      <c r="G32" s="221">
        <v>-13.9141402393892</v>
      </c>
      <c r="H32" s="221">
        <v>495.64940475561377</v>
      </c>
      <c r="I32" s="221">
        <v>125.21639071522097</v>
      </c>
      <c r="J32" s="221">
        <v>620.86579547083477</v>
      </c>
      <c r="K32" s="221">
        <v>63.715157132925718</v>
      </c>
      <c r="L32" s="223">
        <v>684.58095260376047</v>
      </c>
      <c r="M32" s="376"/>
      <c r="N32" s="89">
        <f>L32-AA32</f>
        <v>-26.30505444929463</v>
      </c>
      <c r="O32" s="366">
        <f>N32/AA32</f>
        <v>-3.7003196276630922E-2</v>
      </c>
      <c r="P32" s="376"/>
      <c r="Q32" s="89" t="s">
        <v>487</v>
      </c>
      <c r="R32" s="221">
        <v>276438</v>
      </c>
      <c r="S32" s="88">
        <v>646.41670679243612</v>
      </c>
      <c r="T32" s="88">
        <v>-113.91495689776697</v>
      </c>
      <c r="U32" s="88">
        <v>532.50174989466905</v>
      </c>
      <c r="V32" s="88">
        <v>-7.0438687879379822</v>
      </c>
      <c r="W32" s="88">
        <v>525.45788110673107</v>
      </c>
      <c r="X32" s="88">
        <v>126.14452166615996</v>
      </c>
      <c r="Y32" s="88">
        <v>651.60240277289097</v>
      </c>
      <c r="Z32" s="88">
        <v>59.283604280164084</v>
      </c>
      <c r="AA32" s="246">
        <v>710.8860070530551</v>
      </c>
    </row>
    <row r="33" spans="1:27" s="187" customFormat="1">
      <c r="A33" s="215">
        <v>33</v>
      </c>
      <c r="B33" s="216" t="s">
        <v>486</v>
      </c>
      <c r="C33" s="217">
        <v>486346</v>
      </c>
      <c r="D33" s="221">
        <v>673.72911277051207</v>
      </c>
      <c r="E33" s="221">
        <v>337.99328499588859</v>
      </c>
      <c r="F33" s="221">
        <v>1011.7223977664006</v>
      </c>
      <c r="G33" s="221">
        <v>-15.397462941523681</v>
      </c>
      <c r="H33" s="221">
        <v>996.32493482487712</v>
      </c>
      <c r="I33" s="221">
        <v>115.70981273318225</v>
      </c>
      <c r="J33" s="221">
        <v>1112.0347475580593</v>
      </c>
      <c r="K33" s="221">
        <v>-20.100535421284434</v>
      </c>
      <c r="L33" s="223">
        <v>1091.9342121367747</v>
      </c>
      <c r="M33" s="376"/>
      <c r="N33" s="89">
        <f>L33-AA33</f>
        <v>50.787543994721091</v>
      </c>
      <c r="O33" s="366">
        <f>N33/AA33</f>
        <v>4.8780393338195518E-2</v>
      </c>
      <c r="P33" s="376"/>
      <c r="Q33" s="89" t="s">
        <v>486</v>
      </c>
      <c r="R33" s="221">
        <v>478919</v>
      </c>
      <c r="S33" s="88">
        <v>659.22294595975461</v>
      </c>
      <c r="T33" s="88">
        <v>286.2356925428341</v>
      </c>
      <c r="U33" s="88">
        <v>945.45863850258866</v>
      </c>
      <c r="V33" s="88">
        <v>-7.2232151992299327</v>
      </c>
      <c r="W33" s="88">
        <v>938.23542330335863</v>
      </c>
      <c r="X33" s="88">
        <v>118.32417270332348</v>
      </c>
      <c r="Y33" s="88">
        <v>1056.5595960066821</v>
      </c>
      <c r="Z33" s="88">
        <v>-15.412927864628465</v>
      </c>
      <c r="AA33" s="246">
        <v>1041.1466681420536</v>
      </c>
    </row>
    <row r="34" spans="1:27" s="187" customFormat="1">
      <c r="A34" s="215">
        <v>34</v>
      </c>
      <c r="B34" s="216" t="s">
        <v>484</v>
      </c>
      <c r="C34" s="217">
        <v>98972</v>
      </c>
      <c r="D34" s="221">
        <v>487.41667976324948</v>
      </c>
      <c r="E34" s="221">
        <v>268.35752276897534</v>
      </c>
      <c r="F34" s="221">
        <v>755.77420253222476</v>
      </c>
      <c r="G34" s="221">
        <v>7.7030065367928913</v>
      </c>
      <c r="H34" s="221">
        <v>763.4772090690177</v>
      </c>
      <c r="I34" s="221">
        <v>147.38154840148414</v>
      </c>
      <c r="J34" s="221">
        <v>910.85875747050181</v>
      </c>
      <c r="K34" s="221">
        <v>-61.808885341308653</v>
      </c>
      <c r="L34" s="223">
        <v>849.0498721291932</v>
      </c>
      <c r="M34" s="376"/>
      <c r="N34" s="89">
        <f>L34-AA34</f>
        <v>-51.370894489867737</v>
      </c>
      <c r="O34" s="366">
        <f>N34/AA34</f>
        <v>-5.7052098745742401E-2</v>
      </c>
      <c r="P34" s="376"/>
      <c r="Q34" s="89" t="s">
        <v>484</v>
      </c>
      <c r="R34" s="221">
        <v>99073</v>
      </c>
      <c r="S34" s="88">
        <v>486.90004428418393</v>
      </c>
      <c r="T34" s="88">
        <v>314.42923868994092</v>
      </c>
      <c r="U34" s="88">
        <v>801.32928297412491</v>
      </c>
      <c r="V34" s="88">
        <v>8.1795342828015709</v>
      </c>
      <c r="W34" s="88">
        <v>809.50881725692648</v>
      </c>
      <c r="X34" s="88">
        <v>150.47724969623167</v>
      </c>
      <c r="Y34" s="88">
        <v>959.986066953158</v>
      </c>
      <c r="Z34" s="88">
        <v>-59.565300334097081</v>
      </c>
      <c r="AA34" s="246">
        <v>900.42076661906094</v>
      </c>
    </row>
    <row r="35" spans="1:27" s="187" customFormat="1">
      <c r="A35" s="215">
        <v>35</v>
      </c>
      <c r="B35" s="216" t="s">
        <v>485</v>
      </c>
      <c r="C35" s="217">
        <v>203192</v>
      </c>
      <c r="D35" s="221">
        <v>444.39981770408286</v>
      </c>
      <c r="E35" s="221">
        <v>-8.4773209890123145</v>
      </c>
      <c r="F35" s="221">
        <v>435.92249671507045</v>
      </c>
      <c r="G35" s="221">
        <v>22.494095938935921</v>
      </c>
      <c r="H35" s="221">
        <v>458.41659265400637</v>
      </c>
      <c r="I35" s="221">
        <v>125.36889642078204</v>
      </c>
      <c r="J35" s="221">
        <v>583.78548907478842</v>
      </c>
      <c r="K35" s="221">
        <v>-84.684903933225712</v>
      </c>
      <c r="L35" s="223">
        <v>499.10058514156276</v>
      </c>
      <c r="M35" s="376"/>
      <c r="N35" s="89">
        <f>L35-AA35</f>
        <v>-88.450184231241451</v>
      </c>
      <c r="O35" s="366">
        <f>N35/AA35</f>
        <v>-0.15054049597392208</v>
      </c>
      <c r="P35" s="376"/>
      <c r="Q35" s="89" t="s">
        <v>485</v>
      </c>
      <c r="R35" s="221">
        <v>201854</v>
      </c>
      <c r="S35" s="88">
        <v>443.67354712536053</v>
      </c>
      <c r="T35" s="88">
        <v>56.87867701299227</v>
      </c>
      <c r="U35" s="88">
        <v>500.55222413835293</v>
      </c>
      <c r="V35" s="88">
        <v>39.161507822485561</v>
      </c>
      <c r="W35" s="88">
        <v>539.71373196083846</v>
      </c>
      <c r="X35" s="88">
        <v>129.24358868169534</v>
      </c>
      <c r="Y35" s="88">
        <v>668.95732064253377</v>
      </c>
      <c r="Z35" s="88">
        <v>-81.406551269729604</v>
      </c>
      <c r="AA35" s="246">
        <v>587.55076937280421</v>
      </c>
    </row>
    <row r="36" spans="1:27" s="187" customFormat="1">
      <c r="A36" s="26"/>
      <c r="B36" s="18"/>
      <c r="C36" s="21"/>
      <c r="D36" s="21"/>
      <c r="E36" s="21"/>
      <c r="F36" s="26"/>
      <c r="G36" s="39"/>
      <c r="H36" s="39"/>
      <c r="K36" s="18"/>
      <c r="Z36" s="18"/>
    </row>
    <row r="37" spans="1:27" s="187" customFormat="1">
      <c r="A37" s="26"/>
      <c r="B37" s="18"/>
      <c r="C37" s="21"/>
      <c r="D37" s="21"/>
      <c r="E37" s="21"/>
      <c r="F37" s="26"/>
      <c r="G37" s="39"/>
      <c r="H37" s="39"/>
      <c r="K37" s="18"/>
      <c r="Z37" s="18"/>
    </row>
    <row r="38" spans="1:27">
      <c r="Q38" s="448"/>
      <c r="R38" s="452"/>
      <c r="S38" s="497"/>
      <c r="T38" s="497"/>
      <c r="U38" s="497"/>
      <c r="V38" s="497"/>
      <c r="W38" s="497"/>
      <c r="X38" s="497"/>
      <c r="Y38" s="497"/>
      <c r="Z38" s="497"/>
      <c r="AA38" s="497"/>
    </row>
    <row r="39" spans="1:27">
      <c r="Q39" s="499"/>
      <c r="R39" s="500"/>
      <c r="S39" s="497"/>
      <c r="T39" s="497"/>
      <c r="U39" s="497"/>
      <c r="V39" s="497"/>
      <c r="W39" s="497"/>
      <c r="X39" s="497"/>
      <c r="Y39" s="497"/>
      <c r="Z39" s="497"/>
      <c r="AA39" s="497"/>
    </row>
    <row r="40" spans="1:27">
      <c r="Q40" s="466"/>
      <c r="R40" s="500"/>
      <c r="S40" s="497"/>
      <c r="T40" s="497"/>
      <c r="U40" s="497"/>
      <c r="V40" s="497"/>
      <c r="W40" s="497"/>
      <c r="X40" s="497"/>
      <c r="Y40" s="497"/>
      <c r="Z40" s="497"/>
      <c r="AA40" s="497"/>
    </row>
    <row r="41" spans="1:27">
      <c r="Q41" s="466"/>
      <c r="R41" s="500"/>
      <c r="S41" s="497"/>
      <c r="T41" s="497"/>
      <c r="U41" s="497"/>
      <c r="V41" s="497"/>
      <c r="W41" s="497"/>
      <c r="X41" s="497"/>
      <c r="Y41" s="497"/>
      <c r="Z41" s="497"/>
      <c r="AA41" s="497"/>
    </row>
    <row r="42" spans="1:27">
      <c r="Q42" s="466"/>
      <c r="R42" s="500"/>
      <c r="S42" s="497"/>
      <c r="T42" s="497"/>
      <c r="U42" s="497"/>
      <c r="V42" s="497"/>
      <c r="W42" s="497"/>
      <c r="X42" s="497"/>
      <c r="Y42" s="497"/>
      <c r="Z42" s="497"/>
      <c r="AA42" s="497"/>
    </row>
    <row r="43" spans="1:27">
      <c r="Q43" s="466"/>
      <c r="R43" s="500"/>
      <c r="S43" s="497"/>
      <c r="T43" s="497"/>
      <c r="U43" s="497"/>
      <c r="V43" s="497"/>
      <c r="W43" s="497"/>
      <c r="X43" s="497"/>
      <c r="Y43" s="497"/>
      <c r="Z43" s="497"/>
      <c r="AA43" s="497"/>
    </row>
    <row r="44" spans="1:27">
      <c r="Q44" s="466"/>
      <c r="R44" s="500"/>
      <c r="S44" s="497"/>
      <c r="T44" s="497"/>
      <c r="U44" s="497"/>
      <c r="V44" s="497"/>
      <c r="W44" s="497"/>
      <c r="X44" s="497"/>
      <c r="Y44" s="497"/>
      <c r="Z44" s="497"/>
      <c r="AA44" s="497"/>
    </row>
    <row r="45" spans="1:27">
      <c r="Q45" s="466"/>
      <c r="R45" s="500"/>
      <c r="S45" s="497"/>
      <c r="T45" s="497"/>
      <c r="U45" s="497"/>
      <c r="V45" s="497"/>
      <c r="W45" s="497"/>
      <c r="X45" s="497"/>
      <c r="Y45" s="497"/>
      <c r="Z45" s="497"/>
      <c r="AA45" s="497"/>
    </row>
    <row r="46" spans="1:27">
      <c r="Q46" s="466"/>
      <c r="R46" s="500"/>
      <c r="S46" s="497"/>
      <c r="T46" s="497"/>
      <c r="U46" s="497"/>
      <c r="V46" s="497"/>
      <c r="W46" s="497"/>
      <c r="X46" s="497"/>
      <c r="Y46" s="497"/>
      <c r="Z46" s="497"/>
      <c r="AA46" s="497"/>
    </row>
    <row r="47" spans="1:27">
      <c r="Q47" s="466"/>
      <c r="R47" s="500"/>
      <c r="S47" s="497"/>
      <c r="T47" s="497"/>
      <c r="U47" s="497"/>
      <c r="V47" s="497"/>
      <c r="W47" s="497"/>
      <c r="X47" s="497"/>
      <c r="Y47" s="497"/>
      <c r="Z47" s="497"/>
      <c r="AA47" s="497"/>
    </row>
    <row r="48" spans="1:27">
      <c r="Q48" s="466"/>
      <c r="R48" s="500"/>
      <c r="S48" s="497"/>
      <c r="T48" s="497"/>
      <c r="U48" s="497"/>
      <c r="V48" s="497"/>
      <c r="W48" s="497"/>
      <c r="X48" s="497"/>
      <c r="Y48" s="497"/>
      <c r="Z48" s="497"/>
      <c r="AA48" s="497"/>
    </row>
    <row r="49" spans="17:27">
      <c r="Q49" s="466"/>
      <c r="R49" s="500"/>
      <c r="S49" s="497"/>
      <c r="T49" s="497"/>
      <c r="U49" s="497"/>
      <c r="V49" s="497"/>
      <c r="W49" s="497"/>
      <c r="X49" s="497"/>
      <c r="Y49" s="497"/>
      <c r="Z49" s="497"/>
      <c r="AA49" s="497"/>
    </row>
    <row r="50" spans="17:27">
      <c r="Q50" s="466"/>
      <c r="R50" s="500"/>
      <c r="S50" s="497"/>
      <c r="T50" s="497"/>
      <c r="U50" s="497"/>
      <c r="V50" s="497"/>
      <c r="W50" s="497"/>
      <c r="X50" s="497"/>
      <c r="Y50" s="497"/>
      <c r="Z50" s="497"/>
      <c r="AA50" s="497"/>
    </row>
    <row r="51" spans="17:27">
      <c r="Q51" s="466"/>
      <c r="R51" s="500"/>
      <c r="S51" s="497"/>
      <c r="T51" s="497"/>
      <c r="U51" s="497"/>
      <c r="V51" s="497"/>
      <c r="W51" s="497"/>
      <c r="X51" s="497"/>
      <c r="Y51" s="497"/>
      <c r="Z51" s="497"/>
      <c r="AA51" s="497"/>
    </row>
    <row r="52" spans="17:27">
      <c r="Q52" s="466"/>
      <c r="R52" s="500"/>
      <c r="S52" s="497"/>
      <c r="T52" s="497"/>
      <c r="U52" s="497"/>
      <c r="V52" s="497"/>
      <c r="W52" s="497"/>
      <c r="X52" s="497"/>
      <c r="Y52" s="497"/>
      <c r="Z52" s="497"/>
      <c r="AA52" s="497"/>
    </row>
    <row r="53" spans="17:27">
      <c r="Q53" s="466"/>
      <c r="R53" s="500"/>
      <c r="S53" s="497"/>
      <c r="T53" s="497"/>
      <c r="U53" s="497"/>
      <c r="V53" s="497"/>
      <c r="W53" s="497"/>
      <c r="X53" s="497"/>
      <c r="Y53" s="497"/>
      <c r="Z53" s="497"/>
      <c r="AA53" s="497"/>
    </row>
    <row r="54" spans="17:27">
      <c r="Q54" s="466"/>
      <c r="R54" s="500"/>
      <c r="S54" s="497"/>
      <c r="T54" s="497"/>
      <c r="U54" s="497"/>
      <c r="V54" s="497"/>
      <c r="W54" s="497"/>
      <c r="X54" s="497"/>
      <c r="Y54" s="497"/>
      <c r="Z54" s="497"/>
      <c r="AA54" s="497"/>
    </row>
    <row r="55" spans="17:27">
      <c r="Q55" s="466"/>
      <c r="R55" s="500"/>
      <c r="S55" s="497"/>
      <c r="T55" s="497"/>
      <c r="U55" s="497"/>
      <c r="V55" s="497"/>
      <c r="W55" s="497"/>
      <c r="X55" s="497"/>
      <c r="Y55" s="497"/>
      <c r="Z55" s="497"/>
      <c r="AA55" s="497"/>
    </row>
    <row r="56" spans="17:27">
      <c r="Q56" s="466"/>
      <c r="R56" s="500"/>
      <c r="S56" s="497"/>
      <c r="T56" s="497"/>
      <c r="U56" s="497"/>
      <c r="V56" s="497"/>
      <c r="W56" s="497"/>
      <c r="X56" s="497"/>
      <c r="Y56" s="497"/>
      <c r="Z56" s="497"/>
      <c r="AA56" s="497"/>
    </row>
    <row r="58" spans="17:27">
      <c r="R58" s="360"/>
      <c r="S58" s="360"/>
      <c r="T58" s="360"/>
      <c r="U58" s="360"/>
      <c r="V58" s="360"/>
      <c r="W58" s="360"/>
      <c r="X58" s="360"/>
      <c r="Y58" s="360"/>
      <c r="Z58" s="360"/>
      <c r="AA58" s="360"/>
    </row>
    <row r="59" spans="17:27">
      <c r="R59" s="360"/>
      <c r="S59" s="360"/>
      <c r="T59" s="360"/>
      <c r="U59" s="360"/>
      <c r="V59" s="360"/>
      <c r="W59" s="360"/>
      <c r="X59" s="360"/>
      <c r="Y59" s="360"/>
      <c r="Z59" s="360"/>
      <c r="AA59" s="360"/>
    </row>
    <row r="60" spans="17:27">
      <c r="R60" s="360"/>
      <c r="S60" s="360"/>
      <c r="T60" s="360"/>
      <c r="U60" s="360"/>
      <c r="V60" s="360"/>
      <c r="W60" s="360"/>
      <c r="X60" s="360"/>
      <c r="Y60" s="360"/>
      <c r="Z60" s="360"/>
      <c r="AA60" s="360"/>
    </row>
    <row r="61" spans="17:27">
      <c r="R61" s="360"/>
      <c r="S61" s="360"/>
      <c r="T61" s="360"/>
      <c r="U61" s="360"/>
      <c r="V61" s="360"/>
      <c r="W61" s="360"/>
      <c r="X61" s="360"/>
      <c r="Y61" s="360"/>
      <c r="Z61" s="360"/>
      <c r="AA61" s="360"/>
    </row>
    <row r="62" spans="17:27">
      <c r="R62" s="360"/>
      <c r="S62" s="360"/>
      <c r="T62" s="360"/>
      <c r="U62" s="360"/>
      <c r="V62" s="360"/>
      <c r="W62" s="360"/>
      <c r="X62" s="360"/>
      <c r="Y62" s="360"/>
      <c r="Z62" s="360"/>
      <c r="AA62" s="360"/>
    </row>
    <row r="63" spans="17:27">
      <c r="R63" s="360"/>
      <c r="S63" s="360"/>
      <c r="T63" s="360"/>
      <c r="U63" s="360"/>
      <c r="V63" s="360"/>
      <c r="W63" s="360"/>
      <c r="X63" s="360"/>
      <c r="Y63" s="360"/>
      <c r="Z63" s="360"/>
      <c r="AA63" s="360"/>
    </row>
    <row r="64" spans="17:27">
      <c r="R64" s="360"/>
      <c r="S64" s="360"/>
      <c r="T64" s="360"/>
      <c r="U64" s="360"/>
      <c r="V64" s="360"/>
      <c r="W64" s="360"/>
      <c r="X64" s="360"/>
      <c r="Y64" s="360"/>
      <c r="Z64" s="360"/>
      <c r="AA64" s="360"/>
    </row>
    <row r="65" spans="18:27">
      <c r="R65" s="360"/>
      <c r="S65" s="360"/>
      <c r="T65" s="360"/>
      <c r="U65" s="360"/>
      <c r="V65" s="360"/>
      <c r="W65" s="360"/>
      <c r="X65" s="360"/>
      <c r="Y65" s="360"/>
      <c r="Z65" s="360"/>
      <c r="AA65" s="360"/>
    </row>
    <row r="66" spans="18:27">
      <c r="R66" s="360"/>
      <c r="S66" s="360"/>
      <c r="T66" s="360"/>
      <c r="U66" s="360"/>
      <c r="V66" s="360"/>
      <c r="W66" s="360"/>
      <c r="X66" s="360"/>
      <c r="Y66" s="360"/>
      <c r="Z66" s="360"/>
      <c r="AA66" s="360"/>
    </row>
    <row r="67" spans="18:27">
      <c r="R67" s="360"/>
      <c r="S67" s="360"/>
      <c r="T67" s="360"/>
      <c r="U67" s="360"/>
      <c r="V67" s="360"/>
      <c r="W67" s="360"/>
      <c r="X67" s="360"/>
      <c r="Y67" s="360"/>
      <c r="Z67" s="360"/>
      <c r="AA67" s="360"/>
    </row>
    <row r="68" spans="18:27">
      <c r="R68" s="360"/>
      <c r="S68" s="360"/>
      <c r="T68" s="360"/>
      <c r="U68" s="360"/>
      <c r="V68" s="360"/>
      <c r="W68" s="360"/>
      <c r="X68" s="360"/>
      <c r="Y68" s="360"/>
      <c r="Z68" s="360"/>
      <c r="AA68" s="360"/>
    </row>
    <row r="69" spans="18:27">
      <c r="R69" s="360"/>
      <c r="S69" s="360"/>
      <c r="T69" s="360"/>
      <c r="U69" s="360"/>
      <c r="V69" s="360"/>
      <c r="W69" s="360"/>
      <c r="X69" s="360"/>
      <c r="Y69" s="360"/>
      <c r="Z69" s="360"/>
      <c r="AA69" s="360"/>
    </row>
    <row r="70" spans="18:27">
      <c r="R70" s="360"/>
      <c r="S70" s="360"/>
      <c r="T70" s="360"/>
      <c r="U70" s="360"/>
      <c r="V70" s="360"/>
      <c r="W70" s="360"/>
      <c r="X70" s="360"/>
      <c r="Y70" s="360"/>
      <c r="Z70" s="360"/>
      <c r="AA70" s="360"/>
    </row>
    <row r="71" spans="18:27">
      <c r="R71" s="360"/>
      <c r="S71" s="360"/>
      <c r="T71" s="360"/>
      <c r="U71" s="360"/>
      <c r="V71" s="360"/>
      <c r="W71" s="360"/>
      <c r="X71" s="360"/>
      <c r="Y71" s="360"/>
      <c r="Z71" s="360"/>
      <c r="AA71" s="360"/>
    </row>
    <row r="72" spans="18:27">
      <c r="R72" s="360"/>
      <c r="S72" s="360"/>
      <c r="T72" s="360"/>
      <c r="U72" s="360"/>
      <c r="V72" s="360"/>
      <c r="W72" s="360"/>
      <c r="X72" s="360"/>
      <c r="Y72" s="360"/>
      <c r="Z72" s="360"/>
      <c r="AA72" s="360"/>
    </row>
    <row r="73" spans="18:27">
      <c r="R73" s="360"/>
      <c r="S73" s="360"/>
      <c r="T73" s="360"/>
      <c r="U73" s="360"/>
      <c r="V73" s="360"/>
      <c r="W73" s="360"/>
      <c r="X73" s="360"/>
      <c r="Y73" s="360"/>
      <c r="Z73" s="360"/>
      <c r="AA73" s="360"/>
    </row>
    <row r="74" spans="18:27">
      <c r="R74" s="360"/>
      <c r="S74" s="360"/>
      <c r="T74" s="360"/>
      <c r="U74" s="360"/>
      <c r="V74" s="360"/>
      <c r="W74" s="360"/>
      <c r="X74" s="360"/>
      <c r="Y74" s="360"/>
      <c r="Z74" s="360"/>
      <c r="AA74" s="360"/>
    </row>
    <row r="75" spans="18:27">
      <c r="R75" s="360"/>
      <c r="S75" s="360"/>
      <c r="T75" s="360"/>
      <c r="U75" s="360"/>
      <c r="V75" s="360"/>
      <c r="W75" s="360"/>
      <c r="X75" s="360"/>
      <c r="Y75" s="360"/>
      <c r="Z75" s="360"/>
      <c r="AA75" s="360"/>
    </row>
    <row r="76" spans="18:27">
      <c r="R76" s="360"/>
      <c r="S76" s="360"/>
      <c r="T76" s="360"/>
      <c r="U76" s="360"/>
      <c r="V76" s="360"/>
      <c r="W76" s="360"/>
      <c r="X76" s="360"/>
      <c r="Y76" s="360"/>
      <c r="Z76" s="360"/>
      <c r="AA76" s="360"/>
    </row>
    <row r="77" spans="18:27">
      <c r="R77" s="360"/>
      <c r="S77" s="360"/>
      <c r="T77" s="360"/>
      <c r="U77" s="360"/>
      <c r="V77" s="360"/>
      <c r="W77" s="360"/>
      <c r="X77" s="360"/>
      <c r="Y77" s="360"/>
      <c r="Z77" s="360"/>
      <c r="AA77" s="360"/>
    </row>
    <row r="78" spans="18:27">
      <c r="R78" s="360"/>
      <c r="S78" s="360"/>
      <c r="T78" s="360"/>
      <c r="U78" s="360"/>
      <c r="V78" s="360"/>
      <c r="W78" s="360"/>
      <c r="X78" s="360"/>
      <c r="Y78" s="360"/>
      <c r="Z78" s="360"/>
      <c r="AA78" s="360"/>
    </row>
    <row r="79" spans="18:27">
      <c r="R79" s="360"/>
    </row>
  </sheetData>
  <autoFilter ref="A10:AA10" xr:uid="{278DFD1E-EBAE-4E64-9D31-791BD7C3CD58}">
    <sortState xmlns:xlrd2="http://schemas.microsoft.com/office/spreadsheetml/2017/richdata2" ref="A11:AA28">
      <sortCondition ref="A10"/>
    </sortState>
  </autoFilter>
  <sortState xmlns:xlrd2="http://schemas.microsoft.com/office/spreadsheetml/2017/richdata2" ref="A32:AA35">
    <sortCondition ref="A32:A35"/>
  </sortState>
  <conditionalFormatting sqref="O10:O3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hyperlinks>
    <hyperlink ref="Q2" r:id="rId1" display="Lähde: VM:n 24.11.2023 päivittämät tiedot" xr:uid="{4CC65F41-9004-4BB5-B2E9-D4847710F77D}"/>
    <hyperlink ref="Q3" r:id="rId2" display="Lähde: OKM:n valtionosuuslaskelma 2023 päivityksen 18.12.2023 mukaan" xr:uid="{DD80DF52-809F-4B0F-B22F-18A16558CAB3}"/>
    <hyperlink ref="A4" r:id="rId3" display="VM:n valtionosuuslaskelma 19.9.2022" xr:uid="{23C98B3D-169C-4AF3-86C8-F1C428E226CA}"/>
    <hyperlink ref="A5" r:id="rId4" display="https://vos.oph.fi/rap/vos/v24/vop6os24.html" xr:uid="{217AA154-3344-4456-86D8-8173B715141F}"/>
  </hyperlinks>
  <pageMargins left="0.7" right="0.7" top="0.75" bottom="0.75" header="0.3" footer="0.3"/>
  <legacy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7435D-3E0F-42D2-BCD8-40D81E4C616C}">
  <dimension ref="A1:AA27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39" customWidth="1"/>
    <col min="8" max="8" width="16.7109375" style="39" customWidth="1"/>
    <col min="9" max="9" width="15" bestFit="1" customWidth="1"/>
    <col min="10" max="10" width="16.42578125" bestFit="1" customWidth="1"/>
    <col min="11" max="11" width="14.5703125" style="107" bestFit="1" customWidth="1"/>
    <col min="12" max="12" width="14.28515625" bestFit="1" customWidth="1"/>
    <col min="13" max="13" width="4.5703125" style="196" customWidth="1"/>
    <col min="14" max="14" width="16.28515625" style="1" bestFit="1" customWidth="1"/>
    <col min="15" max="15" width="9.42578125" style="1" bestFit="1" customWidth="1"/>
    <col min="16" max="16" width="4.5703125" style="1" customWidth="1"/>
    <col min="17" max="17" width="18" style="1" bestFit="1" customWidth="1"/>
    <col min="18" max="18" width="11.140625" style="1" customWidth="1"/>
    <col min="19" max="19" width="13.7109375" style="1" customWidth="1"/>
    <col min="20" max="20" width="11.85546875" style="1" bestFit="1" customWidth="1"/>
    <col min="21" max="21" width="15.140625" style="1" customWidth="1"/>
    <col min="22" max="22" width="14.7109375" style="1" customWidth="1"/>
    <col min="23" max="23" width="14" style="1" customWidth="1"/>
    <col min="24" max="24" width="14.140625" style="1" customWidth="1"/>
    <col min="25" max="25" width="16.42578125" style="1" customWidth="1"/>
    <col min="26" max="26" width="15.7109375" style="107" customWidth="1"/>
    <col min="27" max="27" width="12.7109375" style="1" bestFit="1" customWidth="1"/>
    <col min="28" max="16384" width="9.140625" style="1"/>
  </cols>
  <sheetData>
    <row r="1" spans="1:27" ht="35.25">
      <c r="A1" s="280" t="s">
        <v>501</v>
      </c>
      <c r="B1" s="6"/>
      <c r="G1" s="37"/>
      <c r="H1" s="37"/>
      <c r="K1" s="106"/>
      <c r="Z1" s="106"/>
    </row>
    <row r="2" spans="1:27" ht="17.45" customHeight="1">
      <c r="A2" s="345" t="s">
        <v>462</v>
      </c>
      <c r="B2" s="6"/>
      <c r="G2" s="37"/>
      <c r="H2" s="37"/>
      <c r="K2" s="106"/>
      <c r="Z2" s="106"/>
    </row>
    <row r="3" spans="1:27">
      <c r="A3" s="206" t="s">
        <v>11</v>
      </c>
      <c r="B3" s="50"/>
      <c r="C3" s="51"/>
      <c r="D3" s="51"/>
      <c r="E3" s="51"/>
      <c r="F3" s="43"/>
      <c r="G3" s="37"/>
      <c r="H3" s="37"/>
      <c r="K3" s="106"/>
      <c r="Z3" s="106"/>
    </row>
    <row r="4" spans="1:27">
      <c r="A4" s="343" t="s">
        <v>461</v>
      </c>
      <c r="B4" s="50"/>
      <c r="C4" s="42"/>
      <c r="D4" s="42"/>
      <c r="E4" s="42"/>
      <c r="F4" s="43"/>
    </row>
    <row r="5" spans="1:27" ht="26.25">
      <c r="A5" s="113" t="s">
        <v>463</v>
      </c>
      <c r="B5" s="50"/>
      <c r="C5" s="46"/>
      <c r="D5" s="46"/>
      <c r="E5" s="46"/>
      <c r="F5" s="47"/>
      <c r="G5" s="1"/>
      <c r="H5" s="1"/>
      <c r="Q5" s="178" t="s">
        <v>10</v>
      </c>
    </row>
    <row r="6" spans="1:27">
      <c r="A6" s="344" t="s">
        <v>12</v>
      </c>
      <c r="B6" s="50"/>
      <c r="C6" s="46"/>
      <c r="D6" s="46"/>
      <c r="E6" s="46"/>
      <c r="F6" s="47"/>
      <c r="G6" s="15"/>
      <c r="H6" s="15"/>
      <c r="K6" s="108"/>
      <c r="Q6" s="112" t="s">
        <v>521</v>
      </c>
      <c r="Z6" s="269"/>
    </row>
    <row r="7" spans="1:27">
      <c r="A7" s="344" t="s">
        <v>13</v>
      </c>
      <c r="B7" s="50"/>
      <c r="C7" s="46"/>
      <c r="D7" s="46"/>
      <c r="E7" s="46"/>
      <c r="F7" s="47"/>
      <c r="G7" s="15"/>
      <c r="H7" s="15"/>
      <c r="K7" s="108"/>
      <c r="Q7" s="112" t="s">
        <v>520</v>
      </c>
      <c r="Z7" s="108"/>
    </row>
    <row r="8" spans="1:27">
      <c r="Q8" s="112"/>
    </row>
    <row r="9" spans="1:27" s="87" customFormat="1" ht="89.25">
      <c r="A9" s="179" t="s">
        <v>14</v>
      </c>
      <c r="B9" s="179" t="s">
        <v>15</v>
      </c>
      <c r="C9" s="180" t="s">
        <v>16</v>
      </c>
      <c r="D9" s="201" t="s">
        <v>17</v>
      </c>
      <c r="E9" s="201" t="s">
        <v>18</v>
      </c>
      <c r="F9" s="180" t="s">
        <v>19</v>
      </c>
      <c r="G9" s="180" t="s">
        <v>465</v>
      </c>
      <c r="H9" s="180" t="s">
        <v>21</v>
      </c>
      <c r="I9" s="56" t="s">
        <v>22</v>
      </c>
      <c r="J9" s="56" t="s">
        <v>23</v>
      </c>
      <c r="K9" s="203" t="s">
        <v>24</v>
      </c>
      <c r="L9" s="57" t="s">
        <v>25</v>
      </c>
      <c r="M9" s="197"/>
      <c r="N9" s="64" t="s">
        <v>32</v>
      </c>
      <c r="O9" s="64" t="s">
        <v>33</v>
      </c>
      <c r="P9" s="59"/>
      <c r="Q9" s="242" t="s">
        <v>15</v>
      </c>
      <c r="R9" s="183" t="s">
        <v>35</v>
      </c>
      <c r="S9" s="202" t="s">
        <v>17</v>
      </c>
      <c r="T9" s="202" t="s">
        <v>18</v>
      </c>
      <c r="U9" s="183" t="s">
        <v>36</v>
      </c>
      <c r="V9" s="183" t="s">
        <v>20</v>
      </c>
      <c r="W9" s="183" t="s">
        <v>37</v>
      </c>
      <c r="X9" s="184" t="s">
        <v>22</v>
      </c>
      <c r="Y9" s="184" t="s">
        <v>23</v>
      </c>
      <c r="Z9" s="203" t="s">
        <v>24</v>
      </c>
      <c r="AA9" s="185" t="s">
        <v>39</v>
      </c>
    </row>
    <row r="10" spans="1:27" s="182" customFormat="1" ht="30.75" customHeight="1">
      <c r="A10" s="244"/>
      <c r="B10" s="245" t="s">
        <v>41</v>
      </c>
      <c r="C10" s="246">
        <v>5533611</v>
      </c>
      <c r="D10" s="247">
        <v>1968271463.6574788</v>
      </c>
      <c r="E10" s="247">
        <v>-309184767.73953426</v>
      </c>
      <c r="F10" s="246">
        <v>1659086695.9179449</v>
      </c>
      <c r="G10" s="246">
        <v>808485152.80636203</v>
      </c>
      <c r="H10" s="246">
        <v>2467571848.7243071</v>
      </c>
      <c r="I10" s="246">
        <v>848000000.00000119</v>
      </c>
      <c r="J10" s="246">
        <v>3315571848.7243075</v>
      </c>
      <c r="K10" s="388">
        <v>65779880</v>
      </c>
      <c r="L10" s="389">
        <v>3381351728.7243075</v>
      </c>
      <c r="M10" s="386"/>
      <c r="N10" s="349">
        <f t="shared" ref="N10:N17" si="0">L10-AA10</f>
        <v>-235034076.62599516</v>
      </c>
      <c r="O10" s="348">
        <f t="shared" ref="O10" si="1">N10/AA10</f>
        <v>-6.499142770615661E-2</v>
      </c>
      <c r="P10" s="387"/>
      <c r="Q10" s="245" t="s">
        <v>41</v>
      </c>
      <c r="R10" s="210">
        <v>5517897</v>
      </c>
      <c r="S10" s="253">
        <v>1922989257.0812926</v>
      </c>
      <c r="T10" s="253">
        <v>591608.26900921762</v>
      </c>
      <c r="U10" s="210">
        <v>1923580865.3503017</v>
      </c>
      <c r="V10" s="210">
        <v>819002393</v>
      </c>
      <c r="W10" s="210">
        <v>2742583258.3503017</v>
      </c>
      <c r="X10" s="210">
        <v>851000000.00000095</v>
      </c>
      <c r="Y10" s="210">
        <v>3593583258.3503027</v>
      </c>
      <c r="Z10" s="385">
        <v>22802547</v>
      </c>
      <c r="AA10" s="248">
        <v>3616385805.3503027</v>
      </c>
    </row>
    <row r="11" spans="1:27">
      <c r="A11" s="224"/>
      <c r="B11" s="225" t="s">
        <v>494</v>
      </c>
      <c r="C11" s="231">
        <v>58483</v>
      </c>
      <c r="D11" s="257">
        <v>26932799.834444866</v>
      </c>
      <c r="E11" s="257">
        <v>-638535.77540309622</v>
      </c>
      <c r="F11" s="231">
        <v>26294264.059041776</v>
      </c>
      <c r="G11" s="231">
        <v>22271750.809456468</v>
      </c>
      <c r="H11" s="231">
        <v>48566014.868498258</v>
      </c>
      <c r="I11" s="231">
        <v>13236612.263641339</v>
      </c>
      <c r="J11" s="231">
        <v>61802627.132139578</v>
      </c>
      <c r="K11" s="383">
        <v>-8979278</v>
      </c>
      <c r="L11" s="384">
        <v>52823349.132139586</v>
      </c>
      <c r="M11" s="231"/>
      <c r="N11" s="349">
        <f t="shared" si="0"/>
        <v>-4995639.0516383871</v>
      </c>
      <c r="O11" s="271">
        <f t="shared" ref="O11:O17" si="2">N11/AA11</f>
        <v>-8.6401357210882365E-2</v>
      </c>
      <c r="P11" s="231"/>
      <c r="Q11" s="225" t="s">
        <v>494</v>
      </c>
      <c r="R11" s="231">
        <v>59431</v>
      </c>
      <c r="S11" s="257">
        <v>26682387.460298572</v>
      </c>
      <c r="T11" s="257">
        <v>7431377.9705491252</v>
      </c>
      <c r="U11" s="231">
        <v>34113765.430847682</v>
      </c>
      <c r="V11" s="231">
        <v>19710791</v>
      </c>
      <c r="W11" s="231">
        <v>53824556.430847682</v>
      </c>
      <c r="X11" s="231">
        <v>13350336.7529303</v>
      </c>
      <c r="Y11" s="231">
        <v>67174893.183777988</v>
      </c>
      <c r="Z11" s="383">
        <v>-9355905</v>
      </c>
      <c r="AA11" s="248">
        <v>57818988.183777973</v>
      </c>
    </row>
    <row r="12" spans="1:27">
      <c r="A12" s="215"/>
      <c r="B12" s="216" t="s">
        <v>495</v>
      </c>
      <c r="C12" s="221">
        <v>289472</v>
      </c>
      <c r="D12" s="250">
        <v>108261076.36155942</v>
      </c>
      <c r="E12" s="250">
        <v>7014437.8560157344</v>
      </c>
      <c r="F12" s="221">
        <v>115275514.21757518</v>
      </c>
      <c r="G12" s="221">
        <v>116677139.5333942</v>
      </c>
      <c r="H12" s="221">
        <v>231952653.75096947</v>
      </c>
      <c r="I12" s="221">
        <v>61503071.939579092</v>
      </c>
      <c r="J12" s="221">
        <v>293455725.69054842</v>
      </c>
      <c r="K12" s="356">
        <v>-9484299</v>
      </c>
      <c r="L12" s="358">
        <v>283971426.69054842</v>
      </c>
      <c r="M12" s="221"/>
      <c r="N12" s="349">
        <f t="shared" si="0"/>
        <v>-20589439.242135108</v>
      </c>
      <c r="O12" s="271">
        <f t="shared" si="2"/>
        <v>-6.7603692874599164E-2</v>
      </c>
      <c r="P12" s="221"/>
      <c r="Q12" s="216" t="s">
        <v>495</v>
      </c>
      <c r="R12" s="221">
        <v>294357</v>
      </c>
      <c r="S12" s="250">
        <v>110674288.40684582</v>
      </c>
      <c r="T12" s="250">
        <v>40976231.899334162</v>
      </c>
      <c r="U12" s="221">
        <v>151650520.30617991</v>
      </c>
      <c r="V12" s="221">
        <v>105026602</v>
      </c>
      <c r="W12" s="221">
        <v>256677122.30617991</v>
      </c>
      <c r="X12" s="221">
        <v>62205521.626503475</v>
      </c>
      <c r="Y12" s="221">
        <v>318882643.93268359</v>
      </c>
      <c r="Z12" s="356">
        <v>-14321778</v>
      </c>
      <c r="AA12" s="248">
        <v>304560865.93268353</v>
      </c>
    </row>
    <row r="13" spans="1:27">
      <c r="A13" s="215"/>
      <c r="B13" s="216" t="s">
        <v>496</v>
      </c>
      <c r="C13" s="221">
        <v>510574</v>
      </c>
      <c r="D13" s="250">
        <v>212944556.9322097</v>
      </c>
      <c r="E13" s="250">
        <v>-30366555.327461053</v>
      </c>
      <c r="F13" s="221">
        <v>182578001.60474867</v>
      </c>
      <c r="G13" s="221">
        <v>178942579.69215634</v>
      </c>
      <c r="H13" s="221">
        <v>361520581.2969051</v>
      </c>
      <c r="I13" s="221">
        <v>96583077.530870512</v>
      </c>
      <c r="J13" s="221">
        <v>458103658.82777554</v>
      </c>
      <c r="K13" s="356">
        <v>-22303252</v>
      </c>
      <c r="L13" s="358">
        <v>435800406.82777548</v>
      </c>
      <c r="M13" s="221"/>
      <c r="N13" s="349">
        <f t="shared" si="0"/>
        <v>-44073313.402817667</v>
      </c>
      <c r="O13" s="271">
        <f t="shared" si="2"/>
        <v>-9.1843565389742893E-2</v>
      </c>
      <c r="P13" s="221"/>
      <c r="Q13" s="216" t="s">
        <v>496</v>
      </c>
      <c r="R13" s="221">
        <v>515842</v>
      </c>
      <c r="S13" s="250">
        <v>212135048.24606571</v>
      </c>
      <c r="T13" s="250">
        <v>24581630.899964705</v>
      </c>
      <c r="U13" s="221">
        <v>236716679.14603046</v>
      </c>
      <c r="V13" s="221">
        <v>172495769</v>
      </c>
      <c r="W13" s="221">
        <v>409212448.14603049</v>
      </c>
      <c r="X13" s="221">
        <v>97816436.084562734</v>
      </c>
      <c r="Y13" s="221">
        <v>507028884.2305932</v>
      </c>
      <c r="Z13" s="356">
        <v>-27155164</v>
      </c>
      <c r="AA13" s="248">
        <v>479873720.23059314</v>
      </c>
    </row>
    <row r="14" spans="1:27">
      <c r="A14" s="215"/>
      <c r="B14" s="216" t="s">
        <v>497</v>
      </c>
      <c r="C14" s="221">
        <v>639662</v>
      </c>
      <c r="D14" s="250">
        <v>238503373.79012939</v>
      </c>
      <c r="E14" s="250">
        <v>-55439939.862182327</v>
      </c>
      <c r="F14" s="221">
        <v>183063433.92794725</v>
      </c>
      <c r="G14" s="221">
        <v>188534234.5274559</v>
      </c>
      <c r="H14" s="221">
        <v>371597668.45540303</v>
      </c>
      <c r="I14" s="221">
        <v>107213070.91532883</v>
      </c>
      <c r="J14" s="221">
        <v>478810739.37073183</v>
      </c>
      <c r="K14" s="356">
        <v>-26725176</v>
      </c>
      <c r="L14" s="358">
        <v>452085563.37073183</v>
      </c>
      <c r="M14" s="221"/>
      <c r="N14" s="349">
        <f t="shared" si="0"/>
        <v>-82386137.301214278</v>
      </c>
      <c r="O14" s="271">
        <f t="shared" si="2"/>
        <v>-0.15414499438910825</v>
      </c>
      <c r="P14" s="221"/>
      <c r="Q14" s="216" t="s">
        <v>497</v>
      </c>
      <c r="R14" s="221">
        <v>643201</v>
      </c>
      <c r="S14" s="250">
        <v>236832462.509619</v>
      </c>
      <c r="T14" s="250">
        <v>31790693.410434838</v>
      </c>
      <c r="U14" s="221">
        <v>268623155.92005384</v>
      </c>
      <c r="V14" s="221">
        <v>190917927</v>
      </c>
      <c r="W14" s="221">
        <v>459541082.92005378</v>
      </c>
      <c r="X14" s="221">
        <v>108281998.75189234</v>
      </c>
      <c r="Y14" s="221">
        <v>567823081.67194605</v>
      </c>
      <c r="Z14" s="356">
        <v>-33351381</v>
      </c>
      <c r="AA14" s="248">
        <v>534471700.67194611</v>
      </c>
    </row>
    <row r="15" spans="1:27">
      <c r="A15" s="215"/>
      <c r="B15" s="216" t="s">
        <v>498</v>
      </c>
      <c r="C15" s="221">
        <v>992438</v>
      </c>
      <c r="D15" s="250">
        <v>399447144.28903759</v>
      </c>
      <c r="E15" s="250">
        <v>-18534528.928636968</v>
      </c>
      <c r="F15" s="221">
        <v>380912615.36040074</v>
      </c>
      <c r="G15" s="221">
        <v>126426035.41903679</v>
      </c>
      <c r="H15" s="221">
        <v>507338650.77943742</v>
      </c>
      <c r="I15" s="221">
        <v>138345878.34102231</v>
      </c>
      <c r="J15" s="221">
        <v>645684529.12045968</v>
      </c>
      <c r="K15" s="356">
        <v>-31838544</v>
      </c>
      <c r="L15" s="358">
        <v>613845985.12045968</v>
      </c>
      <c r="M15" s="221"/>
      <c r="N15" s="349">
        <f t="shared" si="0"/>
        <v>-91585438.252070785</v>
      </c>
      <c r="O15" s="271">
        <f t="shared" si="2"/>
        <v>-0.12982897446532593</v>
      </c>
      <c r="P15" s="221"/>
      <c r="Q15" s="216" t="s">
        <v>498</v>
      </c>
      <c r="R15" s="221">
        <v>991072</v>
      </c>
      <c r="S15" s="250">
        <v>401036061.05306166</v>
      </c>
      <c r="T15" s="250">
        <v>58667838.88534835</v>
      </c>
      <c r="U15" s="221">
        <v>459703899.93840998</v>
      </c>
      <c r="V15" s="221">
        <v>139764678</v>
      </c>
      <c r="W15" s="221">
        <v>599468577.93841016</v>
      </c>
      <c r="X15" s="221">
        <v>140458259.43412057</v>
      </c>
      <c r="Y15" s="221">
        <v>739926837.37253046</v>
      </c>
      <c r="Z15" s="425">
        <v>-34495414</v>
      </c>
      <c r="AA15" s="248">
        <v>705431423.37253046</v>
      </c>
    </row>
    <row r="16" spans="1:27">
      <c r="A16" s="215"/>
      <c r="B16" s="216" t="s">
        <v>499</v>
      </c>
      <c r="C16" s="221">
        <v>783448</v>
      </c>
      <c r="D16" s="250">
        <v>143866934.54399276</v>
      </c>
      <c r="E16" s="250">
        <v>-154963734.44419447</v>
      </c>
      <c r="F16" s="221">
        <v>-11096799.900201701</v>
      </c>
      <c r="G16" s="221">
        <v>144803345.42816803</v>
      </c>
      <c r="H16" s="221">
        <v>133706545.52796632</v>
      </c>
      <c r="I16" s="221">
        <v>124335639.90490273</v>
      </c>
      <c r="J16" s="221">
        <v>258042185.43286902</v>
      </c>
      <c r="K16" s="356">
        <v>-7846200</v>
      </c>
      <c r="L16" s="358">
        <v>250195985.43286902</v>
      </c>
      <c r="M16" s="221"/>
      <c r="N16" s="349">
        <f t="shared" si="0"/>
        <v>-97739216.289310813</v>
      </c>
      <c r="O16" s="271">
        <f t="shared" si="2"/>
        <v>-0.28091212330781601</v>
      </c>
      <c r="P16" s="221"/>
      <c r="Q16" s="216" t="s">
        <v>499</v>
      </c>
      <c r="R16" s="221">
        <v>784245</v>
      </c>
      <c r="S16" s="250">
        <v>143442258.92475986</v>
      </c>
      <c r="T16" s="250">
        <v>-50561201.070818037</v>
      </c>
      <c r="U16" s="221">
        <v>92881057.853941828</v>
      </c>
      <c r="V16" s="221">
        <v>146288521</v>
      </c>
      <c r="W16" s="221">
        <v>239169578.85394183</v>
      </c>
      <c r="X16" s="221">
        <v>124720188.86823797</v>
      </c>
      <c r="Y16" s="221">
        <v>363889767.72217983</v>
      </c>
      <c r="Z16" s="356">
        <v>-15954566</v>
      </c>
      <c r="AA16" s="248">
        <v>347935201.72217983</v>
      </c>
    </row>
    <row r="17" spans="1:27">
      <c r="A17" s="352"/>
      <c r="B17" s="353" t="s">
        <v>500</v>
      </c>
      <c r="C17" s="221">
        <v>2259534</v>
      </c>
      <c r="D17" s="250">
        <v>838315577.90610504</v>
      </c>
      <c r="E17" s="250">
        <v>-56255911.257672086</v>
      </c>
      <c r="F17" s="221">
        <v>782059666.64843297</v>
      </c>
      <c r="G17" s="221">
        <v>30830067.39669428</v>
      </c>
      <c r="H17" s="221">
        <v>812889734.04512739</v>
      </c>
      <c r="I17" s="221">
        <v>306782649.10465634</v>
      </c>
      <c r="J17" s="221">
        <v>1119672383.1497836</v>
      </c>
      <c r="K17" s="356">
        <v>172956629</v>
      </c>
      <c r="L17" s="358">
        <v>1292629012.1497836</v>
      </c>
      <c r="M17" s="221"/>
      <c r="N17" s="349">
        <f t="shared" si="0"/>
        <v>106335106.9131918</v>
      </c>
      <c r="O17" s="271">
        <f t="shared" si="2"/>
        <v>8.9636393176937515E-2</v>
      </c>
      <c r="P17" s="354"/>
      <c r="Q17" s="353" t="s">
        <v>500</v>
      </c>
      <c r="R17" s="221">
        <v>2229749</v>
      </c>
      <c r="S17" s="250">
        <v>792186750.48064196</v>
      </c>
      <c r="T17" s="250">
        <v>-112294963.72580393</v>
      </c>
      <c r="U17" s="221">
        <v>679891786.75483799</v>
      </c>
      <c r="V17" s="221">
        <v>44798105</v>
      </c>
      <c r="W17" s="221">
        <v>724689891.75483799</v>
      </c>
      <c r="X17" s="221">
        <v>304167258.48175365</v>
      </c>
      <c r="Y17" s="221">
        <v>1028857150.2365916</v>
      </c>
      <c r="Z17" s="356">
        <v>157436755</v>
      </c>
      <c r="AA17" s="248">
        <v>1186293905.2365918</v>
      </c>
    </row>
    <row r="18" spans="1:27">
      <c r="A18" s="102"/>
      <c r="B18" s="24"/>
      <c r="C18" s="36"/>
      <c r="D18" s="36"/>
      <c r="E18" s="36"/>
      <c r="F18" s="36"/>
      <c r="G18" s="36"/>
      <c r="H18" s="36"/>
      <c r="I18" s="36"/>
      <c r="J18" s="36"/>
      <c r="K18" s="36"/>
      <c r="L18" s="359"/>
      <c r="M18" s="36"/>
      <c r="N18" s="350"/>
      <c r="O18" s="395"/>
      <c r="P18" s="25"/>
      <c r="Q18" s="24"/>
      <c r="R18" s="36"/>
      <c r="S18" s="36"/>
      <c r="T18" s="36"/>
      <c r="U18" s="36"/>
      <c r="V18" s="36"/>
      <c r="W18" s="36"/>
      <c r="X18" s="36"/>
      <c r="Y18" s="36"/>
      <c r="Z18" s="36"/>
      <c r="AA18" s="359"/>
    </row>
    <row r="19" spans="1:27">
      <c r="D19" s="394" t="s">
        <v>502</v>
      </c>
      <c r="E19" s="394" t="s">
        <v>502</v>
      </c>
      <c r="F19" s="394" t="s">
        <v>502</v>
      </c>
      <c r="G19" s="394" t="s">
        <v>502</v>
      </c>
      <c r="H19" s="394" t="s">
        <v>502</v>
      </c>
      <c r="I19" s="394" t="s">
        <v>502</v>
      </c>
      <c r="J19" s="394" t="s">
        <v>502</v>
      </c>
      <c r="K19" s="394" t="s">
        <v>502</v>
      </c>
      <c r="L19" s="394" t="s">
        <v>502</v>
      </c>
      <c r="N19" s="394" t="s">
        <v>502</v>
      </c>
      <c r="Q19" s="8"/>
      <c r="R19" s="360"/>
      <c r="S19" s="394" t="s">
        <v>502</v>
      </c>
      <c r="T19" s="394" t="s">
        <v>502</v>
      </c>
      <c r="U19" s="394" t="s">
        <v>502</v>
      </c>
      <c r="V19" s="394" t="s">
        <v>502</v>
      </c>
      <c r="W19" s="394" t="s">
        <v>502</v>
      </c>
      <c r="X19" s="394" t="s">
        <v>502</v>
      </c>
      <c r="Y19" s="394" t="s">
        <v>502</v>
      </c>
      <c r="Z19" s="394" t="s">
        <v>502</v>
      </c>
      <c r="AA19" s="394" t="s">
        <v>502</v>
      </c>
    </row>
    <row r="20" spans="1:27">
      <c r="B20" s="245" t="s">
        <v>41</v>
      </c>
      <c r="C20" s="223">
        <v>5533611</v>
      </c>
      <c r="D20" s="357">
        <f>D10/$C10</f>
        <v>355.69386132445499</v>
      </c>
      <c r="E20" s="357">
        <f>E10/$C10</f>
        <v>-55.8739614583559</v>
      </c>
      <c r="F20" s="505">
        <f t="shared" ref="F20:L20" si="3">F10/$C10</f>
        <v>299.81989986609915</v>
      </c>
      <c r="G20" s="505">
        <f t="shared" si="3"/>
        <v>146.10444297699314</v>
      </c>
      <c r="H20" s="505">
        <f t="shared" si="3"/>
        <v>445.92434284309235</v>
      </c>
      <c r="I20" s="505">
        <f t="shared" si="3"/>
        <v>153.2453220871509</v>
      </c>
      <c r="J20" s="505">
        <f t="shared" si="3"/>
        <v>599.16966493024313</v>
      </c>
      <c r="K20" s="355">
        <f t="shared" si="3"/>
        <v>11.887333605488351</v>
      </c>
      <c r="L20" s="358">
        <f t="shared" si="3"/>
        <v>611.05699853573151</v>
      </c>
      <c r="N20" s="89">
        <f>L20-AA20</f>
        <v>-44.335047627925178</v>
      </c>
      <c r="O20" s="366">
        <f t="shared" ref="O20:O27" si="4">N20/AA20</f>
        <v>-6.7646606161061593E-2</v>
      </c>
      <c r="Q20" s="245" t="s">
        <v>41</v>
      </c>
      <c r="R20" s="210">
        <v>5517897</v>
      </c>
      <c r="S20" s="357">
        <f>S10/$R10</f>
        <v>348.50039010900213</v>
      </c>
      <c r="T20" s="357">
        <f t="shared" ref="T20:AA20" si="5">T10/$R10</f>
        <v>0.10721625811594845</v>
      </c>
      <c r="U20" s="505">
        <f t="shared" si="5"/>
        <v>348.60760636711808</v>
      </c>
      <c r="V20" s="505">
        <f t="shared" si="5"/>
        <v>148.42654601925335</v>
      </c>
      <c r="W20" s="505">
        <f t="shared" si="5"/>
        <v>497.03415238637143</v>
      </c>
      <c r="X20" s="505">
        <f t="shared" si="5"/>
        <v>154.22542320017951</v>
      </c>
      <c r="Y20" s="505">
        <f t="shared" si="5"/>
        <v>651.25957558655091</v>
      </c>
      <c r="Z20" s="355">
        <f t="shared" si="5"/>
        <v>4.1324705771057344</v>
      </c>
      <c r="AA20" s="358">
        <f t="shared" si="5"/>
        <v>655.39204616365669</v>
      </c>
    </row>
    <row r="21" spans="1:27">
      <c r="A21" s="215"/>
      <c r="B21" s="216" t="s">
        <v>494</v>
      </c>
      <c r="C21" s="221">
        <v>58483</v>
      </c>
      <c r="D21" s="250">
        <f t="shared" ref="D21:L21" si="6">D11/$C11</f>
        <v>460.52356812141761</v>
      </c>
      <c r="E21" s="250">
        <f t="shared" si="6"/>
        <v>-10.918314303354757</v>
      </c>
      <c r="F21" s="506">
        <f t="shared" si="6"/>
        <v>449.60525381806298</v>
      </c>
      <c r="G21" s="506">
        <f t="shared" si="6"/>
        <v>380.8243559573973</v>
      </c>
      <c r="H21" s="506">
        <f t="shared" si="6"/>
        <v>830.42960977546056</v>
      </c>
      <c r="I21" s="506">
        <f t="shared" si="6"/>
        <v>226.33264818222969</v>
      </c>
      <c r="J21" s="506">
        <f t="shared" si="6"/>
        <v>1056.7622579576898</v>
      </c>
      <c r="K21" s="356">
        <f t="shared" si="6"/>
        <v>-153.5365490826394</v>
      </c>
      <c r="L21" s="361">
        <f t="shared" si="6"/>
        <v>903.2257088750506</v>
      </c>
      <c r="M21" s="390"/>
      <c r="N21" s="88">
        <f t="shared" ref="N21:N27" si="7">L21-AA21</f>
        <v>-69.650200730676602</v>
      </c>
      <c r="O21" s="393">
        <f t="shared" si="4"/>
        <v>-7.1592070523057161E-2</v>
      </c>
      <c r="P21" s="391"/>
      <c r="Q21" s="216" t="s">
        <v>494</v>
      </c>
      <c r="R21" s="221">
        <v>59431</v>
      </c>
      <c r="S21" s="250">
        <f t="shared" ref="S21:AA27" si="8">S11/$R11</f>
        <v>448.96413421107792</v>
      </c>
      <c r="T21" s="250">
        <f t="shared" si="8"/>
        <v>125.04211557182489</v>
      </c>
      <c r="U21" s="506">
        <f t="shared" si="8"/>
        <v>574.00624978290261</v>
      </c>
      <c r="V21" s="506">
        <f t="shared" si="8"/>
        <v>331.65841059379784</v>
      </c>
      <c r="W21" s="506">
        <f t="shared" si="8"/>
        <v>905.66466037670045</v>
      </c>
      <c r="X21" s="506">
        <f t="shared" si="8"/>
        <v>224.63590975972642</v>
      </c>
      <c r="Y21" s="506">
        <f t="shared" si="8"/>
        <v>1130.3005701364268</v>
      </c>
      <c r="Z21" s="356">
        <f t="shared" si="8"/>
        <v>-157.42466053069947</v>
      </c>
      <c r="AA21" s="361">
        <f t="shared" si="8"/>
        <v>972.8759096057272</v>
      </c>
    </row>
    <row r="22" spans="1:27">
      <c r="A22" s="215"/>
      <c r="B22" s="216" t="s">
        <v>495</v>
      </c>
      <c r="C22" s="221">
        <v>289472</v>
      </c>
      <c r="D22" s="250">
        <f t="shared" ref="D22:L22" si="9">D12/$C12</f>
        <v>373.99498521984657</v>
      </c>
      <c r="E22" s="250">
        <f t="shared" si="9"/>
        <v>24.231835396914846</v>
      </c>
      <c r="F22" s="506">
        <f t="shared" si="9"/>
        <v>398.22682061676147</v>
      </c>
      <c r="G22" s="506">
        <f t="shared" si="9"/>
        <v>403.06882715217432</v>
      </c>
      <c r="H22" s="506">
        <f t="shared" si="9"/>
        <v>801.29564776893608</v>
      </c>
      <c r="I22" s="506">
        <f t="shared" si="9"/>
        <v>212.46639377756429</v>
      </c>
      <c r="J22" s="506">
        <f t="shared" si="9"/>
        <v>1013.7620415464999</v>
      </c>
      <c r="K22" s="356">
        <f t="shared" si="9"/>
        <v>-32.764132627680745</v>
      </c>
      <c r="L22" s="361">
        <f t="shared" si="9"/>
        <v>980.99790891881912</v>
      </c>
      <c r="M22" s="390"/>
      <c r="N22" s="88">
        <f t="shared" si="7"/>
        <v>-53.667024929139416</v>
      </c>
      <c r="O22" s="393">
        <f t="shared" si="4"/>
        <v>-5.1868989827991652E-2</v>
      </c>
      <c r="P22" s="391"/>
      <c r="Q22" s="216" t="s">
        <v>495</v>
      </c>
      <c r="R22" s="221">
        <v>294357</v>
      </c>
      <c r="S22" s="250">
        <f t="shared" si="8"/>
        <v>375.98660268600992</v>
      </c>
      <c r="T22" s="250">
        <f t="shared" si="8"/>
        <v>139.20590269412367</v>
      </c>
      <c r="U22" s="506">
        <f t="shared" si="8"/>
        <v>515.1925053801333</v>
      </c>
      <c r="V22" s="506">
        <f t="shared" si="8"/>
        <v>356.80008289254204</v>
      </c>
      <c r="W22" s="506">
        <f t="shared" si="8"/>
        <v>871.99258827267545</v>
      </c>
      <c r="X22" s="506">
        <f t="shared" si="8"/>
        <v>211.32679578370303</v>
      </c>
      <c r="Y22" s="506">
        <f t="shared" si="8"/>
        <v>1083.319384056379</v>
      </c>
      <c r="Z22" s="356">
        <f t="shared" si="8"/>
        <v>-48.654450208420386</v>
      </c>
      <c r="AA22" s="361">
        <f t="shared" si="8"/>
        <v>1034.6649338479585</v>
      </c>
    </row>
    <row r="23" spans="1:27">
      <c r="A23" s="215"/>
      <c r="B23" s="216" t="s">
        <v>496</v>
      </c>
      <c r="C23" s="221">
        <v>510574</v>
      </c>
      <c r="D23" s="250">
        <f t="shared" ref="D23:L23" si="10">D13/$C13</f>
        <v>417.0689399229293</v>
      </c>
      <c r="E23" s="250">
        <f t="shared" si="10"/>
        <v>-59.475326451133533</v>
      </c>
      <c r="F23" s="506">
        <f t="shared" si="10"/>
        <v>357.59361347179578</v>
      </c>
      <c r="G23" s="506">
        <f t="shared" si="10"/>
        <v>350.47334899966773</v>
      </c>
      <c r="H23" s="506">
        <f t="shared" si="10"/>
        <v>708.06696247146374</v>
      </c>
      <c r="I23" s="506">
        <f t="shared" si="10"/>
        <v>189.16567927640364</v>
      </c>
      <c r="J23" s="506">
        <f t="shared" si="10"/>
        <v>897.23264174786721</v>
      </c>
      <c r="K23" s="356">
        <f t="shared" si="10"/>
        <v>-43.682702213587064</v>
      </c>
      <c r="L23" s="361">
        <f t="shared" si="10"/>
        <v>853.54993953428004</v>
      </c>
      <c r="M23" s="390"/>
      <c r="N23" s="88">
        <f t="shared" si="7"/>
        <v>-76.72274130712708</v>
      </c>
      <c r="O23" s="393">
        <f t="shared" si="4"/>
        <v>-8.2473389670793498E-2</v>
      </c>
      <c r="P23" s="391"/>
      <c r="Q23" s="216" t="s">
        <v>496</v>
      </c>
      <c r="R23" s="221">
        <v>515842</v>
      </c>
      <c r="S23" s="250">
        <f t="shared" si="8"/>
        <v>411.24035702030022</v>
      </c>
      <c r="T23" s="250">
        <f t="shared" si="8"/>
        <v>47.653411121941808</v>
      </c>
      <c r="U23" s="506">
        <f t="shared" si="8"/>
        <v>458.8937681422421</v>
      </c>
      <c r="V23" s="506">
        <f t="shared" si="8"/>
        <v>334.39651870146287</v>
      </c>
      <c r="W23" s="506">
        <f t="shared" si="8"/>
        <v>793.29028684370508</v>
      </c>
      <c r="X23" s="506">
        <f t="shared" si="8"/>
        <v>189.62480000574348</v>
      </c>
      <c r="Y23" s="506">
        <f t="shared" si="8"/>
        <v>982.91508684944847</v>
      </c>
      <c r="Z23" s="356">
        <f t="shared" si="8"/>
        <v>-52.64240600804122</v>
      </c>
      <c r="AA23" s="361">
        <f t="shared" si="8"/>
        <v>930.27268084140712</v>
      </c>
    </row>
    <row r="24" spans="1:27">
      <c r="A24" s="215"/>
      <c r="B24" s="216" t="s">
        <v>497</v>
      </c>
      <c r="C24" s="221">
        <v>639662</v>
      </c>
      <c r="D24" s="250">
        <f t="shared" ref="D24:L24" si="11">D14/$C14</f>
        <v>372.85843740933399</v>
      </c>
      <c r="E24" s="250">
        <f t="shared" si="11"/>
        <v>-86.670678986999889</v>
      </c>
      <c r="F24" s="506">
        <f t="shared" si="11"/>
        <v>286.18775842233435</v>
      </c>
      <c r="G24" s="506">
        <f t="shared" si="11"/>
        <v>294.74040122354603</v>
      </c>
      <c r="H24" s="506">
        <f t="shared" si="11"/>
        <v>580.92815964588021</v>
      </c>
      <c r="I24" s="506">
        <f t="shared" si="11"/>
        <v>167.60894177757757</v>
      </c>
      <c r="J24" s="506">
        <f t="shared" si="11"/>
        <v>748.53710142345778</v>
      </c>
      <c r="K24" s="356">
        <f t="shared" si="11"/>
        <v>-41.780152643114647</v>
      </c>
      <c r="L24" s="361">
        <f t="shared" si="11"/>
        <v>706.75694878034312</v>
      </c>
      <c r="M24" s="390"/>
      <c r="N24" s="88">
        <f t="shared" si="7"/>
        <v>-124.1990053800921</v>
      </c>
      <c r="O24" s="393">
        <f t="shared" si="4"/>
        <v>-0.1494652090261244</v>
      </c>
      <c r="P24" s="391"/>
      <c r="Q24" s="216" t="s">
        <v>497</v>
      </c>
      <c r="R24" s="221">
        <v>643201</v>
      </c>
      <c r="S24" s="250">
        <f t="shared" si="8"/>
        <v>368.20910183538115</v>
      </c>
      <c r="T24" s="250">
        <f t="shared" si="8"/>
        <v>49.425752463747472</v>
      </c>
      <c r="U24" s="506">
        <f t="shared" si="8"/>
        <v>417.63485429912862</v>
      </c>
      <c r="V24" s="506">
        <f t="shared" si="8"/>
        <v>296.82467378004696</v>
      </c>
      <c r="W24" s="506">
        <f t="shared" si="8"/>
        <v>714.45952807917558</v>
      </c>
      <c r="X24" s="506">
        <f t="shared" si="8"/>
        <v>168.34861692051527</v>
      </c>
      <c r="Y24" s="506">
        <f t="shared" si="8"/>
        <v>882.80814499969074</v>
      </c>
      <c r="Z24" s="356">
        <f t="shared" si="8"/>
        <v>-51.852190839255535</v>
      </c>
      <c r="AA24" s="361">
        <f t="shared" si="8"/>
        <v>830.95595416043523</v>
      </c>
    </row>
    <row r="25" spans="1:27">
      <c r="A25" s="215"/>
      <c r="B25" s="216" t="s">
        <v>498</v>
      </c>
      <c r="C25" s="221">
        <v>992438</v>
      </c>
      <c r="D25" s="250">
        <f t="shared" ref="D25:L25" si="12">D15/$C15</f>
        <v>402.49077956410133</v>
      </c>
      <c r="E25" s="250">
        <f t="shared" si="12"/>
        <v>-18.675754987855129</v>
      </c>
      <c r="F25" s="506">
        <f t="shared" si="12"/>
        <v>383.81502457624629</v>
      </c>
      <c r="G25" s="506">
        <f t="shared" si="12"/>
        <v>127.38935371180547</v>
      </c>
      <c r="H25" s="506">
        <f t="shared" si="12"/>
        <v>511.20437828805166</v>
      </c>
      <c r="I25" s="506">
        <f t="shared" si="12"/>
        <v>139.40002130210885</v>
      </c>
      <c r="J25" s="506">
        <f t="shared" si="12"/>
        <v>650.60439959016048</v>
      </c>
      <c r="K25" s="356">
        <f t="shared" si="12"/>
        <v>-32.08114159272418</v>
      </c>
      <c r="L25" s="361">
        <f t="shared" si="12"/>
        <v>618.5232579974363</v>
      </c>
      <c r="M25" s="390"/>
      <c r="N25" s="88">
        <f t="shared" si="7"/>
        <v>-93.262993024215461</v>
      </c>
      <c r="O25" s="393">
        <f t="shared" si="4"/>
        <v>-0.13102668517458974</v>
      </c>
      <c r="P25" s="391"/>
      <c r="Q25" s="216" t="s">
        <v>498</v>
      </c>
      <c r="R25" s="221">
        <v>991072</v>
      </c>
      <c r="S25" s="250">
        <f t="shared" si="8"/>
        <v>404.64876522902642</v>
      </c>
      <c r="T25" s="250">
        <f t="shared" si="8"/>
        <v>59.196343843180266</v>
      </c>
      <c r="U25" s="506">
        <f t="shared" si="8"/>
        <v>463.84510907220664</v>
      </c>
      <c r="V25" s="506">
        <f t="shared" si="8"/>
        <v>141.02373793225922</v>
      </c>
      <c r="W25" s="506">
        <f t="shared" si="8"/>
        <v>604.86884700446603</v>
      </c>
      <c r="X25" s="506">
        <f t="shared" si="8"/>
        <v>141.72356744426295</v>
      </c>
      <c r="Y25" s="506">
        <f t="shared" si="8"/>
        <v>746.59241444872873</v>
      </c>
      <c r="Z25" s="356">
        <f t="shared" si="8"/>
        <v>-34.806163427076946</v>
      </c>
      <c r="AA25" s="361">
        <f t="shared" si="8"/>
        <v>711.78625102165176</v>
      </c>
    </row>
    <row r="26" spans="1:27">
      <c r="A26" s="215"/>
      <c r="B26" s="216" t="s">
        <v>499</v>
      </c>
      <c r="C26" s="221">
        <v>783448</v>
      </c>
      <c r="D26" s="250">
        <f t="shared" ref="D26:L26" si="13">D16/$C16</f>
        <v>183.63303568838361</v>
      </c>
      <c r="E26" s="250">
        <f t="shared" si="13"/>
        <v>-197.79708984411789</v>
      </c>
      <c r="F26" s="506">
        <f t="shared" si="13"/>
        <v>-14.164054155734268</v>
      </c>
      <c r="G26" s="506">
        <f t="shared" si="13"/>
        <v>184.82827887513662</v>
      </c>
      <c r="H26" s="506">
        <f t="shared" si="13"/>
        <v>170.66422471940234</v>
      </c>
      <c r="I26" s="506">
        <f t="shared" si="13"/>
        <v>158.70311737971471</v>
      </c>
      <c r="J26" s="506">
        <f t="shared" si="13"/>
        <v>329.36734209911702</v>
      </c>
      <c r="K26" s="356">
        <f t="shared" si="13"/>
        <v>-10.014959512309687</v>
      </c>
      <c r="L26" s="361">
        <f t="shared" si="13"/>
        <v>319.35238258680732</v>
      </c>
      <c r="M26" s="390"/>
      <c r="N26" s="88">
        <f t="shared" si="7"/>
        <v>-124.30387498854202</v>
      </c>
      <c r="O26" s="393">
        <f t="shared" si="4"/>
        <v>-0.28018059672567697</v>
      </c>
      <c r="P26" s="391"/>
      <c r="Q26" s="216" t="s">
        <v>499</v>
      </c>
      <c r="R26" s="221">
        <v>784245</v>
      </c>
      <c r="S26" s="250">
        <f t="shared" si="8"/>
        <v>182.90490717155973</v>
      </c>
      <c r="T26" s="250">
        <f t="shared" si="8"/>
        <v>-64.471180652497665</v>
      </c>
      <c r="U26" s="506">
        <f t="shared" si="8"/>
        <v>118.43372651906206</v>
      </c>
      <c r="V26" s="506">
        <f t="shared" si="8"/>
        <v>186.53420933509298</v>
      </c>
      <c r="W26" s="506">
        <f t="shared" si="8"/>
        <v>304.96793585415503</v>
      </c>
      <c r="X26" s="506">
        <f t="shared" si="8"/>
        <v>159.03217600142554</v>
      </c>
      <c r="Y26" s="506">
        <f t="shared" si="8"/>
        <v>464.00011185558066</v>
      </c>
      <c r="Z26" s="356">
        <f t="shared" si="8"/>
        <v>-20.343854280231305</v>
      </c>
      <c r="AA26" s="361">
        <f t="shared" si="8"/>
        <v>443.65625757534934</v>
      </c>
    </row>
    <row r="27" spans="1:27">
      <c r="A27" s="352"/>
      <c r="B27" s="353" t="s">
        <v>500</v>
      </c>
      <c r="C27" s="221">
        <v>2259534</v>
      </c>
      <c r="D27" s="250">
        <f t="shared" ref="D27:L27" si="14">D17/$C17</f>
        <v>371.01259724620434</v>
      </c>
      <c r="E27" s="250">
        <f t="shared" si="14"/>
        <v>-24.897129787678381</v>
      </c>
      <c r="F27" s="506">
        <f t="shared" si="14"/>
        <v>346.11546745852593</v>
      </c>
      <c r="G27" s="506">
        <f t="shared" si="14"/>
        <v>13.644436152186371</v>
      </c>
      <c r="H27" s="506">
        <f t="shared" si="14"/>
        <v>359.7599036107124</v>
      </c>
      <c r="I27" s="506">
        <f t="shared" si="14"/>
        <v>135.77253057694921</v>
      </c>
      <c r="J27" s="506">
        <f t="shared" si="14"/>
        <v>495.53243418766152</v>
      </c>
      <c r="K27" s="356">
        <f t="shared" si="14"/>
        <v>76.545265085632707</v>
      </c>
      <c r="L27" s="361">
        <f t="shared" si="14"/>
        <v>572.07769927329423</v>
      </c>
      <c r="M27" s="390"/>
      <c r="N27" s="88">
        <f t="shared" si="7"/>
        <v>40.047454955843364</v>
      </c>
      <c r="O27" s="393">
        <f t="shared" si="4"/>
        <v>7.5272891689119686E-2</v>
      </c>
      <c r="P27" s="392"/>
      <c r="Q27" s="353" t="s">
        <v>500</v>
      </c>
      <c r="R27" s="221">
        <v>2229749</v>
      </c>
      <c r="S27" s="250">
        <f t="shared" si="8"/>
        <v>355.28068427461653</v>
      </c>
      <c r="T27" s="250">
        <f t="shared" si="8"/>
        <v>-50.362154541073423</v>
      </c>
      <c r="U27" s="506">
        <f t="shared" si="8"/>
        <v>304.9185297335431</v>
      </c>
      <c r="V27" s="506">
        <f t="shared" si="8"/>
        <v>20.091097697543535</v>
      </c>
      <c r="W27" s="506">
        <f t="shared" si="8"/>
        <v>325.00962743108664</v>
      </c>
      <c r="X27" s="506">
        <f t="shared" si="8"/>
        <v>136.41322789325329</v>
      </c>
      <c r="Y27" s="506">
        <f t="shared" si="8"/>
        <v>461.42285532433988</v>
      </c>
      <c r="Z27" s="356">
        <f t="shared" si="8"/>
        <v>70.607388993110888</v>
      </c>
      <c r="AA27" s="361">
        <f t="shared" si="8"/>
        <v>532.03024431745087</v>
      </c>
    </row>
  </sheetData>
  <conditionalFormatting sqref="N10:O18">
    <cfRule type="cellIs" dxfId="8" priority="10" operator="lessThan">
      <formula>0</formula>
    </cfRule>
    <cfRule type="cellIs" dxfId="7" priority="11" operator="greaterThan">
      <formula>0</formula>
    </cfRule>
  </conditionalFormatting>
  <conditionalFormatting sqref="N20:O27">
    <cfRule type="cellIs" dxfId="6" priority="8" operator="lessThan">
      <formula>0</formula>
    </cfRule>
    <cfRule type="cellIs" dxfId="5" priority="9" operator="greaterThan">
      <formula>0</formula>
    </cfRule>
  </conditionalFormatting>
  <conditionalFormatting sqref="O10:P16 O17:O18 P21:P26">
    <cfRule type="cellIs" dxfId="4" priority="15" operator="lessThan">
      <formula>0</formula>
    </cfRule>
  </conditionalFormatting>
  <hyperlinks>
    <hyperlink ref="A4" r:id="rId1" display="VM:n valtionosuuslaskelma 19.9.2022" xr:uid="{0827CC36-0A02-4905-8AC1-289276B11FE8}"/>
    <hyperlink ref="A5" r:id="rId2" display="https://vos.oph.fi/rap/vos/v24/vop6os24.html" xr:uid="{03D81391-9D35-48DA-976C-363A42BDCFF8}"/>
    <hyperlink ref="Q6" r:id="rId3" display="Lähde: VM:n 24.11.2023 päivittämät tiedot" xr:uid="{DFAF4BA1-B7F1-46F0-9091-6E9DEDB859BC}"/>
    <hyperlink ref="Q7" r:id="rId4" display="Lähde: OKM:n valtionosuuslaskelma 2023 päivityksen 18.12.2023 mukaan" xr:uid="{F4F96B22-E231-41F2-9474-6F34A54E3264}"/>
  </hyperlinks>
  <pageMargins left="0.7" right="0.7" top="0.75" bottom="0.75" header="0.3" footer="0.3"/>
  <legacy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2216B-D086-4BB8-A1A3-96B71B8EC6A0}">
  <dimension ref="A1:M57"/>
  <sheetViews>
    <sheetView workbookViewId="0">
      <pane ySplit="4" topLeftCell="A5" activePane="bottomLeft" state="frozen"/>
      <selection activeCell="AI11" sqref="AI11:AI303"/>
      <selection pane="bottomLeft" activeCell="Q35" sqref="Q35"/>
    </sheetView>
  </sheetViews>
  <sheetFormatPr defaultColWidth="9.140625" defaultRowHeight="15.75"/>
  <cols>
    <col min="1" max="1" width="28.7109375" style="283" customWidth="1"/>
    <col min="2" max="2" width="13.7109375" style="283" bestFit="1" customWidth="1"/>
    <col min="3" max="3" width="13.7109375" style="397" bestFit="1" customWidth="1"/>
    <col min="4" max="4" width="15.28515625" style="397" customWidth="1"/>
    <col min="5" max="5" width="10.5703125" style="283" bestFit="1" customWidth="1"/>
    <col min="6" max="7" width="12.7109375" bestFit="1" customWidth="1"/>
    <col min="8" max="8" width="12.7109375" style="283" bestFit="1" customWidth="1"/>
    <col min="9" max="9" width="13.140625" style="283" bestFit="1" customWidth="1"/>
    <col min="10" max="10" width="15.42578125" style="283" bestFit="1" customWidth="1"/>
    <col min="11" max="12" width="9.85546875" style="283" bestFit="1" customWidth="1"/>
    <col min="13" max="13" width="9.85546875" style="283" customWidth="1"/>
    <col min="14" max="16384" width="9.140625" style="283"/>
  </cols>
  <sheetData>
    <row r="1" spans="1:13" ht="35.25">
      <c r="A1" s="396" t="s">
        <v>517</v>
      </c>
      <c r="F1" s="283"/>
      <c r="G1" s="283"/>
    </row>
    <row r="2" spans="1:13" ht="20.25" customHeight="1">
      <c r="A2" s="419"/>
      <c r="F2" s="283"/>
      <c r="G2" s="283"/>
    </row>
    <row r="3" spans="1:13" s="398" customFormat="1" ht="33">
      <c r="A3" s="417"/>
      <c r="B3" s="304" t="s">
        <v>503</v>
      </c>
      <c r="C3" s="405" t="s">
        <v>504</v>
      </c>
      <c r="D3" s="405" t="s">
        <v>505</v>
      </c>
      <c r="E3" s="304" t="s">
        <v>396</v>
      </c>
      <c r="F3" s="304" t="s">
        <v>506</v>
      </c>
      <c r="G3" s="304" t="s">
        <v>507</v>
      </c>
      <c r="H3" s="304" t="s">
        <v>508</v>
      </c>
      <c r="I3" s="304" t="s">
        <v>509</v>
      </c>
      <c r="J3" s="304" t="s">
        <v>510</v>
      </c>
      <c r="K3" s="406" t="s">
        <v>511</v>
      </c>
      <c r="L3" s="406" t="s">
        <v>512</v>
      </c>
      <c r="M3" s="282" t="s">
        <v>513</v>
      </c>
    </row>
    <row r="4" spans="1:13" s="300" customFormat="1" ht="32.25" customHeight="1">
      <c r="A4" s="313" t="s">
        <v>434</v>
      </c>
      <c r="B4" s="210">
        <v>3616385805.3503027</v>
      </c>
      <c r="C4" s="210">
        <v>3381351728.724308</v>
      </c>
      <c r="D4" s="309">
        <f t="shared" ref="D4:D22" si="0">C4-B4</f>
        <v>-235034076.62599468</v>
      </c>
      <c r="E4" s="407">
        <f t="shared" ref="E4:E22" si="1">D4/B4</f>
        <v>-6.4991427706156485E-2</v>
      </c>
      <c r="F4" s="210">
        <f>B4/K4</f>
        <v>655.39204616365669</v>
      </c>
      <c r="G4" s="210">
        <f>C4/L4</f>
        <v>611.05699853573151</v>
      </c>
      <c r="H4" s="309">
        <f t="shared" ref="H4:H22" si="2">G4-F4</f>
        <v>-44.335047627925178</v>
      </c>
      <c r="I4" s="408">
        <f t="shared" ref="I4:I22" si="3">C4/C$4</f>
        <v>1</v>
      </c>
      <c r="J4" s="408">
        <f t="shared" ref="J4:J22" si="4">L4/L$4</f>
        <v>1</v>
      </c>
      <c r="K4" s="409">
        <v>5517897</v>
      </c>
      <c r="L4" s="409">
        <v>5533611</v>
      </c>
      <c r="M4" s="245">
        <v>0</v>
      </c>
    </row>
    <row r="5" spans="1:13" ht="16.5">
      <c r="A5" s="410" t="s">
        <v>482</v>
      </c>
      <c r="B5" s="221">
        <v>1106361873.0539858</v>
      </c>
      <c r="C5" s="221">
        <v>1210775362.2006736</v>
      </c>
      <c r="D5" s="312">
        <f t="shared" si="0"/>
        <v>104413489.14668775</v>
      </c>
      <c r="E5" s="408">
        <f t="shared" si="1"/>
        <v>9.4375530908766964E-2</v>
      </c>
      <c r="F5" s="210">
        <f t="shared" ref="F5:F22" si="5">B5/K5</f>
        <v>645.20640321423809</v>
      </c>
      <c r="G5" s="210">
        <f t="shared" ref="G5:G22" si="6">C5/L5</f>
        <v>698.64530115737762</v>
      </c>
      <c r="H5" s="309">
        <f t="shared" si="2"/>
        <v>53.438897943139523</v>
      </c>
      <c r="I5" s="408">
        <f t="shared" si="3"/>
        <v>0.3580743617752733</v>
      </c>
      <c r="J5" s="408">
        <f t="shared" si="4"/>
        <v>0.31318301918945873</v>
      </c>
      <c r="K5" s="412">
        <v>1714741</v>
      </c>
      <c r="L5" s="412">
        <v>1733033</v>
      </c>
      <c r="M5" s="254">
        <v>1</v>
      </c>
    </row>
    <row r="6" spans="1:13" ht="16.5">
      <c r="A6" s="410" t="s">
        <v>466</v>
      </c>
      <c r="B6" s="221">
        <v>291029821.28209084</v>
      </c>
      <c r="C6" s="221">
        <v>272859767.91721165</v>
      </c>
      <c r="D6" s="312">
        <f t="shared" si="0"/>
        <v>-18170053.364879191</v>
      </c>
      <c r="E6" s="408">
        <f t="shared" si="1"/>
        <v>-6.2433647812562929E-2</v>
      </c>
      <c r="F6" s="210">
        <f t="shared" si="5"/>
        <v>601.95173975616387</v>
      </c>
      <c r="G6" s="210">
        <f t="shared" si="6"/>
        <v>561.94051061380128</v>
      </c>
      <c r="H6" s="309">
        <f t="shared" si="2"/>
        <v>-40.011229142362595</v>
      </c>
      <c r="I6" s="408">
        <f t="shared" si="3"/>
        <v>8.0695470275774658E-2</v>
      </c>
      <c r="J6" s="408">
        <f t="shared" si="4"/>
        <v>8.774866899751356E-2</v>
      </c>
      <c r="K6" s="412">
        <v>483477</v>
      </c>
      <c r="L6" s="412">
        <v>485567</v>
      </c>
      <c r="M6" s="254">
        <v>2</v>
      </c>
    </row>
    <row r="7" spans="1:13" ht="16.5">
      <c r="A7" s="410" t="s">
        <v>467</v>
      </c>
      <c r="B7" s="221">
        <v>96079515.628827229</v>
      </c>
      <c r="C7" s="221">
        <v>63564679.325331628</v>
      </c>
      <c r="D7" s="312">
        <f t="shared" si="0"/>
        <v>-32514836.303495601</v>
      </c>
      <c r="E7" s="408">
        <f t="shared" si="1"/>
        <v>-0.33841590572860891</v>
      </c>
      <c r="F7" s="210">
        <f t="shared" si="5"/>
        <v>448.380937315148</v>
      </c>
      <c r="G7" s="210">
        <f t="shared" si="6"/>
        <v>299.04909447548704</v>
      </c>
      <c r="H7" s="309">
        <f t="shared" si="2"/>
        <v>-149.33184283966096</v>
      </c>
      <c r="I7" s="408">
        <f t="shared" si="3"/>
        <v>1.8798600212262703E-2</v>
      </c>
      <c r="J7" s="408">
        <f t="shared" si="4"/>
        <v>3.8411807407495759E-2</v>
      </c>
      <c r="K7" s="412">
        <v>214281</v>
      </c>
      <c r="L7" s="412">
        <v>212556</v>
      </c>
      <c r="M7" s="254">
        <v>4</v>
      </c>
    </row>
    <row r="8" spans="1:13" ht="16.5">
      <c r="A8" s="410" t="s">
        <v>472</v>
      </c>
      <c r="B8" s="221">
        <v>82287295.90151161</v>
      </c>
      <c r="C8" s="221">
        <v>65522117.602312066</v>
      </c>
      <c r="D8" s="312">
        <f t="shared" si="0"/>
        <v>-16765178.299199544</v>
      </c>
      <c r="E8" s="408">
        <f t="shared" si="1"/>
        <v>-0.20373957019155819</v>
      </c>
      <c r="F8" s="210">
        <f t="shared" si="5"/>
        <v>483.4371986952325</v>
      </c>
      <c r="G8" s="210">
        <f t="shared" si="6"/>
        <v>386.47680212763032</v>
      </c>
      <c r="H8" s="309">
        <f t="shared" si="2"/>
        <v>-96.960396567602174</v>
      </c>
      <c r="I8" s="408">
        <f t="shared" si="3"/>
        <v>1.9377492452413929E-2</v>
      </c>
      <c r="J8" s="408">
        <f t="shared" si="4"/>
        <v>3.063767944656753E-2</v>
      </c>
      <c r="K8" s="412">
        <v>170213</v>
      </c>
      <c r="L8" s="412">
        <v>169537</v>
      </c>
      <c r="M8" s="254">
        <v>5</v>
      </c>
    </row>
    <row r="9" spans="1:13" ht="16.5">
      <c r="A9" s="410" t="s">
        <v>468</v>
      </c>
      <c r="B9" s="221">
        <v>259324546.89440095</v>
      </c>
      <c r="C9" s="221">
        <v>259896854.37307039</v>
      </c>
      <c r="D9" s="312">
        <f t="shared" si="0"/>
        <v>572307.47866943479</v>
      </c>
      <c r="E9" s="408">
        <f t="shared" si="1"/>
        <v>2.2069159496207777E-3</v>
      </c>
      <c r="F9" s="210">
        <f t="shared" si="5"/>
        <v>491.63101948214137</v>
      </c>
      <c r="G9" s="210">
        <f t="shared" si="6"/>
        <v>487.91252832061514</v>
      </c>
      <c r="H9" s="309">
        <f t="shared" si="2"/>
        <v>-3.7184911615262308</v>
      </c>
      <c r="I9" s="408">
        <f t="shared" si="3"/>
        <v>7.6861821905502392E-2</v>
      </c>
      <c r="J9" s="408">
        <f t="shared" si="4"/>
        <v>9.626101292627906E-2</v>
      </c>
      <c r="K9" s="412">
        <v>527478</v>
      </c>
      <c r="L9" s="412">
        <v>532671</v>
      </c>
      <c r="M9" s="254">
        <v>6</v>
      </c>
    </row>
    <row r="10" spans="1:13" ht="16.5">
      <c r="A10" s="410" t="s">
        <v>469</v>
      </c>
      <c r="B10" s="221">
        <v>159095094.67379168</v>
      </c>
      <c r="C10" s="221">
        <v>133459732.51848523</v>
      </c>
      <c r="D10" s="312">
        <f t="shared" si="0"/>
        <v>-25635362.155306444</v>
      </c>
      <c r="E10" s="408">
        <f t="shared" si="1"/>
        <v>-0.16113232282786058</v>
      </c>
      <c r="F10" s="210">
        <f t="shared" si="5"/>
        <v>775.60448642670622</v>
      </c>
      <c r="G10" s="210">
        <f t="shared" si="6"/>
        <v>652.52548559847662</v>
      </c>
      <c r="H10" s="309">
        <f t="shared" si="2"/>
        <v>-123.0790008282296</v>
      </c>
      <c r="I10" s="408">
        <f t="shared" si="3"/>
        <v>3.9469343394464305E-2</v>
      </c>
      <c r="J10" s="408">
        <f t="shared" si="4"/>
        <v>3.6961036834717874E-2</v>
      </c>
      <c r="K10" s="412">
        <v>205124</v>
      </c>
      <c r="L10" s="412">
        <v>204528</v>
      </c>
      <c r="M10" s="254">
        <v>7</v>
      </c>
    </row>
    <row r="11" spans="1:13" ht="16.5">
      <c r="A11" s="410" t="s">
        <v>470</v>
      </c>
      <c r="B11" s="221">
        <v>51782611.979000501</v>
      </c>
      <c r="C11" s="221">
        <v>4193266.4124371056</v>
      </c>
      <c r="D11" s="312">
        <f t="shared" si="0"/>
        <v>-47589345.566563398</v>
      </c>
      <c r="E11" s="408">
        <f t="shared" si="1"/>
        <v>-0.91902172848797958</v>
      </c>
      <c r="F11" s="210">
        <f t="shared" si="5"/>
        <v>320.85191850227397</v>
      </c>
      <c r="G11" s="210">
        <f t="shared" si="6"/>
        <v>26.29204963656893</v>
      </c>
      <c r="H11" s="309">
        <f t="shared" si="2"/>
        <v>-294.55986886570503</v>
      </c>
      <c r="I11" s="408">
        <f t="shared" si="3"/>
        <v>1.2401154179896899E-3</v>
      </c>
      <c r="J11" s="408">
        <f t="shared" si="4"/>
        <v>2.8821686237070151E-2</v>
      </c>
      <c r="K11" s="412">
        <v>161391</v>
      </c>
      <c r="L11" s="412">
        <v>159488</v>
      </c>
      <c r="M11" s="254">
        <v>8</v>
      </c>
    </row>
    <row r="12" spans="1:13" ht="16.5">
      <c r="A12" s="410" t="s">
        <v>471</v>
      </c>
      <c r="B12" s="221">
        <v>67337377.58546938</v>
      </c>
      <c r="C12" s="221">
        <v>54116892.769621246</v>
      </c>
      <c r="D12" s="312">
        <f t="shared" si="0"/>
        <v>-13220484.815848134</v>
      </c>
      <c r="E12" s="408">
        <f t="shared" si="1"/>
        <v>-0.19633204157776649</v>
      </c>
      <c r="F12" s="210">
        <f t="shared" si="5"/>
        <v>533.97018076291863</v>
      </c>
      <c r="G12" s="210">
        <f t="shared" si="6"/>
        <v>431.71597624006802</v>
      </c>
      <c r="H12" s="309">
        <f t="shared" si="2"/>
        <v>-102.25420452285061</v>
      </c>
      <c r="I12" s="408">
        <f t="shared" si="3"/>
        <v>1.6004514499305896E-2</v>
      </c>
      <c r="J12" s="408">
        <f t="shared" si="4"/>
        <v>2.2653019881592688E-2</v>
      </c>
      <c r="K12" s="412">
        <v>126107</v>
      </c>
      <c r="L12" s="412">
        <v>125353</v>
      </c>
      <c r="M12" s="254">
        <v>9</v>
      </c>
    </row>
    <row r="13" spans="1:13" ht="16.5">
      <c r="A13" s="410" t="s">
        <v>473</v>
      </c>
      <c r="B13" s="221">
        <v>43028209.136092387</v>
      </c>
      <c r="C13" s="221">
        <v>28156919.078336224</v>
      </c>
      <c r="D13" s="312">
        <f t="shared" si="0"/>
        <v>-14871290.057756163</v>
      </c>
      <c r="E13" s="408">
        <f t="shared" si="1"/>
        <v>-0.34561722080322449</v>
      </c>
      <c r="F13" s="210">
        <f t="shared" si="5"/>
        <v>326.74358435159155</v>
      </c>
      <c r="G13" s="210">
        <f t="shared" si="6"/>
        <v>215.84287646960334</v>
      </c>
      <c r="H13" s="309">
        <f t="shared" si="2"/>
        <v>-110.90070788198821</v>
      </c>
      <c r="I13" s="408">
        <f t="shared" si="3"/>
        <v>8.3271192520865209E-3</v>
      </c>
      <c r="J13" s="408">
        <f t="shared" si="4"/>
        <v>2.3574298952347753E-2</v>
      </c>
      <c r="K13" s="412">
        <v>131688</v>
      </c>
      <c r="L13" s="412">
        <v>130451</v>
      </c>
      <c r="M13" s="254">
        <v>10</v>
      </c>
    </row>
    <row r="14" spans="1:13" ht="16.5">
      <c r="A14" s="410" t="s">
        <v>474</v>
      </c>
      <c r="B14" s="221">
        <v>132941860.41892809</v>
      </c>
      <c r="C14" s="221">
        <v>119938575.78718418</v>
      </c>
      <c r="D14" s="312">
        <f t="shared" si="0"/>
        <v>-13003284.631743908</v>
      </c>
      <c r="E14" s="408">
        <f t="shared" si="1"/>
        <v>-9.7811814809630249E-2</v>
      </c>
      <c r="F14" s="210">
        <f t="shared" si="5"/>
        <v>535.27240538618105</v>
      </c>
      <c r="G14" s="210">
        <f t="shared" si="6"/>
        <v>484.23053016962473</v>
      </c>
      <c r="H14" s="309">
        <f t="shared" si="2"/>
        <v>-51.041875216556321</v>
      </c>
      <c r="I14" s="408">
        <f t="shared" si="3"/>
        <v>3.5470600342554053E-2</v>
      </c>
      <c r="J14" s="408">
        <f t="shared" si="4"/>
        <v>4.4760826158542766E-2</v>
      </c>
      <c r="K14" s="412">
        <v>248363</v>
      </c>
      <c r="L14" s="412">
        <v>247689</v>
      </c>
      <c r="M14" s="254">
        <v>11</v>
      </c>
    </row>
    <row r="15" spans="1:13" ht="16.5">
      <c r="A15" s="410" t="s">
        <v>476</v>
      </c>
      <c r="B15" s="221">
        <v>148312837.88812873</v>
      </c>
      <c r="C15" s="221">
        <v>111556247.1721099</v>
      </c>
      <c r="D15" s="312">
        <f t="shared" si="0"/>
        <v>-36756590.716018826</v>
      </c>
      <c r="E15" s="408">
        <f t="shared" si="1"/>
        <v>-0.24783148404013447</v>
      </c>
      <c r="F15" s="210">
        <f t="shared" si="5"/>
        <v>908.32881895706623</v>
      </c>
      <c r="G15" s="210">
        <f t="shared" si="6"/>
        <v>686.33103957247386</v>
      </c>
      <c r="H15" s="309">
        <f t="shared" si="2"/>
        <v>-221.99777938459238</v>
      </c>
      <c r="I15" s="408">
        <f t="shared" si="3"/>
        <v>3.2991612858386976E-2</v>
      </c>
      <c r="J15" s="408">
        <f t="shared" si="4"/>
        <v>2.9373224825525322E-2</v>
      </c>
      <c r="K15" s="412">
        <v>163281</v>
      </c>
      <c r="L15" s="412">
        <v>162540</v>
      </c>
      <c r="M15" s="254">
        <v>12</v>
      </c>
    </row>
    <row r="16" spans="1:13" ht="16.5">
      <c r="A16" s="410" t="s">
        <v>475</v>
      </c>
      <c r="B16" s="221">
        <v>179624697.41333827</v>
      </c>
      <c r="C16" s="221">
        <v>130194199.78622141</v>
      </c>
      <c r="D16" s="312">
        <f t="shared" si="0"/>
        <v>-49430497.627116859</v>
      </c>
      <c r="E16" s="408">
        <f t="shared" si="1"/>
        <v>-0.2751876459024522</v>
      </c>
      <c r="F16" s="210">
        <f t="shared" si="5"/>
        <v>658.73082448608193</v>
      </c>
      <c r="G16" s="210">
        <f t="shared" si="6"/>
        <v>477.88736400056314</v>
      </c>
      <c r="H16" s="309">
        <f t="shared" si="2"/>
        <v>-180.84346048551879</v>
      </c>
      <c r="I16" s="408">
        <f t="shared" si="3"/>
        <v>3.8503595671586684E-2</v>
      </c>
      <c r="J16" s="408">
        <f t="shared" si="4"/>
        <v>4.923313185549183E-2</v>
      </c>
      <c r="K16" s="412">
        <v>272683</v>
      </c>
      <c r="L16" s="412">
        <v>272437</v>
      </c>
      <c r="M16" s="254">
        <v>13</v>
      </c>
    </row>
    <row r="17" spans="1:13" ht="16.5">
      <c r="A17" s="410" t="s">
        <v>483</v>
      </c>
      <c r="B17" s="221">
        <v>167172045.96278125</v>
      </c>
      <c r="C17" s="221">
        <v>143874894.37766433</v>
      </c>
      <c r="D17" s="312">
        <f t="shared" si="0"/>
        <v>-23297151.585116923</v>
      </c>
      <c r="E17" s="408">
        <f t="shared" si="1"/>
        <v>-0.13936033055612504</v>
      </c>
      <c r="F17" s="210">
        <f t="shared" si="5"/>
        <v>871.76836893013865</v>
      </c>
      <c r="G17" s="210">
        <f t="shared" si="6"/>
        <v>754.1640599749669</v>
      </c>
      <c r="H17" s="309">
        <f t="shared" si="2"/>
        <v>-117.60430895517175</v>
      </c>
      <c r="I17" s="408">
        <f t="shared" si="3"/>
        <v>4.2549520404948943E-2</v>
      </c>
      <c r="J17" s="408">
        <f t="shared" si="4"/>
        <v>3.4475498910205286E-2</v>
      </c>
      <c r="K17" s="412">
        <v>191762</v>
      </c>
      <c r="L17" s="412">
        <v>190774</v>
      </c>
      <c r="M17" s="254">
        <v>14</v>
      </c>
    </row>
    <row r="18" spans="1:13" ht="16.5">
      <c r="A18" s="410" t="s">
        <v>477</v>
      </c>
      <c r="B18" s="221">
        <v>170512221.0753471</v>
      </c>
      <c r="C18" s="221">
        <v>158092517.00402838</v>
      </c>
      <c r="D18" s="312">
        <f t="shared" si="0"/>
        <v>-12419704.071318716</v>
      </c>
      <c r="E18" s="408">
        <f t="shared" si="1"/>
        <v>-7.283761828327022E-2</v>
      </c>
      <c r="F18" s="210">
        <f t="shared" si="5"/>
        <v>968.59379959979265</v>
      </c>
      <c r="G18" s="210">
        <f t="shared" si="6"/>
        <v>896.60745906108889</v>
      </c>
      <c r="H18" s="309">
        <f t="shared" si="2"/>
        <v>-71.986340538703757</v>
      </c>
      <c r="I18" s="408">
        <f t="shared" si="3"/>
        <v>4.6754236082879312E-2</v>
      </c>
      <c r="J18" s="408">
        <f t="shared" si="4"/>
        <v>3.1864003450911171E-2</v>
      </c>
      <c r="K18" s="412">
        <v>176041</v>
      </c>
      <c r="L18" s="412">
        <v>176323</v>
      </c>
      <c r="M18" s="254">
        <v>15</v>
      </c>
    </row>
    <row r="19" spans="1:13" ht="16.5">
      <c r="A19" s="410" t="s">
        <v>478</v>
      </c>
      <c r="B19" s="221">
        <v>59466449.921060644</v>
      </c>
      <c r="C19" s="221">
        <v>53037642.114934601</v>
      </c>
      <c r="D19" s="312">
        <f t="shared" si="0"/>
        <v>-6428807.8061260432</v>
      </c>
      <c r="E19" s="408">
        <f t="shared" si="1"/>
        <v>-0.10810814862262723</v>
      </c>
      <c r="F19" s="210">
        <f t="shared" si="5"/>
        <v>875.60111788354038</v>
      </c>
      <c r="G19" s="210">
        <f t="shared" si="6"/>
        <v>782.20842290295116</v>
      </c>
      <c r="H19" s="309">
        <f t="shared" si="2"/>
        <v>-93.392694980589226</v>
      </c>
      <c r="I19" s="408">
        <f t="shared" si="3"/>
        <v>1.5685337217179789E-2</v>
      </c>
      <c r="J19" s="408">
        <f t="shared" si="4"/>
        <v>1.2253300783159496E-2</v>
      </c>
      <c r="K19" s="412">
        <v>67915</v>
      </c>
      <c r="L19" s="412">
        <v>67805</v>
      </c>
      <c r="M19" s="254">
        <v>16</v>
      </c>
    </row>
    <row r="20" spans="1:13" ht="16.5">
      <c r="A20" s="410" t="s">
        <v>479</v>
      </c>
      <c r="B20" s="221">
        <v>406952073.40053636</v>
      </c>
      <c r="C20" s="221">
        <v>383670585.62890768</v>
      </c>
      <c r="D20" s="312">
        <f t="shared" si="0"/>
        <v>-23281487.771628678</v>
      </c>
      <c r="E20" s="408">
        <f t="shared" si="1"/>
        <v>-5.7209409395769878E-2</v>
      </c>
      <c r="F20" s="210">
        <f t="shared" si="5"/>
        <v>979.18463870697849</v>
      </c>
      <c r="G20" s="210">
        <f t="shared" si="6"/>
        <v>921.08278287933706</v>
      </c>
      <c r="H20" s="309">
        <f t="shared" si="2"/>
        <v>-58.10185582764143</v>
      </c>
      <c r="I20" s="408">
        <f t="shared" si="3"/>
        <v>0.11346663003722957</v>
      </c>
      <c r="J20" s="408">
        <f t="shared" si="4"/>
        <v>7.5275078063853779E-2</v>
      </c>
      <c r="K20" s="412">
        <v>415603</v>
      </c>
      <c r="L20" s="412">
        <v>416543</v>
      </c>
      <c r="M20" s="254">
        <v>17</v>
      </c>
    </row>
    <row r="21" spans="1:13" ht="16.5">
      <c r="A21" s="410" t="s">
        <v>480</v>
      </c>
      <c r="B21" s="221">
        <v>76101220.095311046</v>
      </c>
      <c r="C21" s="221">
        <v>82889147.141092032</v>
      </c>
      <c r="D21" s="312">
        <f t="shared" si="0"/>
        <v>6787927.0457809865</v>
      </c>
      <c r="E21" s="408">
        <f t="shared" si="1"/>
        <v>8.9196034403648441E-2</v>
      </c>
      <c r="F21" s="210">
        <f t="shared" si="5"/>
        <v>1068.0123513481306</v>
      </c>
      <c r="G21" s="210">
        <f t="shared" si="6"/>
        <v>1175.3824696344639</v>
      </c>
      <c r="H21" s="309">
        <f t="shared" si="2"/>
        <v>107.37011828633331</v>
      </c>
      <c r="I21" s="408">
        <f t="shared" si="3"/>
        <v>2.4513612836238083E-2</v>
      </c>
      <c r="J21" s="408">
        <f t="shared" si="4"/>
        <v>1.2744119527014095E-2</v>
      </c>
      <c r="K21" s="412">
        <v>71255</v>
      </c>
      <c r="L21" s="412">
        <v>70521</v>
      </c>
      <c r="M21" s="254">
        <v>18</v>
      </c>
    </row>
    <row r="22" spans="1:13" ht="16.5">
      <c r="A22" s="410" t="s">
        <v>481</v>
      </c>
      <c r="B22" s="221">
        <v>118976053.03970064</v>
      </c>
      <c r="C22" s="221">
        <v>105552327.51468632</v>
      </c>
      <c r="D22" s="312">
        <f t="shared" si="0"/>
        <v>-13423725.525014326</v>
      </c>
      <c r="E22" s="408">
        <f t="shared" si="1"/>
        <v>-0.11282712093781609</v>
      </c>
      <c r="F22" s="210">
        <f t="shared" si="5"/>
        <v>674.10820220347796</v>
      </c>
      <c r="G22" s="210">
        <f t="shared" si="6"/>
        <v>600.42849634339041</v>
      </c>
      <c r="H22" s="309">
        <f t="shared" si="2"/>
        <v>-73.679705860087552</v>
      </c>
      <c r="I22" s="408">
        <f t="shared" si="3"/>
        <v>3.1216015363923214E-2</v>
      </c>
      <c r="J22" s="408">
        <f t="shared" si="4"/>
        <v>3.1768586552253134E-2</v>
      </c>
      <c r="K22" s="412">
        <v>176494</v>
      </c>
      <c r="L22" s="412">
        <v>175795</v>
      </c>
      <c r="M22" s="254">
        <v>19</v>
      </c>
    </row>
    <row r="23" spans="1:13" ht="16.5">
      <c r="A23" s="410"/>
      <c r="B23" s="410"/>
      <c r="C23" s="410"/>
      <c r="D23" s="309"/>
      <c r="E23" s="408"/>
      <c r="F23" s="210"/>
      <c r="G23" s="210"/>
      <c r="H23" s="309"/>
      <c r="I23" s="408"/>
      <c r="J23" s="411"/>
      <c r="K23" s="413"/>
      <c r="L23" s="413"/>
      <c r="M23" s="410"/>
    </row>
    <row r="24" spans="1:13" ht="16.5">
      <c r="A24" s="404" t="s">
        <v>493</v>
      </c>
      <c r="B24" s="410"/>
      <c r="C24" s="410"/>
      <c r="D24" s="309"/>
      <c r="E24" s="408"/>
      <c r="F24" s="210"/>
      <c r="G24" s="210"/>
      <c r="H24" s="309"/>
      <c r="I24" s="408"/>
      <c r="J24" s="411"/>
      <c r="K24" s="412"/>
      <c r="L24" s="412"/>
      <c r="M24" s="410"/>
    </row>
    <row r="25" spans="1:13" ht="16.5">
      <c r="A25" s="410" t="s">
        <v>68</v>
      </c>
      <c r="B25" s="219">
        <v>200210427.26410121</v>
      </c>
      <c r="C25" s="219">
        <v>302250581.52375495</v>
      </c>
      <c r="D25" s="312">
        <f t="shared" ref="D25:D29" si="7">C25-B25</f>
        <v>102040154.25965375</v>
      </c>
      <c r="E25" s="408">
        <f t="shared" ref="E25:E29" si="8">D25/B25</f>
        <v>0.5096645347300055</v>
      </c>
      <c r="F25" s="210">
        <f t="shared" ref="F23:F29" si="9">B25/K25</f>
        <v>304.05998761361974</v>
      </c>
      <c r="G25" s="210">
        <f t="shared" ref="G23:G29" si="10">C25/L25</f>
        <v>455.17746469087894</v>
      </c>
      <c r="H25" s="309">
        <f t="shared" ref="H25:H29" si="11">G25-F25</f>
        <v>151.1174770772592</v>
      </c>
      <c r="I25" s="408">
        <f t="shared" ref="I25:I29" si="12">C25/C$4</f>
        <v>8.9387501145225687E-2</v>
      </c>
      <c r="J25" s="411">
        <f t="shared" ref="J25:J29" si="13">L25/L$4</f>
        <v>0.11999903860246049</v>
      </c>
      <c r="K25" s="217">
        <v>658457</v>
      </c>
      <c r="L25" s="217">
        <v>664028</v>
      </c>
      <c r="M25" s="410">
        <v>31</v>
      </c>
    </row>
    <row r="26" spans="1:13" ht="16.5">
      <c r="A26" s="410" t="s">
        <v>487</v>
      </c>
      <c r="B26" s="219">
        <v>197457476.01773244</v>
      </c>
      <c r="C26" s="221">
        <v>192021534.3005918</v>
      </c>
      <c r="D26" s="312">
        <f>C26-B26</f>
        <v>-5435941.7171406448</v>
      </c>
      <c r="E26" s="408">
        <f>D26/B26</f>
        <v>-2.7529682981729576E-2</v>
      </c>
      <c r="F26" s="210">
        <f t="shared" ref="F26:F39" si="14">B26/K26</f>
        <v>714.29208725910496</v>
      </c>
      <c r="G26" s="210">
        <f t="shared" ref="G26:G39" si="15">C26/L26</f>
        <v>684.58095260376047</v>
      </c>
      <c r="H26" s="309">
        <f>G26-F26</f>
        <v>-29.711134655344495</v>
      </c>
      <c r="I26" s="408">
        <f>C26/C$4</f>
        <v>5.6788394022835448E-2</v>
      </c>
      <c r="J26" s="411">
        <f>L26/L$4</f>
        <v>5.0689323842966191E-2</v>
      </c>
      <c r="K26" s="413">
        <v>276438</v>
      </c>
      <c r="L26" s="413">
        <v>280495</v>
      </c>
      <c r="M26" s="410">
        <v>32</v>
      </c>
    </row>
    <row r="27" spans="1:13" ht="16.5">
      <c r="A27" s="410" t="s">
        <v>486</v>
      </c>
      <c r="B27" s="219">
        <v>501038326.15992421</v>
      </c>
      <c r="C27" s="221">
        <v>531057836.33587188</v>
      </c>
      <c r="D27" s="312">
        <f>C27-B27</f>
        <v>30019510.175947666</v>
      </c>
      <c r="E27" s="408">
        <f>D27/B27</f>
        <v>5.9914598561799183E-2</v>
      </c>
      <c r="F27" s="210">
        <f t="shared" si="14"/>
        <v>1046.1859440947721</v>
      </c>
      <c r="G27" s="210">
        <f t="shared" si="15"/>
        <v>1091.9342121367747</v>
      </c>
      <c r="H27" s="309">
        <f>G27-F27</f>
        <v>45.748268042002564</v>
      </c>
      <c r="I27" s="408">
        <f>C27/C$4</f>
        <v>0.1570548937055494</v>
      </c>
      <c r="J27" s="411">
        <f>L27/L$4</f>
        <v>8.7889445065798807E-2</v>
      </c>
      <c r="K27" s="413">
        <v>478919</v>
      </c>
      <c r="L27" s="413">
        <v>486346</v>
      </c>
      <c r="M27" s="410">
        <v>33</v>
      </c>
    </row>
    <row r="28" spans="1:13" ht="16.5">
      <c r="A28" s="410" t="s">
        <v>484</v>
      </c>
      <c r="B28" s="219">
        <v>89081163.611250222</v>
      </c>
      <c r="C28" s="221">
        <v>84032163.944370508</v>
      </c>
      <c r="D28" s="312">
        <f t="shared" si="7"/>
        <v>-5048999.6668797135</v>
      </c>
      <c r="E28" s="408">
        <f t="shared" si="8"/>
        <v>-5.6678645206224787E-2</v>
      </c>
      <c r="F28" s="210">
        <f t="shared" si="14"/>
        <v>899.14672626497861</v>
      </c>
      <c r="G28" s="210">
        <f t="shared" si="15"/>
        <v>849.0498721291932</v>
      </c>
      <c r="H28" s="309">
        <f t="shared" si="11"/>
        <v>-50.096854135785406</v>
      </c>
      <c r="I28" s="408">
        <f t="shared" si="12"/>
        <v>2.4851648301040117E-2</v>
      </c>
      <c r="J28" s="411">
        <f t="shared" si="13"/>
        <v>1.7885608511331932E-2</v>
      </c>
      <c r="K28" s="413">
        <v>99073</v>
      </c>
      <c r="L28" s="413">
        <v>98972</v>
      </c>
      <c r="M28" s="410">
        <v>34</v>
      </c>
    </row>
    <row r="29" spans="1:13" ht="16.5">
      <c r="A29" s="410" t="s">
        <v>485</v>
      </c>
      <c r="B29" s="219">
        <v>118574480.00097802</v>
      </c>
      <c r="C29" s="221">
        <v>101413246.09608442</v>
      </c>
      <c r="D29" s="312">
        <f t="shared" si="7"/>
        <v>-17161233.904893607</v>
      </c>
      <c r="E29" s="408">
        <f t="shared" si="8"/>
        <v>-0.14472957338503242</v>
      </c>
      <c r="F29" s="210">
        <f t="shared" si="14"/>
        <v>587.42695215838194</v>
      </c>
      <c r="G29" s="210">
        <f t="shared" si="15"/>
        <v>499.10058514156276</v>
      </c>
      <c r="H29" s="309">
        <f t="shared" si="11"/>
        <v>-88.326367016819177</v>
      </c>
      <c r="I29" s="408">
        <f t="shared" si="12"/>
        <v>2.9991924600622624E-2</v>
      </c>
      <c r="J29" s="411">
        <f t="shared" si="13"/>
        <v>3.6719603166901323E-2</v>
      </c>
      <c r="K29" s="413">
        <v>201854</v>
      </c>
      <c r="L29" s="413">
        <v>203192</v>
      </c>
      <c r="M29" s="410">
        <v>35</v>
      </c>
    </row>
    <row r="30" spans="1:13" ht="16.5">
      <c r="F30" s="210"/>
      <c r="G30" s="210"/>
      <c r="K30" s="507"/>
      <c r="L30" s="507"/>
    </row>
    <row r="31" spans="1:13" ht="16.5">
      <c r="F31" s="210"/>
      <c r="G31" s="210"/>
      <c r="K31" s="507"/>
      <c r="L31" s="507"/>
    </row>
    <row r="32" spans="1:13" ht="16.5">
      <c r="A32" s="404" t="s">
        <v>516</v>
      </c>
      <c r="B32" s="410"/>
      <c r="C32" s="310"/>
      <c r="D32" s="312"/>
      <c r="E32" s="408"/>
      <c r="F32" s="210"/>
      <c r="G32" s="210"/>
      <c r="H32" s="309"/>
      <c r="I32" s="408"/>
      <c r="J32" s="411"/>
      <c r="K32" s="413"/>
      <c r="L32" s="413"/>
      <c r="M32" s="410"/>
    </row>
    <row r="33" spans="1:13" ht="16.5">
      <c r="A33" s="254" t="s">
        <v>494</v>
      </c>
      <c r="B33" s="221">
        <v>57818988.183777973</v>
      </c>
      <c r="C33" s="221">
        <v>52823349.132139586</v>
      </c>
      <c r="D33" s="312">
        <f t="shared" ref="D33:D39" si="16">C33-B33</f>
        <v>-4995639.0516383871</v>
      </c>
      <c r="E33" s="408">
        <f t="shared" ref="E33:E39" si="17">D33/B33</f>
        <v>-8.6401357210882365E-2</v>
      </c>
      <c r="F33" s="210">
        <f t="shared" si="14"/>
        <v>972.8759096057272</v>
      </c>
      <c r="G33" s="210">
        <f t="shared" si="15"/>
        <v>903.2257088750506</v>
      </c>
      <c r="H33" s="309">
        <f t="shared" ref="H33:H39" si="18">G33-F33</f>
        <v>-69.650200730676602</v>
      </c>
      <c r="I33" s="408">
        <f t="shared" ref="I33:I39" si="19">C33/C$4</f>
        <v>1.5621962271303967E-2</v>
      </c>
      <c r="J33" s="411">
        <f t="shared" ref="J33:J39" si="20">L33/L$4</f>
        <v>1.0568686523140134E-2</v>
      </c>
      <c r="K33" s="217">
        <v>59431</v>
      </c>
      <c r="L33" s="217">
        <v>58483</v>
      </c>
      <c r="M33" s="410"/>
    </row>
    <row r="34" spans="1:13" ht="16.5">
      <c r="A34" s="254" t="s">
        <v>495</v>
      </c>
      <c r="B34" s="221">
        <v>304560865.93268353</v>
      </c>
      <c r="C34" s="221">
        <v>283971426.69054842</v>
      </c>
      <c r="D34" s="312">
        <f t="shared" si="16"/>
        <v>-20589439.242135108</v>
      </c>
      <c r="E34" s="408">
        <f t="shared" si="17"/>
        <v>-6.7603692874599164E-2</v>
      </c>
      <c r="F34" s="210">
        <f t="shared" si="14"/>
        <v>1034.6649338479585</v>
      </c>
      <c r="G34" s="210">
        <f t="shared" si="15"/>
        <v>980.99790891881912</v>
      </c>
      <c r="H34" s="309">
        <f t="shared" si="18"/>
        <v>-53.667024929139416</v>
      </c>
      <c r="I34" s="408">
        <f t="shared" si="19"/>
        <v>8.3981629085857656E-2</v>
      </c>
      <c r="J34" s="411">
        <f t="shared" si="20"/>
        <v>5.2311591833976046E-2</v>
      </c>
      <c r="K34" s="217">
        <v>294357</v>
      </c>
      <c r="L34" s="217">
        <v>289472</v>
      </c>
      <c r="M34" s="410"/>
    </row>
    <row r="35" spans="1:13" ht="16.5">
      <c r="A35" s="415" t="s">
        <v>496</v>
      </c>
      <c r="B35" s="221">
        <v>479873720.23059314</v>
      </c>
      <c r="C35" s="221">
        <v>435800406.82777548</v>
      </c>
      <c r="D35" s="312">
        <f t="shared" si="16"/>
        <v>-44073313.402817667</v>
      </c>
      <c r="E35" s="408">
        <f t="shared" si="17"/>
        <v>-9.1843565389742893E-2</v>
      </c>
      <c r="F35" s="210">
        <f t="shared" si="14"/>
        <v>930.27268084140712</v>
      </c>
      <c r="G35" s="210">
        <f t="shared" si="15"/>
        <v>853.54993953428004</v>
      </c>
      <c r="H35" s="309">
        <f t="shared" si="18"/>
        <v>-76.72274130712708</v>
      </c>
      <c r="I35" s="408">
        <f t="shared" si="19"/>
        <v>0.12888348855449921</v>
      </c>
      <c r="J35" s="411">
        <f t="shared" si="20"/>
        <v>9.2267779574675565E-2</v>
      </c>
      <c r="K35" s="217">
        <v>515842</v>
      </c>
      <c r="L35" s="217">
        <v>510574</v>
      </c>
      <c r="M35" s="410"/>
    </row>
    <row r="36" spans="1:13" ht="16.5">
      <c r="A36" s="415" t="s">
        <v>497</v>
      </c>
      <c r="B36" s="221">
        <v>534471700.67194611</v>
      </c>
      <c r="C36" s="221">
        <v>452085563.37073183</v>
      </c>
      <c r="D36" s="312">
        <f t="shared" si="16"/>
        <v>-82386137.301214278</v>
      </c>
      <c r="E36" s="408">
        <f t="shared" si="17"/>
        <v>-0.15414499438910825</v>
      </c>
      <c r="F36" s="210">
        <f t="shared" si="14"/>
        <v>830.95595416043523</v>
      </c>
      <c r="G36" s="210">
        <f t="shared" si="15"/>
        <v>706.75694878034312</v>
      </c>
      <c r="H36" s="309">
        <f t="shared" si="18"/>
        <v>-124.1990053800921</v>
      </c>
      <c r="I36" s="408">
        <f t="shared" si="19"/>
        <v>0.13369965612577411</v>
      </c>
      <c r="J36" s="411">
        <f t="shared" si="20"/>
        <v>0.11559576558597993</v>
      </c>
      <c r="K36" s="217">
        <v>643201</v>
      </c>
      <c r="L36" s="217">
        <v>639662</v>
      </c>
      <c r="M36" s="410"/>
    </row>
    <row r="37" spans="1:13" ht="16.5">
      <c r="A37" s="415" t="s">
        <v>499</v>
      </c>
      <c r="B37" s="221">
        <v>705431423.37253046</v>
      </c>
      <c r="C37" s="221">
        <v>613845985.12045968</v>
      </c>
      <c r="D37" s="312">
        <f t="shared" si="16"/>
        <v>-91585438.252070785</v>
      </c>
      <c r="E37" s="408">
        <f t="shared" si="17"/>
        <v>-0.12982897446532593</v>
      </c>
      <c r="F37" s="210">
        <f t="shared" si="14"/>
        <v>899.5038838277967</v>
      </c>
      <c r="G37" s="210">
        <f t="shared" si="15"/>
        <v>783.51847872540316</v>
      </c>
      <c r="H37" s="309">
        <f t="shared" si="18"/>
        <v>-115.98540510239354</v>
      </c>
      <c r="I37" s="408">
        <f t="shared" si="19"/>
        <v>0.18153863731651693</v>
      </c>
      <c r="J37" s="411">
        <f t="shared" si="20"/>
        <v>0.14157988337091276</v>
      </c>
      <c r="K37" s="217">
        <v>784245</v>
      </c>
      <c r="L37" s="217">
        <v>783448</v>
      </c>
      <c r="M37" s="410"/>
    </row>
    <row r="38" spans="1:13" ht="16.5">
      <c r="A38" s="415" t="s">
        <v>498</v>
      </c>
      <c r="B38" s="221">
        <v>347935201.72217983</v>
      </c>
      <c r="C38" s="221">
        <v>250195985.43286902</v>
      </c>
      <c r="D38" s="312">
        <f t="shared" si="16"/>
        <v>-97739216.289310813</v>
      </c>
      <c r="E38" s="408">
        <f t="shared" si="17"/>
        <v>-0.28091212330781601</v>
      </c>
      <c r="F38" s="210">
        <f t="shared" si="14"/>
        <v>351.06955067056663</v>
      </c>
      <c r="G38" s="210">
        <f t="shared" si="15"/>
        <v>252.1023836580915</v>
      </c>
      <c r="H38" s="309">
        <f t="shared" si="18"/>
        <v>-98.96716701247513</v>
      </c>
      <c r="I38" s="408">
        <f t="shared" si="19"/>
        <v>7.3992889680027804E-2</v>
      </c>
      <c r="J38" s="411">
        <f t="shared" si="20"/>
        <v>0.17934726528482034</v>
      </c>
      <c r="K38" s="217">
        <v>991072</v>
      </c>
      <c r="L38" s="217">
        <v>992438</v>
      </c>
      <c r="M38" s="410"/>
    </row>
    <row r="39" spans="1:13" ht="16.5">
      <c r="A39" s="416" t="s">
        <v>500</v>
      </c>
      <c r="B39" s="221">
        <v>1186293905.2365918</v>
      </c>
      <c r="C39" s="221">
        <v>1292629012.1497836</v>
      </c>
      <c r="D39" s="312">
        <f t="shared" si="16"/>
        <v>106335106.9131918</v>
      </c>
      <c r="E39" s="408">
        <f t="shared" si="17"/>
        <v>8.9636393176937515E-2</v>
      </c>
      <c r="F39" s="210">
        <f t="shared" si="14"/>
        <v>532.03024431745087</v>
      </c>
      <c r="G39" s="210">
        <f t="shared" si="15"/>
        <v>572.07769927329423</v>
      </c>
      <c r="H39" s="309">
        <f t="shared" si="18"/>
        <v>40.047454955843364</v>
      </c>
      <c r="I39" s="408">
        <f t="shared" si="19"/>
        <v>0.38228173696602019</v>
      </c>
      <c r="J39" s="411">
        <f t="shared" si="20"/>
        <v>0.40832902782649522</v>
      </c>
      <c r="K39" s="217">
        <v>2229749</v>
      </c>
      <c r="L39" s="217">
        <v>2259534</v>
      </c>
      <c r="M39" s="410"/>
    </row>
    <row r="40" spans="1:13">
      <c r="F40" s="283"/>
      <c r="G40" s="283"/>
    </row>
    <row r="41" spans="1:13">
      <c r="F41" s="283"/>
      <c r="G41" s="283"/>
    </row>
    <row r="42" spans="1:13">
      <c r="F42" s="283"/>
      <c r="G42" s="283"/>
    </row>
    <row r="43" spans="1:13">
      <c r="F43" s="283"/>
      <c r="G43" s="283"/>
    </row>
    <row r="44" spans="1:13">
      <c r="F44" s="283"/>
      <c r="G44" s="283"/>
    </row>
    <row r="45" spans="1:13">
      <c r="F45" s="283"/>
      <c r="G45" s="283"/>
    </row>
    <row r="46" spans="1:13">
      <c r="F46" s="283"/>
      <c r="G46" s="283"/>
    </row>
    <row r="47" spans="1:13">
      <c r="F47" s="283"/>
      <c r="G47" s="283"/>
    </row>
    <row r="48" spans="1:13">
      <c r="F48" s="283"/>
      <c r="G48" s="283"/>
    </row>
    <row r="49" spans="6:7">
      <c r="F49" s="283"/>
      <c r="G49" s="283"/>
    </row>
    <row r="50" spans="6:7">
      <c r="F50" s="283"/>
      <c r="G50" s="283"/>
    </row>
    <row r="51" spans="6:7">
      <c r="F51" s="283"/>
      <c r="G51" s="283"/>
    </row>
    <row r="52" spans="6:7">
      <c r="F52" s="283"/>
      <c r="G52" s="283"/>
    </row>
    <row r="53" spans="6:7">
      <c r="F53" s="283"/>
      <c r="G53" s="283"/>
    </row>
    <row r="54" spans="6:7">
      <c r="F54" s="283"/>
      <c r="G54" s="283"/>
    </row>
    <row r="55" spans="6:7">
      <c r="F55" s="283"/>
      <c r="G55" s="283"/>
    </row>
    <row r="56" spans="6:7">
      <c r="F56" s="283"/>
      <c r="G56" s="283"/>
    </row>
    <row r="57" spans="6:7">
      <c r="F57" s="283"/>
      <c r="G57" s="283"/>
    </row>
  </sheetData>
  <autoFilter ref="A4:M4" xr:uid="{1162216B-D086-4BB8-A1A3-96B71B8EC6A0}">
    <sortState xmlns:xlrd2="http://schemas.microsoft.com/office/spreadsheetml/2017/richdata2" ref="A5:M22">
      <sortCondition ref="M4"/>
    </sortState>
  </autoFilter>
  <conditionalFormatting sqref="D4:E29 H4:H29 D32:E39 H32:H39">
    <cfRule type="cellIs" dxfId="3" priority="11" operator="lessThan">
      <formula>0</formula>
    </cfRule>
    <cfRule type="cellIs" dxfId="2" priority="12" operator="greaterThan">
      <formula>0</formula>
    </cfRule>
  </conditionalFormatting>
  <conditionalFormatting sqref="E4:E29 E32:E39">
    <cfRule type="cellIs" dxfId="1" priority="36" operator="lessThan">
      <formula>0</formula>
    </cfRule>
  </conditionalFormatting>
  <conditionalFormatting sqref="E32:E39 E4:E29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25:L27">
    <cfRule type="cellIs" dxfId="0" priority="13" operator="lessThan">
      <formula>0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6A45C-C8BF-451D-AA12-9EB2CAFBC92B}">
  <sheetPr>
    <tabColor rgb="FFFFFF00"/>
  </sheetPr>
  <dimension ref="A1:M75"/>
  <sheetViews>
    <sheetView topLeftCell="A51" workbookViewId="0"/>
  </sheetViews>
  <sheetFormatPr defaultRowHeight="12"/>
  <cols>
    <col min="1" max="1" width="11.5703125" customWidth="1"/>
    <col min="3" max="3" width="57.28515625" bestFit="1" customWidth="1"/>
    <col min="4" max="13" width="11.42578125" bestFit="1" customWidth="1"/>
  </cols>
  <sheetData>
    <row r="1" spans="1:13" ht="14.25">
      <c r="A1" s="155">
        <v>45664</v>
      </c>
      <c r="B1" s="61"/>
      <c r="C1" s="61"/>
      <c r="D1" s="156"/>
      <c r="E1" s="61"/>
      <c r="F1" s="61"/>
      <c r="G1" s="61"/>
      <c r="H1" s="61"/>
      <c r="I1" s="61"/>
      <c r="J1" s="61"/>
      <c r="K1" s="157"/>
      <c r="L1" s="157"/>
    </row>
    <row r="2" spans="1:13" ht="18">
      <c r="A2" s="158" t="s">
        <v>564</v>
      </c>
      <c r="B2" s="61"/>
      <c r="C2" s="61"/>
      <c r="D2" s="156"/>
      <c r="E2" s="61"/>
      <c r="F2" s="61"/>
      <c r="G2" s="61"/>
      <c r="H2" s="61"/>
      <c r="I2" s="61"/>
      <c r="J2" s="61"/>
      <c r="K2" s="157"/>
      <c r="L2" s="157"/>
    </row>
    <row r="3" spans="1:13" ht="14.25">
      <c r="A3" s="63" t="s">
        <v>401</v>
      </c>
      <c r="B3" s="61"/>
      <c r="C3" s="61"/>
      <c r="D3" s="157"/>
      <c r="E3" s="61"/>
      <c r="F3" s="61"/>
      <c r="G3" s="61"/>
      <c r="H3" s="61"/>
      <c r="I3" s="61"/>
      <c r="J3" s="61"/>
      <c r="K3" s="157"/>
      <c r="L3" s="157"/>
    </row>
    <row r="4" spans="1:13" ht="14.25">
      <c r="A4" s="63"/>
      <c r="B4" s="61"/>
      <c r="C4" s="61"/>
      <c r="D4" s="157"/>
      <c r="E4" s="159"/>
      <c r="F4" s="159"/>
      <c r="G4" s="159"/>
      <c r="H4" s="159"/>
      <c r="I4" s="159"/>
      <c r="J4" s="159"/>
      <c r="K4" s="61"/>
      <c r="L4" s="61"/>
    </row>
    <row r="5" spans="1:13" ht="15.75">
      <c r="A5" s="63"/>
      <c r="B5" s="61"/>
      <c r="C5" s="61"/>
      <c r="D5" s="115">
        <v>2015</v>
      </c>
      <c r="E5" s="115">
        <v>2016</v>
      </c>
      <c r="F5" s="115">
        <v>2017</v>
      </c>
      <c r="G5" s="115">
        <v>2018</v>
      </c>
      <c r="H5" s="115">
        <v>2019</v>
      </c>
      <c r="I5" s="115">
        <v>2020</v>
      </c>
      <c r="J5" s="115">
        <v>2021</v>
      </c>
      <c r="K5" s="115">
        <v>2022</v>
      </c>
      <c r="L5" s="160">
        <v>2023</v>
      </c>
      <c r="M5" s="115">
        <v>2024</v>
      </c>
    </row>
    <row r="6" spans="1:13" ht="15.75">
      <c r="A6" s="63"/>
      <c r="B6" s="115" t="s">
        <v>402</v>
      </c>
      <c r="C6" s="61"/>
      <c r="D6" s="161">
        <v>25.44</v>
      </c>
      <c r="E6" s="161">
        <v>25.61</v>
      </c>
      <c r="F6" s="161">
        <v>25.23</v>
      </c>
      <c r="G6" s="161">
        <v>25.34</v>
      </c>
      <c r="H6" s="161">
        <v>25.37</v>
      </c>
      <c r="I6" s="161">
        <v>25.49</v>
      </c>
      <c r="J6" s="161">
        <v>25.67</v>
      </c>
      <c r="K6" s="162">
        <v>23.59</v>
      </c>
      <c r="L6" s="163">
        <v>22.09</v>
      </c>
      <c r="M6" s="164">
        <v>21.92</v>
      </c>
    </row>
    <row r="7" spans="1:13" ht="15.75">
      <c r="A7" s="63"/>
      <c r="B7" s="115" t="s">
        <v>403</v>
      </c>
      <c r="C7" s="61"/>
      <c r="D7" s="161">
        <v>3520.93</v>
      </c>
      <c r="E7" s="161">
        <v>3636.07</v>
      </c>
      <c r="F7" s="161">
        <v>3627.38</v>
      </c>
      <c r="G7" s="161">
        <v>3599.08</v>
      </c>
      <c r="H7" s="161">
        <v>3524.51</v>
      </c>
      <c r="I7" s="161">
        <v>3654.97</v>
      </c>
      <c r="J7" s="161">
        <v>3747.29</v>
      </c>
      <c r="K7" s="162">
        <v>4291.07</v>
      </c>
      <c r="L7" s="163">
        <v>1359.93</v>
      </c>
      <c r="M7" s="164">
        <v>1388.69</v>
      </c>
    </row>
    <row r="8" spans="1:13" ht="15">
      <c r="A8" s="63"/>
      <c r="B8" s="61"/>
      <c r="C8" s="61"/>
      <c r="D8" s="164"/>
      <c r="E8" s="164"/>
      <c r="F8" s="164"/>
      <c r="G8" s="164"/>
      <c r="H8" s="164"/>
      <c r="I8" s="164"/>
      <c r="J8" s="164"/>
      <c r="K8" s="165"/>
      <c r="L8" s="168"/>
      <c r="M8" s="164"/>
    </row>
    <row r="9" spans="1:13" ht="15">
      <c r="A9" s="166"/>
      <c r="B9" s="166"/>
      <c r="C9" s="166"/>
      <c r="D9" s="161" t="s">
        <v>404</v>
      </c>
      <c r="E9" s="161" t="s">
        <v>404</v>
      </c>
      <c r="F9" s="161" t="s">
        <v>404</v>
      </c>
      <c r="G9" s="161" t="s">
        <v>404</v>
      </c>
      <c r="H9" s="161" t="s">
        <v>404</v>
      </c>
      <c r="I9" s="161" t="s">
        <v>404</v>
      </c>
      <c r="J9" s="161" t="s">
        <v>404</v>
      </c>
      <c r="K9" s="161" t="s">
        <v>404</v>
      </c>
      <c r="L9" s="167" t="s">
        <v>404</v>
      </c>
      <c r="M9" s="167" t="s">
        <v>404</v>
      </c>
    </row>
    <row r="10" spans="1:13" ht="15.75">
      <c r="A10" s="166"/>
      <c r="B10" s="115" t="s">
        <v>405</v>
      </c>
      <c r="C10" s="166"/>
      <c r="D10" s="164"/>
      <c r="E10" s="164"/>
      <c r="F10" s="164"/>
      <c r="G10" s="164"/>
      <c r="H10" s="164"/>
      <c r="I10" s="164"/>
      <c r="J10" s="164"/>
      <c r="K10" s="166"/>
      <c r="L10" s="168"/>
      <c r="M10" s="164"/>
    </row>
    <row r="11" spans="1:13" ht="15">
      <c r="A11" s="166"/>
      <c r="B11" s="166"/>
      <c r="C11" s="166" t="s">
        <v>406</v>
      </c>
      <c r="D11" s="164">
        <v>8483.82</v>
      </c>
      <c r="E11" s="164">
        <v>8635.58</v>
      </c>
      <c r="F11" s="164">
        <v>8399.0300000000007</v>
      </c>
      <c r="G11" s="164">
        <v>8333.6</v>
      </c>
      <c r="H11" s="164">
        <v>8172.53</v>
      </c>
      <c r="I11" s="164">
        <v>8511.9500000000007</v>
      </c>
      <c r="J11" s="164">
        <v>8761.9500000000007</v>
      </c>
      <c r="K11" s="169">
        <v>9713.2999999999993</v>
      </c>
      <c r="L11" s="170">
        <v>8010.94</v>
      </c>
      <c r="M11" s="164">
        <v>8186.31</v>
      </c>
    </row>
    <row r="12" spans="1:13" ht="15">
      <c r="A12" s="166"/>
      <c r="B12" s="166"/>
      <c r="C12" s="166" t="s">
        <v>407</v>
      </c>
      <c r="D12" s="164">
        <v>8947.4699999999993</v>
      </c>
      <c r="E12" s="164">
        <v>9156.2800000000007</v>
      </c>
      <c r="F12" s="164">
        <v>8904.17</v>
      </c>
      <c r="G12" s="164">
        <v>8842.7000000000007</v>
      </c>
      <c r="H12" s="164">
        <v>8677.2800000000007</v>
      </c>
      <c r="I12" s="164">
        <v>9043.6200000000008</v>
      </c>
      <c r="J12" s="164">
        <v>9284.9</v>
      </c>
      <c r="K12" s="169">
        <v>10305.709999999999</v>
      </c>
      <c r="L12" s="170">
        <v>8499.51</v>
      </c>
      <c r="M12" s="164">
        <v>8686.5</v>
      </c>
    </row>
    <row r="13" spans="1:13" ht="15">
      <c r="A13" s="166"/>
      <c r="B13" s="166"/>
      <c r="C13" s="166" t="s">
        <v>408</v>
      </c>
      <c r="D13" s="164">
        <v>7269.02</v>
      </c>
      <c r="E13" s="164">
        <v>7513.12</v>
      </c>
      <c r="F13" s="164">
        <v>7459.07</v>
      </c>
      <c r="G13" s="164">
        <v>7410.99</v>
      </c>
      <c r="H13" s="164">
        <v>7277.45</v>
      </c>
      <c r="I13" s="164">
        <v>7573.36</v>
      </c>
      <c r="J13" s="164">
        <v>7759.16</v>
      </c>
      <c r="K13" s="169">
        <v>8596.2999999999993</v>
      </c>
      <c r="L13" s="170">
        <v>7071.51</v>
      </c>
      <c r="M13" s="164">
        <v>7231.33</v>
      </c>
    </row>
    <row r="14" spans="1:13" ht="15">
      <c r="A14" s="166"/>
      <c r="B14" s="166"/>
      <c r="C14" s="166" t="s">
        <v>409</v>
      </c>
      <c r="D14" s="164">
        <v>12478.59</v>
      </c>
      <c r="E14" s="164">
        <v>12895.47</v>
      </c>
      <c r="F14" s="164">
        <v>12805.09</v>
      </c>
      <c r="G14" s="164">
        <v>12728.2</v>
      </c>
      <c r="H14" s="164">
        <v>12502.93</v>
      </c>
      <c r="I14" s="164">
        <v>12981.41</v>
      </c>
      <c r="J14" s="164">
        <v>13287.99</v>
      </c>
      <c r="K14" s="169">
        <v>14733.47</v>
      </c>
      <c r="L14" s="170">
        <v>12129.17</v>
      </c>
      <c r="M14" s="164">
        <v>12434.58</v>
      </c>
    </row>
    <row r="15" spans="1:13" ht="15">
      <c r="A15" s="166"/>
      <c r="B15" s="166"/>
      <c r="C15" s="166" t="s">
        <v>410</v>
      </c>
      <c r="D15" s="164">
        <v>3981.85</v>
      </c>
      <c r="E15" s="164">
        <v>4114.9699999999993</v>
      </c>
      <c r="F15" s="164">
        <v>4081.91</v>
      </c>
      <c r="G15" s="164">
        <v>4077.09</v>
      </c>
      <c r="H15" s="164">
        <v>3996.54</v>
      </c>
      <c r="I15" s="164">
        <v>4139.3100000000004</v>
      </c>
      <c r="J15" s="164">
        <v>4264.3999999999996</v>
      </c>
      <c r="K15" s="169">
        <v>4728.28</v>
      </c>
      <c r="L15" s="170"/>
      <c r="M15" s="164"/>
    </row>
    <row r="16" spans="1:13" ht="15">
      <c r="A16" s="166"/>
      <c r="B16" s="166"/>
      <c r="C16" s="166" t="s">
        <v>411</v>
      </c>
      <c r="D16" s="164">
        <v>1033.3800000000001</v>
      </c>
      <c r="E16" s="164">
        <v>1059.4199999999998</v>
      </c>
      <c r="F16" s="164">
        <v>1050.8699999999999</v>
      </c>
      <c r="G16" s="164">
        <v>1026.1300000000001</v>
      </c>
      <c r="H16" s="164">
        <v>993.6</v>
      </c>
      <c r="I16" s="164">
        <v>1022.15</v>
      </c>
      <c r="J16" s="164">
        <v>1039.29</v>
      </c>
      <c r="K16" s="169">
        <v>1157.2</v>
      </c>
      <c r="L16" s="170"/>
      <c r="M16" s="164"/>
    </row>
    <row r="17" spans="1:13" ht="15">
      <c r="A17" s="166"/>
      <c r="B17" s="166"/>
      <c r="C17" s="166" t="s">
        <v>412</v>
      </c>
      <c r="D17" s="164">
        <v>2122.0300000000002</v>
      </c>
      <c r="E17" s="164">
        <v>2175.69</v>
      </c>
      <c r="F17" s="164">
        <v>2133.0100000000002</v>
      </c>
      <c r="G17" s="164">
        <v>2063.77</v>
      </c>
      <c r="H17" s="164">
        <v>1983.5</v>
      </c>
      <c r="I17" s="164">
        <v>2019.23</v>
      </c>
      <c r="J17" s="164">
        <v>2072.39</v>
      </c>
      <c r="K17" s="169">
        <v>2306.1799999999998</v>
      </c>
      <c r="L17" s="170"/>
      <c r="M17" s="164"/>
    </row>
    <row r="18" spans="1:13" ht="15">
      <c r="A18" s="166"/>
      <c r="B18" s="166"/>
      <c r="C18" s="166" t="s">
        <v>413</v>
      </c>
      <c r="D18" s="164">
        <v>5715.25</v>
      </c>
      <c r="E18" s="164">
        <v>5880.4500000000007</v>
      </c>
      <c r="F18" s="164">
        <v>5776.4</v>
      </c>
      <c r="G18" s="164">
        <v>5656.61</v>
      </c>
      <c r="H18" s="164">
        <v>5481.33</v>
      </c>
      <c r="I18" s="164">
        <v>5637.84</v>
      </c>
      <c r="J18" s="164">
        <v>5802.73</v>
      </c>
      <c r="K18" s="169">
        <v>6457.36</v>
      </c>
      <c r="L18" s="170"/>
      <c r="M18" s="164"/>
    </row>
    <row r="19" spans="1:13" ht="15">
      <c r="A19" s="166"/>
      <c r="B19" s="166"/>
      <c r="C19" s="166" t="s">
        <v>414</v>
      </c>
      <c r="D19" s="164">
        <v>19116.73</v>
      </c>
      <c r="E19" s="164">
        <v>19708.329999999998</v>
      </c>
      <c r="F19" s="164">
        <v>19435.73</v>
      </c>
      <c r="G19" s="164">
        <v>19223.189999999999</v>
      </c>
      <c r="H19" s="164">
        <v>18771.79</v>
      </c>
      <c r="I19" s="164">
        <v>19498.650000000001</v>
      </c>
      <c r="J19" s="164">
        <v>20092.53</v>
      </c>
      <c r="K19" s="169">
        <v>22359.22</v>
      </c>
      <c r="L19" s="170"/>
      <c r="M19" s="164"/>
    </row>
    <row r="20" spans="1:13" ht="15">
      <c r="A20" s="166"/>
      <c r="B20" s="166"/>
      <c r="C20" s="166" t="s">
        <v>543</v>
      </c>
      <c r="D20" s="164"/>
      <c r="E20" s="164"/>
      <c r="F20" s="164"/>
      <c r="G20" s="164"/>
      <c r="H20" s="164"/>
      <c r="I20" s="164"/>
      <c r="J20" s="164"/>
      <c r="K20" s="169"/>
      <c r="L20" s="170">
        <v>62.57</v>
      </c>
      <c r="M20" s="164">
        <v>64.06</v>
      </c>
    </row>
    <row r="21" spans="1:13" ht="15">
      <c r="A21" s="166"/>
      <c r="B21" s="166"/>
      <c r="C21" s="166" t="s">
        <v>544</v>
      </c>
      <c r="D21" s="164"/>
      <c r="E21" s="164"/>
      <c r="F21" s="164"/>
      <c r="G21" s="164"/>
      <c r="H21" s="164"/>
      <c r="I21" s="164"/>
      <c r="J21" s="164"/>
      <c r="K21" s="169"/>
      <c r="L21" s="170"/>
      <c r="M21" s="164"/>
    </row>
    <row r="22" spans="1:13" ht="15">
      <c r="A22" s="166"/>
      <c r="B22" s="166"/>
      <c r="C22" s="166"/>
      <c r="D22" s="164"/>
      <c r="E22" s="164"/>
      <c r="F22" s="164"/>
      <c r="G22" s="164"/>
      <c r="H22" s="164"/>
      <c r="I22" s="164"/>
      <c r="J22" s="164"/>
      <c r="K22" s="166"/>
      <c r="L22" s="171"/>
      <c r="M22" s="164"/>
    </row>
    <row r="23" spans="1:13" ht="15.75">
      <c r="A23" s="166"/>
      <c r="B23" s="115" t="s">
        <v>415</v>
      </c>
      <c r="C23" s="166"/>
      <c r="D23" s="164">
        <v>1125.29</v>
      </c>
      <c r="E23" s="164">
        <v>1162.55</v>
      </c>
      <c r="F23" s="164">
        <v>1159.26</v>
      </c>
      <c r="G23" s="164">
        <v>1154.53</v>
      </c>
      <c r="H23" s="164">
        <v>1133.3699999999999</v>
      </c>
      <c r="I23" s="164">
        <v>1178</v>
      </c>
      <c r="J23" s="164">
        <v>1203.96</v>
      </c>
      <c r="K23" s="169">
        <v>1329.61</v>
      </c>
      <c r="L23" s="171"/>
      <c r="M23" s="164"/>
    </row>
    <row r="24" spans="1:13" ht="15">
      <c r="A24" s="166"/>
      <c r="B24" s="166"/>
      <c r="C24" s="166"/>
      <c r="D24" s="164"/>
      <c r="E24" s="164"/>
      <c r="F24" s="164"/>
      <c r="G24" s="164"/>
      <c r="H24" s="164"/>
      <c r="I24" s="164"/>
      <c r="J24" s="164"/>
      <c r="K24" s="166"/>
      <c r="L24" s="171"/>
      <c r="M24" s="164"/>
    </row>
    <row r="25" spans="1:13" ht="15.75">
      <c r="A25" s="166"/>
      <c r="B25" s="115" t="s">
        <v>416</v>
      </c>
      <c r="C25" s="166"/>
      <c r="D25" s="164"/>
      <c r="E25" s="164"/>
      <c r="F25" s="164"/>
      <c r="G25" s="164"/>
      <c r="H25" s="164"/>
      <c r="I25" s="164"/>
      <c r="J25" s="164"/>
      <c r="K25" s="166"/>
      <c r="L25" s="171"/>
      <c r="M25" s="164"/>
    </row>
    <row r="26" spans="1:13" ht="15">
      <c r="A26" s="166"/>
      <c r="B26" s="166"/>
      <c r="C26" s="166" t="s">
        <v>417</v>
      </c>
      <c r="D26" s="164">
        <v>87.44</v>
      </c>
      <c r="E26" s="164">
        <v>90.34</v>
      </c>
      <c r="F26" s="164">
        <v>90.09</v>
      </c>
      <c r="G26" s="164">
        <v>89.72</v>
      </c>
      <c r="H26" s="164">
        <v>88.08</v>
      </c>
      <c r="I26" s="164">
        <v>91.55</v>
      </c>
      <c r="J26" s="164">
        <v>93.57</v>
      </c>
      <c r="K26" s="169">
        <v>103.34</v>
      </c>
      <c r="L26" s="167">
        <v>67.78</v>
      </c>
      <c r="M26" s="164">
        <v>69.27</v>
      </c>
    </row>
    <row r="27" spans="1:13" ht="15">
      <c r="A27" s="166"/>
      <c r="B27" s="166"/>
      <c r="C27" s="166" t="s">
        <v>418</v>
      </c>
      <c r="D27" s="164">
        <v>269.61</v>
      </c>
      <c r="E27" s="164">
        <v>278.54000000000002</v>
      </c>
      <c r="F27" s="164">
        <v>277.75</v>
      </c>
      <c r="G27" s="164">
        <v>276.62</v>
      </c>
      <c r="H27" s="164">
        <v>271.55</v>
      </c>
      <c r="I27" s="164">
        <v>282.24</v>
      </c>
      <c r="J27" s="164">
        <v>288.45999999999998</v>
      </c>
      <c r="K27" s="169">
        <v>318.56</v>
      </c>
      <c r="L27" s="167">
        <v>287.68</v>
      </c>
      <c r="M27" s="164">
        <v>294.01</v>
      </c>
    </row>
    <row r="28" spans="1:13" ht="15">
      <c r="A28" s="166"/>
      <c r="B28" s="166"/>
      <c r="C28" s="166" t="s">
        <v>419</v>
      </c>
      <c r="D28" s="164">
        <v>1893.8</v>
      </c>
      <c r="E28" s="164">
        <v>1956.49</v>
      </c>
      <c r="F28" s="164">
        <v>1950.94</v>
      </c>
      <c r="G28" s="164">
        <v>1942.98</v>
      </c>
      <c r="H28" s="164">
        <v>1907.38</v>
      </c>
      <c r="I28" s="164">
        <v>1982.49</v>
      </c>
      <c r="J28" s="164">
        <v>2026.18</v>
      </c>
      <c r="K28" s="169">
        <v>2237.64</v>
      </c>
      <c r="L28" s="167">
        <v>1680.57</v>
      </c>
      <c r="M28" s="164">
        <v>1717.54</v>
      </c>
    </row>
    <row r="29" spans="1:13" ht="15">
      <c r="A29" s="166"/>
      <c r="B29" s="166"/>
      <c r="C29" s="166" t="s">
        <v>420</v>
      </c>
      <c r="D29" s="164">
        <v>38.1</v>
      </c>
      <c r="E29" s="164">
        <v>39.36</v>
      </c>
      <c r="F29" s="164">
        <v>39.24</v>
      </c>
      <c r="G29" s="164">
        <v>39.08</v>
      </c>
      <c r="H29" s="164">
        <v>38.36</v>
      </c>
      <c r="I29" s="164">
        <v>39.869999999999997</v>
      </c>
      <c r="J29" s="164">
        <v>40.75</v>
      </c>
      <c r="K29" s="169">
        <v>45</v>
      </c>
      <c r="L29" s="167">
        <v>40.64</v>
      </c>
      <c r="M29" s="164">
        <v>41.53</v>
      </c>
    </row>
    <row r="30" spans="1:13" ht="15">
      <c r="A30" s="166"/>
      <c r="B30" s="166"/>
      <c r="C30" s="166" t="s">
        <v>421</v>
      </c>
      <c r="D30" s="164">
        <v>371.08</v>
      </c>
      <c r="E30" s="164">
        <v>383.37</v>
      </c>
      <c r="F30" s="164">
        <v>382.29</v>
      </c>
      <c r="G30" s="164">
        <v>380.73</v>
      </c>
      <c r="H30" s="164">
        <v>373.75</v>
      </c>
      <c r="I30" s="164">
        <v>388.47</v>
      </c>
      <c r="J30" s="164">
        <v>397.03</v>
      </c>
      <c r="K30" s="169">
        <v>438.47</v>
      </c>
      <c r="L30" s="167">
        <v>395.97</v>
      </c>
      <c r="M30" s="164">
        <v>404.68</v>
      </c>
    </row>
    <row r="31" spans="1:13" ht="15">
      <c r="A31" s="166"/>
      <c r="B31" s="166"/>
      <c r="C31" s="166" t="s">
        <v>422</v>
      </c>
      <c r="D31" s="164"/>
      <c r="E31" s="164"/>
      <c r="F31" s="164"/>
      <c r="G31" s="164"/>
      <c r="H31" s="164"/>
      <c r="I31" s="164">
        <v>284.18</v>
      </c>
      <c r="J31" s="164">
        <v>290.44</v>
      </c>
      <c r="K31" s="169">
        <v>320.75</v>
      </c>
      <c r="L31" s="167">
        <v>289.64999999999998</v>
      </c>
      <c r="M31" s="164">
        <v>296.02</v>
      </c>
    </row>
    <row r="32" spans="1:13" ht="15">
      <c r="A32" s="166"/>
      <c r="B32" s="166"/>
      <c r="C32" s="166" t="s">
        <v>423</v>
      </c>
      <c r="D32" s="164">
        <v>409.82</v>
      </c>
      <c r="E32" s="164">
        <v>423.39</v>
      </c>
      <c r="F32" s="164">
        <v>398.82</v>
      </c>
      <c r="G32" s="164">
        <v>397.19</v>
      </c>
      <c r="H32" s="164">
        <v>389.91</v>
      </c>
      <c r="I32" s="164">
        <v>405.26</v>
      </c>
      <c r="J32" s="164">
        <v>414.19</v>
      </c>
      <c r="K32" s="169">
        <v>457.42</v>
      </c>
      <c r="L32" s="167">
        <v>27.82</v>
      </c>
      <c r="M32" s="164">
        <v>28.43</v>
      </c>
    </row>
    <row r="33" spans="1:13" ht="15">
      <c r="A33" s="166"/>
      <c r="B33" s="166"/>
      <c r="C33" s="166" t="s">
        <v>545</v>
      </c>
      <c r="D33" s="164"/>
      <c r="E33" s="164"/>
      <c r="F33" s="164"/>
      <c r="G33" s="164"/>
      <c r="H33" s="164"/>
      <c r="I33" s="164"/>
      <c r="J33" s="164"/>
      <c r="K33" s="169"/>
      <c r="L33" s="167"/>
      <c r="M33" s="164"/>
    </row>
    <row r="34" spans="1:13" ht="15">
      <c r="A34" s="166"/>
      <c r="B34" s="166"/>
      <c r="C34" s="166"/>
      <c r="D34" s="164"/>
      <c r="E34" s="164"/>
      <c r="F34" s="164"/>
      <c r="G34" s="164"/>
      <c r="H34" s="164"/>
      <c r="I34" s="164"/>
      <c r="J34" s="164"/>
      <c r="K34" s="166"/>
      <c r="L34" s="171"/>
      <c r="M34" s="164"/>
    </row>
    <row r="35" spans="1:13" ht="15.75">
      <c r="A35" s="166"/>
      <c r="B35" s="115" t="s">
        <v>424</v>
      </c>
      <c r="C35" s="166"/>
      <c r="D35" s="164"/>
      <c r="E35" s="164"/>
      <c r="F35" s="164"/>
      <c r="G35" s="164"/>
      <c r="H35" s="164"/>
      <c r="I35" s="164"/>
      <c r="J35" s="164"/>
      <c r="K35" s="172"/>
      <c r="L35" s="173"/>
      <c r="M35" s="164"/>
    </row>
    <row r="36" spans="1:13" ht="15">
      <c r="A36" s="166"/>
      <c r="B36" s="166"/>
      <c r="C36" s="166" t="s">
        <v>397</v>
      </c>
      <c r="D36" s="164">
        <v>207.12</v>
      </c>
      <c r="E36" s="164">
        <v>208.16</v>
      </c>
      <c r="F36" s="164">
        <v>206.7</v>
      </c>
      <c r="G36" s="164">
        <v>207.94</v>
      </c>
      <c r="H36" s="164">
        <v>210.64</v>
      </c>
      <c r="I36" s="164">
        <v>215.7</v>
      </c>
      <c r="J36" s="164">
        <v>220.88</v>
      </c>
      <c r="K36" s="169">
        <v>226.4</v>
      </c>
      <c r="L36" s="171">
        <v>61.24</v>
      </c>
      <c r="M36" s="164">
        <v>62.59</v>
      </c>
    </row>
    <row r="37" spans="1:13" ht="15">
      <c r="A37" s="166"/>
      <c r="B37" s="166"/>
      <c r="C37" s="166" t="s">
        <v>398</v>
      </c>
      <c r="D37" s="164">
        <v>2630.69</v>
      </c>
      <c r="E37" s="164">
        <v>2643.84</v>
      </c>
      <c r="F37" s="164">
        <v>2625.33</v>
      </c>
      <c r="G37" s="164">
        <v>2641.08</v>
      </c>
      <c r="H37" s="164">
        <v>2675.41</v>
      </c>
      <c r="I37" s="164">
        <v>2739.62</v>
      </c>
      <c r="J37" s="164">
        <v>2805.37</v>
      </c>
      <c r="K37" s="169">
        <v>2875.5</v>
      </c>
      <c r="L37" s="171">
        <v>895.43</v>
      </c>
      <c r="M37" s="164">
        <v>915.13</v>
      </c>
    </row>
    <row r="38" spans="1:13" ht="15">
      <c r="A38" s="166"/>
      <c r="B38" s="166"/>
      <c r="C38" s="166" t="s">
        <v>425</v>
      </c>
      <c r="D38" s="164">
        <v>62.86</v>
      </c>
      <c r="E38" s="164">
        <v>63.17</v>
      </c>
      <c r="F38" s="164">
        <v>62.73</v>
      </c>
      <c r="G38" s="164">
        <v>63.11</v>
      </c>
      <c r="H38" s="164">
        <v>63.93</v>
      </c>
      <c r="I38" s="164">
        <v>65.459999999999994</v>
      </c>
      <c r="J38" s="164">
        <v>67.03</v>
      </c>
      <c r="K38" s="169">
        <v>68.709999999999994</v>
      </c>
      <c r="L38" s="171">
        <v>12.82</v>
      </c>
      <c r="M38" s="164">
        <v>13.1</v>
      </c>
    </row>
    <row r="39" spans="1:13" ht="15">
      <c r="A39" s="166"/>
      <c r="B39" s="166"/>
      <c r="C39" s="174" t="s">
        <v>546</v>
      </c>
      <c r="D39" s="164"/>
      <c r="E39" s="166"/>
      <c r="F39" s="166"/>
      <c r="G39" s="166"/>
      <c r="H39" s="166"/>
      <c r="I39" s="166"/>
      <c r="J39" s="166"/>
      <c r="K39" s="166"/>
      <c r="L39" s="171">
        <v>18.89</v>
      </c>
      <c r="M39" s="164">
        <v>19.309999999999999</v>
      </c>
    </row>
    <row r="40" spans="1:13" ht="15">
      <c r="A40" s="166"/>
      <c r="B40" s="166"/>
      <c r="C40" s="174" t="s">
        <v>399</v>
      </c>
      <c r="D40" s="166"/>
      <c r="E40" s="166"/>
      <c r="F40" s="166"/>
      <c r="G40" s="166"/>
      <c r="H40" s="166"/>
      <c r="I40" s="166"/>
      <c r="J40" s="166"/>
      <c r="K40" s="166"/>
      <c r="L40" s="171">
        <v>10.02</v>
      </c>
      <c r="M40" s="164">
        <v>10.24</v>
      </c>
    </row>
    <row r="41" spans="1:13" ht="15">
      <c r="A41" s="166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8"/>
      <c r="M41" s="164"/>
    </row>
    <row r="42" spans="1:13" ht="15.75">
      <c r="A42" s="166"/>
      <c r="B42" s="115" t="s">
        <v>426</v>
      </c>
      <c r="C42" s="166"/>
      <c r="D42" s="166"/>
      <c r="E42" s="166"/>
      <c r="F42" s="166"/>
      <c r="G42" s="166"/>
      <c r="H42" s="166"/>
      <c r="I42" s="166"/>
      <c r="J42" s="166"/>
      <c r="K42" s="166"/>
      <c r="L42" s="173"/>
      <c r="M42" s="164"/>
    </row>
    <row r="43" spans="1:13" ht="15">
      <c r="A43" s="166"/>
      <c r="B43" s="166"/>
      <c r="C43" s="166" t="s">
        <v>427</v>
      </c>
      <c r="D43" s="164">
        <v>6226.21</v>
      </c>
      <c r="E43" s="175">
        <v>6693.89</v>
      </c>
      <c r="F43" s="164">
        <v>6574</v>
      </c>
      <c r="G43" s="164">
        <v>6511.92</v>
      </c>
      <c r="H43" s="164">
        <v>6600.17</v>
      </c>
      <c r="I43" s="164">
        <v>6817</v>
      </c>
      <c r="J43" s="164">
        <v>7112.84</v>
      </c>
      <c r="K43" s="164">
        <v>7452.22</v>
      </c>
      <c r="L43" s="171">
        <v>7436.67</v>
      </c>
      <c r="M43" s="164">
        <v>7880.65</v>
      </c>
    </row>
    <row r="44" spans="1:13" ht="15">
      <c r="A44" s="166"/>
      <c r="B44" s="166"/>
      <c r="C44" s="166" t="s">
        <v>428</v>
      </c>
      <c r="D44" s="164">
        <v>6065.43</v>
      </c>
      <c r="E44" s="176">
        <v>6499.81</v>
      </c>
      <c r="F44" s="164">
        <v>6379.92</v>
      </c>
      <c r="G44" s="164">
        <v>6275.85</v>
      </c>
      <c r="H44" s="164">
        <v>6279.4</v>
      </c>
      <c r="I44" s="164">
        <v>6496.23</v>
      </c>
      <c r="J44" s="164">
        <v>6792.07</v>
      </c>
      <c r="K44" s="164">
        <v>7131.4500000000007</v>
      </c>
      <c r="L44" s="171">
        <v>7115.9</v>
      </c>
      <c r="M44" s="161">
        <f>M43-320.77</f>
        <v>7559.8799999999992</v>
      </c>
    </row>
    <row r="45" spans="1:13">
      <c r="D45" s="508"/>
      <c r="E45" s="508"/>
      <c r="F45" s="508"/>
      <c r="G45" s="508"/>
      <c r="H45" s="508"/>
      <c r="I45" s="508"/>
      <c r="J45" s="508"/>
      <c r="K45" s="508"/>
      <c r="L45" s="508"/>
      <c r="M45" s="508"/>
    </row>
    <row r="46" spans="1:13">
      <c r="A46" s="509"/>
      <c r="B46" s="509"/>
      <c r="C46" s="509"/>
      <c r="D46" s="509"/>
      <c r="E46" s="509"/>
      <c r="F46" s="509"/>
      <c r="G46" s="509"/>
      <c r="H46" s="509"/>
      <c r="I46" s="509"/>
      <c r="J46" s="509"/>
      <c r="K46" s="509"/>
      <c r="L46" s="509"/>
      <c r="M46" s="509"/>
    </row>
    <row r="47" spans="1:13">
      <c r="A47" s="509"/>
      <c r="B47" s="509"/>
      <c r="C47" s="509"/>
      <c r="D47" s="509"/>
      <c r="E47" s="509"/>
      <c r="F47" s="509"/>
      <c r="G47" s="509"/>
      <c r="H47" s="509"/>
      <c r="I47" s="509"/>
      <c r="J47" s="509"/>
      <c r="K47" s="509"/>
      <c r="L47" s="509"/>
      <c r="M47" s="509"/>
    </row>
    <row r="49" spans="1:13" ht="14.25">
      <c r="A49" s="155">
        <v>45664</v>
      </c>
    </row>
    <row r="50" spans="1:13" ht="18">
      <c r="A50" s="510" t="s">
        <v>565</v>
      </c>
    </row>
    <row r="51" spans="1:13" ht="14.25">
      <c r="A51" s="516" t="s">
        <v>566</v>
      </c>
    </row>
    <row r="52" spans="1:13" ht="15">
      <c r="C52" s="511"/>
      <c r="D52" s="511"/>
      <c r="E52" s="511"/>
      <c r="F52" s="511"/>
      <c r="G52" s="511"/>
      <c r="H52" s="511"/>
      <c r="I52" s="511"/>
      <c r="J52" s="511"/>
      <c r="K52" s="511"/>
      <c r="L52" s="511"/>
      <c r="M52" s="511"/>
    </row>
    <row r="53" spans="1:13" ht="15.75">
      <c r="C53" s="166"/>
      <c r="D53" s="281">
        <v>2015</v>
      </c>
      <c r="E53" s="281">
        <v>2016</v>
      </c>
      <c r="F53" s="281">
        <v>2017</v>
      </c>
      <c r="G53" s="281">
        <v>2018</v>
      </c>
      <c r="H53" s="281">
        <v>2019</v>
      </c>
      <c r="I53" s="281">
        <v>2020</v>
      </c>
      <c r="J53" s="281">
        <v>2021</v>
      </c>
      <c r="K53" s="281">
        <v>2022</v>
      </c>
      <c r="L53" s="281">
        <v>2023</v>
      </c>
      <c r="M53" s="281">
        <v>2024</v>
      </c>
    </row>
    <row r="54" spans="1:13" ht="15">
      <c r="C54" s="166" t="s">
        <v>547</v>
      </c>
      <c r="D54" s="164">
        <v>6004.93</v>
      </c>
      <c r="E54" s="164">
        <v>6122.06</v>
      </c>
      <c r="F54" s="164">
        <v>6145.01</v>
      </c>
      <c r="G54" s="164">
        <v>6070.92</v>
      </c>
      <c r="H54" s="164">
        <v>5906.12</v>
      </c>
      <c r="I54" s="164">
        <v>6305.48</v>
      </c>
      <c r="J54" s="164">
        <v>6615.98</v>
      </c>
      <c r="K54" s="164">
        <v>7157.74</v>
      </c>
      <c r="L54" s="164">
        <v>7630.82</v>
      </c>
      <c r="M54" s="164">
        <v>7943</v>
      </c>
    </row>
    <row r="55" spans="1:13" ht="15">
      <c r="C55" s="166" t="s">
        <v>548</v>
      </c>
      <c r="D55" s="164">
        <v>10782.42</v>
      </c>
      <c r="E55" s="164">
        <v>10465.32</v>
      </c>
      <c r="F55" s="164">
        <v>10278.43</v>
      </c>
      <c r="G55" s="164"/>
      <c r="H55" s="164"/>
      <c r="I55" s="164"/>
      <c r="J55" s="164"/>
      <c r="K55" s="164"/>
      <c r="L55" s="164"/>
      <c r="M55" s="164"/>
    </row>
    <row r="56" spans="1:13" ht="15">
      <c r="C56" s="166" t="s">
        <v>549</v>
      </c>
      <c r="D56" s="164">
        <v>75.48</v>
      </c>
      <c r="E56" s="164">
        <v>76.16</v>
      </c>
      <c r="F56" s="164">
        <v>76.959999999999994</v>
      </c>
      <c r="G56" s="164">
        <v>77.14</v>
      </c>
      <c r="H56" s="164">
        <v>76.819999999999993</v>
      </c>
      <c r="I56" s="164">
        <v>79.540000000000006</v>
      </c>
      <c r="J56" s="164">
        <v>82.19</v>
      </c>
      <c r="K56" s="164">
        <v>83.96</v>
      </c>
      <c r="L56" s="164">
        <v>87.33</v>
      </c>
      <c r="M56" s="164">
        <v>89.34</v>
      </c>
    </row>
    <row r="57" spans="1:13" ht="15">
      <c r="C57" s="166" t="s">
        <v>550</v>
      </c>
      <c r="D57" s="164">
        <v>83.51</v>
      </c>
      <c r="E57" s="164">
        <v>83.6</v>
      </c>
      <c r="F57" s="164">
        <v>82.91</v>
      </c>
      <c r="G57" s="164">
        <v>83.77</v>
      </c>
      <c r="H57" s="164">
        <v>84.65</v>
      </c>
      <c r="I57" s="164">
        <v>84.37</v>
      </c>
      <c r="J57" s="164">
        <v>84.77</v>
      </c>
      <c r="K57" s="164">
        <v>89.48</v>
      </c>
      <c r="L57" s="164">
        <v>93.04</v>
      </c>
      <c r="M57" s="164">
        <v>95.18</v>
      </c>
    </row>
    <row r="58" spans="1:13" ht="15"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</row>
    <row r="59" spans="1:13" ht="15">
      <c r="C59" s="166" t="s">
        <v>551</v>
      </c>
      <c r="D59" s="164">
        <v>299.51</v>
      </c>
      <c r="E59" s="164">
        <v>299.51</v>
      </c>
      <c r="F59" s="164">
        <v>297.48</v>
      </c>
      <c r="G59" s="164">
        <v>297.48</v>
      </c>
      <c r="H59" s="164">
        <v>297.48</v>
      </c>
      <c r="I59" s="164">
        <v>297.48</v>
      </c>
      <c r="J59" s="164">
        <v>297.48</v>
      </c>
      <c r="K59" s="164">
        <v>297.48</v>
      </c>
      <c r="L59" s="164">
        <v>298.63</v>
      </c>
      <c r="M59" s="164">
        <v>305.52999999999997</v>
      </c>
    </row>
    <row r="60" spans="1:13" ht="15">
      <c r="C60" s="166" t="s">
        <v>552</v>
      </c>
      <c r="D60" s="164">
        <v>88.85</v>
      </c>
      <c r="E60" s="164">
        <v>88.85</v>
      </c>
      <c r="F60" s="164">
        <v>89.47</v>
      </c>
      <c r="G60" s="164">
        <v>88.2</v>
      </c>
      <c r="H60" s="164">
        <v>88.2</v>
      </c>
      <c r="I60" s="164">
        <v>88.2</v>
      </c>
      <c r="J60" s="164">
        <v>94.11</v>
      </c>
      <c r="K60" s="164">
        <v>88.64</v>
      </c>
      <c r="L60" s="164">
        <v>92.17</v>
      </c>
      <c r="M60" s="164">
        <v>94.3</v>
      </c>
    </row>
    <row r="61" spans="1:13" ht="15">
      <c r="C61" s="166" t="s">
        <v>553</v>
      </c>
      <c r="D61" s="164">
        <v>157.96</v>
      </c>
      <c r="E61" s="164">
        <v>157.96</v>
      </c>
      <c r="F61" s="164">
        <v>156.94</v>
      </c>
      <c r="G61" s="164">
        <v>156.94</v>
      </c>
      <c r="H61" s="164">
        <v>156.94</v>
      </c>
      <c r="I61" s="164">
        <v>156.94</v>
      </c>
      <c r="J61" s="164">
        <v>156.94</v>
      </c>
      <c r="K61" s="164">
        <v>156.94</v>
      </c>
      <c r="L61" s="164">
        <v>159.4</v>
      </c>
      <c r="M61" s="164">
        <v>163.08000000000001</v>
      </c>
    </row>
    <row r="62" spans="1:13" ht="15">
      <c r="C62" s="166" t="s">
        <v>554</v>
      </c>
      <c r="D62" s="164">
        <v>108.05</v>
      </c>
      <c r="E62" s="164">
        <v>130.51</v>
      </c>
      <c r="F62" s="164">
        <v>119.2</v>
      </c>
      <c r="G62" s="164">
        <v>123.58</v>
      </c>
      <c r="H62" s="164">
        <v>141.28</v>
      </c>
      <c r="I62" s="164">
        <v>153.65</v>
      </c>
      <c r="J62" s="164">
        <v>165.33</v>
      </c>
      <c r="K62" s="164">
        <v>167.66</v>
      </c>
      <c r="L62" s="164">
        <v>174.25</v>
      </c>
      <c r="M62" s="164">
        <v>166.77</v>
      </c>
    </row>
    <row r="63" spans="1:13" ht="15"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</row>
    <row r="64" spans="1:13" ht="15">
      <c r="C64" s="166" t="s">
        <v>555</v>
      </c>
      <c r="D64" s="512">
        <v>67636</v>
      </c>
      <c r="E64" s="512">
        <v>64650</v>
      </c>
      <c r="F64" s="512">
        <v>62920</v>
      </c>
      <c r="G64" s="512">
        <v>64479</v>
      </c>
      <c r="H64" s="512">
        <v>67543</v>
      </c>
      <c r="I64" s="512">
        <v>71761</v>
      </c>
      <c r="J64" s="512">
        <v>75652</v>
      </c>
      <c r="K64" s="512">
        <v>79185</v>
      </c>
      <c r="L64" s="512">
        <v>82861</v>
      </c>
      <c r="M64" s="512">
        <v>85071</v>
      </c>
    </row>
    <row r="65" spans="3:13" ht="15">
      <c r="C65" s="166" t="s">
        <v>556</v>
      </c>
      <c r="D65" s="512">
        <v>54658</v>
      </c>
      <c r="E65" s="512">
        <v>52771</v>
      </c>
      <c r="F65" s="512">
        <v>52439</v>
      </c>
      <c r="G65" s="512">
        <v>53639</v>
      </c>
      <c r="H65" s="512">
        <v>52225</v>
      </c>
      <c r="I65" s="512">
        <v>58248</v>
      </c>
      <c r="J65" s="512">
        <v>60016</v>
      </c>
      <c r="K65" s="512">
        <v>62254</v>
      </c>
      <c r="L65" s="512">
        <v>65058</v>
      </c>
      <c r="M65" s="512">
        <v>66743</v>
      </c>
    </row>
    <row r="66" spans="3:13" ht="15">
      <c r="C66" s="166" t="s">
        <v>557</v>
      </c>
      <c r="D66" s="512">
        <v>54178</v>
      </c>
      <c r="E66" s="512">
        <v>52503</v>
      </c>
      <c r="F66" s="512">
        <v>50118</v>
      </c>
      <c r="G66" s="512">
        <v>49550</v>
      </c>
      <c r="H66" s="512">
        <v>49184</v>
      </c>
      <c r="I66" s="512">
        <v>51851</v>
      </c>
      <c r="J66" s="512">
        <v>49763</v>
      </c>
      <c r="K66" s="512">
        <v>54321</v>
      </c>
      <c r="L66" s="512">
        <v>56818</v>
      </c>
      <c r="M66" s="512">
        <v>58318</v>
      </c>
    </row>
    <row r="67" spans="3:13" ht="15"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</row>
    <row r="68" spans="3:13" ht="15">
      <c r="C68" s="166" t="s">
        <v>558</v>
      </c>
      <c r="D68" s="164">
        <v>26</v>
      </c>
      <c r="E68" s="164">
        <v>26</v>
      </c>
      <c r="F68" s="164">
        <v>26</v>
      </c>
      <c r="G68" s="164">
        <v>26</v>
      </c>
      <c r="H68" s="164">
        <v>26</v>
      </c>
      <c r="I68" s="164">
        <v>26</v>
      </c>
      <c r="J68" s="164">
        <v>26</v>
      </c>
      <c r="K68" s="164">
        <v>26</v>
      </c>
      <c r="L68" s="164">
        <v>26</v>
      </c>
      <c r="M68" s="164">
        <v>26</v>
      </c>
    </row>
    <row r="69" spans="3:13" ht="15">
      <c r="C69" s="166" t="s">
        <v>559</v>
      </c>
      <c r="D69" s="164">
        <v>12</v>
      </c>
      <c r="E69" s="164">
        <v>12</v>
      </c>
      <c r="F69" s="164">
        <v>12</v>
      </c>
      <c r="G69" s="164">
        <v>12</v>
      </c>
      <c r="H69" s="164">
        <v>12</v>
      </c>
      <c r="I69" s="164">
        <v>12</v>
      </c>
      <c r="J69" s="164">
        <v>12</v>
      </c>
      <c r="K69" s="164">
        <v>12</v>
      </c>
      <c r="L69" s="164">
        <v>12</v>
      </c>
      <c r="M69" s="164">
        <v>12</v>
      </c>
    </row>
    <row r="70" spans="3:13" ht="15">
      <c r="C70" s="166" t="s">
        <v>560</v>
      </c>
      <c r="D70" s="164">
        <v>15</v>
      </c>
      <c r="E70" s="164">
        <v>15</v>
      </c>
      <c r="F70" s="164">
        <v>15</v>
      </c>
      <c r="G70" s="164">
        <v>15</v>
      </c>
      <c r="H70" s="164">
        <v>15</v>
      </c>
      <c r="I70" s="164">
        <v>15</v>
      </c>
      <c r="J70" s="164">
        <v>15</v>
      </c>
      <c r="K70" s="164">
        <v>15</v>
      </c>
      <c r="L70" s="164">
        <v>15</v>
      </c>
      <c r="M70" s="164">
        <v>15</v>
      </c>
    </row>
    <row r="71" spans="3:13" ht="15"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</row>
    <row r="72" spans="3:13" ht="15.75">
      <c r="C72" s="115" t="s">
        <v>561</v>
      </c>
      <c r="D72" s="166"/>
      <c r="E72" s="166"/>
      <c r="F72" s="166"/>
      <c r="G72" s="166"/>
      <c r="H72" s="166"/>
      <c r="I72" s="166"/>
      <c r="J72" s="166"/>
      <c r="K72" s="166"/>
      <c r="L72" s="166"/>
      <c r="M72" s="166"/>
    </row>
    <row r="73" spans="3:13" ht="15">
      <c r="C73" s="166" t="s">
        <v>562</v>
      </c>
      <c r="G73" s="513">
        <v>78.67</v>
      </c>
      <c r="H73" s="513">
        <v>78.239999999999995</v>
      </c>
      <c r="I73" s="513">
        <v>83.97</v>
      </c>
      <c r="J73" s="513">
        <v>86.8</v>
      </c>
      <c r="K73" s="513">
        <v>89.98</v>
      </c>
      <c r="L73" s="513">
        <v>93.1</v>
      </c>
      <c r="M73" s="513">
        <v>96.03</v>
      </c>
    </row>
    <row r="74" spans="3:13" ht="15">
      <c r="C74" s="166" t="s">
        <v>548</v>
      </c>
      <c r="D74" s="513">
        <v>297.99</v>
      </c>
      <c r="E74" s="513">
        <v>291.83</v>
      </c>
      <c r="F74" s="513">
        <v>254.85</v>
      </c>
      <c r="G74" s="513">
        <v>174.56</v>
      </c>
      <c r="H74" s="513">
        <v>174.25</v>
      </c>
      <c r="I74" s="513">
        <v>178.64</v>
      </c>
      <c r="J74" s="513">
        <v>181.97</v>
      </c>
      <c r="K74" s="513">
        <v>186.42</v>
      </c>
      <c r="L74" s="513">
        <v>192.82</v>
      </c>
      <c r="M74" s="513">
        <v>204.22</v>
      </c>
    </row>
    <row r="75" spans="3:13" ht="15.75">
      <c r="C75" s="514"/>
      <c r="D75" s="515" t="s">
        <v>563</v>
      </c>
      <c r="E75" s="166"/>
      <c r="F75" s="166"/>
      <c r="G75" s="166"/>
      <c r="H75" s="166"/>
      <c r="I75" s="166"/>
      <c r="J75" s="166"/>
      <c r="K75" s="166"/>
      <c r="L75" s="166"/>
      <c r="M75" s="239"/>
    </row>
  </sheetData>
  <mergeCells count="1">
    <mergeCell ref="C52:M52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6"/>
    <pageSetUpPr fitToPage="1"/>
  </sheetPr>
  <dimension ref="A1:AJ305"/>
  <sheetViews>
    <sheetView tabSelected="1"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39" customWidth="1"/>
    <col min="8" max="8" width="16.7109375" style="39" customWidth="1"/>
    <col min="9" max="9" width="15" bestFit="1" customWidth="1"/>
    <col min="10" max="10" width="16.42578125" bestFit="1" customWidth="1"/>
    <col min="11" max="11" width="14.5703125" style="107" bestFit="1" customWidth="1"/>
    <col min="12" max="12" width="14.28515625" bestFit="1" customWidth="1"/>
    <col min="13" max="13" width="11.85546875" bestFit="1" customWidth="1"/>
    <col min="14" max="14" width="14.85546875" customWidth="1"/>
    <col min="15" max="15" width="14.28515625" customWidth="1"/>
    <col min="16" max="16" width="14.7109375" bestFit="1" customWidth="1"/>
    <col min="17" max="17" width="9.140625" style="1" bestFit="1" customWidth="1"/>
    <col min="18" max="18" width="6.7109375" style="196" customWidth="1"/>
    <col min="19" max="19" width="4.5703125" style="196" customWidth="1"/>
    <col min="20" max="20" width="16.28515625" style="1" bestFit="1" customWidth="1"/>
    <col min="21" max="21" width="9" style="1" bestFit="1" customWidth="1"/>
    <col min="22" max="22" width="8.85546875" style="1" bestFit="1" customWidth="1"/>
    <col min="23" max="23" width="4.5703125" style="1" customWidth="1"/>
    <col min="24" max="24" width="5.5703125" style="1" customWidth="1"/>
    <col min="25" max="25" width="18" style="1" bestFit="1" customWidth="1"/>
    <col min="26" max="26" width="11.140625" style="1" customWidth="1"/>
    <col min="27" max="27" width="13.7109375" style="1" customWidth="1"/>
    <col min="28" max="28" width="11.28515625" style="1" bestFit="1" customWidth="1"/>
    <col min="29" max="29" width="15.140625" style="1" customWidth="1"/>
    <col min="30" max="30" width="14.7109375" style="1" customWidth="1"/>
    <col min="31" max="31" width="14" style="1" customWidth="1"/>
    <col min="32" max="32" width="14.140625" style="1" customWidth="1"/>
    <col min="33" max="33" width="16.42578125" style="1" customWidth="1"/>
    <col min="34" max="34" width="15.7109375" style="107" customWidth="1"/>
    <col min="35" max="35" width="12.7109375" style="1" bestFit="1" customWidth="1"/>
    <col min="36" max="36" width="13.28515625" style="1" customWidth="1"/>
    <col min="37" max="16384" width="9.140625" style="1"/>
  </cols>
  <sheetData>
    <row r="1" spans="1:36" ht="35.25">
      <c r="A1" s="280" t="s">
        <v>9</v>
      </c>
      <c r="B1" s="6"/>
      <c r="G1" s="37"/>
      <c r="H1" s="37"/>
      <c r="K1" s="106"/>
      <c r="X1" s="178" t="s">
        <v>10</v>
      </c>
      <c r="AH1" s="106"/>
    </row>
    <row r="2" spans="1:36" ht="17.45" customHeight="1">
      <c r="A2" s="345" t="s">
        <v>532</v>
      </c>
      <c r="B2" s="6"/>
      <c r="G2" s="37"/>
      <c r="H2" s="37"/>
      <c r="K2" s="106"/>
      <c r="X2" s="112" t="s">
        <v>521</v>
      </c>
      <c r="AH2" s="106"/>
    </row>
    <row r="3" spans="1:36">
      <c r="A3" s="206" t="s">
        <v>11</v>
      </c>
      <c r="B3" s="50"/>
      <c r="C3" s="51"/>
      <c r="D3" s="51"/>
      <c r="E3" s="51"/>
      <c r="F3" s="43"/>
      <c r="G3" s="37"/>
      <c r="H3" s="37"/>
      <c r="K3" s="106"/>
      <c r="X3" s="112" t="s">
        <v>530</v>
      </c>
      <c r="AH3" s="106"/>
    </row>
    <row r="4" spans="1:36">
      <c r="A4" s="343" t="s">
        <v>522</v>
      </c>
      <c r="B4" s="50"/>
      <c r="C4" s="42"/>
      <c r="D4" s="42"/>
      <c r="E4" s="42"/>
      <c r="F4" s="43"/>
      <c r="X4" s="112"/>
    </row>
    <row r="5" spans="1:36" ht="15.75">
      <c r="A5" s="113" t="s">
        <v>529</v>
      </c>
      <c r="B5" s="50"/>
      <c r="C5" s="46"/>
      <c r="D5" s="46"/>
      <c r="E5" s="46"/>
      <c r="F5" s="47"/>
      <c r="G5" s="1"/>
      <c r="H5" s="1"/>
    </row>
    <row r="6" spans="1:36">
      <c r="A6" s="344" t="s">
        <v>12</v>
      </c>
      <c r="B6" s="50"/>
      <c r="C6" s="46"/>
      <c r="D6" s="46"/>
      <c r="E6" s="46"/>
      <c r="F6" s="47"/>
      <c r="G6" s="15"/>
      <c r="H6" s="15"/>
      <c r="K6" s="433"/>
      <c r="AH6" s="108"/>
    </row>
    <row r="7" spans="1:36">
      <c r="A7" s="344" t="s">
        <v>13</v>
      </c>
      <c r="B7" s="50"/>
      <c r="C7" s="46"/>
      <c r="D7" s="46"/>
      <c r="E7" s="46"/>
      <c r="F7" s="47"/>
      <c r="G7" s="15"/>
      <c r="H7" s="15"/>
      <c r="K7" s="108"/>
      <c r="AH7" s="108"/>
    </row>
    <row r="9" spans="1:36" s="87" customFormat="1" ht="89.25">
      <c r="A9" s="179" t="s">
        <v>14</v>
      </c>
      <c r="B9" s="179" t="s">
        <v>15</v>
      </c>
      <c r="C9" s="180" t="s">
        <v>16</v>
      </c>
      <c r="D9" s="201" t="s">
        <v>17</v>
      </c>
      <c r="E9" s="201" t="s">
        <v>18</v>
      </c>
      <c r="F9" s="180" t="s">
        <v>19</v>
      </c>
      <c r="G9" s="180" t="s">
        <v>465</v>
      </c>
      <c r="H9" s="180" t="s">
        <v>21</v>
      </c>
      <c r="I9" s="56" t="s">
        <v>22</v>
      </c>
      <c r="J9" s="56" t="s">
        <v>23</v>
      </c>
      <c r="K9" s="203" t="s">
        <v>24</v>
      </c>
      <c r="L9" s="57" t="s">
        <v>25</v>
      </c>
      <c r="M9" s="57" t="s">
        <v>26</v>
      </c>
      <c r="N9" s="57" t="s">
        <v>27</v>
      </c>
      <c r="O9" s="57" t="s">
        <v>28</v>
      </c>
      <c r="P9" s="57" t="s">
        <v>29</v>
      </c>
      <c r="Q9" s="57" t="s">
        <v>30</v>
      </c>
      <c r="R9" s="57" t="s">
        <v>31</v>
      </c>
      <c r="S9" s="197"/>
      <c r="T9" s="64" t="s">
        <v>32</v>
      </c>
      <c r="U9" s="64" t="s">
        <v>33</v>
      </c>
      <c r="V9" s="64" t="s">
        <v>34</v>
      </c>
      <c r="W9" s="59"/>
      <c r="X9" s="181" t="s">
        <v>14</v>
      </c>
      <c r="Y9" s="242" t="s">
        <v>15</v>
      </c>
      <c r="Z9" s="183" t="s">
        <v>35</v>
      </c>
      <c r="AA9" s="202" t="s">
        <v>17</v>
      </c>
      <c r="AB9" s="202" t="s">
        <v>18</v>
      </c>
      <c r="AC9" s="183" t="s">
        <v>36</v>
      </c>
      <c r="AD9" s="183" t="s">
        <v>20</v>
      </c>
      <c r="AE9" s="183" t="s">
        <v>37</v>
      </c>
      <c r="AF9" s="184" t="s">
        <v>22</v>
      </c>
      <c r="AG9" s="184" t="s">
        <v>23</v>
      </c>
      <c r="AH9" s="203" t="s">
        <v>24</v>
      </c>
      <c r="AI9" s="185" t="s">
        <v>39</v>
      </c>
      <c r="AJ9" s="185" t="s">
        <v>40</v>
      </c>
    </row>
    <row r="10" spans="1:36" s="182" customFormat="1" ht="30.75" customHeight="1" thickBot="1">
      <c r="A10" s="235"/>
      <c r="B10" s="236" t="s">
        <v>41</v>
      </c>
      <c r="C10" s="237">
        <f t="shared" ref="C10:I10" si="0">SUM(C11:C303)</f>
        <v>5533611</v>
      </c>
      <c r="D10" s="260">
        <f t="shared" si="0"/>
        <v>1968271463.6574802</v>
      </c>
      <c r="E10" s="260">
        <v>-309184767.85152203</v>
      </c>
      <c r="F10" s="237">
        <v>1659086695.9179442</v>
      </c>
      <c r="G10" s="237">
        <v>808485152.80636096</v>
      </c>
      <c r="H10" s="237">
        <f t="shared" si="0"/>
        <v>2467571848.7243052</v>
      </c>
      <c r="I10" s="237">
        <f t="shared" si="0"/>
        <v>848000000.00000095</v>
      </c>
      <c r="J10" s="214">
        <f t="shared" ref="J10" si="1">H10+I10</f>
        <v>3315571848.7243061</v>
      </c>
      <c r="K10" s="434">
        <f>SUM(K11:K304)</f>
        <v>65779880</v>
      </c>
      <c r="L10" s="261">
        <f>SUM(L11:L303)</f>
        <v>3381351728.7243056</v>
      </c>
      <c r="M10" s="214">
        <f>SUM(M11:M303)</f>
        <v>-215806261.89769021</v>
      </c>
      <c r="N10" s="214">
        <f t="shared" ref="N10" si="2">SUM(L10:M10)</f>
        <v>3165545466.8266153</v>
      </c>
      <c r="O10" s="261">
        <f t="shared" ref="O10" si="3">L10/C10</f>
        <v>611.05699853573117</v>
      </c>
      <c r="P10" s="214">
        <f t="shared" ref="P10" si="4">N10/C10</f>
        <v>572.05782387425052</v>
      </c>
      <c r="Q10" s="237">
        <v>0</v>
      </c>
      <c r="R10" s="214">
        <v>0</v>
      </c>
      <c r="S10" s="276"/>
      <c r="T10" s="341">
        <f t="shared" ref="T10" si="5">L10-AI10</f>
        <v>-235034076.62599707</v>
      </c>
      <c r="U10" s="342">
        <f t="shared" ref="U10" si="6">T10/AI10</f>
        <v>-6.4991427706157137E-2</v>
      </c>
      <c r="V10" s="277">
        <f t="shared" ref="V10" si="7">O10-AJ10</f>
        <v>-44.335047627925519</v>
      </c>
      <c r="W10" s="278"/>
      <c r="X10" s="235"/>
      <c r="Y10" s="236" t="s">
        <v>41</v>
      </c>
      <c r="Z10" s="214">
        <f>SUM(Z11:Z303)</f>
        <v>5517897</v>
      </c>
      <c r="AA10" s="266">
        <f t="shared" ref="AA10" si="8">AC10-AB10</f>
        <v>1922989257.0812926</v>
      </c>
      <c r="AB10" s="266">
        <v>591608.2690092423</v>
      </c>
      <c r="AC10" s="214">
        <f>SUM(AC11:AC303)</f>
        <v>1923580865.350302</v>
      </c>
      <c r="AD10" s="214">
        <f>SUM(AD11:AD303)</f>
        <v>819002393</v>
      </c>
      <c r="AE10" s="214">
        <f>SUM(AE11:AE303)</f>
        <v>2742583258.3503041</v>
      </c>
      <c r="AF10" s="214">
        <f>SUM(AF11:AF303)</f>
        <v>851000000.00000167</v>
      </c>
      <c r="AG10" s="214">
        <f>SUM(AG11:AG303)</f>
        <v>3593583258.3503027</v>
      </c>
      <c r="AH10" s="238">
        <f>SUM(AH11:AH309)</f>
        <v>22802547</v>
      </c>
      <c r="AI10" s="261">
        <f t="shared" ref="AI10" si="9">SUM(AG10:AH10)</f>
        <v>3616385805.3503027</v>
      </c>
      <c r="AJ10" s="214">
        <f t="shared" ref="AJ10" si="10">AI10/Z10</f>
        <v>655.39204616365669</v>
      </c>
    </row>
    <row r="11" spans="1:36">
      <c r="A11" s="224">
        <v>5</v>
      </c>
      <c r="B11" s="225" t="s">
        <v>42</v>
      </c>
      <c r="C11" s="231">
        <v>9183</v>
      </c>
      <c r="D11" s="256">
        <f>F11-E11</f>
        <v>4322219.6935721897</v>
      </c>
      <c r="E11" s="257">
        <v>600236.58732112218</v>
      </c>
      <c r="F11" s="231">
        <v>4922456.2808933118</v>
      </c>
      <c r="G11" s="231">
        <v>5328311.2382792467</v>
      </c>
      <c r="H11" s="227">
        <f>SUM(F11:G11)</f>
        <v>10250767.519172559</v>
      </c>
      <c r="I11" s="231">
        <v>1998836.7833538039</v>
      </c>
      <c r="J11" s="229">
        <f>H11+I11</f>
        <v>12249604.302526362</v>
      </c>
      <c r="K11" s="233">
        <v>1280390</v>
      </c>
      <c r="L11" s="258">
        <f>J11+K11</f>
        <v>13529994.302526362</v>
      </c>
      <c r="M11" s="229">
        <v>2143032.4383999999</v>
      </c>
      <c r="N11" s="229">
        <f>SUM(L11:M11)</f>
        <v>15673026.740926363</v>
      </c>
      <c r="O11" s="258">
        <f>L11/C11</f>
        <v>1473.3740937086313</v>
      </c>
      <c r="P11" s="229">
        <f>N11/C11</f>
        <v>1706.7436285447416</v>
      </c>
      <c r="Q11" s="259">
        <v>14</v>
      </c>
      <c r="R11" s="259">
        <v>14</v>
      </c>
      <c r="S11" s="152"/>
      <c r="T11" s="273">
        <f>L11-AI11</f>
        <v>-1342304.1946736239</v>
      </c>
      <c r="U11" s="274">
        <f>T11/AI11</f>
        <v>-9.0255329055313138E-2</v>
      </c>
      <c r="V11" s="275">
        <f>O11-AJ11</f>
        <v>-123.90852869497576</v>
      </c>
      <c r="W11" s="198"/>
      <c r="X11" s="224">
        <v>5</v>
      </c>
      <c r="Y11" s="225" t="s">
        <v>42</v>
      </c>
      <c r="Z11" s="226">
        <v>9311</v>
      </c>
      <c r="AA11" s="257">
        <f>AC11-AB11</f>
        <v>4441198.4460091246</v>
      </c>
      <c r="AB11" s="257">
        <v>1514201.0174458048</v>
      </c>
      <c r="AC11" s="227">
        <v>5955399.4634549292</v>
      </c>
      <c r="AD11" s="231">
        <v>5450163</v>
      </c>
      <c r="AE11" s="227">
        <f>SUM(AC11:AD11)</f>
        <v>11405562.463454928</v>
      </c>
      <c r="AF11" s="226">
        <v>1995400.0337450588</v>
      </c>
      <c r="AG11" s="229">
        <f>SUM(AE11:AF11)</f>
        <v>13400962.497199986</v>
      </c>
      <c r="AH11" s="233">
        <v>1471336</v>
      </c>
      <c r="AI11" s="258">
        <f>SUM(AG11:AH11)</f>
        <v>14872298.497199986</v>
      </c>
      <c r="AJ11" s="234">
        <f>AI11/Z11</f>
        <v>1597.2826224036071</v>
      </c>
    </row>
    <row r="12" spans="1:36">
      <c r="A12" s="215">
        <v>9</v>
      </c>
      <c r="B12" s="216" t="s">
        <v>43</v>
      </c>
      <c r="C12" s="221">
        <v>2447</v>
      </c>
      <c r="D12" s="249">
        <f>F12-E12</f>
        <v>1479850.0908334272</v>
      </c>
      <c r="E12" s="250">
        <v>417179.5258869165</v>
      </c>
      <c r="F12" s="221">
        <v>1897029.6167203437</v>
      </c>
      <c r="G12" s="221">
        <v>1701923.5138172619</v>
      </c>
      <c r="H12" s="88">
        <f>SUM(F12:G12)</f>
        <v>3598953.1305376058</v>
      </c>
      <c r="I12" s="221">
        <v>524718.77367367654</v>
      </c>
      <c r="J12" s="219">
        <f>H12+I12</f>
        <v>4123671.9042112823</v>
      </c>
      <c r="K12" s="222">
        <v>-463187</v>
      </c>
      <c r="L12" s="248">
        <f>J12+K12</f>
        <v>3660484.9042112823</v>
      </c>
      <c r="M12" s="219">
        <v>88263.280000000028</v>
      </c>
      <c r="N12" s="219">
        <f>SUM(L12:M12)</f>
        <v>3748748.1842112821</v>
      </c>
      <c r="O12" s="248">
        <f>L12/C12</f>
        <v>1495.9071942015864</v>
      </c>
      <c r="P12" s="219">
        <f>N12/C12</f>
        <v>1531.9771901149497</v>
      </c>
      <c r="Q12" s="251">
        <v>17</v>
      </c>
      <c r="R12" s="251">
        <v>17</v>
      </c>
      <c r="S12" s="152"/>
      <c r="T12" s="270">
        <f>L12-AI12</f>
        <v>-31508.77068162011</v>
      </c>
      <c r="U12" s="271">
        <f>T12/AI12</f>
        <v>-8.5343512086417973E-3</v>
      </c>
      <c r="V12" s="272">
        <f>O12-AJ12</f>
        <v>13.774044906964946</v>
      </c>
      <c r="W12" s="198"/>
      <c r="X12" s="215">
        <v>9</v>
      </c>
      <c r="Y12" s="216" t="s">
        <v>43</v>
      </c>
      <c r="Z12" s="217">
        <v>2491</v>
      </c>
      <c r="AA12" s="250">
        <f>AC12-AB12</f>
        <v>1512438.7742192852</v>
      </c>
      <c r="AB12" s="250">
        <v>444162.01069931342</v>
      </c>
      <c r="AC12" s="88">
        <v>1956600.7849185986</v>
      </c>
      <c r="AD12" s="221">
        <v>1700195</v>
      </c>
      <c r="AE12" s="227">
        <f>SUM(AC12:AD12)</f>
        <v>3656795.7849185988</v>
      </c>
      <c r="AF12" s="217">
        <v>527121.88997430366</v>
      </c>
      <c r="AG12" s="229">
        <f>SUM(AE12:AF12)</f>
        <v>4183917.6748929024</v>
      </c>
      <c r="AH12" s="222">
        <v>-491924</v>
      </c>
      <c r="AI12" s="248">
        <f>SUM(AG12:AH12)</f>
        <v>3691993.6748929024</v>
      </c>
      <c r="AJ12" s="223">
        <f>AI12/Z12</f>
        <v>1482.1331492946215</v>
      </c>
    </row>
    <row r="13" spans="1:36">
      <c r="A13" s="215">
        <v>10</v>
      </c>
      <c r="B13" s="216" t="s">
        <v>44</v>
      </c>
      <c r="C13" s="221">
        <v>11102</v>
      </c>
      <c r="D13" s="249">
        <f>F13-E13</f>
        <v>4094272.1815929553</v>
      </c>
      <c r="E13" s="250">
        <v>-1968625.5438898792</v>
      </c>
      <c r="F13" s="221">
        <v>2125646.637703076</v>
      </c>
      <c r="G13" s="221">
        <v>6432598.827244279</v>
      </c>
      <c r="H13" s="88">
        <f>SUM(F13:G13)</f>
        <v>8558245.464947354</v>
      </c>
      <c r="I13" s="221">
        <v>2446371.1142968205</v>
      </c>
      <c r="J13" s="219">
        <f>H13+I13</f>
        <v>11004616.579244174</v>
      </c>
      <c r="K13" s="222">
        <v>-256037</v>
      </c>
      <c r="L13" s="248">
        <f>J13+K13</f>
        <v>10748579.579244174</v>
      </c>
      <c r="M13" s="219">
        <v>-48938.836499999976</v>
      </c>
      <c r="N13" s="219">
        <f>SUM(L13:M13)</f>
        <v>10699640.742744174</v>
      </c>
      <c r="O13" s="248">
        <f>L13/C13</f>
        <v>968.16605829978153</v>
      </c>
      <c r="P13" s="219">
        <f>N13/C13</f>
        <v>963.75794836463467</v>
      </c>
      <c r="Q13" s="251">
        <v>14</v>
      </c>
      <c r="R13" s="251">
        <v>14</v>
      </c>
      <c r="S13" s="152"/>
      <c r="T13" s="270">
        <f>L13-AI13</f>
        <v>-1630016.6361595914</v>
      </c>
      <c r="U13" s="271">
        <f>T13/AI13</f>
        <v>-0.13168024934291173</v>
      </c>
      <c r="V13" s="272">
        <f>O13-AJ13</f>
        <v>-137.36187019925978</v>
      </c>
      <c r="W13" s="198"/>
      <c r="X13" s="215">
        <v>10</v>
      </c>
      <c r="Y13" s="216" t="s">
        <v>44</v>
      </c>
      <c r="Z13" s="217">
        <v>11197</v>
      </c>
      <c r="AA13" s="250">
        <f>AC13-AB13</f>
        <v>4324791.5556119001</v>
      </c>
      <c r="AB13" s="250">
        <v>-154751.83105251251</v>
      </c>
      <c r="AC13" s="88">
        <v>4170039.7245593872</v>
      </c>
      <c r="AD13" s="221">
        <v>6401533</v>
      </c>
      <c r="AE13" s="227">
        <f>SUM(AC13:AD13)</f>
        <v>10571572.724559387</v>
      </c>
      <c r="AF13" s="217">
        <v>2441205.4908443792</v>
      </c>
      <c r="AG13" s="229">
        <f>SUM(AE13:AF13)</f>
        <v>13012778.215403765</v>
      </c>
      <c r="AH13" s="222">
        <v>-634182</v>
      </c>
      <c r="AI13" s="248">
        <f>SUM(AG13:AH13)</f>
        <v>12378596.215403765</v>
      </c>
      <c r="AJ13" s="223">
        <f>AI13/Z13</f>
        <v>1105.5279284990413</v>
      </c>
    </row>
    <row r="14" spans="1:36">
      <c r="A14" s="215">
        <v>16</v>
      </c>
      <c r="B14" s="216" t="s">
        <v>45</v>
      </c>
      <c r="C14" s="221">
        <v>8014</v>
      </c>
      <c r="D14" s="249">
        <f>F14-E14</f>
        <v>809511.41641397029</v>
      </c>
      <c r="E14" s="250">
        <v>3745316.1298579741</v>
      </c>
      <c r="F14" s="221">
        <v>4554827.5462719444</v>
      </c>
      <c r="G14" s="221">
        <v>2368648.8969992241</v>
      </c>
      <c r="H14" s="88">
        <f>SUM(F14:G14)</f>
        <v>6923476.4432711685</v>
      </c>
      <c r="I14" s="221">
        <v>1380381.6988638802</v>
      </c>
      <c r="J14" s="219">
        <f>H14+I14</f>
        <v>8303858.1421350483</v>
      </c>
      <c r="K14" s="222">
        <v>-545100</v>
      </c>
      <c r="L14" s="248">
        <f>J14+K14</f>
        <v>7758758.1421350483</v>
      </c>
      <c r="M14" s="219">
        <v>579306.58150000009</v>
      </c>
      <c r="N14" s="219">
        <f>SUM(L14:M14)</f>
        <v>8338064.7236350486</v>
      </c>
      <c r="O14" s="248">
        <f>L14/C14</f>
        <v>968.15050438420872</v>
      </c>
      <c r="P14" s="219">
        <f>N14/C14</f>
        <v>1040.4373251353941</v>
      </c>
      <c r="Q14" s="251">
        <v>7</v>
      </c>
      <c r="R14" s="251">
        <v>7</v>
      </c>
      <c r="S14" s="152"/>
      <c r="T14" s="270">
        <f>L14-AI14</f>
        <v>-2506803.0218347255</v>
      </c>
      <c r="U14" s="271">
        <f>T14/AI14</f>
        <v>-0.24419542018152321</v>
      </c>
      <c r="V14" s="272">
        <f>O14-AJ14</f>
        <v>-309.77320580747232</v>
      </c>
      <c r="W14" s="198"/>
      <c r="X14" s="215">
        <v>16</v>
      </c>
      <c r="Y14" s="216" t="s">
        <v>45</v>
      </c>
      <c r="Z14" s="217">
        <v>8033</v>
      </c>
      <c r="AA14" s="250">
        <f>AC14-AB14</f>
        <v>941621.23760878295</v>
      </c>
      <c r="AB14" s="250">
        <v>6199276.0171599928</v>
      </c>
      <c r="AC14" s="88">
        <v>7140897.2547687758</v>
      </c>
      <c r="AD14" s="221">
        <v>2324528</v>
      </c>
      <c r="AE14" s="227">
        <f>SUM(AC14:AD14)</f>
        <v>9465425.2547687758</v>
      </c>
      <c r="AF14" s="217">
        <v>1409657.9092009973</v>
      </c>
      <c r="AG14" s="219">
        <f>SUM(AE14:AF14)</f>
        <v>10875083.163969774</v>
      </c>
      <c r="AH14" s="222">
        <v>-609522</v>
      </c>
      <c r="AI14" s="248">
        <f>SUM(AG14:AH14)</f>
        <v>10265561.163969774</v>
      </c>
      <c r="AJ14" s="223">
        <f>AI14/Z14</f>
        <v>1277.923710191681</v>
      </c>
    </row>
    <row r="15" spans="1:36">
      <c r="A15" s="215">
        <v>18</v>
      </c>
      <c r="B15" s="216" t="s">
        <v>46</v>
      </c>
      <c r="C15" s="221">
        <v>4763</v>
      </c>
      <c r="D15" s="249">
        <f>F15-E15</f>
        <v>2339180.7362869671</v>
      </c>
      <c r="E15" s="250">
        <v>-999046.95311208139</v>
      </c>
      <c r="F15" s="221">
        <v>1340133.7831748859</v>
      </c>
      <c r="G15" s="221">
        <v>1202177.5160080274</v>
      </c>
      <c r="H15" s="88">
        <f>SUM(F15:G15)</f>
        <v>2542311.2991829133</v>
      </c>
      <c r="I15" s="221">
        <v>810544.9492311714</v>
      </c>
      <c r="J15" s="219">
        <f>H15+I15</f>
        <v>3352856.2484140848</v>
      </c>
      <c r="K15" s="222">
        <v>-242696</v>
      </c>
      <c r="L15" s="248">
        <f>J15+K15</f>
        <v>3110160.2484140848</v>
      </c>
      <c r="M15" s="219">
        <v>415373.30020000006</v>
      </c>
      <c r="N15" s="219">
        <f>SUM(L15:M15)</f>
        <v>3525533.5486140847</v>
      </c>
      <c r="O15" s="248">
        <f>L15/C15</f>
        <v>652.98346596978479</v>
      </c>
      <c r="P15" s="219">
        <f>N15/C15</f>
        <v>740.19180109470597</v>
      </c>
      <c r="Q15" s="251">
        <v>1</v>
      </c>
      <c r="R15" s="252">
        <v>34</v>
      </c>
      <c r="S15" s="199"/>
      <c r="T15" s="270">
        <f>L15-AI15</f>
        <v>-502332.40493315039</v>
      </c>
      <c r="U15" s="271">
        <f>T15/AI15</f>
        <v>-0.13905423571386455</v>
      </c>
      <c r="V15" s="272">
        <f>O15-AJ15</f>
        <v>-92.321393396263375</v>
      </c>
      <c r="W15" s="198"/>
      <c r="X15" s="215">
        <v>18</v>
      </c>
      <c r="Y15" s="216" t="s">
        <v>46</v>
      </c>
      <c r="Z15" s="217">
        <v>4847</v>
      </c>
      <c r="AA15" s="250">
        <f>AC15-AB15</f>
        <v>2382109.9356041653</v>
      </c>
      <c r="AB15" s="250">
        <v>-783507.2979821451</v>
      </c>
      <c r="AC15" s="88">
        <v>1598602.63762202</v>
      </c>
      <c r="AD15" s="221">
        <v>1264212</v>
      </c>
      <c r="AE15" s="227">
        <f>SUM(AC15:AD15)</f>
        <v>2862814.6376220202</v>
      </c>
      <c r="AF15" s="217">
        <v>844062.01572521508</v>
      </c>
      <c r="AG15" s="219">
        <f>SUM(AE15:AF15)</f>
        <v>3706876.6533472352</v>
      </c>
      <c r="AH15" s="222">
        <v>-94384</v>
      </c>
      <c r="AI15" s="248">
        <f>SUM(AG15:AH15)</f>
        <v>3612492.6533472352</v>
      </c>
      <c r="AJ15" s="223">
        <f>AI15/Z15</f>
        <v>745.30485936604816</v>
      </c>
    </row>
    <row r="16" spans="1:36">
      <c r="A16" s="215">
        <v>19</v>
      </c>
      <c r="B16" s="216" t="s">
        <v>47</v>
      </c>
      <c r="C16" s="221">
        <v>3965</v>
      </c>
      <c r="D16" s="249">
        <f>F16-E16</f>
        <v>1909662.3462708946</v>
      </c>
      <c r="E16" s="250">
        <v>-1088610.3537744782</v>
      </c>
      <c r="F16" s="221">
        <v>821051.99249641644</v>
      </c>
      <c r="G16" s="221">
        <v>1578060.6176425968</v>
      </c>
      <c r="H16" s="88">
        <f>SUM(F16:G16)</f>
        <v>2399112.6101390133</v>
      </c>
      <c r="I16" s="221">
        <v>635350.01221102325</v>
      </c>
      <c r="J16" s="219">
        <f>H16+I16</f>
        <v>3034462.6223500366</v>
      </c>
      <c r="K16" s="222">
        <v>-965725</v>
      </c>
      <c r="L16" s="248">
        <f>J16+K16</f>
        <v>2068737.6223500366</v>
      </c>
      <c r="M16" s="219">
        <v>42555.510000000009</v>
      </c>
      <c r="N16" s="219">
        <f>SUM(L16:M16)</f>
        <v>2111293.1323500369</v>
      </c>
      <c r="O16" s="248">
        <f>L16/C16</f>
        <v>521.74971559900041</v>
      </c>
      <c r="P16" s="219">
        <f>N16/C16</f>
        <v>532.48250500631445</v>
      </c>
      <c r="Q16" s="251">
        <v>2</v>
      </c>
      <c r="R16" s="251">
        <v>2</v>
      </c>
      <c r="S16" s="152"/>
      <c r="T16" s="270">
        <f>L16-AI16</f>
        <v>-1024232.5016740612</v>
      </c>
      <c r="U16" s="271">
        <f>T16/AI16</f>
        <v>-0.33114852733898609</v>
      </c>
      <c r="V16" s="272">
        <f>O16-AJ16</f>
        <v>-260.29077087991186</v>
      </c>
      <c r="W16" s="198"/>
      <c r="X16" s="215">
        <v>19</v>
      </c>
      <c r="Y16" s="216" t="s">
        <v>47</v>
      </c>
      <c r="Z16" s="217">
        <v>3955</v>
      </c>
      <c r="AA16" s="250">
        <f>AC16-AB16</f>
        <v>1985861.9911967348</v>
      </c>
      <c r="AB16" s="250">
        <v>-455333.2662077843</v>
      </c>
      <c r="AC16" s="88">
        <v>1530528.7249889504</v>
      </c>
      <c r="AD16" s="221">
        <v>1672275</v>
      </c>
      <c r="AE16" s="227">
        <f>SUM(AC16:AD16)</f>
        <v>3202803.7249889504</v>
      </c>
      <c r="AF16" s="217">
        <v>661630.39903514727</v>
      </c>
      <c r="AG16" s="219">
        <f>SUM(AE16:AF16)</f>
        <v>3864434.1240240978</v>
      </c>
      <c r="AH16" s="222">
        <v>-771464</v>
      </c>
      <c r="AI16" s="248">
        <f>SUM(AG16:AH16)</f>
        <v>3092970.1240240978</v>
      </c>
      <c r="AJ16" s="223">
        <f>AI16/Z16</f>
        <v>782.04048647891227</v>
      </c>
    </row>
    <row r="17" spans="1:36">
      <c r="A17" s="215">
        <v>20</v>
      </c>
      <c r="B17" s="216" t="s">
        <v>48</v>
      </c>
      <c r="C17" s="221">
        <v>16473</v>
      </c>
      <c r="D17" s="249">
        <f>F17-E17</f>
        <v>4408909.085946315</v>
      </c>
      <c r="E17" s="250">
        <v>-6050853.7052532127</v>
      </c>
      <c r="F17" s="221">
        <v>-1641944.6193068977</v>
      </c>
      <c r="G17" s="221">
        <v>7090798.5108171748</v>
      </c>
      <c r="H17" s="88">
        <f>SUM(F17:G17)</f>
        <v>5448853.8915102771</v>
      </c>
      <c r="I17" s="221">
        <v>2687797.7412677575</v>
      </c>
      <c r="J17" s="219">
        <f>H17+I17</f>
        <v>8136651.6327780345</v>
      </c>
      <c r="K17" s="222">
        <v>-2315997</v>
      </c>
      <c r="L17" s="248">
        <f>J17+K17</f>
        <v>5820654.6327780345</v>
      </c>
      <c r="M17" s="219">
        <v>-618757.11540000013</v>
      </c>
      <c r="N17" s="219">
        <f>SUM(L17:M17)</f>
        <v>5201897.5173780341</v>
      </c>
      <c r="O17" s="248">
        <f>L17/C17</f>
        <v>353.34514859333666</v>
      </c>
      <c r="P17" s="219">
        <f>N17/C17</f>
        <v>315.78325243598823</v>
      </c>
      <c r="Q17" s="251">
        <v>6</v>
      </c>
      <c r="R17" s="251">
        <v>6</v>
      </c>
      <c r="S17" s="152"/>
      <c r="T17" s="270">
        <f>L17-AI17</f>
        <v>-3394392.1262371009</v>
      </c>
      <c r="U17" s="271">
        <f>T17/AI17</f>
        <v>-0.36835321784084785</v>
      </c>
      <c r="V17" s="272">
        <f>O17-AJ17</f>
        <v>-206.26174756353072</v>
      </c>
      <c r="W17" s="198"/>
      <c r="X17" s="215">
        <v>20</v>
      </c>
      <c r="Y17" s="216" t="s">
        <v>48</v>
      </c>
      <c r="Z17" s="217">
        <v>16467</v>
      </c>
      <c r="AA17" s="250">
        <f>AC17-AB17</f>
        <v>4598099.4968460873</v>
      </c>
      <c r="AB17" s="250">
        <v>-3266898.8035180289</v>
      </c>
      <c r="AC17" s="88">
        <v>1331200.6933280583</v>
      </c>
      <c r="AD17" s="221">
        <v>7582111</v>
      </c>
      <c r="AE17" s="227">
        <f>SUM(AC17:AD17)</f>
        <v>8913311.6933280583</v>
      </c>
      <c r="AF17" s="217">
        <v>2774244.0656870781</v>
      </c>
      <c r="AG17" s="219">
        <f>SUM(AE17:AF17)</f>
        <v>11687555.759015135</v>
      </c>
      <c r="AH17" s="222">
        <v>-2472509</v>
      </c>
      <c r="AI17" s="248">
        <f>SUM(AG17:AH17)</f>
        <v>9215046.7590151355</v>
      </c>
      <c r="AJ17" s="223">
        <f>AI17/Z17</f>
        <v>559.60689615686738</v>
      </c>
    </row>
    <row r="18" spans="1:36">
      <c r="A18" s="215">
        <v>46</v>
      </c>
      <c r="B18" s="216" t="s">
        <v>49</v>
      </c>
      <c r="C18" s="221">
        <v>1341</v>
      </c>
      <c r="D18" s="249">
        <f>F18-E18</f>
        <v>827943.50492772483</v>
      </c>
      <c r="E18" s="250">
        <v>602687.44011686812</v>
      </c>
      <c r="F18" s="221">
        <v>1430630.945044593</v>
      </c>
      <c r="G18" s="221">
        <v>557740.1019090804</v>
      </c>
      <c r="H18" s="88">
        <f>SUM(F18:G18)</f>
        <v>1988371.0469536735</v>
      </c>
      <c r="I18" s="221">
        <v>298198.75810749142</v>
      </c>
      <c r="J18" s="219">
        <f>H18+I18</f>
        <v>2286569.8050611648</v>
      </c>
      <c r="K18" s="222">
        <v>-379118</v>
      </c>
      <c r="L18" s="248">
        <f>J18+K18</f>
        <v>1907451.8050611648</v>
      </c>
      <c r="M18" s="219">
        <v>309079.09299999999</v>
      </c>
      <c r="N18" s="219">
        <f>SUM(L18:M18)</f>
        <v>2216530.8980611647</v>
      </c>
      <c r="O18" s="248">
        <f>L18/C18</f>
        <v>1422.4099963170506</v>
      </c>
      <c r="P18" s="219">
        <f>N18/C18</f>
        <v>1652.8940328569461</v>
      </c>
      <c r="Q18" s="251">
        <v>10</v>
      </c>
      <c r="R18" s="251">
        <v>10</v>
      </c>
      <c r="S18" s="152"/>
      <c r="T18" s="270">
        <f>L18-AI18</f>
        <v>29717.873958817683</v>
      </c>
      <c r="U18" s="271">
        <f>T18/AI18</f>
        <v>1.5826456276141015E-2</v>
      </c>
      <c r="V18" s="272">
        <f>O18-AJ18</f>
        <v>43.750722379938225</v>
      </c>
      <c r="W18" s="198"/>
      <c r="X18" s="215">
        <v>46</v>
      </c>
      <c r="Y18" s="216" t="s">
        <v>49</v>
      </c>
      <c r="Z18" s="217">
        <v>1362</v>
      </c>
      <c r="AA18" s="250">
        <f>AC18-AB18</f>
        <v>764487.99198161787</v>
      </c>
      <c r="AB18" s="250">
        <v>764515.19304622221</v>
      </c>
      <c r="AC18" s="88">
        <v>1529003.1850278401</v>
      </c>
      <c r="AD18" s="221">
        <v>395478</v>
      </c>
      <c r="AE18" s="227">
        <f>SUM(AC18:AD18)</f>
        <v>1924481.1850278401</v>
      </c>
      <c r="AF18" s="217">
        <v>299258.74607450695</v>
      </c>
      <c r="AG18" s="219">
        <f>SUM(AE18:AF18)</f>
        <v>2223739.9311023471</v>
      </c>
      <c r="AH18" s="222">
        <v>-346006</v>
      </c>
      <c r="AI18" s="248">
        <f>SUM(AG18:AH18)</f>
        <v>1877733.9311023471</v>
      </c>
      <c r="AJ18" s="223">
        <f>AI18/Z18</f>
        <v>1378.6592739371124</v>
      </c>
    </row>
    <row r="19" spans="1:36">
      <c r="A19" s="215">
        <v>47</v>
      </c>
      <c r="B19" s="216" t="s">
        <v>50</v>
      </c>
      <c r="C19" s="221">
        <v>1811</v>
      </c>
      <c r="D19" s="249">
        <f>F19-E19</f>
        <v>2242461.6396675976</v>
      </c>
      <c r="E19" s="250">
        <v>346862.06555554463</v>
      </c>
      <c r="F19" s="221">
        <v>2589323.7052231422</v>
      </c>
      <c r="G19" s="221">
        <v>492549.8208036701</v>
      </c>
      <c r="H19" s="88">
        <f>SUM(F19:G19)</f>
        <v>3081873.5260268124</v>
      </c>
      <c r="I19" s="221">
        <v>388828.50457805779</v>
      </c>
      <c r="J19" s="219">
        <f>H19+I19</f>
        <v>3470702.0306048701</v>
      </c>
      <c r="K19" s="222">
        <v>-32139</v>
      </c>
      <c r="L19" s="248">
        <f>J19+K19</f>
        <v>3438563.0306048701</v>
      </c>
      <c r="M19" s="219">
        <v>-53588.42</v>
      </c>
      <c r="N19" s="219">
        <f>SUM(L19:M19)</f>
        <v>3384974.6106048701</v>
      </c>
      <c r="O19" s="248">
        <f>L19/C19</f>
        <v>1898.7095696327278</v>
      </c>
      <c r="P19" s="219">
        <f>N19/C19</f>
        <v>1869.1190561042906</v>
      </c>
      <c r="Q19" s="251">
        <v>19</v>
      </c>
      <c r="R19" s="251">
        <v>19</v>
      </c>
      <c r="S19" s="152"/>
      <c r="T19" s="270">
        <f>L19-AI19</f>
        <v>-261526.07301275479</v>
      </c>
      <c r="U19" s="271">
        <f>T19/AI19</f>
        <v>-7.0681020291391727E-2</v>
      </c>
      <c r="V19" s="272">
        <f>O19-AJ19</f>
        <v>-169.53475882877274</v>
      </c>
      <c r="W19" s="198"/>
      <c r="X19" s="215">
        <v>47</v>
      </c>
      <c r="Y19" s="216" t="s">
        <v>50</v>
      </c>
      <c r="Z19" s="217">
        <v>1789</v>
      </c>
      <c r="AA19" s="250">
        <f>AC19-AB19</f>
        <v>2127926.4776526862</v>
      </c>
      <c r="AB19" s="250">
        <v>628850.70859517145</v>
      </c>
      <c r="AC19" s="88">
        <v>2756777.1862478578</v>
      </c>
      <c r="AD19" s="221">
        <v>637622</v>
      </c>
      <c r="AE19" s="227">
        <f>SUM(AC19:AD19)</f>
        <v>3394399.1862478578</v>
      </c>
      <c r="AF19" s="217">
        <v>388613.91736976692</v>
      </c>
      <c r="AG19" s="219">
        <f>SUM(AE19:AF19)</f>
        <v>3783013.1036176248</v>
      </c>
      <c r="AH19" s="222">
        <v>-82924</v>
      </c>
      <c r="AI19" s="248">
        <f>SUM(AG19:AH19)</f>
        <v>3700089.1036176248</v>
      </c>
      <c r="AJ19" s="223">
        <f>AI19/Z19</f>
        <v>2068.2443284615006</v>
      </c>
    </row>
    <row r="20" spans="1:36">
      <c r="A20" s="215">
        <v>49</v>
      </c>
      <c r="B20" s="216" t="s">
        <v>51</v>
      </c>
      <c r="C20" s="221">
        <v>305274</v>
      </c>
      <c r="D20" s="249">
        <f>F20-E20</f>
        <v>247426171.40078074</v>
      </c>
      <c r="E20" s="250">
        <v>144701444.20359457</v>
      </c>
      <c r="F20" s="221">
        <v>392127615.6043753</v>
      </c>
      <c r="G20" s="221">
        <v>-24543140.663064256</v>
      </c>
      <c r="H20" s="88">
        <f>SUM(F20:G20)</f>
        <v>367584474.94131106</v>
      </c>
      <c r="I20" s="221">
        <v>30849901.272778347</v>
      </c>
      <c r="J20" s="219">
        <f>H20+I20</f>
        <v>398434376.21408939</v>
      </c>
      <c r="K20" s="222">
        <v>-1755376</v>
      </c>
      <c r="L20" s="248">
        <f>J20+K20</f>
        <v>396679000.21408939</v>
      </c>
      <c r="M20" s="219">
        <v>-15645345.692029996</v>
      </c>
      <c r="N20" s="219">
        <f>SUM(L20:M20)</f>
        <v>381033654.52205938</v>
      </c>
      <c r="O20" s="248">
        <f>L20/C20</f>
        <v>1299.4195385590958</v>
      </c>
      <c r="P20" s="219">
        <f>N20/C20</f>
        <v>1248.1693643155309</v>
      </c>
      <c r="Q20" s="251">
        <v>1</v>
      </c>
      <c r="R20" s="252">
        <v>33</v>
      </c>
      <c r="S20" s="199"/>
      <c r="T20" s="270">
        <f>L20-AI20</f>
        <v>37823681.245303512</v>
      </c>
      <c r="U20" s="271">
        <f>T20/AI20</f>
        <v>0.10540092133507852</v>
      </c>
      <c r="V20" s="272">
        <f>O20-AJ20</f>
        <v>91.689240345554708</v>
      </c>
      <c r="W20" s="198"/>
      <c r="X20" s="215">
        <v>49</v>
      </c>
      <c r="Y20" s="216" t="s">
        <v>51</v>
      </c>
      <c r="Z20" s="217">
        <v>297132</v>
      </c>
      <c r="AA20" s="250">
        <f>AC20-AB20</f>
        <v>232689545.18163919</v>
      </c>
      <c r="AB20" s="250">
        <v>116316489.77033712</v>
      </c>
      <c r="AC20" s="88">
        <v>349006034.9519763</v>
      </c>
      <c r="AD20" s="221">
        <v>-23588333</v>
      </c>
      <c r="AE20" s="227">
        <f>SUM(AC20:AD20)</f>
        <v>325417701.9519763</v>
      </c>
      <c r="AF20" s="217">
        <v>30593192.01680956</v>
      </c>
      <c r="AG20" s="219">
        <f>SUM(AE20:AF20)</f>
        <v>356010893.96878588</v>
      </c>
      <c r="AH20" s="222">
        <v>2844425</v>
      </c>
      <c r="AI20" s="248">
        <f>SUM(AG20:AH20)</f>
        <v>358855318.96878588</v>
      </c>
      <c r="AJ20" s="223">
        <f>AI20/Z20</f>
        <v>1207.7302982135411</v>
      </c>
    </row>
    <row r="21" spans="1:36">
      <c r="A21" s="215">
        <v>50</v>
      </c>
      <c r="B21" s="216" t="s">
        <v>52</v>
      </c>
      <c r="C21" s="221">
        <v>11276</v>
      </c>
      <c r="D21" s="249">
        <f>F21-E21</f>
        <v>2318427.5753830816</v>
      </c>
      <c r="E21" s="250">
        <v>-2012560.6145777577</v>
      </c>
      <c r="F21" s="221">
        <v>305866.96080532391</v>
      </c>
      <c r="G21" s="221">
        <v>3606541.4339591502</v>
      </c>
      <c r="H21" s="88">
        <f>SUM(F21:G21)</f>
        <v>3912408.3947644741</v>
      </c>
      <c r="I21" s="221">
        <v>2048835.1354750555</v>
      </c>
      <c r="J21" s="219">
        <f>H21+I21</f>
        <v>5961243.5302395299</v>
      </c>
      <c r="K21" s="222">
        <v>-897614</v>
      </c>
      <c r="L21" s="248">
        <f>J21+K21</f>
        <v>5063629.5302395299</v>
      </c>
      <c r="M21" s="219">
        <v>209625.29</v>
      </c>
      <c r="N21" s="219">
        <f>SUM(L21:M21)</f>
        <v>5273254.8202395299</v>
      </c>
      <c r="O21" s="248">
        <f>L21/C21</f>
        <v>449.0625691947082</v>
      </c>
      <c r="P21" s="219">
        <f>N21/C21</f>
        <v>467.65296383819884</v>
      </c>
      <c r="Q21" s="251">
        <v>4</v>
      </c>
      <c r="R21" s="251">
        <v>4</v>
      </c>
      <c r="S21" s="152"/>
      <c r="T21" s="270">
        <f>L21-AI21</f>
        <v>-2036089.1053173468</v>
      </c>
      <c r="U21" s="271">
        <f>T21/AI21</f>
        <v>-0.28678447834822446</v>
      </c>
      <c r="V21" s="272">
        <f>O21-AJ21</f>
        <v>-172.79243961293628</v>
      </c>
      <c r="W21" s="198"/>
      <c r="X21" s="215">
        <v>50</v>
      </c>
      <c r="Y21" s="216" t="s">
        <v>52</v>
      </c>
      <c r="Z21" s="217">
        <v>11417</v>
      </c>
      <c r="AA21" s="250">
        <f>AC21-AB21</f>
        <v>2496553.9007633636</v>
      </c>
      <c r="AB21" s="250">
        <v>152661.94450109103</v>
      </c>
      <c r="AC21" s="88">
        <v>2649215.8452644544</v>
      </c>
      <c r="AD21" s="221">
        <v>3558724</v>
      </c>
      <c r="AE21" s="227">
        <f>SUM(AC21:AD21)</f>
        <v>6207939.8452644544</v>
      </c>
      <c r="AF21" s="217">
        <v>2090451.7902924221</v>
      </c>
      <c r="AG21" s="219">
        <f>SUM(AE21:AF21)</f>
        <v>8298391.6355568767</v>
      </c>
      <c r="AH21" s="222">
        <v>-1198673</v>
      </c>
      <c r="AI21" s="248">
        <f>SUM(AG21:AH21)</f>
        <v>7099718.6355568767</v>
      </c>
      <c r="AJ21" s="223">
        <f>AI21/Z21</f>
        <v>621.85500880764448</v>
      </c>
    </row>
    <row r="22" spans="1:36">
      <c r="A22" s="215">
        <v>51</v>
      </c>
      <c r="B22" s="216" t="s">
        <v>53</v>
      </c>
      <c r="C22" s="221">
        <v>9211</v>
      </c>
      <c r="D22" s="249">
        <f>F22-E22</f>
        <v>3497187.2980658952</v>
      </c>
      <c r="E22" s="250">
        <v>-9067827.0540472046</v>
      </c>
      <c r="F22" s="221">
        <v>-5570639.7559813093</v>
      </c>
      <c r="G22" s="221">
        <v>-172948.8332569873</v>
      </c>
      <c r="H22" s="88">
        <f>SUM(F22:G22)</f>
        <v>-5743588.5892382963</v>
      </c>
      <c r="I22" s="221">
        <v>1783372.0840898198</v>
      </c>
      <c r="J22" s="219">
        <f>H22+I22</f>
        <v>-3960216.5051484765</v>
      </c>
      <c r="K22" s="222">
        <v>-711840</v>
      </c>
      <c r="L22" s="248">
        <f>J22+K22</f>
        <v>-4672056.505148476</v>
      </c>
      <c r="M22" s="219">
        <v>-148030.12960000004</v>
      </c>
      <c r="N22" s="219">
        <f>SUM(L22:M22)</f>
        <v>-4820086.6347484756</v>
      </c>
      <c r="O22" s="248">
        <f>L22/C22</f>
        <v>-507.22576323401108</v>
      </c>
      <c r="P22" s="219">
        <f>N22/C22</f>
        <v>-523.29677936689563</v>
      </c>
      <c r="Q22" s="251">
        <v>4</v>
      </c>
      <c r="R22" s="251">
        <v>4</v>
      </c>
      <c r="S22" s="152"/>
      <c r="T22" s="270">
        <f>L22-AI22</f>
        <v>-716552.91472754627</v>
      </c>
      <c r="U22" s="271">
        <f>-T22/AI22</f>
        <v>-0.18115339762624091</v>
      </c>
      <c r="V22" s="272">
        <f>O22-AJ22</f>
        <v>-83.452076666523453</v>
      </c>
      <c r="W22" s="198"/>
      <c r="X22" s="215">
        <v>51</v>
      </c>
      <c r="Y22" s="216" t="s">
        <v>53</v>
      </c>
      <c r="Z22" s="217">
        <v>9334</v>
      </c>
      <c r="AA22" s="250">
        <f>AC22-AB22</f>
        <v>3697766.5957735535</v>
      </c>
      <c r="AB22" s="250">
        <v>-8438161.2367145177</v>
      </c>
      <c r="AC22" s="88">
        <v>-4740394.6409409642</v>
      </c>
      <c r="AD22" s="221">
        <v>-161278</v>
      </c>
      <c r="AE22" s="227">
        <f>SUM(AC22:AD22)</f>
        <v>-4901672.6409409642</v>
      </c>
      <c r="AF22" s="217">
        <v>1803744.0505200343</v>
      </c>
      <c r="AG22" s="219">
        <f>SUM(AE22:AF22)</f>
        <v>-3097928.5904209297</v>
      </c>
      <c r="AH22" s="222">
        <v>-857575</v>
      </c>
      <c r="AI22" s="248">
        <f>SUM(AG22:AH22)</f>
        <v>-3955503.5904209297</v>
      </c>
      <c r="AJ22" s="223">
        <f>AI22/Z22</f>
        <v>-423.77368656748763</v>
      </c>
    </row>
    <row r="23" spans="1:36">
      <c r="A23" s="215">
        <v>52</v>
      </c>
      <c r="B23" s="216" t="s">
        <v>54</v>
      </c>
      <c r="C23" s="221">
        <v>2346</v>
      </c>
      <c r="D23" s="249">
        <f>F23-E23</f>
        <v>1070175.7587854732</v>
      </c>
      <c r="E23" s="250">
        <v>452556.03637680272</v>
      </c>
      <c r="F23" s="221">
        <v>1522731.7951622759</v>
      </c>
      <c r="G23" s="221">
        <v>1220596.9903446012</v>
      </c>
      <c r="H23" s="88">
        <f>SUM(F23:G23)</f>
        <v>2743328.7855068771</v>
      </c>
      <c r="I23" s="221">
        <v>546078.89423253492</v>
      </c>
      <c r="J23" s="219">
        <f>H23+I23</f>
        <v>3289407.6797394119</v>
      </c>
      <c r="K23" s="222">
        <v>280570</v>
      </c>
      <c r="L23" s="248">
        <f>J23+K23</f>
        <v>3569977.6797394119</v>
      </c>
      <c r="M23" s="219">
        <v>20489.689999999988</v>
      </c>
      <c r="N23" s="219">
        <f>SUM(L23:M23)</f>
        <v>3590467.3697394119</v>
      </c>
      <c r="O23" s="248">
        <f>L23/C23</f>
        <v>1521.7296162572088</v>
      </c>
      <c r="P23" s="219">
        <f>N23/C23</f>
        <v>1530.4634994626649</v>
      </c>
      <c r="Q23" s="251">
        <v>14</v>
      </c>
      <c r="R23" s="251">
        <v>14</v>
      </c>
      <c r="S23" s="152"/>
      <c r="T23" s="270">
        <f>L23-AI23</f>
        <v>-262578.9774067956</v>
      </c>
      <c r="U23" s="271">
        <f>T23/AI23</f>
        <v>-6.8512745119420293E-2</v>
      </c>
      <c r="V23" s="272">
        <f>O23-AJ23</f>
        <v>-72.511921657187031</v>
      </c>
      <c r="W23" s="198"/>
      <c r="X23" s="215">
        <v>52</v>
      </c>
      <c r="Y23" s="216" t="s">
        <v>54</v>
      </c>
      <c r="Z23" s="217">
        <v>2404</v>
      </c>
      <c r="AA23" s="250">
        <f>AC23-AB23</f>
        <v>1098692.1452730829</v>
      </c>
      <c r="AB23" s="250">
        <v>880187.12514081213</v>
      </c>
      <c r="AC23" s="88">
        <v>1978879.2704138951</v>
      </c>
      <c r="AD23" s="221">
        <v>1161901</v>
      </c>
      <c r="AE23" s="227">
        <f>SUM(AC23:AD23)</f>
        <v>3140780.2704138951</v>
      </c>
      <c r="AF23" s="217">
        <v>548990.38673231227</v>
      </c>
      <c r="AG23" s="219">
        <f>SUM(AE23:AF23)</f>
        <v>3689770.6571462075</v>
      </c>
      <c r="AH23" s="222">
        <v>142786</v>
      </c>
      <c r="AI23" s="248">
        <f>SUM(AG23:AH23)</f>
        <v>3832556.6571462075</v>
      </c>
      <c r="AJ23" s="223">
        <f>AI23/Z23</f>
        <v>1594.2415379143958</v>
      </c>
    </row>
    <row r="24" spans="1:36">
      <c r="A24" s="215">
        <v>61</v>
      </c>
      <c r="B24" s="216" t="s">
        <v>55</v>
      </c>
      <c r="C24" s="221">
        <v>16459</v>
      </c>
      <c r="D24" s="249">
        <f>F24-E24</f>
        <v>-950677.19550229853</v>
      </c>
      <c r="E24" s="250">
        <v>1000133.4764554276</v>
      </c>
      <c r="F24" s="221">
        <v>49456.280953129055</v>
      </c>
      <c r="G24" s="221">
        <v>5522321.8735863203</v>
      </c>
      <c r="H24" s="88">
        <f>SUM(F24:G24)</f>
        <v>5571778.1545394491</v>
      </c>
      <c r="I24" s="221">
        <v>3027628.6186531498</v>
      </c>
      <c r="J24" s="219">
        <f>H24+I24</f>
        <v>8599406.7731925994</v>
      </c>
      <c r="K24" s="222">
        <v>1511049</v>
      </c>
      <c r="L24" s="248">
        <f>J24+K24</f>
        <v>10110455.773192599</v>
      </c>
      <c r="M24" s="219">
        <v>221067.9938000004</v>
      </c>
      <c r="N24" s="219">
        <f>SUM(L24:M24)</f>
        <v>10331523.766992601</v>
      </c>
      <c r="O24" s="248">
        <f>L24/C24</f>
        <v>614.28129128091621</v>
      </c>
      <c r="P24" s="219">
        <f>N24/C24</f>
        <v>627.71272659290366</v>
      </c>
      <c r="Q24" s="251">
        <v>5</v>
      </c>
      <c r="R24" s="251">
        <v>5</v>
      </c>
      <c r="S24" s="152"/>
      <c r="T24" s="270">
        <f>L24-AI24</f>
        <v>-2758048.7416979074</v>
      </c>
      <c r="U24" s="271">
        <f>T24/AI24</f>
        <v>-0.21432550600627229</v>
      </c>
      <c r="V24" s="272">
        <f>O24-AJ24</f>
        <v>-162.19276380208066</v>
      </c>
      <c r="W24" s="198"/>
      <c r="X24" s="215">
        <v>61</v>
      </c>
      <c r="Y24" s="216" t="s">
        <v>55</v>
      </c>
      <c r="Z24" s="217">
        <v>16573</v>
      </c>
      <c r="AA24" s="250">
        <f>AC24-AB24</f>
        <v>-749511.7907794239</v>
      </c>
      <c r="AB24" s="250">
        <v>3329597.5642400011</v>
      </c>
      <c r="AC24" s="88">
        <v>2580085.7734605772</v>
      </c>
      <c r="AD24" s="221">
        <v>5988693</v>
      </c>
      <c r="AE24" s="227">
        <f>SUM(AC24:AD24)</f>
        <v>8568778.7734605782</v>
      </c>
      <c r="AF24" s="217">
        <v>3033193.7414299296</v>
      </c>
      <c r="AG24" s="219">
        <f>SUM(AE24:AF24)</f>
        <v>11601972.514890507</v>
      </c>
      <c r="AH24" s="222">
        <v>1266532</v>
      </c>
      <c r="AI24" s="248">
        <f>SUM(AG24:AH24)</f>
        <v>12868504.514890507</v>
      </c>
      <c r="AJ24" s="223">
        <f>AI24/Z24</f>
        <v>776.47405508299687</v>
      </c>
    </row>
    <row r="25" spans="1:36">
      <c r="A25" s="215">
        <v>69</v>
      </c>
      <c r="B25" s="216" t="s">
        <v>56</v>
      </c>
      <c r="C25" s="221">
        <v>6687</v>
      </c>
      <c r="D25" s="249">
        <f>F25-E25</f>
        <v>3572340.4310273905</v>
      </c>
      <c r="E25" s="250">
        <v>-4055219.0788911092</v>
      </c>
      <c r="F25" s="221">
        <v>-482878.64786371868</v>
      </c>
      <c r="G25" s="221">
        <v>3728067.2994639766</v>
      </c>
      <c r="H25" s="88">
        <f>SUM(F25:G25)</f>
        <v>3245188.651600258</v>
      </c>
      <c r="I25" s="221">
        <v>1360710.0577640531</v>
      </c>
      <c r="J25" s="219">
        <f>H25+I25</f>
        <v>4605898.7093643108</v>
      </c>
      <c r="K25" s="222">
        <v>476820</v>
      </c>
      <c r="L25" s="248">
        <f>J25+K25</f>
        <v>5082718.7093643108</v>
      </c>
      <c r="M25" s="219">
        <v>71603.585900000005</v>
      </c>
      <c r="N25" s="219">
        <f>SUM(L25:M25)</f>
        <v>5154322.2952643111</v>
      </c>
      <c r="O25" s="248">
        <f>L25/C25</f>
        <v>760.08953332799626</v>
      </c>
      <c r="P25" s="219">
        <f>N25/C25</f>
        <v>770.79741218249012</v>
      </c>
      <c r="Q25" s="251">
        <v>17</v>
      </c>
      <c r="R25" s="251">
        <v>17</v>
      </c>
      <c r="S25" s="152"/>
      <c r="T25" s="270">
        <f>L25-AI25</f>
        <v>-1365146.8814540757</v>
      </c>
      <c r="U25" s="271">
        <f>T25/AI25</f>
        <v>-0.21172074110819147</v>
      </c>
      <c r="V25" s="272">
        <f>O25-AJ25</f>
        <v>-187.84718981495973</v>
      </c>
      <c r="W25" s="198"/>
      <c r="X25" s="215">
        <v>69</v>
      </c>
      <c r="Y25" s="216" t="s">
        <v>56</v>
      </c>
      <c r="Z25" s="217">
        <v>6802</v>
      </c>
      <c r="AA25" s="250">
        <f>AC25-AB25</f>
        <v>3757882.1625927128</v>
      </c>
      <c r="AB25" s="250">
        <v>-2964939.5075709298</v>
      </c>
      <c r="AC25" s="88">
        <v>792942.65502178296</v>
      </c>
      <c r="AD25" s="221">
        <v>3717894</v>
      </c>
      <c r="AE25" s="227">
        <f>SUM(AC25:AD25)</f>
        <v>4510836.655021783</v>
      </c>
      <c r="AF25" s="217">
        <v>1358836.9357966033</v>
      </c>
      <c r="AG25" s="219">
        <f>SUM(AE25:AF25)</f>
        <v>5869673.5908183865</v>
      </c>
      <c r="AH25" s="222">
        <v>578192</v>
      </c>
      <c r="AI25" s="248">
        <f>SUM(AG25:AH25)</f>
        <v>6447865.5908183865</v>
      </c>
      <c r="AJ25" s="223">
        <f>AI25/Z25</f>
        <v>947.936723142956</v>
      </c>
    </row>
    <row r="26" spans="1:36">
      <c r="A26" s="215">
        <v>71</v>
      </c>
      <c r="B26" s="216" t="s">
        <v>57</v>
      </c>
      <c r="C26" s="221">
        <v>6591</v>
      </c>
      <c r="D26" s="249">
        <f>F26-E26</f>
        <v>4834041.9889839543</v>
      </c>
      <c r="E26" s="250">
        <v>-1456164.491039247</v>
      </c>
      <c r="F26" s="221">
        <v>3377877.4979447071</v>
      </c>
      <c r="G26" s="221">
        <v>3898124.8037349805</v>
      </c>
      <c r="H26" s="88">
        <f>SUM(F26:G26)</f>
        <v>7276002.3016796876</v>
      </c>
      <c r="I26" s="221">
        <v>1382873.4984998675</v>
      </c>
      <c r="J26" s="219">
        <f>H26+I26</f>
        <v>8658875.800179556</v>
      </c>
      <c r="K26" s="222">
        <v>624708</v>
      </c>
      <c r="L26" s="248">
        <f>J26+K26</f>
        <v>9283583.800179556</v>
      </c>
      <c r="M26" s="219">
        <v>-75811.853000000003</v>
      </c>
      <c r="N26" s="219">
        <f>SUM(L26:M26)</f>
        <v>9207771.9471795559</v>
      </c>
      <c r="O26" s="248">
        <f>L26/C26</f>
        <v>1408.5243210710903</v>
      </c>
      <c r="P26" s="219">
        <f>N26/C26</f>
        <v>1397.0219916825301</v>
      </c>
      <c r="Q26" s="251">
        <v>17</v>
      </c>
      <c r="R26" s="251">
        <v>17</v>
      </c>
      <c r="S26" s="152"/>
      <c r="T26" s="270">
        <f>L26-AI26</f>
        <v>-1161296.234511923</v>
      </c>
      <c r="U26" s="271">
        <f>T26/AI26</f>
        <v>-0.1111833003974014</v>
      </c>
      <c r="V26" s="272">
        <f>O26-AJ26</f>
        <v>-170.92222885957335</v>
      </c>
      <c r="W26" s="198"/>
      <c r="X26" s="215">
        <v>71</v>
      </c>
      <c r="Y26" s="216" t="s">
        <v>57</v>
      </c>
      <c r="Z26" s="217">
        <v>6613</v>
      </c>
      <c r="AA26" s="250">
        <f>AC26-AB26</f>
        <v>4904191.3643422229</v>
      </c>
      <c r="AB26" s="250">
        <v>-454579.84814726538</v>
      </c>
      <c r="AC26" s="88">
        <v>4449611.5161949573</v>
      </c>
      <c r="AD26" s="221">
        <v>3923936</v>
      </c>
      <c r="AE26" s="227">
        <f>SUM(AC26:AD26)</f>
        <v>8373547.5161949573</v>
      </c>
      <c r="AF26" s="217">
        <v>1381039.5184965217</v>
      </c>
      <c r="AG26" s="219">
        <f>SUM(AE26:AF26)</f>
        <v>9754587.0346914791</v>
      </c>
      <c r="AH26" s="222">
        <v>690293</v>
      </c>
      <c r="AI26" s="248">
        <f>SUM(AG26:AH26)</f>
        <v>10444880.034691479</v>
      </c>
      <c r="AJ26" s="223">
        <f>AI26/Z26</f>
        <v>1579.4465499306637</v>
      </c>
    </row>
    <row r="27" spans="1:36">
      <c r="A27" s="215">
        <v>72</v>
      </c>
      <c r="B27" s="216" t="s">
        <v>58</v>
      </c>
      <c r="C27" s="221">
        <v>960</v>
      </c>
      <c r="D27" s="249">
        <f>F27-E27</f>
        <v>1296247.9807062638</v>
      </c>
      <c r="E27" s="250">
        <v>-296681.3823895391</v>
      </c>
      <c r="F27" s="221">
        <v>999566.59831672464</v>
      </c>
      <c r="G27" s="221">
        <v>296991.75196522468</v>
      </c>
      <c r="H27" s="88">
        <f>SUM(F27:G27)</f>
        <v>1296558.3502819494</v>
      </c>
      <c r="I27" s="221">
        <v>170637.816848054</v>
      </c>
      <c r="J27" s="219">
        <f>H27+I27</f>
        <v>1467196.1671300035</v>
      </c>
      <c r="K27" s="222">
        <v>-252685</v>
      </c>
      <c r="L27" s="248">
        <f>J27+K27</f>
        <v>1214511.1671300035</v>
      </c>
      <c r="M27" s="219">
        <v>4728.3900000000012</v>
      </c>
      <c r="N27" s="219">
        <f>SUM(L27:M27)</f>
        <v>1219239.5571300033</v>
      </c>
      <c r="O27" s="248">
        <f>L27/C27</f>
        <v>1265.1157990937536</v>
      </c>
      <c r="P27" s="219">
        <f>N27/C27</f>
        <v>1270.0412053437535</v>
      </c>
      <c r="Q27" s="251">
        <v>17</v>
      </c>
      <c r="R27" s="251">
        <v>17</v>
      </c>
      <c r="S27" s="152"/>
      <c r="T27" s="270">
        <f>L27-AI27</f>
        <v>-287744.45143351518</v>
      </c>
      <c r="U27" s="271">
        <f>T27/AI27</f>
        <v>-0.19154160442326129</v>
      </c>
      <c r="V27" s="272">
        <f>O27-AJ27</f>
        <v>-316.20590465731857</v>
      </c>
      <c r="W27" s="198"/>
      <c r="X27" s="215">
        <v>72</v>
      </c>
      <c r="Y27" s="216" t="s">
        <v>58</v>
      </c>
      <c r="Z27" s="217">
        <v>950</v>
      </c>
      <c r="AA27" s="250">
        <f>AC27-AB27</f>
        <v>1260901.5847557499</v>
      </c>
      <c r="AB27" s="250">
        <v>1610.2960934272669</v>
      </c>
      <c r="AC27" s="88">
        <v>1262511.8808491773</v>
      </c>
      <c r="AD27" s="221">
        <v>286639</v>
      </c>
      <c r="AE27" s="227">
        <f>SUM(AC27:AD27)</f>
        <v>1549150.8808491773</v>
      </c>
      <c r="AF27" s="217">
        <v>170460.73771434132</v>
      </c>
      <c r="AG27" s="219">
        <f>SUM(AE27:AF27)</f>
        <v>1719611.6185635186</v>
      </c>
      <c r="AH27" s="222">
        <v>-217356</v>
      </c>
      <c r="AI27" s="248">
        <f>SUM(AG27:AH27)</f>
        <v>1502255.6185635186</v>
      </c>
      <c r="AJ27" s="223">
        <f>AI27/Z27</f>
        <v>1581.3217037510722</v>
      </c>
    </row>
    <row r="28" spans="1:36">
      <c r="A28" s="215">
        <v>74</v>
      </c>
      <c r="B28" s="216" t="s">
        <v>59</v>
      </c>
      <c r="C28" s="221">
        <v>1052</v>
      </c>
      <c r="D28" s="249">
        <f>F28-E28</f>
        <v>520359.09789947094</v>
      </c>
      <c r="E28" s="250">
        <v>202992.68233395412</v>
      </c>
      <c r="F28" s="221">
        <v>723351.78023342509</v>
      </c>
      <c r="G28" s="221">
        <v>517380.09010282316</v>
      </c>
      <c r="H28" s="88">
        <f>SUM(F28:G28)</f>
        <v>1240731.8703362483</v>
      </c>
      <c r="I28" s="221">
        <v>287820.22960673127</v>
      </c>
      <c r="J28" s="219">
        <f>H28+I28</f>
        <v>1528552.0999429796</v>
      </c>
      <c r="K28" s="222">
        <v>-301495</v>
      </c>
      <c r="L28" s="248">
        <f>J28+K28</f>
        <v>1227057.0999429796</v>
      </c>
      <c r="M28" s="219">
        <v>52012.289999999994</v>
      </c>
      <c r="N28" s="219">
        <f>SUM(L28:M28)</f>
        <v>1279069.3899429797</v>
      </c>
      <c r="O28" s="248">
        <f>L28/C28</f>
        <v>1166.4040873982697</v>
      </c>
      <c r="P28" s="219">
        <f>N28/C28</f>
        <v>1215.8454277024521</v>
      </c>
      <c r="Q28" s="251">
        <v>16</v>
      </c>
      <c r="R28" s="251">
        <v>16</v>
      </c>
      <c r="S28" s="152"/>
      <c r="T28" s="270">
        <f>L28-AI28</f>
        <v>94659.409951779991</v>
      </c>
      <c r="U28" s="271">
        <f>T28/AI28</f>
        <v>8.3592019648605631E-2</v>
      </c>
      <c r="V28" s="272">
        <f>O28-AJ28</f>
        <v>120.79218528266529</v>
      </c>
      <c r="W28" s="198"/>
      <c r="X28" s="215">
        <v>74</v>
      </c>
      <c r="Y28" s="216" t="s">
        <v>59</v>
      </c>
      <c r="Z28" s="217">
        <v>1083</v>
      </c>
      <c r="AA28" s="250">
        <f>AC28-AB28</f>
        <v>534662.94408808695</v>
      </c>
      <c r="AB28" s="250">
        <v>153031.37315005303</v>
      </c>
      <c r="AC28" s="88">
        <v>687694.31723813992</v>
      </c>
      <c r="AD28" s="221">
        <v>462783</v>
      </c>
      <c r="AE28" s="227">
        <f>SUM(AC28:AD28)</f>
        <v>1150477.3172381399</v>
      </c>
      <c r="AF28" s="217">
        <v>286522.37275305967</v>
      </c>
      <c r="AG28" s="219">
        <f>SUM(AE28:AF28)</f>
        <v>1436999.6899911996</v>
      </c>
      <c r="AH28" s="222">
        <v>-304602</v>
      </c>
      <c r="AI28" s="248">
        <f>SUM(AG28:AH28)</f>
        <v>1132397.6899911996</v>
      </c>
      <c r="AJ28" s="223">
        <f>AI28/Z28</f>
        <v>1045.6119021156044</v>
      </c>
    </row>
    <row r="29" spans="1:36">
      <c r="A29" s="215">
        <v>75</v>
      </c>
      <c r="B29" s="216" t="s">
        <v>60</v>
      </c>
      <c r="C29" s="221">
        <v>19549</v>
      </c>
      <c r="D29" s="249">
        <f>F29-E29</f>
        <v>1765094.642302135</v>
      </c>
      <c r="E29" s="250">
        <v>-5943569.8188364441</v>
      </c>
      <c r="F29" s="221">
        <v>-4178475.1765343091</v>
      </c>
      <c r="G29" s="221">
        <v>-475828.35206105874</v>
      </c>
      <c r="H29" s="88">
        <f>SUM(F29:G29)</f>
        <v>-4654303.5285953674</v>
      </c>
      <c r="I29" s="221">
        <v>3174876.1896728883</v>
      </c>
      <c r="J29" s="219">
        <f>H29+I29</f>
        <v>-1479427.3389224792</v>
      </c>
      <c r="K29" s="222">
        <v>-1752472</v>
      </c>
      <c r="L29" s="248">
        <f>J29+K29</f>
        <v>-3231899.3389224792</v>
      </c>
      <c r="M29" s="219">
        <v>-21556.730009999999</v>
      </c>
      <c r="N29" s="219">
        <f>SUM(L29:M29)</f>
        <v>-3253456.0689324792</v>
      </c>
      <c r="O29" s="248">
        <f>L29/C29</f>
        <v>-165.32300060987669</v>
      </c>
      <c r="P29" s="219">
        <f>N29/C29</f>
        <v>-166.42570305041073</v>
      </c>
      <c r="Q29" s="251">
        <v>8</v>
      </c>
      <c r="R29" s="251">
        <v>8</v>
      </c>
      <c r="S29" s="152"/>
      <c r="T29" s="270">
        <f>L29-AI29</f>
        <v>-5745705.6763794003</v>
      </c>
      <c r="U29" s="271">
        <f>T29/AI29</f>
        <v>-2.2856596352573497</v>
      </c>
      <c r="V29" s="272">
        <f>O29-AJ29</f>
        <v>-292.91442977731759</v>
      </c>
      <c r="W29" s="198"/>
      <c r="X29" s="215">
        <v>75</v>
      </c>
      <c r="Y29" s="216" t="s">
        <v>60</v>
      </c>
      <c r="Z29" s="217">
        <v>19702</v>
      </c>
      <c r="AA29" s="250">
        <f>AC29-AB29</f>
        <v>1218657.9711728659</v>
      </c>
      <c r="AB29" s="250">
        <v>-27787.989562006667</v>
      </c>
      <c r="AC29" s="88">
        <v>1190869.9816108593</v>
      </c>
      <c r="AD29" s="221">
        <v>-171272</v>
      </c>
      <c r="AE29" s="227">
        <f>SUM(AC29:AD29)</f>
        <v>1019597.9816108593</v>
      </c>
      <c r="AF29" s="217">
        <v>3237145.3558460623</v>
      </c>
      <c r="AG29" s="219">
        <f>SUM(AE29:AF29)</f>
        <v>4256743.3374569211</v>
      </c>
      <c r="AH29" s="222">
        <v>-1742937</v>
      </c>
      <c r="AI29" s="248">
        <f>SUM(AG29:AH29)</f>
        <v>2513806.3374569211</v>
      </c>
      <c r="AJ29" s="223">
        <f>AI29/Z29</f>
        <v>127.59142916744092</v>
      </c>
    </row>
    <row r="30" spans="1:36">
      <c r="A30" s="215">
        <v>77</v>
      </c>
      <c r="B30" s="216" t="s">
        <v>61</v>
      </c>
      <c r="C30" s="221">
        <v>4601</v>
      </c>
      <c r="D30" s="249">
        <f>F30-E30</f>
        <v>901082.82508965954</v>
      </c>
      <c r="E30" s="250">
        <v>-891438.73318735743</v>
      </c>
      <c r="F30" s="221">
        <v>9644.0919023021124</v>
      </c>
      <c r="G30" s="221">
        <v>2664698.4176582657</v>
      </c>
      <c r="H30" s="88">
        <f>SUM(F30:G30)</f>
        <v>2674342.5095605678</v>
      </c>
      <c r="I30" s="221">
        <v>1047105.7362009127</v>
      </c>
      <c r="J30" s="219">
        <f>H30+I30</f>
        <v>3721448.2457614806</v>
      </c>
      <c r="K30" s="222">
        <v>188101</v>
      </c>
      <c r="L30" s="248">
        <f>J30+K30</f>
        <v>3909549.2457614806</v>
      </c>
      <c r="M30" s="219">
        <v>49663.856300000014</v>
      </c>
      <c r="N30" s="219">
        <f>SUM(L30:M30)</f>
        <v>3959213.1020614807</v>
      </c>
      <c r="O30" s="248">
        <f>L30/C30</f>
        <v>849.71728879840919</v>
      </c>
      <c r="P30" s="219">
        <f>N30/C30</f>
        <v>860.51143274537731</v>
      </c>
      <c r="Q30" s="251">
        <v>13</v>
      </c>
      <c r="R30" s="251">
        <v>13</v>
      </c>
      <c r="S30" s="152"/>
      <c r="T30" s="270">
        <f>L30-AI30</f>
        <v>-1103446.1277404516</v>
      </c>
      <c r="U30" s="271">
        <f>T30/AI30</f>
        <v>-0.22011712469816549</v>
      </c>
      <c r="V30" s="272">
        <f>O30-AJ30</f>
        <v>-220.74937220990444</v>
      </c>
      <c r="W30" s="198"/>
      <c r="X30" s="215">
        <v>77</v>
      </c>
      <c r="Y30" s="216" t="s">
        <v>61</v>
      </c>
      <c r="Z30" s="217">
        <v>4683</v>
      </c>
      <c r="AA30" s="250">
        <f>AC30-AB30</f>
        <v>986540.08678948309</v>
      </c>
      <c r="AB30" s="250">
        <v>106734.97638430251</v>
      </c>
      <c r="AC30" s="88">
        <v>1093275.0631737856</v>
      </c>
      <c r="AD30" s="221">
        <v>2693102</v>
      </c>
      <c r="AE30" s="227">
        <f>SUM(AC30:AD30)</f>
        <v>3786377.0631737858</v>
      </c>
      <c r="AF30" s="217">
        <v>1062975.310328146</v>
      </c>
      <c r="AG30" s="219">
        <f>SUM(AE30:AF30)</f>
        <v>4849352.3735019322</v>
      </c>
      <c r="AH30" s="222">
        <v>163643</v>
      </c>
      <c r="AI30" s="248">
        <f>SUM(AG30:AH30)</f>
        <v>5012995.3735019322</v>
      </c>
      <c r="AJ30" s="223">
        <f>AI30/Z30</f>
        <v>1070.4666610083136</v>
      </c>
    </row>
    <row r="31" spans="1:36">
      <c r="A31" s="215">
        <v>78</v>
      </c>
      <c r="B31" s="216" t="s">
        <v>62</v>
      </c>
      <c r="C31" s="221">
        <v>7832</v>
      </c>
      <c r="D31" s="249">
        <f>F31-E31</f>
        <v>1179763.6323911683</v>
      </c>
      <c r="E31" s="250">
        <v>-3414285.9253690741</v>
      </c>
      <c r="F31" s="221">
        <v>-2234522.2929779058</v>
      </c>
      <c r="G31" s="221">
        <v>-107199.07430915257</v>
      </c>
      <c r="H31" s="88">
        <f>SUM(F31:G31)</f>
        <v>-2341721.3672870584</v>
      </c>
      <c r="I31" s="221">
        <v>1242815.293543437</v>
      </c>
      <c r="J31" s="219">
        <f>H31+I31</f>
        <v>-1098906.0737436214</v>
      </c>
      <c r="K31" s="222">
        <v>-442953</v>
      </c>
      <c r="L31" s="248">
        <f>J31+K31</f>
        <v>-1541859.0737436214</v>
      </c>
      <c r="M31" s="219">
        <v>8432.2954999999783</v>
      </c>
      <c r="N31" s="219">
        <f>SUM(L31:M31)</f>
        <v>-1533426.7782436213</v>
      </c>
      <c r="O31" s="248">
        <f>L31/C31</f>
        <v>-196.86658244938985</v>
      </c>
      <c r="P31" s="219">
        <f>N31/C31</f>
        <v>-195.78993593508955</v>
      </c>
      <c r="Q31" s="251">
        <v>1</v>
      </c>
      <c r="R31" s="252">
        <v>33</v>
      </c>
      <c r="S31" s="199"/>
      <c r="T31" s="270">
        <f>L31-AI31</f>
        <v>-1612048.4351012739</v>
      </c>
      <c r="U31" s="271">
        <f>T31/AI31</f>
        <v>-22.967133535907518</v>
      </c>
      <c r="V31" s="272">
        <f>O31-AJ31</f>
        <v>-205.66334411847777</v>
      </c>
      <c r="W31" s="198"/>
      <c r="X31" s="215">
        <v>78</v>
      </c>
      <c r="Y31" s="216" t="s">
        <v>62</v>
      </c>
      <c r="Z31" s="217">
        <v>7979</v>
      </c>
      <c r="AA31" s="250">
        <f>AC31-AB31</f>
        <v>1156190.8035636796</v>
      </c>
      <c r="AB31" s="250">
        <v>-1890660.7065290976</v>
      </c>
      <c r="AC31" s="88">
        <v>-734469.90296541806</v>
      </c>
      <c r="AD31" s="221">
        <v>-53171</v>
      </c>
      <c r="AE31" s="227">
        <f>SUM(AC31:AD31)</f>
        <v>-787640.90296541806</v>
      </c>
      <c r="AF31" s="217">
        <v>1250756.2643230706</v>
      </c>
      <c r="AG31" s="219">
        <f>SUM(AE31:AF31)</f>
        <v>463115.36135765258</v>
      </c>
      <c r="AH31" s="222">
        <v>-392926</v>
      </c>
      <c r="AI31" s="248">
        <f>SUM(AG31:AH31)</f>
        <v>70189.361357652582</v>
      </c>
      <c r="AJ31" s="223">
        <f>AI31/Z31</f>
        <v>8.7967616690879282</v>
      </c>
    </row>
    <row r="32" spans="1:36">
      <c r="A32" s="215">
        <v>79</v>
      </c>
      <c r="B32" s="216" t="s">
        <v>63</v>
      </c>
      <c r="C32" s="221">
        <v>6753</v>
      </c>
      <c r="D32" s="249">
        <f>F32-E32</f>
        <v>383382.88136465102</v>
      </c>
      <c r="E32" s="250">
        <v>-2313582.3322394784</v>
      </c>
      <c r="F32" s="221">
        <v>-1930199.4508748273</v>
      </c>
      <c r="G32" s="221">
        <v>-435753.11137453606</v>
      </c>
      <c r="H32" s="88">
        <f>SUM(F32:G32)</f>
        <v>-2365952.5622493634</v>
      </c>
      <c r="I32" s="221">
        <v>1064230.3536242272</v>
      </c>
      <c r="J32" s="219">
        <f>H32+I32</f>
        <v>-1301722.2086251362</v>
      </c>
      <c r="K32" s="222">
        <v>-301196</v>
      </c>
      <c r="L32" s="248">
        <f>J32+K32</f>
        <v>-1602918.2086251362</v>
      </c>
      <c r="M32" s="219">
        <v>-56898.293000000034</v>
      </c>
      <c r="N32" s="219">
        <f>SUM(L32:M32)</f>
        <v>-1659816.5016251362</v>
      </c>
      <c r="O32" s="248">
        <f>L32/C32</f>
        <v>-237.36386918778857</v>
      </c>
      <c r="P32" s="219">
        <f>N32/C32</f>
        <v>-245.78950120318913</v>
      </c>
      <c r="Q32" s="251">
        <v>4</v>
      </c>
      <c r="R32" s="251">
        <v>4</v>
      </c>
      <c r="S32" s="152"/>
      <c r="T32" s="270">
        <f>L32-AI32</f>
        <v>-428664.69128510659</v>
      </c>
      <c r="U32" s="271">
        <f>-T32/AI32</f>
        <v>-0.36505293359149271</v>
      </c>
      <c r="V32" s="272">
        <f>O32-AJ32</f>
        <v>-64.297764937231506</v>
      </c>
      <c r="W32" s="198"/>
      <c r="X32" s="215">
        <v>79</v>
      </c>
      <c r="Y32" s="216" t="s">
        <v>63</v>
      </c>
      <c r="Z32" s="217">
        <v>6785</v>
      </c>
      <c r="AA32" s="250">
        <f>AC32-AB32</f>
        <v>324899.93340876861</v>
      </c>
      <c r="AB32" s="250">
        <v>-1703487.1500767183</v>
      </c>
      <c r="AC32" s="88">
        <v>-1378587.2166679497</v>
      </c>
      <c r="AD32" s="221">
        <v>-482306</v>
      </c>
      <c r="AE32" s="227">
        <f>SUM(AC32:AD32)</f>
        <v>-1860893.2166679497</v>
      </c>
      <c r="AF32" s="217">
        <v>1086400.6993279201</v>
      </c>
      <c r="AG32" s="219">
        <f>SUM(AE32:AF32)</f>
        <v>-774492.51734002959</v>
      </c>
      <c r="AH32" s="222">
        <v>-399761</v>
      </c>
      <c r="AI32" s="248">
        <f>SUM(AG32:AH32)</f>
        <v>-1174253.5173400296</v>
      </c>
      <c r="AJ32" s="223">
        <f>AI32/Z32</f>
        <v>-173.06610425055706</v>
      </c>
    </row>
    <row r="33" spans="1:36">
      <c r="A33" s="215">
        <v>81</v>
      </c>
      <c r="B33" s="216" t="s">
        <v>64</v>
      </c>
      <c r="C33" s="221">
        <v>2574</v>
      </c>
      <c r="D33" s="249">
        <f>F33-E33</f>
        <v>-293445.52762952284</v>
      </c>
      <c r="E33" s="250">
        <v>-208528.74978938416</v>
      </c>
      <c r="F33" s="221">
        <v>-501974.27741890703</v>
      </c>
      <c r="G33" s="221">
        <v>578984.87792434893</v>
      </c>
      <c r="H33" s="88">
        <f>SUM(F33:G33)</f>
        <v>77010.600505441893</v>
      </c>
      <c r="I33" s="221">
        <v>620103.63561888481</v>
      </c>
      <c r="J33" s="219">
        <f>H33+I33</f>
        <v>697114.23612432671</v>
      </c>
      <c r="K33" s="222">
        <v>-754784</v>
      </c>
      <c r="L33" s="248">
        <f>J33+K33</f>
        <v>-57669.763875673292</v>
      </c>
      <c r="M33" s="219">
        <v>-168645.91000000003</v>
      </c>
      <c r="N33" s="219">
        <f>SUM(L33:M33)</f>
        <v>-226315.67387567332</v>
      </c>
      <c r="O33" s="248">
        <f>L33/C33</f>
        <v>-22.404725670424746</v>
      </c>
      <c r="P33" s="219">
        <f>N33/C33</f>
        <v>-87.923727224426315</v>
      </c>
      <c r="Q33" s="251">
        <v>7</v>
      </c>
      <c r="R33" s="251">
        <v>7</v>
      </c>
      <c r="S33" s="152"/>
      <c r="T33" s="270">
        <f>L33-AI33</f>
        <v>-755929.72166204522</v>
      </c>
      <c r="U33" s="271">
        <f>T33/AI33</f>
        <v>-1.0825906787759938</v>
      </c>
      <c r="V33" s="272">
        <f>O33-AJ33</f>
        <v>-288.81447682890314</v>
      </c>
      <c r="W33" s="198"/>
      <c r="X33" s="215">
        <v>81</v>
      </c>
      <c r="Y33" s="216" t="s">
        <v>64</v>
      </c>
      <c r="Z33" s="217">
        <v>2621</v>
      </c>
      <c r="AA33" s="250">
        <f>AC33-AB33</f>
        <v>-210568.11159533483</v>
      </c>
      <c r="AB33" s="250">
        <v>702770.11882665777</v>
      </c>
      <c r="AC33" s="88">
        <v>492202.00723132293</v>
      </c>
      <c r="AD33" s="221">
        <v>266278</v>
      </c>
      <c r="AE33" s="227">
        <f>SUM(AC33:AD33)</f>
        <v>758480.00723132293</v>
      </c>
      <c r="AF33" s="217">
        <v>628569.95055504888</v>
      </c>
      <c r="AG33" s="219">
        <f>SUM(AE33:AF33)</f>
        <v>1387049.9577863719</v>
      </c>
      <c r="AH33" s="222">
        <v>-688790</v>
      </c>
      <c r="AI33" s="248">
        <f>SUM(AG33:AH33)</f>
        <v>698259.95778637193</v>
      </c>
      <c r="AJ33" s="223">
        <f>AI33/Z33</f>
        <v>266.4097511584784</v>
      </c>
    </row>
    <row r="34" spans="1:36">
      <c r="A34" s="215">
        <v>82</v>
      </c>
      <c r="B34" s="216" t="s">
        <v>65</v>
      </c>
      <c r="C34" s="221">
        <v>9359</v>
      </c>
      <c r="D34" s="249">
        <f>F34-E34</f>
        <v>3029455.7728198413</v>
      </c>
      <c r="E34" s="250">
        <v>-372446.95524971554</v>
      </c>
      <c r="F34" s="221">
        <v>2657008.8175701257</v>
      </c>
      <c r="G34" s="221">
        <v>1941876.0120621289</v>
      </c>
      <c r="H34" s="88">
        <f>SUM(F34:G34)</f>
        <v>4598884.8296322543</v>
      </c>
      <c r="I34" s="221">
        <v>1389353.3398513854</v>
      </c>
      <c r="J34" s="219">
        <f>H34+I34</f>
        <v>5988238.1694836393</v>
      </c>
      <c r="K34" s="222">
        <v>-2081262</v>
      </c>
      <c r="L34" s="248">
        <f>J34+K34</f>
        <v>3906976.1694836393</v>
      </c>
      <c r="M34" s="219">
        <v>132284.59089999995</v>
      </c>
      <c r="N34" s="219">
        <f>SUM(L34:M34)</f>
        <v>4039260.7603836395</v>
      </c>
      <c r="O34" s="248">
        <f>L34/C34</f>
        <v>417.45658398158344</v>
      </c>
      <c r="P34" s="219">
        <f>N34/C34</f>
        <v>431.59106318876371</v>
      </c>
      <c r="Q34" s="251">
        <v>5</v>
      </c>
      <c r="R34" s="251">
        <v>5</v>
      </c>
      <c r="S34" s="152"/>
      <c r="T34" s="270">
        <f>L34-AI34</f>
        <v>-1625670.7072904548</v>
      </c>
      <c r="U34" s="271">
        <f>T34/AI34</f>
        <v>-0.29383236333317742</v>
      </c>
      <c r="V34" s="272">
        <f>O34-AJ34</f>
        <v>-170.80996325649141</v>
      </c>
      <c r="W34" s="198"/>
      <c r="X34" s="215">
        <v>82</v>
      </c>
      <c r="Y34" s="216" t="s">
        <v>65</v>
      </c>
      <c r="Z34" s="217">
        <v>9405</v>
      </c>
      <c r="AA34" s="250">
        <f>AC34-AB34</f>
        <v>3446443.4015075401</v>
      </c>
      <c r="AB34" s="250">
        <v>446467.92417396838</v>
      </c>
      <c r="AC34" s="88">
        <v>3892911.3256815085</v>
      </c>
      <c r="AD34" s="221">
        <v>2303150</v>
      </c>
      <c r="AE34" s="227">
        <f>SUM(AC34:AD34)</f>
        <v>6196061.3256815085</v>
      </c>
      <c r="AF34" s="217">
        <v>1420815.5510925855</v>
      </c>
      <c r="AG34" s="219">
        <f>SUM(AE34:AF34)</f>
        <v>7616876.8767740941</v>
      </c>
      <c r="AH34" s="222">
        <v>-2084230</v>
      </c>
      <c r="AI34" s="248">
        <f>SUM(AG34:AH34)</f>
        <v>5532646.8767740941</v>
      </c>
      <c r="AJ34" s="223">
        <f>AI34/Z34</f>
        <v>588.26654723807485</v>
      </c>
    </row>
    <row r="35" spans="1:36">
      <c r="A35" s="215">
        <v>86</v>
      </c>
      <c r="B35" s="216" t="s">
        <v>66</v>
      </c>
      <c r="C35" s="221">
        <v>8031</v>
      </c>
      <c r="D35" s="249">
        <f>F35-E35</f>
        <v>2651375.2189737288</v>
      </c>
      <c r="E35" s="250">
        <v>-1242153.0743259867</v>
      </c>
      <c r="F35" s="221">
        <v>1409222.1446477422</v>
      </c>
      <c r="G35" s="221">
        <v>2709083.5633251849</v>
      </c>
      <c r="H35" s="88">
        <f>SUM(F35:G35)</f>
        <v>4118305.707972927</v>
      </c>
      <c r="I35" s="221">
        <v>1391697.930258194</v>
      </c>
      <c r="J35" s="219">
        <f>H35+I35</f>
        <v>5510003.638231121</v>
      </c>
      <c r="K35" s="222">
        <v>-1161947</v>
      </c>
      <c r="L35" s="248">
        <f>J35+K35</f>
        <v>4348056.638231121</v>
      </c>
      <c r="M35" s="219">
        <v>-792304.78970000031</v>
      </c>
      <c r="N35" s="219">
        <f>SUM(L35:M35)</f>
        <v>3555751.8485311205</v>
      </c>
      <c r="O35" s="248">
        <f>L35/C35</f>
        <v>541.40911944105608</v>
      </c>
      <c r="P35" s="219">
        <f>N35/C35</f>
        <v>442.75331198245806</v>
      </c>
      <c r="Q35" s="251">
        <v>5</v>
      </c>
      <c r="R35" s="251">
        <v>5</v>
      </c>
      <c r="S35" s="152"/>
      <c r="T35" s="270">
        <f>L35-AI35</f>
        <v>-1929773.381918896</v>
      </c>
      <c r="U35" s="271">
        <f>T35/AI35</f>
        <v>-0.30739497178561415</v>
      </c>
      <c r="V35" s="272">
        <f>O35-AJ35</f>
        <v>-229.53893657638434</v>
      </c>
      <c r="W35" s="198"/>
      <c r="X35" s="215">
        <v>86</v>
      </c>
      <c r="Y35" s="216" t="s">
        <v>66</v>
      </c>
      <c r="Z35" s="217">
        <v>8143</v>
      </c>
      <c r="AA35" s="250">
        <f>AC35-AB35</f>
        <v>3034301.2929535024</v>
      </c>
      <c r="AB35" s="250">
        <v>200834.91589276851</v>
      </c>
      <c r="AC35" s="88">
        <v>3235136.208846271</v>
      </c>
      <c r="AD35" s="221">
        <v>2869047</v>
      </c>
      <c r="AE35" s="227">
        <f>SUM(AC35:AD35)</f>
        <v>6104183.208846271</v>
      </c>
      <c r="AF35" s="217">
        <v>1438485.8113037464</v>
      </c>
      <c r="AG35" s="219">
        <f>SUM(AE35:AF35)</f>
        <v>7542669.020150017</v>
      </c>
      <c r="AH35" s="222">
        <v>-1264839</v>
      </c>
      <c r="AI35" s="248">
        <f>SUM(AG35:AH35)</f>
        <v>6277830.020150017</v>
      </c>
      <c r="AJ35" s="223">
        <f>AI35/Z35</f>
        <v>770.94805601744042</v>
      </c>
    </row>
    <row r="36" spans="1:36">
      <c r="A36" s="215">
        <v>90</v>
      </c>
      <c r="B36" s="216" t="s">
        <v>67</v>
      </c>
      <c r="C36" s="221">
        <v>3061</v>
      </c>
      <c r="D36" s="249">
        <f>F36-E36</f>
        <v>977864.35732732015</v>
      </c>
      <c r="E36" s="250">
        <v>-1685291.0606862167</v>
      </c>
      <c r="F36" s="221">
        <v>-707426.70335889654</v>
      </c>
      <c r="G36" s="221">
        <v>538376.61967507505</v>
      </c>
      <c r="H36" s="88">
        <f>SUM(F36:G36)</f>
        <v>-169050.08368382149</v>
      </c>
      <c r="I36" s="221">
        <v>704029.19670250802</v>
      </c>
      <c r="J36" s="219">
        <f>H36+I36</f>
        <v>534979.11301868653</v>
      </c>
      <c r="K36" s="222">
        <v>-443031</v>
      </c>
      <c r="L36" s="248">
        <f>J36+K36</f>
        <v>91948.113018686534</v>
      </c>
      <c r="M36" s="219">
        <v>-7880.6500000000015</v>
      </c>
      <c r="N36" s="219">
        <f>SUM(L36:M36)</f>
        <v>84067.46301868654</v>
      </c>
      <c r="O36" s="248">
        <f>L36/C36</f>
        <v>30.038586415774759</v>
      </c>
      <c r="P36" s="219">
        <f>N36/C36</f>
        <v>27.46405194991393</v>
      </c>
      <c r="Q36" s="251">
        <v>12</v>
      </c>
      <c r="R36" s="251">
        <v>12</v>
      </c>
      <c r="S36" s="152"/>
      <c r="T36" s="270">
        <f>L36-AI36</f>
        <v>-561830.90435947792</v>
      </c>
      <c r="U36" s="271">
        <f>T36/AI36</f>
        <v>-0.85935903329014129</v>
      </c>
      <c r="V36" s="272">
        <f>O36-AJ36</f>
        <v>-178.43686555430321</v>
      </c>
      <c r="W36" s="198"/>
      <c r="X36" s="215">
        <v>90</v>
      </c>
      <c r="Y36" s="216" t="s">
        <v>67</v>
      </c>
      <c r="Z36" s="217">
        <v>3136</v>
      </c>
      <c r="AA36" s="250">
        <f>AC36-AB36</f>
        <v>957588.56968268019</v>
      </c>
      <c r="AB36" s="250">
        <v>-581141.88176752254</v>
      </c>
      <c r="AC36" s="88">
        <v>376446.68791515764</v>
      </c>
      <c r="AD36" s="221">
        <v>-11569</v>
      </c>
      <c r="AE36" s="227">
        <f>SUM(AC36:AD36)</f>
        <v>364877.68791515764</v>
      </c>
      <c r="AF36" s="217">
        <v>713124.3294630067</v>
      </c>
      <c r="AG36" s="219">
        <f>SUM(AE36:AF36)</f>
        <v>1078002.0173781645</v>
      </c>
      <c r="AH36" s="222">
        <v>-424223</v>
      </c>
      <c r="AI36" s="248">
        <f>SUM(AG36:AH36)</f>
        <v>653779.01737816446</v>
      </c>
      <c r="AJ36" s="223">
        <f>AI36/Z36</f>
        <v>208.47545197007796</v>
      </c>
    </row>
    <row r="37" spans="1:36">
      <c r="A37" s="215">
        <v>91</v>
      </c>
      <c r="B37" s="216" t="s">
        <v>68</v>
      </c>
      <c r="C37" s="221">
        <v>664028</v>
      </c>
      <c r="D37" s="249">
        <f>F37-E37</f>
        <v>238075038.16760093</v>
      </c>
      <c r="E37" s="250">
        <v>-10104890.025091212</v>
      </c>
      <c r="F37" s="221">
        <v>227970148.14250973</v>
      </c>
      <c r="G37" s="221">
        <v>-58174880.507060565</v>
      </c>
      <c r="H37" s="88">
        <f>SUM(F37:G37)</f>
        <v>169795267.63544917</v>
      </c>
      <c r="I37" s="221">
        <v>89144112.888305768</v>
      </c>
      <c r="J37" s="219">
        <f>H37+I37</f>
        <v>258939380.52375495</v>
      </c>
      <c r="K37" s="222">
        <v>43311201</v>
      </c>
      <c r="L37" s="248">
        <f>J37+K37</f>
        <v>302250581.52375495</v>
      </c>
      <c r="M37" s="219">
        <v>-96871764.768180057</v>
      </c>
      <c r="N37" s="219">
        <f>SUM(L37:M37)</f>
        <v>205378816.75557488</v>
      </c>
      <c r="O37" s="248">
        <f>L37/C37</f>
        <v>455.17746469087894</v>
      </c>
      <c r="P37" s="219">
        <f>N37/C37</f>
        <v>309.29240447025558</v>
      </c>
      <c r="Q37" s="251">
        <v>1</v>
      </c>
      <c r="R37" s="252">
        <v>31</v>
      </c>
      <c r="S37" s="199"/>
      <c r="T37" s="270">
        <f>L37-AI37</f>
        <v>102040154.25965375</v>
      </c>
      <c r="U37" s="271">
        <f>T37/AI37</f>
        <v>0.5096645347300055</v>
      </c>
      <c r="V37" s="272">
        <f>O37-AJ37</f>
        <v>151.1174770772592</v>
      </c>
      <c r="W37" s="198"/>
      <c r="X37" s="215">
        <v>91</v>
      </c>
      <c r="Y37" s="216" t="s">
        <v>68</v>
      </c>
      <c r="Z37" s="217">
        <v>658457</v>
      </c>
      <c r="AA37" s="250">
        <f>AC37-AB37</f>
        <v>219568156.38826618</v>
      </c>
      <c r="AB37" s="250">
        <v>-83668593.104550749</v>
      </c>
      <c r="AC37" s="88">
        <v>135899563.28371543</v>
      </c>
      <c r="AD37" s="221">
        <v>-60743727</v>
      </c>
      <c r="AE37" s="227">
        <f>SUM(AC37:AD37)</f>
        <v>75155836.283715427</v>
      </c>
      <c r="AF37" s="217">
        <v>88279488.98038578</v>
      </c>
      <c r="AG37" s="219">
        <f>SUM(AE37:AF37)</f>
        <v>163435325.26410121</v>
      </c>
      <c r="AH37" s="222">
        <v>36775102</v>
      </c>
      <c r="AI37" s="248">
        <f>SUM(AG37:AH37)</f>
        <v>200210427.26410121</v>
      </c>
      <c r="AJ37" s="223">
        <f>AI37/Z37</f>
        <v>304.05998761361974</v>
      </c>
    </row>
    <row r="38" spans="1:36">
      <c r="A38" s="215">
        <v>92</v>
      </c>
      <c r="B38" s="216" t="s">
        <v>69</v>
      </c>
      <c r="C38" s="221">
        <v>242819</v>
      </c>
      <c r="D38" s="249">
        <f>F38-E38</f>
        <v>171187781.9916321</v>
      </c>
      <c r="E38" s="250">
        <v>-39921267.369561851</v>
      </c>
      <c r="F38" s="221">
        <v>131266514.62207025</v>
      </c>
      <c r="G38" s="221">
        <v>-4333789.5023266869</v>
      </c>
      <c r="H38" s="88">
        <f>SUM(F38:G38)</f>
        <v>126932725.11974357</v>
      </c>
      <c r="I38" s="221">
        <v>30298277.497694023</v>
      </c>
      <c r="J38" s="219">
        <f>H38+I38</f>
        <v>157231002.6174376</v>
      </c>
      <c r="K38" s="222">
        <v>21910915</v>
      </c>
      <c r="L38" s="248">
        <f>J38+K38</f>
        <v>179141917.6174376</v>
      </c>
      <c r="M38" s="219">
        <v>-6177671.4814700019</v>
      </c>
      <c r="N38" s="219">
        <f>SUM(L38:M38)</f>
        <v>172964246.13596761</v>
      </c>
      <c r="O38" s="248">
        <f>L38/C38</f>
        <v>737.75906175973705</v>
      </c>
      <c r="P38" s="219">
        <f>N38/C38</f>
        <v>712.31759514686917</v>
      </c>
      <c r="Q38" s="251">
        <v>1</v>
      </c>
      <c r="R38" s="252">
        <v>32</v>
      </c>
      <c r="S38" s="199"/>
      <c r="T38" s="270">
        <f>L38-AI38</f>
        <v>-514549.81577402353</v>
      </c>
      <c r="U38" s="271">
        <f>T38/AI38</f>
        <v>-2.8640762179369386E-3</v>
      </c>
      <c r="V38" s="272">
        <f>O38-AJ38</f>
        <v>-13.294287375366707</v>
      </c>
      <c r="W38" s="198"/>
      <c r="X38" s="215">
        <v>92</v>
      </c>
      <c r="Y38" s="216" t="s">
        <v>69</v>
      </c>
      <c r="Z38" s="217">
        <v>239206</v>
      </c>
      <c r="AA38" s="250">
        <f>AC38-AB38</f>
        <v>162930014.26004726</v>
      </c>
      <c r="AB38" s="250">
        <v>-30788467.588612199</v>
      </c>
      <c r="AC38" s="88">
        <v>132141546.67143504</v>
      </c>
      <c r="AD38" s="221">
        <v>-3797595</v>
      </c>
      <c r="AE38" s="227">
        <f>SUM(AC38:AD38)</f>
        <v>128343951.67143504</v>
      </c>
      <c r="AF38" s="217">
        <v>30036233.761776581</v>
      </c>
      <c r="AG38" s="219">
        <f>SUM(AE38:AF38)</f>
        <v>158380185.43321162</v>
      </c>
      <c r="AH38" s="222">
        <v>21276282</v>
      </c>
      <c r="AI38" s="248">
        <f>SUM(AG38:AH38)</f>
        <v>179656467.43321162</v>
      </c>
      <c r="AJ38" s="223">
        <f>AI38/Z38</f>
        <v>751.05334913510376</v>
      </c>
    </row>
    <row r="39" spans="1:36">
      <c r="A39" s="215">
        <v>97</v>
      </c>
      <c r="B39" s="216" t="s">
        <v>70</v>
      </c>
      <c r="C39" s="221">
        <v>2091</v>
      </c>
      <c r="D39" s="249">
        <f>F39-E39</f>
        <v>266390.09268553113</v>
      </c>
      <c r="E39" s="250">
        <v>-349937.71182277927</v>
      </c>
      <c r="F39" s="221">
        <v>-83547.619137248141</v>
      </c>
      <c r="G39" s="221">
        <v>295078.15947681328</v>
      </c>
      <c r="H39" s="88">
        <f>SUM(F39:G39)</f>
        <v>211530.54033956514</v>
      </c>
      <c r="I39" s="221">
        <v>448682.95524441573</v>
      </c>
      <c r="J39" s="219">
        <f>H39+I39</f>
        <v>660213.49558398081</v>
      </c>
      <c r="K39" s="222">
        <v>-604586</v>
      </c>
      <c r="L39" s="248">
        <f>J39+K39</f>
        <v>55627.49558398081</v>
      </c>
      <c r="M39" s="219">
        <v>-24461.537600000011</v>
      </c>
      <c r="N39" s="219">
        <f>SUM(L39:M39)</f>
        <v>31165.957983980799</v>
      </c>
      <c r="O39" s="248">
        <f>L39/C39</f>
        <v>26.603297744610622</v>
      </c>
      <c r="P39" s="219">
        <f>N39/C39</f>
        <v>14.904810131028599</v>
      </c>
      <c r="Q39" s="251">
        <v>10</v>
      </c>
      <c r="R39" s="251">
        <v>10</v>
      </c>
      <c r="S39" s="152"/>
      <c r="T39" s="270">
        <f>L39-AI39</f>
        <v>-313038.27763702371</v>
      </c>
      <c r="U39" s="271">
        <f>T39/AI39</f>
        <v>-0.84911130995978379</v>
      </c>
      <c r="V39" s="272">
        <f>O39-AJ39</f>
        <v>-146.39800362610947</v>
      </c>
      <c r="W39" s="198"/>
      <c r="X39" s="215">
        <v>97</v>
      </c>
      <c r="Y39" s="216" t="s">
        <v>70</v>
      </c>
      <c r="Z39" s="217">
        <v>2131</v>
      </c>
      <c r="AA39" s="250">
        <f>AC39-AB39</f>
        <v>331508.24100814387</v>
      </c>
      <c r="AB39" s="250">
        <v>-45886.873579761363</v>
      </c>
      <c r="AC39" s="88">
        <v>285621.36742838251</v>
      </c>
      <c r="AD39" s="221">
        <v>148005</v>
      </c>
      <c r="AE39" s="227">
        <f>SUM(AC39:AD39)</f>
        <v>433626.36742838251</v>
      </c>
      <c r="AF39" s="217">
        <v>454103.40579262201</v>
      </c>
      <c r="AG39" s="219">
        <f>SUM(AE39:AF39)</f>
        <v>887729.77322100452</v>
      </c>
      <c r="AH39" s="222">
        <v>-519064</v>
      </c>
      <c r="AI39" s="248">
        <f>SUM(AG39:AH39)</f>
        <v>368665.77322100452</v>
      </c>
      <c r="AJ39" s="223">
        <f>AI39/Z39</f>
        <v>173.00130137072009</v>
      </c>
    </row>
    <row r="40" spans="1:36">
      <c r="A40" s="215">
        <v>98</v>
      </c>
      <c r="B40" s="216" t="s">
        <v>71</v>
      </c>
      <c r="C40" s="221">
        <v>22943</v>
      </c>
      <c r="D40" s="249">
        <f>F40-E40</f>
        <v>7593857.6724531818</v>
      </c>
      <c r="E40" s="250">
        <v>5908962.2853415664</v>
      </c>
      <c r="F40" s="221">
        <v>13502819.957794748</v>
      </c>
      <c r="G40" s="221">
        <v>5853940.8935225541</v>
      </c>
      <c r="H40" s="88">
        <f>SUM(F40:G40)</f>
        <v>19356760.851317301</v>
      </c>
      <c r="I40" s="221">
        <v>3417359.4084765422</v>
      </c>
      <c r="J40" s="219">
        <f>H40+I40</f>
        <v>22774120.259793844</v>
      </c>
      <c r="K40" s="222">
        <v>-5411847</v>
      </c>
      <c r="L40" s="248">
        <f>J40+K40</f>
        <v>17362273.259793844</v>
      </c>
      <c r="M40" s="219">
        <v>-1999106.5513200003</v>
      </c>
      <c r="N40" s="219">
        <f>SUM(L40:M40)</f>
        <v>15363166.708473844</v>
      </c>
      <c r="O40" s="248">
        <f>L40/C40</f>
        <v>756.75688705896539</v>
      </c>
      <c r="P40" s="219">
        <f>N40/C40</f>
        <v>669.62327108372244</v>
      </c>
      <c r="Q40" s="251">
        <v>7</v>
      </c>
      <c r="R40" s="251">
        <v>7</v>
      </c>
      <c r="S40" s="152"/>
      <c r="T40" s="270">
        <f>L40-AI40</f>
        <v>-3395996.9934685118</v>
      </c>
      <c r="U40" s="271">
        <f>T40/AI40</f>
        <v>-0.16359730131824443</v>
      </c>
      <c r="V40" s="272">
        <f>O40-AJ40</f>
        <v>-142.25871507452769</v>
      </c>
      <c r="W40" s="198"/>
      <c r="X40" s="215">
        <v>98</v>
      </c>
      <c r="Y40" s="216" t="s">
        <v>71</v>
      </c>
      <c r="Z40" s="217">
        <v>23090</v>
      </c>
      <c r="AA40" s="250">
        <f>AC40-AB40</f>
        <v>8244816.0932469834</v>
      </c>
      <c r="AB40" s="250">
        <v>7364463.4730483182</v>
      </c>
      <c r="AC40" s="88">
        <v>15609279.566295302</v>
      </c>
      <c r="AD40" s="221">
        <v>6678970</v>
      </c>
      <c r="AE40" s="227">
        <f>SUM(AC40:AD40)</f>
        <v>22288249.566295303</v>
      </c>
      <c r="AF40" s="217">
        <v>3487316.6869670544</v>
      </c>
      <c r="AG40" s="219">
        <f>SUM(AE40:AF40)</f>
        <v>25775566.253262356</v>
      </c>
      <c r="AH40" s="222">
        <v>-5017296</v>
      </c>
      <c r="AI40" s="248">
        <f>SUM(AG40:AH40)</f>
        <v>20758270.253262356</v>
      </c>
      <c r="AJ40" s="223">
        <f>AI40/Z40</f>
        <v>899.01560213349308</v>
      </c>
    </row>
    <row r="41" spans="1:36">
      <c r="A41" s="215">
        <v>102</v>
      </c>
      <c r="B41" s="216" t="s">
        <v>72</v>
      </c>
      <c r="C41" s="221">
        <v>9745</v>
      </c>
      <c r="D41" s="249">
        <f>F41-E41</f>
        <v>1189236.0521470525</v>
      </c>
      <c r="E41" s="250">
        <v>-229727.32279745961</v>
      </c>
      <c r="F41" s="221">
        <v>959508.72934959293</v>
      </c>
      <c r="G41" s="221">
        <v>3902026.9960696246</v>
      </c>
      <c r="H41" s="88">
        <f>SUM(F41:G41)</f>
        <v>4861535.7254192177</v>
      </c>
      <c r="I41" s="221">
        <v>2140556.412930782</v>
      </c>
      <c r="J41" s="219">
        <f>H41+I41</f>
        <v>7002092.1383499997</v>
      </c>
      <c r="K41" s="222">
        <v>1184138</v>
      </c>
      <c r="L41" s="248">
        <f>J41+K41</f>
        <v>8186230.1383499997</v>
      </c>
      <c r="M41" s="219">
        <v>213171.58249999993</v>
      </c>
      <c r="N41" s="219">
        <f>SUM(L41:M41)</f>
        <v>8399401.7208500002</v>
      </c>
      <c r="O41" s="248">
        <f>L41/C41</f>
        <v>840.04413938943048</v>
      </c>
      <c r="P41" s="219">
        <f>N41/C41</f>
        <v>861.91910937403793</v>
      </c>
      <c r="Q41" s="251">
        <v>4</v>
      </c>
      <c r="R41" s="251">
        <v>4</v>
      </c>
      <c r="S41" s="152"/>
      <c r="T41" s="270">
        <f>L41-AI41</f>
        <v>-1913859.724422154</v>
      </c>
      <c r="U41" s="271">
        <f>T41/AI41</f>
        <v>-0.18948937587936077</v>
      </c>
      <c r="V41" s="272">
        <f>O41-AJ41</f>
        <v>-183.26790344462768</v>
      </c>
      <c r="W41" s="198"/>
      <c r="X41" s="215">
        <v>102</v>
      </c>
      <c r="Y41" s="216" t="s">
        <v>72</v>
      </c>
      <c r="Z41" s="217">
        <v>9870</v>
      </c>
      <c r="AA41" s="250">
        <f>AC41-AB41</f>
        <v>1282576.2448758464</v>
      </c>
      <c r="AB41" s="250">
        <v>1708644.6216989746</v>
      </c>
      <c r="AC41" s="88">
        <v>2991220.8665748211</v>
      </c>
      <c r="AD41" s="221">
        <v>4158821</v>
      </c>
      <c r="AE41" s="227">
        <f>SUM(AC41:AD41)</f>
        <v>7150041.8665748211</v>
      </c>
      <c r="AF41" s="217">
        <v>2161681.9961973322</v>
      </c>
      <c r="AG41" s="219">
        <f>SUM(AE41:AF41)</f>
        <v>9311723.8627721537</v>
      </c>
      <c r="AH41" s="222">
        <v>788366</v>
      </c>
      <c r="AI41" s="248">
        <f>SUM(AG41:AH41)</f>
        <v>10100089.862772154</v>
      </c>
      <c r="AJ41" s="223">
        <f>AI41/Z41</f>
        <v>1023.3120428340582</v>
      </c>
    </row>
    <row r="42" spans="1:36">
      <c r="A42" s="215">
        <v>103</v>
      </c>
      <c r="B42" s="216" t="s">
        <v>73</v>
      </c>
      <c r="C42" s="221">
        <v>2161</v>
      </c>
      <c r="D42" s="249">
        <f>F42-E42</f>
        <v>181143.45275991966</v>
      </c>
      <c r="E42" s="250">
        <v>61567.819130215183</v>
      </c>
      <c r="F42" s="221">
        <v>242711.27189013484</v>
      </c>
      <c r="G42" s="221">
        <v>1125081.326062046</v>
      </c>
      <c r="H42" s="88">
        <f>SUM(F42:G42)</f>
        <v>1367792.5979521808</v>
      </c>
      <c r="I42" s="221">
        <v>488886.35415327025</v>
      </c>
      <c r="J42" s="219">
        <f>H42+I42</f>
        <v>1856678.9521054509</v>
      </c>
      <c r="K42" s="222">
        <v>-579178</v>
      </c>
      <c r="L42" s="248">
        <f>J42+K42</f>
        <v>1277500.9521054509</v>
      </c>
      <c r="M42" s="219">
        <v>-29946.470000000016</v>
      </c>
      <c r="N42" s="219">
        <f>SUM(L42:M42)</f>
        <v>1247554.4821054509</v>
      </c>
      <c r="O42" s="248">
        <f>L42/C42</f>
        <v>591.16193989146268</v>
      </c>
      <c r="P42" s="219">
        <f>N42/C42</f>
        <v>577.30424900761261</v>
      </c>
      <c r="Q42" s="251">
        <v>5</v>
      </c>
      <c r="R42" s="251">
        <v>5</v>
      </c>
      <c r="S42" s="152"/>
      <c r="T42" s="270">
        <f>L42-AI42</f>
        <v>-478722.82977236621</v>
      </c>
      <c r="U42" s="271">
        <f>T42/AI42</f>
        <v>-0.2725864634747735</v>
      </c>
      <c r="V42" s="272">
        <f>O42-AJ42</f>
        <v>-219.65236383790807</v>
      </c>
      <c r="W42" s="198"/>
      <c r="X42" s="215">
        <v>103</v>
      </c>
      <c r="Y42" s="216" t="s">
        <v>73</v>
      </c>
      <c r="Z42" s="217">
        <v>2166</v>
      </c>
      <c r="AA42" s="250">
        <f>AC42-AB42</f>
        <v>369531.51083930896</v>
      </c>
      <c r="AB42" s="250">
        <v>328802.21686018701</v>
      </c>
      <c r="AC42" s="88">
        <v>698333.72769949597</v>
      </c>
      <c r="AD42" s="221">
        <v>1108079</v>
      </c>
      <c r="AE42" s="227">
        <f>SUM(AC42:AD42)</f>
        <v>1806412.7276994959</v>
      </c>
      <c r="AF42" s="217">
        <v>497462.05417832138</v>
      </c>
      <c r="AG42" s="219">
        <f>SUM(AE42:AF42)</f>
        <v>2303874.7818778171</v>
      </c>
      <c r="AH42" s="222">
        <v>-547651</v>
      </c>
      <c r="AI42" s="248">
        <f>SUM(AG42:AH42)</f>
        <v>1756223.7818778171</v>
      </c>
      <c r="AJ42" s="223">
        <f>AI42/Z42</f>
        <v>810.81430372937075</v>
      </c>
    </row>
    <row r="43" spans="1:36">
      <c r="A43" s="215">
        <v>105</v>
      </c>
      <c r="B43" s="216" t="s">
        <v>74</v>
      </c>
      <c r="C43" s="221">
        <v>2094</v>
      </c>
      <c r="D43" s="249">
        <f>F43-E43</f>
        <v>1084510.0913664808</v>
      </c>
      <c r="E43" s="250">
        <v>664640.4150310664</v>
      </c>
      <c r="F43" s="221">
        <v>1749150.5063975472</v>
      </c>
      <c r="G43" s="221">
        <v>916111.99700052931</v>
      </c>
      <c r="H43" s="88">
        <f>SUM(F43:G43)</f>
        <v>2665262.5033980766</v>
      </c>
      <c r="I43" s="221">
        <v>500423.75808776653</v>
      </c>
      <c r="J43" s="219">
        <f>H43+I43</f>
        <v>3165686.261485843</v>
      </c>
      <c r="K43" s="222">
        <v>-493148</v>
      </c>
      <c r="L43" s="248">
        <f>J43+K43</f>
        <v>2672538.261485843</v>
      </c>
      <c r="M43" s="219">
        <v>14185.170000000006</v>
      </c>
      <c r="N43" s="219">
        <f>SUM(L43:M43)</f>
        <v>2686723.4314858429</v>
      </c>
      <c r="O43" s="248">
        <f>L43/C43</f>
        <v>1276.283792495627</v>
      </c>
      <c r="P43" s="219">
        <f>N43/C43</f>
        <v>1283.0579902033635</v>
      </c>
      <c r="Q43" s="251">
        <v>18</v>
      </c>
      <c r="R43" s="251">
        <v>18</v>
      </c>
      <c r="S43" s="152"/>
      <c r="T43" s="270">
        <f>L43-AI43</f>
        <v>194414.47670455417</v>
      </c>
      <c r="U43" s="271">
        <f>T43/AI43</f>
        <v>7.8452286321812031E-2</v>
      </c>
      <c r="V43" s="272">
        <f>O43-AJ43</f>
        <v>117.74064860535645</v>
      </c>
      <c r="W43" s="198"/>
      <c r="X43" s="215">
        <v>105</v>
      </c>
      <c r="Y43" s="216" t="s">
        <v>74</v>
      </c>
      <c r="Z43" s="217">
        <v>2139</v>
      </c>
      <c r="AA43" s="250">
        <f>AC43-AB43</f>
        <v>954832.17564320215</v>
      </c>
      <c r="AB43" s="250">
        <v>692041.21100192307</v>
      </c>
      <c r="AC43" s="88">
        <v>1646873.3866451252</v>
      </c>
      <c r="AD43" s="221">
        <v>799733</v>
      </c>
      <c r="AE43" s="227">
        <f>SUM(AC43:AD43)</f>
        <v>2446606.3866451252</v>
      </c>
      <c r="AF43" s="217">
        <v>501643.39813616365</v>
      </c>
      <c r="AG43" s="219">
        <f>SUM(AE43:AF43)</f>
        <v>2948249.7847812888</v>
      </c>
      <c r="AH43" s="222">
        <v>-470126</v>
      </c>
      <c r="AI43" s="248">
        <f>SUM(AG43:AH43)</f>
        <v>2478123.7847812888</v>
      </c>
      <c r="AJ43" s="223">
        <f>AI43/Z43</f>
        <v>1158.5431438902706</v>
      </c>
    </row>
    <row r="44" spans="1:36">
      <c r="A44" s="215">
        <v>106</v>
      </c>
      <c r="B44" s="216" t="s">
        <v>75</v>
      </c>
      <c r="C44" s="221">
        <v>46797</v>
      </c>
      <c r="D44" s="249">
        <f>F44-E44</f>
        <v>10482344.734279059</v>
      </c>
      <c r="E44" s="250">
        <v>-3239619.1432573991</v>
      </c>
      <c r="F44" s="221">
        <v>7242725.5910216589</v>
      </c>
      <c r="G44" s="221">
        <v>-323426.846373117</v>
      </c>
      <c r="H44" s="88">
        <f>SUM(F44:G44)</f>
        <v>6919298.7446485423</v>
      </c>
      <c r="I44" s="221">
        <v>6611095.3578563128</v>
      </c>
      <c r="J44" s="219">
        <f>H44+I44</f>
        <v>13530394.102504855</v>
      </c>
      <c r="K44" s="222">
        <v>-1679345</v>
      </c>
      <c r="L44" s="248">
        <f>J44+K44</f>
        <v>11851049.102504855</v>
      </c>
      <c r="M44" s="219">
        <v>-141883.22260000044</v>
      </c>
      <c r="N44" s="219">
        <f>SUM(L44:M44)</f>
        <v>11709165.879904855</v>
      </c>
      <c r="O44" s="248">
        <f>L44/C44</f>
        <v>253.24377850086233</v>
      </c>
      <c r="P44" s="219">
        <f>N44/C44</f>
        <v>250.21189135852416</v>
      </c>
      <c r="Q44" s="251">
        <v>1</v>
      </c>
      <c r="R44" s="252">
        <v>35</v>
      </c>
      <c r="S44" s="199"/>
      <c r="T44" s="270">
        <f>L44-AI44</f>
        <v>-9216093.9084312115</v>
      </c>
      <c r="U44" s="271">
        <f>T44/AI44</f>
        <v>-0.43746292051309887</v>
      </c>
      <c r="V44" s="272">
        <f>O44-AJ44</f>
        <v>-196.14067139111859</v>
      </c>
      <c r="W44" s="198"/>
      <c r="X44" s="215">
        <v>106</v>
      </c>
      <c r="Y44" s="216" t="s">
        <v>75</v>
      </c>
      <c r="Z44" s="217">
        <v>46880</v>
      </c>
      <c r="AA44" s="250">
        <f>AC44-AB44</f>
        <v>10803291.397366296</v>
      </c>
      <c r="AB44" s="250">
        <v>5430496.6746702287</v>
      </c>
      <c r="AC44" s="88">
        <v>16233788.072036525</v>
      </c>
      <c r="AD44" s="221">
        <v>-202173</v>
      </c>
      <c r="AE44" s="227">
        <f>SUM(AC44:AD44)</f>
        <v>16031615.072036525</v>
      </c>
      <c r="AF44" s="217">
        <v>6711225.9388995422</v>
      </c>
      <c r="AG44" s="219">
        <f>SUM(AE44:AF44)</f>
        <v>22742841.010936067</v>
      </c>
      <c r="AH44" s="222">
        <v>-1675698</v>
      </c>
      <c r="AI44" s="248">
        <f>SUM(AG44:AH44)</f>
        <v>21067143.010936067</v>
      </c>
      <c r="AJ44" s="223">
        <f>AI44/Z44</f>
        <v>449.38444989198092</v>
      </c>
    </row>
    <row r="45" spans="1:36">
      <c r="A45" s="215">
        <v>108</v>
      </c>
      <c r="B45" s="216" t="s">
        <v>76</v>
      </c>
      <c r="C45" s="221">
        <v>10257</v>
      </c>
      <c r="D45" s="249">
        <f>F45-E45</f>
        <v>3255046.7824108168</v>
      </c>
      <c r="E45" s="250">
        <v>357365.48077203927</v>
      </c>
      <c r="F45" s="221">
        <v>3612412.2631828561</v>
      </c>
      <c r="G45" s="221">
        <v>4009707.1234771875</v>
      </c>
      <c r="H45" s="88">
        <f>SUM(F45:G45)</f>
        <v>7622119.3866600432</v>
      </c>
      <c r="I45" s="221">
        <v>1713555.3959331969</v>
      </c>
      <c r="J45" s="219">
        <f>H45+I45</f>
        <v>9335674.7825932391</v>
      </c>
      <c r="K45" s="222">
        <v>-1364186</v>
      </c>
      <c r="L45" s="248">
        <f>J45+K45</f>
        <v>7971488.7825932391</v>
      </c>
      <c r="M45" s="219">
        <v>-104922.97410000002</v>
      </c>
      <c r="N45" s="219">
        <f>SUM(L45:M45)</f>
        <v>7866565.8084932389</v>
      </c>
      <c r="O45" s="248">
        <f>L45/C45</f>
        <v>777.17546871338982</v>
      </c>
      <c r="P45" s="219">
        <f>N45/C45</f>
        <v>766.94606692924231</v>
      </c>
      <c r="Q45" s="251">
        <v>6</v>
      </c>
      <c r="R45" s="251">
        <v>6</v>
      </c>
      <c r="S45" s="152"/>
      <c r="T45" s="270">
        <f>L45-AI45</f>
        <v>-995201.10780411959</v>
      </c>
      <c r="U45" s="271">
        <f>T45/AI45</f>
        <v>-0.11098868366908775</v>
      </c>
      <c r="V45" s="272">
        <f>O45-AJ45</f>
        <v>-90.260914221442249</v>
      </c>
      <c r="W45" s="198"/>
      <c r="X45" s="215">
        <v>108</v>
      </c>
      <c r="Y45" s="216" t="s">
        <v>76</v>
      </c>
      <c r="Z45" s="217">
        <v>10337</v>
      </c>
      <c r="AA45" s="250">
        <f>AC45-AB45</f>
        <v>3369023.9735214678</v>
      </c>
      <c r="AB45" s="250">
        <v>723253.39918211277</v>
      </c>
      <c r="AC45" s="88">
        <v>4092277.3727035807</v>
      </c>
      <c r="AD45" s="221">
        <v>4481129</v>
      </c>
      <c r="AE45" s="227">
        <f>SUM(AC45:AD45)</f>
        <v>8573406.3727035802</v>
      </c>
      <c r="AF45" s="217">
        <v>1764880.5176937785</v>
      </c>
      <c r="AG45" s="219">
        <f>SUM(AE45:AF45)</f>
        <v>10338286.890397359</v>
      </c>
      <c r="AH45" s="222">
        <v>-1371597</v>
      </c>
      <c r="AI45" s="248">
        <f>SUM(AG45:AH45)</f>
        <v>8966689.8903973587</v>
      </c>
      <c r="AJ45" s="223">
        <f>AI45/Z45</f>
        <v>867.43638293483207</v>
      </c>
    </row>
    <row r="46" spans="1:36">
      <c r="A46" s="215">
        <v>109</v>
      </c>
      <c r="B46" s="216" t="s">
        <v>77</v>
      </c>
      <c r="C46" s="221">
        <v>68043</v>
      </c>
      <c r="D46" s="249">
        <f>F46-E46</f>
        <v>10247496.312250042</v>
      </c>
      <c r="E46" s="250">
        <v>-807814.06405765144</v>
      </c>
      <c r="F46" s="221">
        <v>9439682.2481923904</v>
      </c>
      <c r="G46" s="221">
        <v>8001987.8800818073</v>
      </c>
      <c r="H46" s="88">
        <f>SUM(F46:G46)</f>
        <v>17441670.128274199</v>
      </c>
      <c r="I46" s="221">
        <v>10403021.801521907</v>
      </c>
      <c r="J46" s="219">
        <f>H46+I46</f>
        <v>27844691.929796107</v>
      </c>
      <c r="K46" s="222">
        <v>-13519959</v>
      </c>
      <c r="L46" s="248">
        <f>J46+K46</f>
        <v>14324732.929796107</v>
      </c>
      <c r="M46" s="219">
        <v>-259840.79179999954</v>
      </c>
      <c r="N46" s="219">
        <f>SUM(L46:M46)</f>
        <v>14064892.137996107</v>
      </c>
      <c r="O46" s="248">
        <f>L46/C46</f>
        <v>210.52471128251409</v>
      </c>
      <c r="P46" s="219">
        <f>N46/C46</f>
        <v>206.70593798033755</v>
      </c>
      <c r="Q46" s="251">
        <v>5</v>
      </c>
      <c r="R46" s="251">
        <v>5</v>
      </c>
      <c r="S46" s="152"/>
      <c r="T46" s="270">
        <f>L46-AI46</f>
        <v>-301209.66279866546</v>
      </c>
      <c r="U46" s="271">
        <f>T46/AI46</f>
        <v>-2.0594205186554623E-2</v>
      </c>
      <c r="V46" s="272">
        <f>O46-AJ46</f>
        <v>-4.6544473674215112</v>
      </c>
      <c r="W46" s="198"/>
      <c r="X46" s="215">
        <v>109</v>
      </c>
      <c r="Y46" s="216" t="s">
        <v>77</v>
      </c>
      <c r="Z46" s="217">
        <v>67971</v>
      </c>
      <c r="AA46" s="250">
        <f>AC46-AB46</f>
        <v>9957081.655491218</v>
      </c>
      <c r="AB46" s="250">
        <v>1194959.3078935193</v>
      </c>
      <c r="AC46" s="88">
        <v>11152040.963384736</v>
      </c>
      <c r="AD46" s="221">
        <v>7033183</v>
      </c>
      <c r="AE46" s="227">
        <f>SUM(AC46:AD46)</f>
        <v>18185223.963384736</v>
      </c>
      <c r="AF46" s="217">
        <v>10510009.629210038</v>
      </c>
      <c r="AG46" s="219">
        <f>SUM(AE46:AF46)</f>
        <v>28695233.592594773</v>
      </c>
      <c r="AH46" s="222">
        <v>-14069291</v>
      </c>
      <c r="AI46" s="248">
        <f>SUM(AG46:AH46)</f>
        <v>14625942.592594773</v>
      </c>
      <c r="AJ46" s="223">
        <f>AI46/Z46</f>
        <v>215.1791586499356</v>
      </c>
    </row>
    <row r="47" spans="1:36">
      <c r="A47" s="215">
        <v>111</v>
      </c>
      <c r="B47" s="216" t="s">
        <v>78</v>
      </c>
      <c r="C47" s="221">
        <v>18131</v>
      </c>
      <c r="D47" s="249">
        <f>F47-E47</f>
        <v>-2594930.1697972608</v>
      </c>
      <c r="E47" s="250">
        <v>5813019.4784560464</v>
      </c>
      <c r="F47" s="221">
        <v>3218089.3086587857</v>
      </c>
      <c r="G47" s="221">
        <v>5640682.2281440506</v>
      </c>
      <c r="H47" s="88">
        <f>SUM(F47:G47)</f>
        <v>8858771.5368028358</v>
      </c>
      <c r="I47" s="221">
        <v>3072896.7526258295</v>
      </c>
      <c r="J47" s="219">
        <f>H47+I47</f>
        <v>11931668.289428666</v>
      </c>
      <c r="K47" s="222">
        <v>-2684481</v>
      </c>
      <c r="L47" s="248">
        <f>J47+K47</f>
        <v>9247187.2894286662</v>
      </c>
      <c r="M47" s="219">
        <v>113638.973</v>
      </c>
      <c r="N47" s="219">
        <f>SUM(L47:M47)</f>
        <v>9360826.2624286655</v>
      </c>
      <c r="O47" s="248">
        <f>L47/C47</f>
        <v>510.02080907995514</v>
      </c>
      <c r="P47" s="219">
        <f>N47/C47</f>
        <v>516.28847070920881</v>
      </c>
      <c r="Q47" s="251">
        <v>7</v>
      </c>
      <c r="R47" s="251">
        <v>7</v>
      </c>
      <c r="S47" s="152"/>
      <c r="T47" s="270">
        <f>L47-AI47</f>
        <v>-2673956.1762029082</v>
      </c>
      <c r="U47" s="271">
        <f>T47/AI47</f>
        <v>-0.22430366549248165</v>
      </c>
      <c r="V47" s="272">
        <f>O47-AJ47</f>
        <v>-139.84527605041853</v>
      </c>
      <c r="W47" s="198"/>
      <c r="X47" s="215">
        <v>111</v>
      </c>
      <c r="Y47" s="216" t="s">
        <v>78</v>
      </c>
      <c r="Z47" s="217">
        <v>18344</v>
      </c>
      <c r="AA47" s="250">
        <f>AC47-AB47</f>
        <v>-2755753.7698915619</v>
      </c>
      <c r="AB47" s="250">
        <v>8626204.8186483122</v>
      </c>
      <c r="AC47" s="88">
        <v>5870451.0487567503</v>
      </c>
      <c r="AD47" s="221">
        <v>5598053</v>
      </c>
      <c r="AE47" s="227">
        <f>SUM(AC47:AD47)</f>
        <v>11468504.04875675</v>
      </c>
      <c r="AF47" s="217">
        <v>3115929.4168748241</v>
      </c>
      <c r="AG47" s="219">
        <f>SUM(AE47:AF47)</f>
        <v>14584433.465631574</v>
      </c>
      <c r="AH47" s="222">
        <v>-2663290</v>
      </c>
      <c r="AI47" s="248">
        <f>SUM(AG47:AH47)</f>
        <v>11921143.465631574</v>
      </c>
      <c r="AJ47" s="223">
        <f>AI47/Z47</f>
        <v>649.86608513037368</v>
      </c>
    </row>
    <row r="48" spans="1:36">
      <c r="A48" s="215">
        <v>139</v>
      </c>
      <c r="B48" s="216" t="s">
        <v>79</v>
      </c>
      <c r="C48" s="221">
        <v>9853</v>
      </c>
      <c r="D48" s="249">
        <f>F48-E48</f>
        <v>8746410.2294990253</v>
      </c>
      <c r="E48" s="250">
        <v>-2559707.375861566</v>
      </c>
      <c r="F48" s="221">
        <v>6186702.8536374588</v>
      </c>
      <c r="G48" s="221">
        <v>5411277.0790536571</v>
      </c>
      <c r="H48" s="88">
        <f>SUM(F48:G48)</f>
        <v>11597979.932691116</v>
      </c>
      <c r="I48" s="221">
        <v>1449196.8540822233</v>
      </c>
      <c r="J48" s="219">
        <f>H48+I48</f>
        <v>13047176.786773339</v>
      </c>
      <c r="K48" s="222">
        <v>-98193</v>
      </c>
      <c r="L48" s="248">
        <f>J48+K48</f>
        <v>12948983.786773339</v>
      </c>
      <c r="M48" s="219">
        <v>275476.00140000007</v>
      </c>
      <c r="N48" s="219">
        <f>SUM(L48:M48)</f>
        <v>13224459.788173338</v>
      </c>
      <c r="O48" s="248">
        <f>L48/C48</f>
        <v>1314.2173740762548</v>
      </c>
      <c r="P48" s="219">
        <f>N48/C48</f>
        <v>1342.1759655103358</v>
      </c>
      <c r="Q48" s="251">
        <v>17</v>
      </c>
      <c r="R48" s="251">
        <v>17</v>
      </c>
      <c r="S48" s="152"/>
      <c r="T48" s="270">
        <f>L48-AI48</f>
        <v>-1411154.0022148099</v>
      </c>
      <c r="U48" s="271">
        <f>T48/AI48</f>
        <v>-9.8268834390776647E-2</v>
      </c>
      <c r="V48" s="272">
        <f>O48-AJ48</f>
        <v>-134.54551827525324</v>
      </c>
      <c r="W48" s="198"/>
      <c r="X48" s="215">
        <v>139</v>
      </c>
      <c r="Y48" s="216" t="s">
        <v>79</v>
      </c>
      <c r="Z48" s="217">
        <v>9912</v>
      </c>
      <c r="AA48" s="250">
        <f>AC48-AB48</f>
        <v>8845674.8960962687</v>
      </c>
      <c r="AB48" s="250">
        <v>-1490204.8436745619</v>
      </c>
      <c r="AC48" s="88">
        <v>7355470.0524217067</v>
      </c>
      <c r="AD48" s="221">
        <v>5671370</v>
      </c>
      <c r="AE48" s="227">
        <f>SUM(AC48:AD48)</f>
        <v>13026840.052421708</v>
      </c>
      <c r="AF48" s="217">
        <v>1480868.7365664409</v>
      </c>
      <c r="AG48" s="219">
        <f>SUM(AE48:AF48)</f>
        <v>14507708.788988149</v>
      </c>
      <c r="AH48" s="222">
        <v>-147571</v>
      </c>
      <c r="AI48" s="248">
        <f>SUM(AG48:AH48)</f>
        <v>14360137.788988149</v>
      </c>
      <c r="AJ48" s="223">
        <f>AI48/Z48</f>
        <v>1448.7628923515081</v>
      </c>
    </row>
    <row r="49" spans="1:36">
      <c r="A49" s="215">
        <v>140</v>
      </c>
      <c r="B49" s="216" t="s">
        <v>80</v>
      </c>
      <c r="C49" s="221">
        <v>20801</v>
      </c>
      <c r="D49" s="249">
        <f>F49-E49</f>
        <v>4286947.4753473476</v>
      </c>
      <c r="E49" s="250">
        <v>7486550.1510051228</v>
      </c>
      <c r="F49" s="221">
        <v>11773497.62635247</v>
      </c>
      <c r="G49" s="221">
        <v>7386993.1066183681</v>
      </c>
      <c r="H49" s="88">
        <f>SUM(F49:G49)</f>
        <v>19160490.732970838</v>
      </c>
      <c r="I49" s="221">
        <v>3679416.6630643914</v>
      </c>
      <c r="J49" s="219">
        <f>H49+I49</f>
        <v>22839907.396035228</v>
      </c>
      <c r="K49" s="222">
        <v>-1433799</v>
      </c>
      <c r="L49" s="248">
        <f>J49+K49</f>
        <v>21406108.396035228</v>
      </c>
      <c r="M49" s="219">
        <v>-154366.17220000003</v>
      </c>
      <c r="N49" s="219">
        <f>SUM(L49:M49)</f>
        <v>21251742.223835226</v>
      </c>
      <c r="O49" s="248">
        <f>L49/C49</f>
        <v>1029.0903512348073</v>
      </c>
      <c r="P49" s="219">
        <f>N49/C49</f>
        <v>1021.6692574316247</v>
      </c>
      <c r="Q49" s="251">
        <v>11</v>
      </c>
      <c r="R49" s="251">
        <v>11</v>
      </c>
      <c r="S49" s="152"/>
      <c r="T49" s="270">
        <f>L49-AI49</f>
        <v>-1900559.6118955277</v>
      </c>
      <c r="U49" s="271">
        <f>T49/AI49</f>
        <v>-8.1545745245472603E-2</v>
      </c>
      <c r="V49" s="272">
        <f>O49-AJ49</f>
        <v>-82.97511340546157</v>
      </c>
      <c r="W49" s="198"/>
      <c r="X49" s="215">
        <v>140</v>
      </c>
      <c r="Y49" s="216" t="s">
        <v>80</v>
      </c>
      <c r="Z49" s="217">
        <v>20958</v>
      </c>
      <c r="AA49" s="250">
        <f>AC49-AB49</f>
        <v>3518939.6631168332</v>
      </c>
      <c r="AB49" s="250">
        <v>10018329.747322362</v>
      </c>
      <c r="AC49" s="88">
        <v>13537269.410439195</v>
      </c>
      <c r="AD49" s="221">
        <v>7495485</v>
      </c>
      <c r="AE49" s="227">
        <f>SUM(AC49:AD49)</f>
        <v>21032754.410439193</v>
      </c>
      <c r="AF49" s="217">
        <v>3680626.5974915633</v>
      </c>
      <c r="AG49" s="219">
        <f>SUM(AE49:AF49)</f>
        <v>24713381.007930756</v>
      </c>
      <c r="AH49" s="222">
        <v>-1406713</v>
      </c>
      <c r="AI49" s="248">
        <f>SUM(AG49:AH49)</f>
        <v>23306668.007930756</v>
      </c>
      <c r="AJ49" s="223">
        <f>AI49/Z49</f>
        <v>1112.0654646402688</v>
      </c>
    </row>
    <row r="50" spans="1:36">
      <c r="A50" s="215">
        <v>142</v>
      </c>
      <c r="B50" s="216" t="s">
        <v>81</v>
      </c>
      <c r="C50" s="221">
        <v>6504</v>
      </c>
      <c r="D50" s="249">
        <f>F50-E50</f>
        <v>822802.74378394778</v>
      </c>
      <c r="E50" s="250">
        <v>204461.7011136334</v>
      </c>
      <c r="F50" s="221">
        <v>1027264.4448975811</v>
      </c>
      <c r="G50" s="221">
        <v>2519733.1918312232</v>
      </c>
      <c r="H50" s="88">
        <f>SUM(F50:G50)</f>
        <v>3546997.6367288046</v>
      </c>
      <c r="I50" s="221">
        <v>1168964.2998406347</v>
      </c>
      <c r="J50" s="219">
        <f>H50+I50</f>
        <v>4715961.9365694392</v>
      </c>
      <c r="K50" s="222">
        <v>-829612</v>
      </c>
      <c r="L50" s="248">
        <f>J50+K50</f>
        <v>3886349.9365694392</v>
      </c>
      <c r="M50" s="219">
        <v>547153.52950000018</v>
      </c>
      <c r="N50" s="219">
        <f>SUM(L50:M50)</f>
        <v>4433503.4660694394</v>
      </c>
      <c r="O50" s="248">
        <f>L50/C50</f>
        <v>597.53227807033204</v>
      </c>
      <c r="P50" s="219">
        <f>N50/C50</f>
        <v>681.65797448792114</v>
      </c>
      <c r="Q50" s="251">
        <v>7</v>
      </c>
      <c r="R50" s="251">
        <v>7</v>
      </c>
      <c r="S50" s="152"/>
      <c r="T50" s="270">
        <f>L50-AI50</f>
        <v>-112833.61014076509</v>
      </c>
      <c r="U50" s="271">
        <f>T50/AI50</f>
        <v>-2.8214161421419106E-2</v>
      </c>
      <c r="V50" s="272">
        <f>O50-AJ50</f>
        <v>-12.192305968424535</v>
      </c>
      <c r="W50" s="198"/>
      <c r="X50" s="215">
        <v>142</v>
      </c>
      <c r="Y50" s="216" t="s">
        <v>81</v>
      </c>
      <c r="Z50" s="217">
        <v>6559</v>
      </c>
      <c r="AA50" s="250">
        <f>AC50-AB50</f>
        <v>880888.80163242575</v>
      </c>
      <c r="AB50" s="250">
        <v>69324.090759280123</v>
      </c>
      <c r="AC50" s="88">
        <v>950212.89239170589</v>
      </c>
      <c r="AD50" s="221">
        <v>2505488</v>
      </c>
      <c r="AE50" s="227">
        <f>SUM(AC50:AD50)</f>
        <v>3455700.8923917059</v>
      </c>
      <c r="AF50" s="217">
        <v>1192204.6543184987</v>
      </c>
      <c r="AG50" s="219">
        <f>SUM(AE50:AF50)</f>
        <v>4647905.5467102043</v>
      </c>
      <c r="AH50" s="222">
        <v>-648722</v>
      </c>
      <c r="AI50" s="248">
        <f>SUM(AG50:AH50)</f>
        <v>3999183.5467102043</v>
      </c>
      <c r="AJ50" s="223">
        <f>AI50/Z50</f>
        <v>609.72458403875657</v>
      </c>
    </row>
    <row r="51" spans="1:36">
      <c r="A51" s="215">
        <v>143</v>
      </c>
      <c r="B51" s="216" t="s">
        <v>82</v>
      </c>
      <c r="C51" s="221">
        <v>6804</v>
      </c>
      <c r="D51" s="249">
        <f>F51-E51</f>
        <v>627196.83326009172</v>
      </c>
      <c r="E51" s="250">
        <v>-946196.60425576568</v>
      </c>
      <c r="F51" s="221">
        <v>-318999.77099567396</v>
      </c>
      <c r="G51" s="221">
        <v>2841861.3356856569</v>
      </c>
      <c r="H51" s="88">
        <f>SUM(F51:G51)</f>
        <v>2522861.5646899827</v>
      </c>
      <c r="I51" s="221">
        <v>1354020.2141943185</v>
      </c>
      <c r="J51" s="219">
        <f>H51+I51</f>
        <v>3876881.778884301</v>
      </c>
      <c r="K51" s="222">
        <v>-898400</v>
      </c>
      <c r="L51" s="248">
        <f>J51+K51</f>
        <v>2978481.778884301</v>
      </c>
      <c r="M51" s="219">
        <v>209546.48349999997</v>
      </c>
      <c r="N51" s="219">
        <f>SUM(L51:M51)</f>
        <v>3188028.2623843011</v>
      </c>
      <c r="O51" s="248">
        <f>L51/C51</f>
        <v>437.7545236455469</v>
      </c>
      <c r="P51" s="219">
        <f>N51/C51</f>
        <v>468.55206678193724</v>
      </c>
      <c r="Q51" s="251">
        <v>6</v>
      </c>
      <c r="R51" s="251">
        <v>6</v>
      </c>
      <c r="S51" s="152"/>
      <c r="T51" s="270">
        <f>L51-AI51</f>
        <v>-841101.51499471907</v>
      </c>
      <c r="U51" s="271">
        <f>T51/AI51</f>
        <v>-0.22020766410372716</v>
      </c>
      <c r="V51" s="272">
        <f>O51-AJ51</f>
        <v>-117.65965315814947</v>
      </c>
      <c r="W51" s="198"/>
      <c r="X51" s="215">
        <v>143</v>
      </c>
      <c r="Y51" s="216" t="s">
        <v>82</v>
      </c>
      <c r="Z51" s="217">
        <v>6877</v>
      </c>
      <c r="AA51" s="250">
        <f>AC51-AB51</f>
        <v>748423.19829451817</v>
      </c>
      <c r="AB51" s="250">
        <v>75036.253983607836</v>
      </c>
      <c r="AC51" s="88">
        <v>823459.45227812603</v>
      </c>
      <c r="AD51" s="221">
        <v>2511480</v>
      </c>
      <c r="AE51" s="227">
        <f>SUM(AC51:AD51)</f>
        <v>3334939.452278126</v>
      </c>
      <c r="AF51" s="217">
        <v>1376624.841600894</v>
      </c>
      <c r="AG51" s="219">
        <f>SUM(AE51:AF51)</f>
        <v>4711564.29387902</v>
      </c>
      <c r="AH51" s="222">
        <v>-891981</v>
      </c>
      <c r="AI51" s="248">
        <f>SUM(AG51:AH51)</f>
        <v>3819583.29387902</v>
      </c>
      <c r="AJ51" s="223">
        <f>AI51/Z51</f>
        <v>555.41417680369636</v>
      </c>
    </row>
    <row r="52" spans="1:36">
      <c r="A52" s="215">
        <v>145</v>
      </c>
      <c r="B52" s="216" t="s">
        <v>83</v>
      </c>
      <c r="C52" s="221">
        <v>12369</v>
      </c>
      <c r="D52" s="249">
        <f>F52-E52</f>
        <v>6692569.3895188589</v>
      </c>
      <c r="E52" s="250">
        <v>-59719.232795493561</v>
      </c>
      <c r="F52" s="221">
        <v>6632850.1567233652</v>
      </c>
      <c r="G52" s="221">
        <v>5529781.0414514346</v>
      </c>
      <c r="H52" s="88">
        <f>SUM(F52:G52)</f>
        <v>12162631.198174801</v>
      </c>
      <c r="I52" s="221">
        <v>2178872.9141736086</v>
      </c>
      <c r="J52" s="219">
        <f>H52+I52</f>
        <v>14341504.112348409</v>
      </c>
      <c r="K52" s="222">
        <v>-574374</v>
      </c>
      <c r="L52" s="248">
        <f>J52+K52</f>
        <v>13767130.112348409</v>
      </c>
      <c r="M52" s="219">
        <v>71130.746900000027</v>
      </c>
      <c r="N52" s="219">
        <f>SUM(L52:M52)</f>
        <v>13838260.859248409</v>
      </c>
      <c r="O52" s="248">
        <f>L52/C52</f>
        <v>1113.0350159550819</v>
      </c>
      <c r="P52" s="219">
        <f>N52/C52</f>
        <v>1118.7857433299707</v>
      </c>
      <c r="Q52" s="251">
        <v>14</v>
      </c>
      <c r="R52" s="251">
        <v>14</v>
      </c>
      <c r="S52" s="152"/>
      <c r="T52" s="270">
        <f>L52-AI52</f>
        <v>-2061128.1862404738</v>
      </c>
      <c r="U52" s="271">
        <f>T52/AI52</f>
        <v>-0.13021825568920789</v>
      </c>
      <c r="V52" s="272">
        <f>O52-AJ52</f>
        <v>-166.9470557406064</v>
      </c>
      <c r="W52" s="198"/>
      <c r="X52" s="215">
        <v>145</v>
      </c>
      <c r="Y52" s="216" t="s">
        <v>83</v>
      </c>
      <c r="Z52" s="217">
        <v>12366</v>
      </c>
      <c r="AA52" s="250">
        <f>AC52-AB52</f>
        <v>6652750.140801833</v>
      </c>
      <c r="AB52" s="250">
        <v>1621397.3406660843</v>
      </c>
      <c r="AC52" s="88">
        <v>8274147.4814679176</v>
      </c>
      <c r="AD52" s="221">
        <v>5814648</v>
      </c>
      <c r="AE52" s="227">
        <f>SUM(AC52:AD52)</f>
        <v>14088795.481467918</v>
      </c>
      <c r="AF52" s="217">
        <v>2214616.8171209665</v>
      </c>
      <c r="AG52" s="219">
        <f>SUM(AE52:AF52)</f>
        <v>16303412.298588883</v>
      </c>
      <c r="AH52" s="222">
        <v>-475154</v>
      </c>
      <c r="AI52" s="248">
        <f>SUM(AG52:AH52)</f>
        <v>15828258.298588883</v>
      </c>
      <c r="AJ52" s="223">
        <f>AI52/Z52</f>
        <v>1279.9820716956883</v>
      </c>
    </row>
    <row r="53" spans="1:36">
      <c r="A53" s="215">
        <v>146</v>
      </c>
      <c r="B53" s="216" t="s">
        <v>84</v>
      </c>
      <c r="C53" s="221">
        <v>4492</v>
      </c>
      <c r="D53" s="249">
        <f>F53-E53</f>
        <v>1859725.5465882365</v>
      </c>
      <c r="E53" s="250">
        <v>49094.859205995832</v>
      </c>
      <c r="F53" s="221">
        <v>1908820.4057942324</v>
      </c>
      <c r="G53" s="221">
        <v>1142265.6476107622</v>
      </c>
      <c r="H53" s="88">
        <f>SUM(F53:G53)</f>
        <v>3051086.0534049943</v>
      </c>
      <c r="I53" s="221">
        <v>1026958.7816953794</v>
      </c>
      <c r="J53" s="219">
        <f>H53+I53</f>
        <v>4078044.8351003737</v>
      </c>
      <c r="K53" s="222">
        <v>-366940</v>
      </c>
      <c r="L53" s="248">
        <f>J53+K53</f>
        <v>3711104.8351003737</v>
      </c>
      <c r="M53" s="219">
        <v>28370.340000000011</v>
      </c>
      <c r="N53" s="219">
        <f>SUM(L53:M53)</f>
        <v>3739475.1751003736</v>
      </c>
      <c r="O53" s="248">
        <f>L53/C53</f>
        <v>826.15868991548837</v>
      </c>
      <c r="P53" s="219">
        <f>N53/C53</f>
        <v>832.47443791192643</v>
      </c>
      <c r="Q53" s="251">
        <v>12</v>
      </c>
      <c r="R53" s="251">
        <v>12</v>
      </c>
      <c r="S53" s="152"/>
      <c r="T53" s="270">
        <f>L53-AI53</f>
        <v>-1278195.0457094978</v>
      </c>
      <c r="U53" s="271">
        <f>T53/AI53</f>
        <v>-0.25618725597668807</v>
      </c>
      <c r="V53" s="272">
        <f>O53-AJ53</f>
        <v>-248.42668178597</v>
      </c>
      <c r="W53" s="198"/>
      <c r="X53" s="215">
        <v>146</v>
      </c>
      <c r="Y53" s="216" t="s">
        <v>84</v>
      </c>
      <c r="Z53" s="217">
        <v>4643</v>
      </c>
      <c r="AA53" s="250">
        <f>AC53-AB53</f>
        <v>1855201.9163642037</v>
      </c>
      <c r="AB53" s="250">
        <v>1876943.7455830956</v>
      </c>
      <c r="AC53" s="88">
        <v>3732145.6619472993</v>
      </c>
      <c r="AD53" s="221">
        <v>487528</v>
      </c>
      <c r="AE53" s="227">
        <f>SUM(AC53:AD53)</f>
        <v>4219673.6619472988</v>
      </c>
      <c r="AF53" s="217">
        <v>1027671.2188625729</v>
      </c>
      <c r="AG53" s="219">
        <f>SUM(AE53:AF53)</f>
        <v>5247344.8808098715</v>
      </c>
      <c r="AH53" s="222">
        <v>-258045</v>
      </c>
      <c r="AI53" s="248">
        <f>SUM(AG53:AH53)</f>
        <v>4989299.8808098715</v>
      </c>
      <c r="AJ53" s="223">
        <f>AI53/Z53</f>
        <v>1074.5853717014584</v>
      </c>
    </row>
    <row r="54" spans="1:36">
      <c r="A54" s="215">
        <v>148</v>
      </c>
      <c r="B54" s="216" t="s">
        <v>85</v>
      </c>
      <c r="C54" s="221">
        <v>7047</v>
      </c>
      <c r="D54" s="249">
        <f>F54-E54</f>
        <v>8248519.3712358186</v>
      </c>
      <c r="E54" s="250">
        <v>2816000.4874764318</v>
      </c>
      <c r="F54" s="221">
        <v>11064519.85871225</v>
      </c>
      <c r="G54" s="221">
        <v>-18030.551669187938</v>
      </c>
      <c r="H54" s="88">
        <f>SUM(F54:G54)</f>
        <v>11046489.307043063</v>
      </c>
      <c r="I54" s="221">
        <v>1162894.0983254092</v>
      </c>
      <c r="J54" s="219">
        <f>H54+I54</f>
        <v>12209383.405368472</v>
      </c>
      <c r="K54" s="222">
        <v>-835223</v>
      </c>
      <c r="L54" s="248">
        <f>J54+K54</f>
        <v>11374160.405368472</v>
      </c>
      <c r="M54" s="219">
        <v>-2474.5241000000096</v>
      </c>
      <c r="N54" s="219">
        <f>SUM(L54:M54)</f>
        <v>11371685.881268471</v>
      </c>
      <c r="O54" s="248">
        <f>L54/C54</f>
        <v>1614.0429126392041</v>
      </c>
      <c r="P54" s="219">
        <f>N54/C54</f>
        <v>1613.6917668892397</v>
      </c>
      <c r="Q54" s="251">
        <v>19</v>
      </c>
      <c r="R54" s="251">
        <v>19</v>
      </c>
      <c r="S54" s="152"/>
      <c r="T54" s="270">
        <f>L54-AI54</f>
        <v>1228487.8082112744</v>
      </c>
      <c r="U54" s="271">
        <f>T54/AI54</f>
        <v>0.12108490555426507</v>
      </c>
      <c r="V54" s="272">
        <f>O54-AJ54</f>
        <v>166.31565847864522</v>
      </c>
      <c r="W54" s="198"/>
      <c r="X54" s="215">
        <v>148</v>
      </c>
      <c r="Y54" s="216" t="s">
        <v>85</v>
      </c>
      <c r="Z54" s="217">
        <v>7008</v>
      </c>
      <c r="AA54" s="250">
        <f>AC54-AB54</f>
        <v>7870363.280820936</v>
      </c>
      <c r="AB54" s="250">
        <v>1909426.315602914</v>
      </c>
      <c r="AC54" s="88">
        <v>9779789.5964238495</v>
      </c>
      <c r="AD54" s="221">
        <v>-37836</v>
      </c>
      <c r="AE54" s="227">
        <f>SUM(AC54:AD54)</f>
        <v>9741953.5964238495</v>
      </c>
      <c r="AF54" s="217">
        <v>1158727.0007333471</v>
      </c>
      <c r="AG54" s="219">
        <f>SUM(AE54:AF54)</f>
        <v>10900680.597157197</v>
      </c>
      <c r="AH54" s="222">
        <v>-755008</v>
      </c>
      <c r="AI54" s="248">
        <f>SUM(AG54:AH54)</f>
        <v>10145672.597157197</v>
      </c>
      <c r="AJ54" s="223">
        <f>AI54/Z54</f>
        <v>1447.7272541605589</v>
      </c>
    </row>
    <row r="55" spans="1:36">
      <c r="A55" s="215">
        <v>149</v>
      </c>
      <c r="B55" s="216" t="s">
        <v>86</v>
      </c>
      <c r="C55" s="221">
        <v>5384</v>
      </c>
      <c r="D55" s="249">
        <f>F55-E55</f>
        <v>2214025.4343112232</v>
      </c>
      <c r="E55" s="250">
        <v>761398.63105334132</v>
      </c>
      <c r="F55" s="221">
        <v>2975424.0653645648</v>
      </c>
      <c r="G55" s="221">
        <v>-66793.833499252563</v>
      </c>
      <c r="H55" s="88">
        <f>SUM(F55:G55)</f>
        <v>2908630.231865312</v>
      </c>
      <c r="I55" s="221">
        <v>862430.82720374875</v>
      </c>
      <c r="J55" s="219">
        <f>H55+I55</f>
        <v>3771061.0590690607</v>
      </c>
      <c r="K55" s="222">
        <v>-1414077</v>
      </c>
      <c r="L55" s="248">
        <f>J55+K55</f>
        <v>2356984.0590690607</v>
      </c>
      <c r="M55" s="219">
        <v>-2539271.5203999998</v>
      </c>
      <c r="N55" s="219">
        <f>SUM(L55:M55)</f>
        <v>-182287.46133093908</v>
      </c>
      <c r="O55" s="248">
        <f>L55/C55</f>
        <v>437.77564247196523</v>
      </c>
      <c r="P55" s="219">
        <f>N55/C55</f>
        <v>-33.857255076325984</v>
      </c>
      <c r="Q55" s="251">
        <v>1</v>
      </c>
      <c r="R55" s="252">
        <v>33</v>
      </c>
      <c r="S55" s="199"/>
      <c r="T55" s="270">
        <f>L55-AI55</f>
        <v>8489.235859346576</v>
      </c>
      <c r="U55" s="271">
        <f>T55/AI55</f>
        <v>3.6147560452120743E-3</v>
      </c>
      <c r="V55" s="272">
        <f>O55-AJ55</f>
        <v>-0.94933851247606071</v>
      </c>
      <c r="W55" s="198"/>
      <c r="X55" s="215">
        <v>149</v>
      </c>
      <c r="Y55" s="216" t="s">
        <v>86</v>
      </c>
      <c r="Z55" s="217">
        <v>5353</v>
      </c>
      <c r="AA55" s="250">
        <f>AC55-AB55</f>
        <v>2255660.42853148</v>
      </c>
      <c r="AB55" s="250">
        <v>547512.27864450938</v>
      </c>
      <c r="AC55" s="88">
        <v>2803172.7071759892</v>
      </c>
      <c r="AD55" s="221">
        <v>-67743</v>
      </c>
      <c r="AE55" s="227">
        <f>SUM(AC55:AD55)</f>
        <v>2735429.7071759892</v>
      </c>
      <c r="AF55" s="217">
        <v>894655.11603372497</v>
      </c>
      <c r="AG55" s="219">
        <f>SUM(AE55:AF55)</f>
        <v>3630084.8232097141</v>
      </c>
      <c r="AH55" s="222">
        <v>-1281590</v>
      </c>
      <c r="AI55" s="248">
        <f>SUM(AG55:AH55)</f>
        <v>2348494.8232097141</v>
      </c>
      <c r="AJ55" s="223">
        <f>AI55/Z55</f>
        <v>438.72498098444129</v>
      </c>
    </row>
    <row r="56" spans="1:36">
      <c r="A56" s="215">
        <v>151</v>
      </c>
      <c r="B56" s="216" t="s">
        <v>87</v>
      </c>
      <c r="C56" s="221">
        <v>1852</v>
      </c>
      <c r="D56" s="249">
        <f>F56-E56</f>
        <v>286280.06981829449</v>
      </c>
      <c r="E56" s="250">
        <v>-586054.72937019996</v>
      </c>
      <c r="F56" s="221">
        <v>-299774.65955190547</v>
      </c>
      <c r="G56" s="221">
        <v>756842.32569668361</v>
      </c>
      <c r="H56" s="88">
        <f>SUM(F56:G56)</f>
        <v>457067.66614477814</v>
      </c>
      <c r="I56" s="221">
        <v>499436.98848256422</v>
      </c>
      <c r="J56" s="219">
        <f>H56+I56</f>
        <v>956504.65462734236</v>
      </c>
      <c r="K56" s="222">
        <v>-491266</v>
      </c>
      <c r="L56" s="248">
        <f>J56+K56</f>
        <v>465238.65462734236</v>
      </c>
      <c r="M56" s="219">
        <v>0</v>
      </c>
      <c r="N56" s="219">
        <f>SUM(L56:M56)</f>
        <v>465238.65462734236</v>
      </c>
      <c r="O56" s="248">
        <f>L56/C56</f>
        <v>251.20877679662115</v>
      </c>
      <c r="P56" s="219">
        <f>N56/C56</f>
        <v>251.20877679662115</v>
      </c>
      <c r="Q56" s="251">
        <v>14</v>
      </c>
      <c r="R56" s="251">
        <v>14</v>
      </c>
      <c r="S56" s="152"/>
      <c r="T56" s="270">
        <f>L56-AI56</f>
        <v>-398285.38173469563</v>
      </c>
      <c r="U56" s="271">
        <f>T56/AI56</f>
        <v>-0.46123253663284475</v>
      </c>
      <c r="V56" s="272">
        <f>O56-AJ56</f>
        <v>-205.44063428853909</v>
      </c>
      <c r="W56" s="198"/>
      <c r="X56" s="215">
        <v>151</v>
      </c>
      <c r="Y56" s="216" t="s">
        <v>87</v>
      </c>
      <c r="Z56" s="217">
        <v>1891</v>
      </c>
      <c r="AA56" s="250">
        <f>AC56-AB56</f>
        <v>356912.51774667471</v>
      </c>
      <c r="AB56" s="250">
        <v>-88713.328334708611</v>
      </c>
      <c r="AC56" s="88">
        <v>268199.18941196613</v>
      </c>
      <c r="AD56" s="221">
        <v>611126</v>
      </c>
      <c r="AE56" s="227">
        <f>SUM(AC56:AD56)</f>
        <v>879325.18941196613</v>
      </c>
      <c r="AF56" s="217">
        <v>502072.84695007181</v>
      </c>
      <c r="AG56" s="219">
        <f>SUM(AE56:AF56)</f>
        <v>1381398.036362038</v>
      </c>
      <c r="AH56" s="222">
        <v>-517874</v>
      </c>
      <c r="AI56" s="248">
        <f>SUM(AG56:AH56)</f>
        <v>863524.03636203799</v>
      </c>
      <c r="AJ56" s="223">
        <f>AI56/Z56</f>
        <v>456.64941108516024</v>
      </c>
    </row>
    <row r="57" spans="1:36">
      <c r="A57" s="215">
        <v>152</v>
      </c>
      <c r="B57" s="216" t="s">
        <v>88</v>
      </c>
      <c r="C57" s="221">
        <v>4406</v>
      </c>
      <c r="D57" s="249">
        <f>F57-E57</f>
        <v>1144143.8570566315</v>
      </c>
      <c r="E57" s="250">
        <v>-196230.23892164882</v>
      </c>
      <c r="F57" s="221">
        <v>947913.61813498265</v>
      </c>
      <c r="G57" s="221">
        <v>2129321.2772719357</v>
      </c>
      <c r="H57" s="88">
        <f>SUM(F57:G57)</f>
        <v>3077234.8954069186</v>
      </c>
      <c r="I57" s="221">
        <v>927636.50071073952</v>
      </c>
      <c r="J57" s="219">
        <f>H57+I57</f>
        <v>4004871.3961176584</v>
      </c>
      <c r="K57" s="222">
        <v>105304</v>
      </c>
      <c r="L57" s="248">
        <f>J57+K57</f>
        <v>4110175.3961176584</v>
      </c>
      <c r="M57" s="219">
        <v>281181.59200000006</v>
      </c>
      <c r="N57" s="219">
        <f>SUM(L57:M57)</f>
        <v>4391356.9881176585</v>
      </c>
      <c r="O57" s="248">
        <f>L57/C57</f>
        <v>932.85869181063515</v>
      </c>
      <c r="P57" s="219">
        <f>N57/C57</f>
        <v>996.67657469760752</v>
      </c>
      <c r="Q57" s="251">
        <v>14</v>
      </c>
      <c r="R57" s="251">
        <v>14</v>
      </c>
      <c r="S57" s="152"/>
      <c r="T57" s="270">
        <f>L57-AI57</f>
        <v>-607600.54266937263</v>
      </c>
      <c r="U57" s="271">
        <f>T57/AI57</f>
        <v>-0.12878961412177417</v>
      </c>
      <c r="V57" s="272">
        <f>O57-AJ57</f>
        <v>-120.21629452575564</v>
      </c>
      <c r="W57" s="198"/>
      <c r="X57" s="215">
        <v>152</v>
      </c>
      <c r="Y57" s="216" t="s">
        <v>88</v>
      </c>
      <c r="Z57" s="217">
        <v>4480</v>
      </c>
      <c r="AA57" s="250">
        <f>AC57-AB57</f>
        <v>1380583.0526649698</v>
      </c>
      <c r="AB57" s="250">
        <v>112367.46491270189</v>
      </c>
      <c r="AC57" s="88">
        <v>1492950.5175776717</v>
      </c>
      <c r="AD57" s="221">
        <v>2284556</v>
      </c>
      <c r="AE57" s="227">
        <f>SUM(AC57:AD57)</f>
        <v>3777506.5175776714</v>
      </c>
      <c r="AF57" s="217">
        <v>939656.42120935966</v>
      </c>
      <c r="AG57" s="219">
        <f>SUM(AE57:AF57)</f>
        <v>4717162.938787031</v>
      </c>
      <c r="AH57" s="222">
        <v>613</v>
      </c>
      <c r="AI57" s="248">
        <f>SUM(AG57:AH57)</f>
        <v>4717775.938787031</v>
      </c>
      <c r="AJ57" s="223">
        <f>AI57/Z57</f>
        <v>1053.0749863363908</v>
      </c>
    </row>
    <row r="58" spans="1:36">
      <c r="A58" s="215">
        <v>153</v>
      </c>
      <c r="B58" s="216" t="s">
        <v>89</v>
      </c>
      <c r="C58" s="221">
        <v>25208</v>
      </c>
      <c r="D58" s="249">
        <f>F58-E58</f>
        <v>-996966.03249477874</v>
      </c>
      <c r="E58" s="250">
        <v>7782323.6454576133</v>
      </c>
      <c r="F58" s="221">
        <v>6785357.6129628345</v>
      </c>
      <c r="G58" s="221">
        <v>7725364.667784147</v>
      </c>
      <c r="H58" s="88">
        <f>SUM(F58:G58)</f>
        <v>14510722.280746982</v>
      </c>
      <c r="I58" s="221">
        <v>3865957.2442810275</v>
      </c>
      <c r="J58" s="219">
        <f>H58+I58</f>
        <v>18376679.525028009</v>
      </c>
      <c r="K58" s="222">
        <v>-856118</v>
      </c>
      <c r="L58" s="248">
        <f>J58+K58</f>
        <v>17520561.525028009</v>
      </c>
      <c r="M58" s="219">
        <v>-1022812.2260700001</v>
      </c>
      <c r="N58" s="219">
        <f>SUM(L58:M58)</f>
        <v>16497749.298958009</v>
      </c>
      <c r="O58" s="248">
        <f>L58/C58</f>
        <v>695.03973044382769</v>
      </c>
      <c r="P58" s="219">
        <f>N58/C58</f>
        <v>654.4648246175027</v>
      </c>
      <c r="Q58" s="251">
        <v>9</v>
      </c>
      <c r="R58" s="251">
        <v>9</v>
      </c>
      <c r="S58" s="152"/>
      <c r="T58" s="270">
        <f>L58-AI58</f>
        <v>-6444040.7375651784</v>
      </c>
      <c r="U58" s="271">
        <f>T58/AI58</f>
        <v>-0.26889829703636714</v>
      </c>
      <c r="V58" s="272">
        <f>O58-AJ58</f>
        <v>-239.07066763035618</v>
      </c>
      <c r="W58" s="198"/>
      <c r="X58" s="215">
        <v>153</v>
      </c>
      <c r="Y58" s="216" t="s">
        <v>89</v>
      </c>
      <c r="Z58" s="217">
        <v>25655</v>
      </c>
      <c r="AA58" s="250">
        <f>AC58-AB58</f>
        <v>-664172.42052679695</v>
      </c>
      <c r="AB58" s="250">
        <v>13629555.353272809</v>
      </c>
      <c r="AC58" s="88">
        <v>12965382.932746012</v>
      </c>
      <c r="AD58" s="221">
        <v>8224747</v>
      </c>
      <c r="AE58" s="227">
        <f>SUM(AC58:AD58)</f>
        <v>21190129.932746012</v>
      </c>
      <c r="AF58" s="217">
        <v>3918225.3298471766</v>
      </c>
      <c r="AG58" s="219">
        <f>SUM(AE58:AF58)</f>
        <v>25108355.262593187</v>
      </c>
      <c r="AH58" s="222">
        <v>-1143753</v>
      </c>
      <c r="AI58" s="248">
        <f>SUM(AG58:AH58)</f>
        <v>23964602.262593187</v>
      </c>
      <c r="AJ58" s="223">
        <f>AI58/Z58</f>
        <v>934.11039807418388</v>
      </c>
    </row>
    <row r="59" spans="1:36">
      <c r="A59" s="215">
        <v>165</v>
      </c>
      <c r="B59" s="216" t="s">
        <v>90</v>
      </c>
      <c r="C59" s="221">
        <v>16280</v>
      </c>
      <c r="D59" s="249">
        <f>F59-E59</f>
        <v>4827300.9970094711</v>
      </c>
      <c r="E59" s="250">
        <v>-205495.03147442359</v>
      </c>
      <c r="F59" s="221">
        <v>4621805.9655350475</v>
      </c>
      <c r="G59" s="221">
        <v>4647722.9933844553</v>
      </c>
      <c r="H59" s="88">
        <f>SUM(F59:G59)</f>
        <v>9269528.9589195028</v>
      </c>
      <c r="I59" s="221">
        <v>2512749.312634449</v>
      </c>
      <c r="J59" s="219">
        <f>H59+I59</f>
        <v>11782278.271553952</v>
      </c>
      <c r="K59" s="222">
        <v>-2028508</v>
      </c>
      <c r="L59" s="248">
        <f>J59+K59</f>
        <v>9753770.2715539522</v>
      </c>
      <c r="M59" s="219">
        <v>303578.39930000028</v>
      </c>
      <c r="N59" s="219">
        <f>SUM(L59:M59)</f>
        <v>10057348.670853952</v>
      </c>
      <c r="O59" s="248">
        <f>L59/C59</f>
        <v>599.1259380561396</v>
      </c>
      <c r="P59" s="219">
        <f>N59/C59</f>
        <v>617.77325988046391</v>
      </c>
      <c r="Q59" s="251">
        <v>5</v>
      </c>
      <c r="R59" s="251">
        <v>5</v>
      </c>
      <c r="S59" s="152"/>
      <c r="T59" s="270">
        <f>L59-AI59</f>
        <v>-2605253.8931842186</v>
      </c>
      <c r="U59" s="271">
        <f>T59/AI59</f>
        <v>-0.21079770202386455</v>
      </c>
      <c r="V59" s="272">
        <f>O59-AJ59</f>
        <v>-157.24028989601288</v>
      </c>
      <c r="W59" s="198"/>
      <c r="X59" s="215">
        <v>165</v>
      </c>
      <c r="Y59" s="216" t="s">
        <v>90</v>
      </c>
      <c r="Z59" s="217">
        <v>16340</v>
      </c>
      <c r="AA59" s="250">
        <f>AC59-AB59</f>
        <v>4823893.5909530744</v>
      </c>
      <c r="AB59" s="250">
        <v>2156743.0992959044</v>
      </c>
      <c r="AC59" s="88">
        <v>6980636.6902489793</v>
      </c>
      <c r="AD59" s="221">
        <v>4972571</v>
      </c>
      <c r="AE59" s="227">
        <f>SUM(AC59:AD59)</f>
        <v>11953207.690248979</v>
      </c>
      <c r="AF59" s="217">
        <v>2578411.4744891911</v>
      </c>
      <c r="AG59" s="219">
        <f>SUM(AE59:AF59)</f>
        <v>14531619.164738171</v>
      </c>
      <c r="AH59" s="222">
        <v>-2172595</v>
      </c>
      <c r="AI59" s="248">
        <f>SUM(AG59:AH59)</f>
        <v>12359024.164738171</v>
      </c>
      <c r="AJ59" s="223">
        <f>AI59/Z59</f>
        <v>756.36622795215249</v>
      </c>
    </row>
    <row r="60" spans="1:36">
      <c r="A60" s="215">
        <v>167</v>
      </c>
      <c r="B60" s="216" t="s">
        <v>91</v>
      </c>
      <c r="C60" s="221">
        <v>77513</v>
      </c>
      <c r="D60" s="249">
        <f>F60-E60</f>
        <v>5485701.2025994025</v>
      </c>
      <c r="E60" s="250">
        <v>-1835607.1308687781</v>
      </c>
      <c r="F60" s="221">
        <v>3650094.0717306249</v>
      </c>
      <c r="G60" s="221">
        <v>23417808.912617035</v>
      </c>
      <c r="H60" s="88">
        <f>SUM(F60:G60)</f>
        <v>27067902.98434766</v>
      </c>
      <c r="I60" s="221">
        <v>12672879.472362412</v>
      </c>
      <c r="J60" s="219">
        <f>H60+I60</f>
        <v>39740782.45671007</v>
      </c>
      <c r="K60" s="222">
        <v>197249</v>
      </c>
      <c r="L60" s="248">
        <f>J60+K60</f>
        <v>39938031.45671007</v>
      </c>
      <c r="M60" s="219">
        <v>-10935552.449899998</v>
      </c>
      <c r="N60" s="219">
        <f>SUM(L60:M60)</f>
        <v>29002479.006810073</v>
      </c>
      <c r="O60" s="248">
        <f>L60/C60</f>
        <v>515.24301029130686</v>
      </c>
      <c r="P60" s="219">
        <f>N60/C60</f>
        <v>374.16277278405005</v>
      </c>
      <c r="Q60" s="251">
        <v>12</v>
      </c>
      <c r="R60" s="251">
        <v>12</v>
      </c>
      <c r="S60" s="152"/>
      <c r="T60" s="270">
        <f>L60-AI60</f>
        <v>-16375112.186521739</v>
      </c>
      <c r="U60" s="271">
        <f>T60/AI60</f>
        <v>-0.29078668188487533</v>
      </c>
      <c r="V60" s="272">
        <f>O60-AJ60</f>
        <v>-213.62593579056897</v>
      </c>
      <c r="W60" s="198"/>
      <c r="X60" s="215">
        <v>167</v>
      </c>
      <c r="Y60" s="216" t="s">
        <v>91</v>
      </c>
      <c r="Z60" s="217">
        <v>77261</v>
      </c>
      <c r="AA60" s="250">
        <f>AC60-AB60</f>
        <v>5209681.1929892749</v>
      </c>
      <c r="AB60" s="250">
        <v>14314763.421877943</v>
      </c>
      <c r="AC60" s="88">
        <v>19524444.614867218</v>
      </c>
      <c r="AD60" s="221">
        <v>24876906</v>
      </c>
      <c r="AE60" s="227">
        <f>SUM(AC60:AD60)</f>
        <v>44401350.614867218</v>
      </c>
      <c r="AF60" s="217">
        <v>12599686.028364588</v>
      </c>
      <c r="AG60" s="219">
        <f>SUM(AE60:AF60)</f>
        <v>57001036.643231809</v>
      </c>
      <c r="AH60" s="222">
        <v>-687893</v>
      </c>
      <c r="AI60" s="248">
        <f>SUM(AG60:AH60)</f>
        <v>56313143.643231809</v>
      </c>
      <c r="AJ60" s="223">
        <f>AI60/Z60</f>
        <v>728.86894608187583</v>
      </c>
    </row>
    <row r="61" spans="1:36">
      <c r="A61" s="215">
        <v>169</v>
      </c>
      <c r="B61" s="216" t="s">
        <v>92</v>
      </c>
      <c r="C61" s="221">
        <v>4990</v>
      </c>
      <c r="D61" s="249">
        <f>F61-E61</f>
        <v>771125.52391583787</v>
      </c>
      <c r="E61" s="250">
        <v>252775.28414910697</v>
      </c>
      <c r="F61" s="221">
        <v>1023900.8080649448</v>
      </c>
      <c r="G61" s="221">
        <v>1902219.8190324954</v>
      </c>
      <c r="H61" s="88">
        <f>SUM(F61:G61)</f>
        <v>2926120.62709744</v>
      </c>
      <c r="I61" s="221">
        <v>903533.28554410953</v>
      </c>
      <c r="J61" s="219">
        <f>H61+I61</f>
        <v>3829653.9126415495</v>
      </c>
      <c r="K61" s="222">
        <v>-1291803</v>
      </c>
      <c r="L61" s="248">
        <f>J61+K61</f>
        <v>2537850.9126415495</v>
      </c>
      <c r="M61" s="219">
        <v>80382.62999999999</v>
      </c>
      <c r="N61" s="219">
        <f>SUM(L61:M61)</f>
        <v>2618233.5426415494</v>
      </c>
      <c r="O61" s="248">
        <f>L61/C61</f>
        <v>508.58735724279546</v>
      </c>
      <c r="P61" s="219">
        <f>N61/C61</f>
        <v>524.69610072976946</v>
      </c>
      <c r="Q61" s="251">
        <v>5</v>
      </c>
      <c r="R61" s="251">
        <v>5</v>
      </c>
      <c r="S61" s="152"/>
      <c r="T61" s="270">
        <f>L61-AI61</f>
        <v>62189.952136855107</v>
      </c>
      <c r="U61" s="271">
        <f>T61/AI61</f>
        <v>2.5120544827825258E-2</v>
      </c>
      <c r="V61" s="272">
        <f>O61-AJ61</f>
        <v>17.968855359185795</v>
      </c>
      <c r="W61" s="198"/>
      <c r="X61" s="215">
        <v>169</v>
      </c>
      <c r="Y61" s="216" t="s">
        <v>92</v>
      </c>
      <c r="Z61" s="217">
        <v>5046</v>
      </c>
      <c r="AA61" s="250">
        <f>AC61-AB61</f>
        <v>828823.07220135187</v>
      </c>
      <c r="AB61" s="250">
        <v>537756.27520841057</v>
      </c>
      <c r="AC61" s="88">
        <v>1366579.3474097624</v>
      </c>
      <c r="AD61" s="221">
        <v>1388093</v>
      </c>
      <c r="AE61" s="227">
        <f>SUM(AC61:AD61)</f>
        <v>2754672.3474097624</v>
      </c>
      <c r="AF61" s="217">
        <v>915355.61309493182</v>
      </c>
      <c r="AG61" s="219">
        <f>SUM(AE61:AF61)</f>
        <v>3670027.9605046944</v>
      </c>
      <c r="AH61" s="222">
        <v>-1194367</v>
      </c>
      <c r="AI61" s="248">
        <f>SUM(AG61:AH61)</f>
        <v>2475660.9605046944</v>
      </c>
      <c r="AJ61" s="223">
        <f>AI61/Z61</f>
        <v>490.61850188360967</v>
      </c>
    </row>
    <row r="62" spans="1:36">
      <c r="A62" s="215">
        <v>171</v>
      </c>
      <c r="B62" s="216" t="s">
        <v>93</v>
      </c>
      <c r="C62" s="221">
        <v>4540</v>
      </c>
      <c r="D62" s="249">
        <f>F62-E62</f>
        <v>537380.6673733287</v>
      </c>
      <c r="E62" s="250">
        <v>-403163.36031033855</v>
      </c>
      <c r="F62" s="221">
        <v>134217.30706299015</v>
      </c>
      <c r="G62" s="221">
        <v>1473035.6550756306</v>
      </c>
      <c r="H62" s="88">
        <f>SUM(F62:G62)</f>
        <v>1607252.9621386207</v>
      </c>
      <c r="I62" s="221">
        <v>939271.50065603375</v>
      </c>
      <c r="J62" s="219">
        <f>H62+I62</f>
        <v>2546524.4627946545</v>
      </c>
      <c r="K62" s="222">
        <v>135400</v>
      </c>
      <c r="L62" s="248">
        <f>J62+K62</f>
        <v>2681924.4627946545</v>
      </c>
      <c r="M62" s="219">
        <v>8038.2629999999917</v>
      </c>
      <c r="N62" s="219">
        <f>SUM(L62:M62)</f>
        <v>2689962.7257946543</v>
      </c>
      <c r="O62" s="248">
        <f>L62/C62</f>
        <v>590.7322605274569</v>
      </c>
      <c r="P62" s="219">
        <f>N62/C62</f>
        <v>592.50280303847012</v>
      </c>
      <c r="Q62" s="251">
        <v>11</v>
      </c>
      <c r="R62" s="251">
        <v>11</v>
      </c>
      <c r="S62" s="152"/>
      <c r="T62" s="270">
        <f>L62-AI62</f>
        <v>46909.15525186155</v>
      </c>
      <c r="U62" s="271">
        <f>T62/AI62</f>
        <v>1.7802232540199289E-2</v>
      </c>
      <c r="V62" s="272">
        <f>O62-AJ62</f>
        <v>20.876008896230019</v>
      </c>
      <c r="W62" s="198"/>
      <c r="X62" s="215">
        <v>171</v>
      </c>
      <c r="Y62" s="216" t="s">
        <v>93</v>
      </c>
      <c r="Z62" s="217">
        <v>4624</v>
      </c>
      <c r="AA62" s="250">
        <f>AC62-AB62</f>
        <v>547903.50552438467</v>
      </c>
      <c r="AB62" s="250">
        <v>215421.13995279639</v>
      </c>
      <c r="AC62" s="88">
        <v>763324.64547718107</v>
      </c>
      <c r="AD62" s="221">
        <v>1258743</v>
      </c>
      <c r="AE62" s="227">
        <f>SUM(AC62:AD62)</f>
        <v>2022067.6454771811</v>
      </c>
      <c r="AF62" s="217">
        <v>946112.66206561192</v>
      </c>
      <c r="AG62" s="219">
        <f>SUM(AE62:AF62)</f>
        <v>2968180.307542793</v>
      </c>
      <c r="AH62" s="222">
        <v>-333165</v>
      </c>
      <c r="AI62" s="248">
        <f>SUM(AG62:AH62)</f>
        <v>2635015.307542793</v>
      </c>
      <c r="AJ62" s="223">
        <f>AI62/Z62</f>
        <v>569.85625163122688</v>
      </c>
    </row>
    <row r="63" spans="1:36">
      <c r="A63" s="215">
        <v>172</v>
      </c>
      <c r="B63" s="216" t="s">
        <v>94</v>
      </c>
      <c r="C63" s="221">
        <v>4171</v>
      </c>
      <c r="D63" s="249">
        <f>F63-E63</f>
        <v>401415.37851863931</v>
      </c>
      <c r="E63" s="250">
        <v>-269679.9759503972</v>
      </c>
      <c r="F63" s="221">
        <v>131735.40256824211</v>
      </c>
      <c r="G63" s="221">
        <v>1635985.5329674939</v>
      </c>
      <c r="H63" s="88">
        <f>SUM(F63:G63)</f>
        <v>1767720.9355357359</v>
      </c>
      <c r="I63" s="221">
        <v>929982.00304647884</v>
      </c>
      <c r="J63" s="219">
        <f>H63+I63</f>
        <v>2697702.9385822145</v>
      </c>
      <c r="K63" s="222">
        <v>534161</v>
      </c>
      <c r="L63" s="248">
        <f>J63+K63</f>
        <v>3231863.9385822145</v>
      </c>
      <c r="M63" s="219">
        <v>-58348.332600000082</v>
      </c>
      <c r="N63" s="219">
        <f>SUM(L63:M63)</f>
        <v>3173515.6059822142</v>
      </c>
      <c r="O63" s="248">
        <f>L63/C63</f>
        <v>774.84151008923868</v>
      </c>
      <c r="P63" s="219">
        <f>N63/C63</f>
        <v>760.85245887849783</v>
      </c>
      <c r="Q63" s="251">
        <v>13</v>
      </c>
      <c r="R63" s="251">
        <v>13</v>
      </c>
      <c r="S63" s="152"/>
      <c r="T63" s="270">
        <f>L63-AI63</f>
        <v>865720.58146895375</v>
      </c>
      <c r="U63" s="271">
        <f>T63/AI63</f>
        <v>0.3658783306034124</v>
      </c>
      <c r="V63" s="272">
        <f>O63-AJ63</f>
        <v>219.79967168594033</v>
      </c>
      <c r="W63" s="198"/>
      <c r="X63" s="215">
        <v>172</v>
      </c>
      <c r="Y63" s="216" t="s">
        <v>94</v>
      </c>
      <c r="Z63" s="217">
        <v>4263</v>
      </c>
      <c r="AA63" s="250">
        <f>AC63-AB63</f>
        <v>411541.80944736314</v>
      </c>
      <c r="AB63" s="250">
        <v>-487808.92139519821</v>
      </c>
      <c r="AC63" s="88">
        <v>-76267.111947835074</v>
      </c>
      <c r="AD63" s="221">
        <v>1441166</v>
      </c>
      <c r="AE63" s="227">
        <f>SUM(AC63:AD63)</f>
        <v>1364898.888052165</v>
      </c>
      <c r="AF63" s="217">
        <v>943783.46906109562</v>
      </c>
      <c r="AG63" s="219">
        <f>SUM(AE63:AF63)</f>
        <v>2308682.3571132608</v>
      </c>
      <c r="AH63" s="222">
        <v>57461</v>
      </c>
      <c r="AI63" s="248">
        <f>SUM(AG63:AH63)</f>
        <v>2366143.3571132608</v>
      </c>
      <c r="AJ63" s="223">
        <f>AI63/Z63</f>
        <v>555.04183840329836</v>
      </c>
    </row>
    <row r="64" spans="1:36">
      <c r="A64" s="215">
        <v>176</v>
      </c>
      <c r="B64" s="216" t="s">
        <v>95</v>
      </c>
      <c r="C64" s="221">
        <v>4352</v>
      </c>
      <c r="D64" s="249">
        <f>F64-E64</f>
        <v>1323167.6319526476</v>
      </c>
      <c r="E64" s="250">
        <v>-2320584.6400938411</v>
      </c>
      <c r="F64" s="221">
        <v>-997417.00814119354</v>
      </c>
      <c r="G64" s="221">
        <v>2137343.916281173</v>
      </c>
      <c r="H64" s="88">
        <f>SUM(F64:G64)</f>
        <v>1139926.9081399795</v>
      </c>
      <c r="I64" s="221">
        <v>996709.66890892666</v>
      </c>
      <c r="J64" s="219">
        <f>H64+I64</f>
        <v>2136636.5770489061</v>
      </c>
      <c r="K64" s="222">
        <v>-50417</v>
      </c>
      <c r="L64" s="248">
        <f>J64+K64</f>
        <v>2086219.5770489061</v>
      </c>
      <c r="M64" s="219">
        <v>-275980.36300000007</v>
      </c>
      <c r="N64" s="219">
        <f>SUM(L64:M64)</f>
        <v>1810239.214048906</v>
      </c>
      <c r="O64" s="248">
        <f>L64/C64</f>
        <v>479.37030722631113</v>
      </c>
      <c r="P64" s="219">
        <f>N64/C64</f>
        <v>415.95570175756114</v>
      </c>
      <c r="Q64" s="251">
        <v>12</v>
      </c>
      <c r="R64" s="251">
        <v>12</v>
      </c>
      <c r="S64" s="152"/>
      <c r="T64" s="270">
        <f>L64-AI64</f>
        <v>-1180356.3052754137</v>
      </c>
      <c r="U64" s="271">
        <f>T64/AI64</f>
        <v>-0.36134360498478169</v>
      </c>
      <c r="V64" s="272">
        <f>O64-AJ64</f>
        <v>-255.68277160454392</v>
      </c>
      <c r="W64" s="198"/>
      <c r="X64" s="215">
        <v>176</v>
      </c>
      <c r="Y64" s="216" t="s">
        <v>95</v>
      </c>
      <c r="Z64" s="217">
        <v>4444</v>
      </c>
      <c r="AA64" s="250">
        <f>AC64-AB64</f>
        <v>1282359.1793906784</v>
      </c>
      <c r="AB64" s="250">
        <v>-740826.64708491182</v>
      </c>
      <c r="AC64" s="88">
        <v>541532.5323057666</v>
      </c>
      <c r="AD64" s="221">
        <v>1823390</v>
      </c>
      <c r="AE64" s="227">
        <f>SUM(AC64:AD64)</f>
        <v>2364922.5323057668</v>
      </c>
      <c r="AF64" s="217">
        <v>997650.35001855285</v>
      </c>
      <c r="AG64" s="219">
        <f>SUM(AE64:AF64)</f>
        <v>3362572.8823243198</v>
      </c>
      <c r="AH64" s="222">
        <v>-95997</v>
      </c>
      <c r="AI64" s="248">
        <f>SUM(AG64:AH64)</f>
        <v>3266575.8823243198</v>
      </c>
      <c r="AJ64" s="223">
        <f>AI64/Z64</f>
        <v>735.05307883085504</v>
      </c>
    </row>
    <row r="65" spans="1:36">
      <c r="A65" s="215">
        <v>177</v>
      </c>
      <c r="B65" s="216" t="s">
        <v>96</v>
      </c>
      <c r="C65" s="221">
        <v>1768</v>
      </c>
      <c r="D65" s="249">
        <f>F65-E65</f>
        <v>349876.27458117518</v>
      </c>
      <c r="E65" s="250">
        <v>592659.07301297516</v>
      </c>
      <c r="F65" s="221">
        <v>942535.34759415034</v>
      </c>
      <c r="G65" s="221">
        <v>321711.32751182676</v>
      </c>
      <c r="H65" s="88">
        <f>SUM(F65:G65)</f>
        <v>1264246.6751059771</v>
      </c>
      <c r="I65" s="221">
        <v>372687.53085961123</v>
      </c>
      <c r="J65" s="219">
        <f>H65+I65</f>
        <v>1636934.2059655883</v>
      </c>
      <c r="K65" s="222">
        <v>-513354</v>
      </c>
      <c r="L65" s="248">
        <f>J65+K65</f>
        <v>1123580.2059655883</v>
      </c>
      <c r="M65" s="219">
        <v>104849.42136666665</v>
      </c>
      <c r="N65" s="219">
        <f>SUM(L65:M65)</f>
        <v>1228429.627332255</v>
      </c>
      <c r="O65" s="248">
        <f>L65/C65</f>
        <v>635.50916627012919</v>
      </c>
      <c r="P65" s="219">
        <f>N65/C65</f>
        <v>694.81313763136598</v>
      </c>
      <c r="Q65" s="251">
        <v>6</v>
      </c>
      <c r="R65" s="251">
        <v>6</v>
      </c>
      <c r="S65" s="152"/>
      <c r="T65" s="270">
        <f>L65-AI65</f>
        <v>251883.82548613986</v>
      </c>
      <c r="U65" s="271">
        <f>T65/AI65</f>
        <v>0.28895820967800656</v>
      </c>
      <c r="V65" s="272">
        <f>O65-AJ65</f>
        <v>147.43728470268883</v>
      </c>
      <c r="W65" s="198"/>
      <c r="X65" s="215">
        <v>177</v>
      </c>
      <c r="Y65" s="216" t="s">
        <v>96</v>
      </c>
      <c r="Z65" s="217">
        <v>1786</v>
      </c>
      <c r="AA65" s="250">
        <f>AC65-AB65</f>
        <v>228521.65433881339</v>
      </c>
      <c r="AB65" s="250">
        <v>721342.4825436566</v>
      </c>
      <c r="AC65" s="88">
        <v>949864.13688246999</v>
      </c>
      <c r="AD65" s="221">
        <v>-6155</v>
      </c>
      <c r="AE65" s="227">
        <f>SUM(AC65:AD65)</f>
        <v>943709.13688246999</v>
      </c>
      <c r="AF65" s="217">
        <v>378838.24359697854</v>
      </c>
      <c r="AG65" s="219">
        <f>SUM(AE65:AF65)</f>
        <v>1322547.3804794485</v>
      </c>
      <c r="AH65" s="222">
        <v>-450851</v>
      </c>
      <c r="AI65" s="248">
        <f>SUM(AG65:AH65)</f>
        <v>871696.38047944847</v>
      </c>
      <c r="AJ65" s="223">
        <f>AI65/Z65</f>
        <v>488.07188156744036</v>
      </c>
    </row>
    <row r="66" spans="1:36">
      <c r="A66" s="215">
        <v>178</v>
      </c>
      <c r="B66" s="216" t="s">
        <v>97</v>
      </c>
      <c r="C66" s="221">
        <v>5769</v>
      </c>
      <c r="D66" s="249">
        <f>F66-E66</f>
        <v>307934.63307276031</v>
      </c>
      <c r="E66" s="250">
        <v>314875.85007129167</v>
      </c>
      <c r="F66" s="221">
        <v>622810.48314405198</v>
      </c>
      <c r="G66" s="221">
        <v>2276173.6148583498</v>
      </c>
      <c r="H66" s="88">
        <f>SUM(F66:G66)</f>
        <v>2898984.0980024016</v>
      </c>
      <c r="I66" s="221">
        <v>1344014.8102650952</v>
      </c>
      <c r="J66" s="219">
        <f>H66+I66</f>
        <v>4242998.9082674971</v>
      </c>
      <c r="K66" s="222">
        <v>-215485</v>
      </c>
      <c r="L66" s="248">
        <f>J66+K66</f>
        <v>4027513.9082674971</v>
      </c>
      <c r="M66" s="219">
        <v>18330.391900000017</v>
      </c>
      <c r="N66" s="219">
        <f>SUM(L66:M66)</f>
        <v>4045844.3001674972</v>
      </c>
      <c r="O66" s="248">
        <f>L66/C66</f>
        <v>698.13033597980541</v>
      </c>
      <c r="P66" s="219">
        <f>N66/C66</f>
        <v>701.30773100493968</v>
      </c>
      <c r="Q66" s="251">
        <v>10</v>
      </c>
      <c r="R66" s="251">
        <v>10</v>
      </c>
      <c r="S66" s="152"/>
      <c r="T66" s="270">
        <f>L66-AI66</f>
        <v>232128.31604289636</v>
      </c>
      <c r="U66" s="271">
        <f>T66/AI66</f>
        <v>6.1160667447978136E-2</v>
      </c>
      <c r="V66" s="272">
        <f>O66-AJ66</f>
        <v>53.424103225499152</v>
      </c>
      <c r="W66" s="198"/>
      <c r="X66" s="215">
        <v>178</v>
      </c>
      <c r="Y66" s="216" t="s">
        <v>97</v>
      </c>
      <c r="Z66" s="217">
        <v>5887</v>
      </c>
      <c r="AA66" s="250">
        <f>AC66-AB66</f>
        <v>401562.89464782202</v>
      </c>
      <c r="AB66" s="250">
        <v>1196434.7340025827</v>
      </c>
      <c r="AC66" s="88">
        <v>1597997.6286504047</v>
      </c>
      <c r="AD66" s="221">
        <v>1592729</v>
      </c>
      <c r="AE66" s="227">
        <f>SUM(AC66:AD66)</f>
        <v>3190726.6286504045</v>
      </c>
      <c r="AF66" s="217">
        <v>1352222.9635741962</v>
      </c>
      <c r="AG66" s="219">
        <f>SUM(AE66:AF66)</f>
        <v>4542949.5922246007</v>
      </c>
      <c r="AH66" s="222">
        <v>-747564</v>
      </c>
      <c r="AI66" s="248">
        <f>SUM(AG66:AH66)</f>
        <v>3795385.5922246007</v>
      </c>
      <c r="AJ66" s="223">
        <f>AI66/Z66</f>
        <v>644.70623275430626</v>
      </c>
    </row>
    <row r="67" spans="1:36">
      <c r="A67" s="215">
        <v>179</v>
      </c>
      <c r="B67" s="216" t="s">
        <v>98</v>
      </c>
      <c r="C67" s="221">
        <v>145887</v>
      </c>
      <c r="D67" s="249">
        <f>F67-E67</f>
        <v>24972116.668178864</v>
      </c>
      <c r="E67" s="250">
        <v>-28958110.234474733</v>
      </c>
      <c r="F67" s="221">
        <v>-3985993.5662958696</v>
      </c>
      <c r="G67" s="221">
        <v>35839222.613212943</v>
      </c>
      <c r="H67" s="88">
        <f>SUM(F67:G67)</f>
        <v>31853229.046917073</v>
      </c>
      <c r="I67" s="221">
        <v>21221489.079334859</v>
      </c>
      <c r="J67" s="219">
        <f>H67+I67</f>
        <v>53074718.126251936</v>
      </c>
      <c r="K67" s="222">
        <v>-23112101</v>
      </c>
      <c r="L67" s="248">
        <f>J67+K67</f>
        <v>29962617.126251936</v>
      </c>
      <c r="M67" s="219">
        <v>-11384114.31951</v>
      </c>
      <c r="N67" s="219">
        <f>SUM(L67:M67)</f>
        <v>18578502.806741938</v>
      </c>
      <c r="O67" s="248">
        <f>L67/C67</f>
        <v>205.38236529815498</v>
      </c>
      <c r="P67" s="219">
        <f>N67/C67</f>
        <v>127.34858353891669</v>
      </c>
      <c r="Q67" s="251">
        <v>13</v>
      </c>
      <c r="R67" s="251">
        <v>13</v>
      </c>
      <c r="S67" s="152"/>
      <c r="T67" s="270">
        <f>L67-AI67</f>
        <v>-27944486.704089761</v>
      </c>
      <c r="U67" s="271">
        <f>T67/AI67</f>
        <v>-0.48257441411614227</v>
      </c>
      <c r="V67" s="272">
        <f>O67-AJ67</f>
        <v>-195.43373065293412</v>
      </c>
      <c r="W67" s="198"/>
      <c r="X67" s="215">
        <v>179</v>
      </c>
      <c r="Y67" s="216" t="s">
        <v>98</v>
      </c>
      <c r="Z67" s="217">
        <v>144473</v>
      </c>
      <c r="AA67" s="250">
        <f>AC67-AB67</f>
        <v>25739619.181561749</v>
      </c>
      <c r="AB67" s="250">
        <v>-5961119.9167973949</v>
      </c>
      <c r="AC67" s="88">
        <v>19778499.264764354</v>
      </c>
      <c r="AD67" s="221">
        <v>40036380</v>
      </c>
      <c r="AE67" s="227">
        <f>SUM(AC67:AD67)</f>
        <v>59814879.264764354</v>
      </c>
      <c r="AF67" s="217">
        <v>21122633.565577343</v>
      </c>
      <c r="AG67" s="219">
        <f>SUM(AE67:AF67)</f>
        <v>80937512.830341697</v>
      </c>
      <c r="AH67" s="222">
        <v>-23030409</v>
      </c>
      <c r="AI67" s="248">
        <f>SUM(AG67:AH67)</f>
        <v>57907103.830341697</v>
      </c>
      <c r="AJ67" s="223">
        <f>AI67/Z67</f>
        <v>400.8160959510891</v>
      </c>
    </row>
    <row r="68" spans="1:36">
      <c r="A68" s="215">
        <v>181</v>
      </c>
      <c r="B68" s="216" t="s">
        <v>99</v>
      </c>
      <c r="C68" s="221">
        <v>1683</v>
      </c>
      <c r="D68" s="249">
        <f>F68-E68</f>
        <v>309541.68678834767</v>
      </c>
      <c r="E68" s="250">
        <v>546026.32595963194</v>
      </c>
      <c r="F68" s="221">
        <v>855568.01274797961</v>
      </c>
      <c r="G68" s="221">
        <v>925287.16759762645</v>
      </c>
      <c r="H68" s="88">
        <f>SUM(F68:G68)</f>
        <v>1780855.1803456061</v>
      </c>
      <c r="I68" s="221">
        <v>426361.30558149749</v>
      </c>
      <c r="J68" s="219">
        <f>H68+I68</f>
        <v>2207216.4859271036</v>
      </c>
      <c r="K68" s="222">
        <v>-398405</v>
      </c>
      <c r="L68" s="248">
        <f>J68+K68</f>
        <v>1808811.4859271036</v>
      </c>
      <c r="M68" s="219">
        <v>69349.72</v>
      </c>
      <c r="N68" s="219">
        <f>SUM(L68:M68)</f>
        <v>1878161.2059271035</v>
      </c>
      <c r="O68" s="248">
        <f>L68/C68</f>
        <v>1074.7542994219273</v>
      </c>
      <c r="P68" s="219">
        <f>N68/C68</f>
        <v>1115.9603124938226</v>
      </c>
      <c r="Q68" s="251">
        <v>4</v>
      </c>
      <c r="R68" s="251">
        <v>4</v>
      </c>
      <c r="S68" s="152"/>
      <c r="T68" s="270">
        <f>L68-AI68</f>
        <v>-61724.694826927502</v>
      </c>
      <c r="U68" s="271">
        <f>T68/AI68</f>
        <v>-3.2998396642638414E-2</v>
      </c>
      <c r="V68" s="272">
        <f>O68-AJ68</f>
        <v>-35.356193607171235</v>
      </c>
      <c r="W68" s="198"/>
      <c r="X68" s="215">
        <v>181</v>
      </c>
      <c r="Y68" s="216" t="s">
        <v>99</v>
      </c>
      <c r="Z68" s="217">
        <v>1685</v>
      </c>
      <c r="AA68" s="250">
        <f>AC68-AB68</f>
        <v>352874.11315261037</v>
      </c>
      <c r="AB68" s="250">
        <v>511628.7163159335</v>
      </c>
      <c r="AC68" s="88">
        <v>864502.82946854387</v>
      </c>
      <c r="AD68" s="221">
        <v>954376</v>
      </c>
      <c r="AE68" s="227">
        <f>SUM(AC68:AD68)</f>
        <v>1818878.8294685439</v>
      </c>
      <c r="AF68" s="217">
        <v>431797.35128548706</v>
      </c>
      <c r="AG68" s="219">
        <f>SUM(AE68:AF68)</f>
        <v>2250676.1807540311</v>
      </c>
      <c r="AH68" s="222">
        <v>-380140</v>
      </c>
      <c r="AI68" s="248">
        <f>SUM(AG68:AH68)</f>
        <v>1870536.1807540311</v>
      </c>
      <c r="AJ68" s="223">
        <f>AI68/Z68</f>
        <v>1110.1104930290985</v>
      </c>
    </row>
    <row r="69" spans="1:36">
      <c r="A69" s="215">
        <v>182</v>
      </c>
      <c r="B69" s="216" t="s">
        <v>100</v>
      </c>
      <c r="C69" s="221">
        <v>19347</v>
      </c>
      <c r="D69" s="249">
        <f>F69-E69</f>
        <v>131193.13048876729</v>
      </c>
      <c r="E69" s="250">
        <v>-2788931.27824549</v>
      </c>
      <c r="F69" s="221">
        <v>-2657738.1477567228</v>
      </c>
      <c r="G69" s="221">
        <v>2532216.7046914492</v>
      </c>
      <c r="H69" s="88">
        <f>SUM(F69:G69)</f>
        <v>-125521.44306527358</v>
      </c>
      <c r="I69" s="221">
        <v>3275389.5878337245</v>
      </c>
      <c r="J69" s="219">
        <f>H69+I69</f>
        <v>3149868.1447684509</v>
      </c>
      <c r="K69" s="222">
        <v>-1198240</v>
      </c>
      <c r="L69" s="248">
        <f>J69+K69</f>
        <v>1951628.1447684509</v>
      </c>
      <c r="M69" s="219">
        <v>-263970.2524</v>
      </c>
      <c r="N69" s="219">
        <f>SUM(L69:M69)</f>
        <v>1687657.8923684508</v>
      </c>
      <c r="O69" s="248">
        <f>L69/C69</f>
        <v>100.87497517798371</v>
      </c>
      <c r="P69" s="219">
        <f>N69/C69</f>
        <v>87.230986321830301</v>
      </c>
      <c r="Q69" s="251">
        <v>13</v>
      </c>
      <c r="R69" s="251">
        <v>13</v>
      </c>
      <c r="S69" s="152"/>
      <c r="T69" s="270">
        <f>L69-AI69</f>
        <v>-4037649.1526995483</v>
      </c>
      <c r="U69" s="271">
        <f>T69/AI69</f>
        <v>-0.67414630382976048</v>
      </c>
      <c r="V69" s="272">
        <f>O69-AJ69</f>
        <v>-202.11876678933552</v>
      </c>
      <c r="W69" s="198"/>
      <c r="X69" s="215">
        <v>182</v>
      </c>
      <c r="Y69" s="216" t="s">
        <v>100</v>
      </c>
      <c r="Z69" s="217">
        <v>19767</v>
      </c>
      <c r="AA69" s="250">
        <f>AC69-AB69</f>
        <v>307072.24569272948</v>
      </c>
      <c r="AB69" s="250">
        <v>3692874.4170804801</v>
      </c>
      <c r="AC69" s="88">
        <v>3999946.6627732096</v>
      </c>
      <c r="AD69" s="221">
        <v>-69368</v>
      </c>
      <c r="AE69" s="227">
        <f>SUM(AC69:AD69)</f>
        <v>3930578.6627732096</v>
      </c>
      <c r="AF69" s="217">
        <v>3333770.6346947895</v>
      </c>
      <c r="AG69" s="219">
        <f>SUM(AE69:AF69)</f>
        <v>7264349.2974679992</v>
      </c>
      <c r="AH69" s="222">
        <v>-1275072</v>
      </c>
      <c r="AI69" s="248">
        <f>SUM(AG69:AH69)</f>
        <v>5989277.2974679992</v>
      </c>
      <c r="AJ69" s="223">
        <f>AI69/Z69</f>
        <v>302.99374196731924</v>
      </c>
    </row>
    <row r="70" spans="1:36">
      <c r="A70" s="215">
        <v>186</v>
      </c>
      <c r="B70" s="216" t="s">
        <v>101</v>
      </c>
      <c r="C70" s="221">
        <v>45630</v>
      </c>
      <c r="D70" s="249">
        <f>F70-E70</f>
        <v>15552344.258500811</v>
      </c>
      <c r="E70" s="250">
        <v>-9868963.8291282672</v>
      </c>
      <c r="F70" s="221">
        <v>5683380.4293725435</v>
      </c>
      <c r="G70" s="221">
        <v>1016478.1334061795</v>
      </c>
      <c r="H70" s="88">
        <f>SUM(F70:G70)</f>
        <v>6699858.5627787225</v>
      </c>
      <c r="I70" s="221">
        <v>5398864.8071859898</v>
      </c>
      <c r="J70" s="219">
        <f>H70+I70</f>
        <v>12098723.369964711</v>
      </c>
      <c r="K70" s="222">
        <v>-87778</v>
      </c>
      <c r="L70" s="248">
        <f>J70+K70</f>
        <v>12010945.369964711</v>
      </c>
      <c r="M70" s="219">
        <v>-2709938.029060001</v>
      </c>
      <c r="N70" s="219">
        <f>SUM(L70:M70)</f>
        <v>9301007.3409047108</v>
      </c>
      <c r="O70" s="248">
        <f>L70/C70</f>
        <v>263.22475060190033</v>
      </c>
      <c r="P70" s="219">
        <f>N70/C70</f>
        <v>203.8353570217995</v>
      </c>
      <c r="Q70" s="251">
        <v>1</v>
      </c>
      <c r="R70" s="252">
        <v>35</v>
      </c>
      <c r="S70" s="199"/>
      <c r="T70" s="270">
        <f>L70-AI70</f>
        <v>-6832393.9874914587</v>
      </c>
      <c r="U70" s="271">
        <f>T70/AI70</f>
        <v>-0.3625893403436441</v>
      </c>
      <c r="V70" s="272">
        <f>O70-AJ70</f>
        <v>-153.42362328604401</v>
      </c>
      <c r="W70" s="198"/>
      <c r="X70" s="215">
        <v>186</v>
      </c>
      <c r="Y70" s="216" t="s">
        <v>101</v>
      </c>
      <c r="Z70" s="217">
        <v>45226</v>
      </c>
      <c r="AA70" s="250">
        <f>AC70-AB70</f>
        <v>14667984.102349959</v>
      </c>
      <c r="AB70" s="250">
        <v>-4320041.1550279064</v>
      </c>
      <c r="AC70" s="88">
        <v>10347942.947322054</v>
      </c>
      <c r="AD70" s="221">
        <v>3422568</v>
      </c>
      <c r="AE70" s="227">
        <f>SUM(AC70:AD70)</f>
        <v>13770510.947322054</v>
      </c>
      <c r="AF70" s="217">
        <v>5476934.4101341153</v>
      </c>
      <c r="AG70" s="219">
        <f>SUM(AE70:AF70)</f>
        <v>19247445.35745617</v>
      </c>
      <c r="AH70" s="222">
        <v>-404106</v>
      </c>
      <c r="AI70" s="248">
        <f>SUM(AG70:AH70)</f>
        <v>18843339.35745617</v>
      </c>
      <c r="AJ70" s="223">
        <f>AI70/Z70</f>
        <v>416.64837388794433</v>
      </c>
    </row>
    <row r="71" spans="1:36">
      <c r="A71" s="215">
        <v>202</v>
      </c>
      <c r="B71" s="216" t="s">
        <v>102</v>
      </c>
      <c r="C71" s="221">
        <v>35848</v>
      </c>
      <c r="D71" s="249">
        <f>F71-E71</f>
        <v>18533971.449673057</v>
      </c>
      <c r="E71" s="250">
        <v>6093321.2312177476</v>
      </c>
      <c r="F71" s="221">
        <v>24627292.680890806</v>
      </c>
      <c r="G71" s="221">
        <v>658340.52202976041</v>
      </c>
      <c r="H71" s="88">
        <f>SUM(F71:G71)</f>
        <v>25285633.202920567</v>
      </c>
      <c r="I71" s="221">
        <v>3738913.909100424</v>
      </c>
      <c r="J71" s="219">
        <f>H71+I71</f>
        <v>29024547.112020992</v>
      </c>
      <c r="K71" s="222">
        <v>-3921997</v>
      </c>
      <c r="L71" s="248">
        <f>J71+K71</f>
        <v>25102550.112020992</v>
      </c>
      <c r="M71" s="219">
        <v>-2528468.7253799997</v>
      </c>
      <c r="N71" s="219">
        <f>SUM(L71:M71)</f>
        <v>22574081.386640992</v>
      </c>
      <c r="O71" s="248">
        <f>L71/C71</f>
        <v>700.24966837817988</v>
      </c>
      <c r="P71" s="219">
        <f>N71/C71</f>
        <v>629.7166198014113</v>
      </c>
      <c r="Q71" s="251">
        <v>2</v>
      </c>
      <c r="R71" s="251">
        <v>2</v>
      </c>
      <c r="S71" s="152"/>
      <c r="T71" s="270">
        <f>L71-AI71</f>
        <v>929865.7590315789</v>
      </c>
      <c r="U71" s="271">
        <f>T71/AI71</f>
        <v>3.8467625086767959E-2</v>
      </c>
      <c r="V71" s="272">
        <f>O71-AJ71</f>
        <v>19.271434922129743</v>
      </c>
      <c r="W71" s="198"/>
      <c r="X71" s="215">
        <v>202</v>
      </c>
      <c r="Y71" s="216" t="s">
        <v>102</v>
      </c>
      <c r="Z71" s="217">
        <v>35497</v>
      </c>
      <c r="AA71" s="250">
        <f>AC71-AB71</f>
        <v>18218714.279890344</v>
      </c>
      <c r="AB71" s="250">
        <v>4495555.2473724075</v>
      </c>
      <c r="AC71" s="88">
        <v>22714269.527262751</v>
      </c>
      <c r="AD71" s="221">
        <v>1495516</v>
      </c>
      <c r="AE71" s="227">
        <f>SUM(AC71:AD71)</f>
        <v>24209785.527262751</v>
      </c>
      <c r="AF71" s="217">
        <v>3823613.8257266623</v>
      </c>
      <c r="AG71" s="219">
        <f>SUM(AE71:AF71)</f>
        <v>28033399.352989413</v>
      </c>
      <c r="AH71" s="222">
        <v>-3860715</v>
      </c>
      <c r="AI71" s="248">
        <f>SUM(AG71:AH71)</f>
        <v>24172684.352989413</v>
      </c>
      <c r="AJ71" s="223">
        <f>AI71/Z71</f>
        <v>680.97823345605013</v>
      </c>
    </row>
    <row r="72" spans="1:36">
      <c r="A72" s="215">
        <v>204</v>
      </c>
      <c r="B72" s="216" t="s">
        <v>103</v>
      </c>
      <c r="C72" s="221">
        <v>2689</v>
      </c>
      <c r="D72" s="249">
        <f>F72-E72</f>
        <v>155967.28435854497</v>
      </c>
      <c r="E72" s="250">
        <v>-1835391.3986043683</v>
      </c>
      <c r="F72" s="221">
        <v>-1679424.1142458234</v>
      </c>
      <c r="G72" s="221">
        <v>1129991.0250743905</v>
      </c>
      <c r="H72" s="88">
        <f>SUM(F72:G72)</f>
        <v>-549433.08917143289</v>
      </c>
      <c r="I72" s="221">
        <v>618298.41845865559</v>
      </c>
      <c r="J72" s="219">
        <f>H72+I72</f>
        <v>68865.329287222703</v>
      </c>
      <c r="K72" s="222">
        <v>-605508</v>
      </c>
      <c r="L72" s="248">
        <f>J72+K72</f>
        <v>-536642.6707127773</v>
      </c>
      <c r="M72" s="219">
        <v>-877836.63641000015</v>
      </c>
      <c r="N72" s="219">
        <f>SUM(L72:M72)</f>
        <v>-1414479.3071227774</v>
      </c>
      <c r="O72" s="248">
        <f>L72/C72</f>
        <v>-199.56960606648468</v>
      </c>
      <c r="P72" s="219">
        <f>N72/C72</f>
        <v>-526.02428676934824</v>
      </c>
      <c r="Q72" s="251">
        <v>11</v>
      </c>
      <c r="R72" s="251">
        <v>11</v>
      </c>
      <c r="S72" s="152"/>
      <c r="T72" s="270">
        <f>L72-AI72</f>
        <v>-593135.55057112314</v>
      </c>
      <c r="U72" s="271">
        <f>T72/AI72</f>
        <v>-10.499297470024405</v>
      </c>
      <c r="V72" s="272">
        <f>O72-AJ72</f>
        <v>-219.90541595069845</v>
      </c>
      <c r="W72" s="198"/>
      <c r="X72" s="215">
        <v>204</v>
      </c>
      <c r="Y72" s="216" t="s">
        <v>103</v>
      </c>
      <c r="Z72" s="217">
        <v>2778</v>
      </c>
      <c r="AA72" s="250">
        <f>AC72-AB72</f>
        <v>210391.24069811613</v>
      </c>
      <c r="AB72" s="250">
        <v>-1198388.7420553402</v>
      </c>
      <c r="AC72" s="88">
        <v>-987997.50135722407</v>
      </c>
      <c r="AD72" s="221">
        <v>1020508</v>
      </c>
      <c r="AE72" s="227">
        <f>SUM(AC72:AD72)</f>
        <v>32510.498642775929</v>
      </c>
      <c r="AF72" s="217">
        <v>625921.38121556991</v>
      </c>
      <c r="AG72" s="219">
        <f>SUM(AE72:AF72)</f>
        <v>658431.87985834584</v>
      </c>
      <c r="AH72" s="222">
        <v>-601939</v>
      </c>
      <c r="AI72" s="248">
        <f>SUM(AG72:AH72)</f>
        <v>56492.879858345841</v>
      </c>
      <c r="AJ72" s="223">
        <f>AI72/Z72</f>
        <v>20.335809884213766</v>
      </c>
    </row>
    <row r="73" spans="1:36">
      <c r="A73" s="215">
        <v>205</v>
      </c>
      <c r="B73" s="216" t="s">
        <v>104</v>
      </c>
      <c r="C73" s="221">
        <v>36297</v>
      </c>
      <c r="D73" s="249">
        <f>F73-E73</f>
        <v>9427691.4629933834</v>
      </c>
      <c r="E73" s="250">
        <v>-10541161.24399966</v>
      </c>
      <c r="F73" s="221">
        <v>-1113469.7810062766</v>
      </c>
      <c r="G73" s="221">
        <v>12709206.49113602</v>
      </c>
      <c r="H73" s="88">
        <f>SUM(F73:G73)</f>
        <v>11595736.710129743</v>
      </c>
      <c r="I73" s="221">
        <v>5718120.9029471334</v>
      </c>
      <c r="J73" s="219">
        <f>H73+I73</f>
        <v>17313857.613076877</v>
      </c>
      <c r="K73" s="222">
        <v>32887741</v>
      </c>
      <c r="L73" s="248">
        <f>J73+K73</f>
        <v>50201598.613076881</v>
      </c>
      <c r="M73" s="219">
        <v>-302285.97269999998</v>
      </c>
      <c r="N73" s="219">
        <f>SUM(L73:M73)</f>
        <v>49899312.640376881</v>
      </c>
      <c r="O73" s="248">
        <f>L73/C73</f>
        <v>1383.0784531249658</v>
      </c>
      <c r="P73" s="219">
        <f>N73/C73</f>
        <v>1374.750327585665</v>
      </c>
      <c r="Q73" s="251">
        <v>18</v>
      </c>
      <c r="R73" s="251">
        <v>18</v>
      </c>
      <c r="S73" s="152"/>
      <c r="T73" s="270">
        <f>L73-AI73</f>
        <v>2932470.5900521874</v>
      </c>
      <c r="U73" s="271">
        <f>T73/AI73</f>
        <v>6.2037755141660052E-2</v>
      </c>
      <c r="V73" s="272">
        <f>O73-AJ73</f>
        <v>87.785437395245253</v>
      </c>
      <c r="W73" s="198"/>
      <c r="X73" s="215">
        <v>205</v>
      </c>
      <c r="Y73" s="216" t="s">
        <v>104</v>
      </c>
      <c r="Z73" s="217">
        <v>36493</v>
      </c>
      <c r="AA73" s="250">
        <f>AC73-AB73</f>
        <v>9733751.6843550615</v>
      </c>
      <c r="AB73" s="250">
        <v>-12651740.446135432</v>
      </c>
      <c r="AC73" s="88">
        <v>-2917988.76178037</v>
      </c>
      <c r="AD73" s="221">
        <v>13084594</v>
      </c>
      <c r="AE73" s="227">
        <f>SUM(AC73:AD73)</f>
        <v>10166605.23821963</v>
      </c>
      <c r="AF73" s="217">
        <v>5725031.7848050632</v>
      </c>
      <c r="AG73" s="219">
        <f>SUM(AE73:AF73)</f>
        <v>15891637.023024693</v>
      </c>
      <c r="AH73" s="222">
        <v>31377491</v>
      </c>
      <c r="AI73" s="248">
        <f>SUM(AG73:AH73)</f>
        <v>47269128.023024693</v>
      </c>
      <c r="AJ73" s="223">
        <f>AI73/Z73</f>
        <v>1295.2930157297205</v>
      </c>
    </row>
    <row r="74" spans="1:36">
      <c r="A74" s="215">
        <v>208</v>
      </c>
      <c r="B74" s="216" t="s">
        <v>105</v>
      </c>
      <c r="C74" s="221">
        <v>12335</v>
      </c>
      <c r="D74" s="249">
        <f>F74-E74</f>
        <v>6594114.6690971237</v>
      </c>
      <c r="E74" s="250">
        <v>546120.85221757786</v>
      </c>
      <c r="F74" s="221">
        <v>7140235.521314702</v>
      </c>
      <c r="G74" s="221">
        <v>5776803.9278499866</v>
      </c>
      <c r="H74" s="88">
        <f>SUM(F74:G74)</f>
        <v>12917039.449164689</v>
      </c>
      <c r="I74" s="221">
        <v>2423142.9183948599</v>
      </c>
      <c r="J74" s="219">
        <f>H74+I74</f>
        <v>15340182.367559548</v>
      </c>
      <c r="K74" s="222">
        <v>-174024</v>
      </c>
      <c r="L74" s="248">
        <f>J74+K74</f>
        <v>15166158.367559548</v>
      </c>
      <c r="M74" s="219">
        <v>-21813.639200000005</v>
      </c>
      <c r="N74" s="219">
        <f>SUM(L74:M74)</f>
        <v>15144344.728359548</v>
      </c>
      <c r="O74" s="248">
        <f>L74/C74</f>
        <v>1229.5223646177178</v>
      </c>
      <c r="P74" s="219">
        <f>N74/C74</f>
        <v>1227.7539301467002</v>
      </c>
      <c r="Q74" s="251">
        <v>17</v>
      </c>
      <c r="R74" s="251">
        <v>17</v>
      </c>
      <c r="S74" s="152"/>
      <c r="T74" s="270">
        <f>L74-AI74</f>
        <v>-1966360.1611635759</v>
      </c>
      <c r="U74" s="271">
        <f>T74/AI74</f>
        <v>-0.1147735610422321</v>
      </c>
      <c r="V74" s="272">
        <f>O74-AJ74</f>
        <v>-150.7965629300686</v>
      </c>
      <c r="W74" s="198"/>
      <c r="X74" s="215">
        <v>208</v>
      </c>
      <c r="Y74" s="216" t="s">
        <v>105</v>
      </c>
      <c r="Z74" s="217">
        <v>12412</v>
      </c>
      <c r="AA74" s="250">
        <f>AC74-AB74</f>
        <v>6458533.6942679342</v>
      </c>
      <c r="AB74" s="250">
        <v>2305859.6369288228</v>
      </c>
      <c r="AC74" s="88">
        <v>8764393.331196757</v>
      </c>
      <c r="AD74" s="221">
        <v>6269419</v>
      </c>
      <c r="AE74" s="227">
        <f>SUM(AC74:AD74)</f>
        <v>15033812.331196757</v>
      </c>
      <c r="AF74" s="217">
        <v>2430519.1975263674</v>
      </c>
      <c r="AG74" s="219">
        <f>SUM(AE74:AF74)</f>
        <v>17464331.528723124</v>
      </c>
      <c r="AH74" s="222">
        <v>-331813</v>
      </c>
      <c r="AI74" s="248">
        <f>SUM(AG74:AH74)</f>
        <v>17132518.528723124</v>
      </c>
      <c r="AJ74" s="223">
        <f>AI74/Z74</f>
        <v>1380.3189275477864</v>
      </c>
    </row>
    <row r="75" spans="1:36">
      <c r="A75" s="215">
        <v>211</v>
      </c>
      <c r="B75" s="216" t="s">
        <v>106</v>
      </c>
      <c r="C75" s="221">
        <v>32959</v>
      </c>
      <c r="D75" s="249">
        <f>F75-E75</f>
        <v>16213286.987932554</v>
      </c>
      <c r="E75" s="250">
        <v>-1598908.143919219</v>
      </c>
      <c r="F75" s="221">
        <v>14614378.844013335</v>
      </c>
      <c r="G75" s="221">
        <v>5317115.4541388405</v>
      </c>
      <c r="H75" s="88">
        <f>SUM(F75:G75)</f>
        <v>19931494.298152175</v>
      </c>
      <c r="I75" s="221">
        <v>4222130.48012006</v>
      </c>
      <c r="J75" s="219">
        <f>H75+I75</f>
        <v>24153624.778272234</v>
      </c>
      <c r="K75" s="222">
        <v>-4313355</v>
      </c>
      <c r="L75" s="248">
        <f>J75+K75</f>
        <v>19840269.778272234</v>
      </c>
      <c r="M75" s="219">
        <v>-1217489.4991500005</v>
      </c>
      <c r="N75" s="219">
        <f>SUM(L75:M75)</f>
        <v>18622780.279122233</v>
      </c>
      <c r="O75" s="248">
        <f>L75/C75</f>
        <v>601.96819619139637</v>
      </c>
      <c r="P75" s="219">
        <f>N75/C75</f>
        <v>565.02868045517869</v>
      </c>
      <c r="Q75" s="251">
        <v>6</v>
      </c>
      <c r="R75" s="251">
        <v>6</v>
      </c>
      <c r="S75" s="152"/>
      <c r="T75" s="270">
        <f>L75-AI75</f>
        <v>-3692453.9206152484</v>
      </c>
      <c r="U75" s="271">
        <f>T75/AI75</f>
        <v>-0.15690720580677239</v>
      </c>
      <c r="V75" s="272">
        <f>O75-AJ75</f>
        <v>-119.40767588534572</v>
      </c>
      <c r="W75" s="198"/>
      <c r="X75" s="215">
        <v>211</v>
      </c>
      <c r="Y75" s="216" t="s">
        <v>106</v>
      </c>
      <c r="Z75" s="217">
        <v>32622</v>
      </c>
      <c r="AA75" s="250">
        <f>AC75-AB75</f>
        <v>16104359.53407117</v>
      </c>
      <c r="AB75" s="250">
        <v>965404.73361425067</v>
      </c>
      <c r="AC75" s="88">
        <v>17069764.267685421</v>
      </c>
      <c r="AD75" s="221">
        <v>6410415</v>
      </c>
      <c r="AE75" s="227">
        <f>SUM(AC75:AD75)</f>
        <v>23480179.267685421</v>
      </c>
      <c r="AF75" s="217">
        <v>4309006.4312020615</v>
      </c>
      <c r="AG75" s="219">
        <f>SUM(AE75:AF75)</f>
        <v>27789185.698887482</v>
      </c>
      <c r="AH75" s="222">
        <v>-4256462</v>
      </c>
      <c r="AI75" s="248">
        <f>SUM(AG75:AH75)</f>
        <v>23532723.698887482</v>
      </c>
      <c r="AJ75" s="223">
        <f>AI75/Z75</f>
        <v>721.3758720767421</v>
      </c>
    </row>
    <row r="76" spans="1:36">
      <c r="A76" s="215">
        <v>213</v>
      </c>
      <c r="B76" s="216" t="s">
        <v>107</v>
      </c>
      <c r="C76" s="221">
        <v>5154</v>
      </c>
      <c r="D76" s="249">
        <f>F76-E76</f>
        <v>417423.18135366123</v>
      </c>
      <c r="E76" s="250">
        <v>-857149.2591625707</v>
      </c>
      <c r="F76" s="221">
        <v>-439726.07780890947</v>
      </c>
      <c r="G76" s="221">
        <v>1203811.5481204316</v>
      </c>
      <c r="H76" s="88">
        <f>SUM(F76:G76)</f>
        <v>764085.47031152213</v>
      </c>
      <c r="I76" s="221">
        <v>1110295.7370382252</v>
      </c>
      <c r="J76" s="219">
        <f>H76+I76</f>
        <v>1874381.2073497474</v>
      </c>
      <c r="K76" s="222">
        <v>-220712</v>
      </c>
      <c r="L76" s="248">
        <f>J76+K76</f>
        <v>1653669.2073497474</v>
      </c>
      <c r="M76" s="219">
        <v>-121393.53260000001</v>
      </c>
      <c r="N76" s="219">
        <f>SUM(L76:M76)</f>
        <v>1532275.6747497474</v>
      </c>
      <c r="O76" s="248">
        <f>L76/C76</f>
        <v>320.85161182571738</v>
      </c>
      <c r="P76" s="219">
        <f>N76/C76</f>
        <v>297.29834589634214</v>
      </c>
      <c r="Q76" s="251">
        <v>10</v>
      </c>
      <c r="R76" s="251">
        <v>10</v>
      </c>
      <c r="S76" s="152"/>
      <c r="T76" s="270">
        <f>L76-AI76</f>
        <v>-218156.7911781054</v>
      </c>
      <c r="U76" s="271">
        <f>T76/AI76</f>
        <v>-0.11654758046403918</v>
      </c>
      <c r="V76" s="272">
        <f>O76-AJ76</f>
        <v>-37.050108734101514</v>
      </c>
      <c r="W76" s="198"/>
      <c r="X76" s="215">
        <v>213</v>
      </c>
      <c r="Y76" s="216" t="s">
        <v>107</v>
      </c>
      <c r="Z76" s="217">
        <v>5230</v>
      </c>
      <c r="AA76" s="250">
        <f>AC76-AB76</f>
        <v>353740.92360221932</v>
      </c>
      <c r="AB76" s="250">
        <v>-68717.453878098357</v>
      </c>
      <c r="AC76" s="88">
        <v>285023.46972412098</v>
      </c>
      <c r="AD76" s="221">
        <v>716957</v>
      </c>
      <c r="AE76" s="227">
        <f>SUM(AC76:AD76)</f>
        <v>1001980.469724121</v>
      </c>
      <c r="AF76" s="217">
        <v>1126664.5288037318</v>
      </c>
      <c r="AG76" s="219">
        <f>SUM(AE76:AF76)</f>
        <v>2128644.9985278528</v>
      </c>
      <c r="AH76" s="222">
        <v>-256819</v>
      </c>
      <c r="AI76" s="248">
        <f>SUM(AG76:AH76)</f>
        <v>1871825.9985278528</v>
      </c>
      <c r="AJ76" s="223">
        <f>AI76/Z76</f>
        <v>357.9017205598189</v>
      </c>
    </row>
    <row r="77" spans="1:36">
      <c r="A77" s="215">
        <v>214</v>
      </c>
      <c r="B77" s="216" t="s">
        <v>108</v>
      </c>
      <c r="C77" s="221">
        <v>12528</v>
      </c>
      <c r="D77" s="249">
        <f>F77-E77</f>
        <v>2493879.743050267</v>
      </c>
      <c r="E77" s="250">
        <v>-861698.20053312602</v>
      </c>
      <c r="F77" s="221">
        <v>1632181.5425171412</v>
      </c>
      <c r="G77" s="221">
        <v>5190839.3998318166</v>
      </c>
      <c r="H77" s="88">
        <f>SUM(F77:G77)</f>
        <v>6823020.942348958</v>
      </c>
      <c r="I77" s="221">
        <v>2646942.193622163</v>
      </c>
      <c r="J77" s="219">
        <f>H77+I77</f>
        <v>9469963.1359711215</v>
      </c>
      <c r="K77" s="222">
        <v>-174638</v>
      </c>
      <c r="L77" s="248">
        <f>J77+K77</f>
        <v>9295325.1359711215</v>
      </c>
      <c r="M77" s="219">
        <v>206551.83649999992</v>
      </c>
      <c r="N77" s="219">
        <f>SUM(L77:M77)</f>
        <v>9501876.9724711217</v>
      </c>
      <c r="O77" s="248">
        <f>L77/C77</f>
        <v>741.96401149194776</v>
      </c>
      <c r="P77" s="219">
        <f>N77/C77</f>
        <v>758.45122704909977</v>
      </c>
      <c r="Q77" s="251">
        <v>4</v>
      </c>
      <c r="R77" s="251">
        <v>4</v>
      </c>
      <c r="S77" s="152"/>
      <c r="T77" s="270">
        <f>L77-AI77</f>
        <v>-1541997.4364038669</v>
      </c>
      <c r="U77" s="271">
        <f>T77/AI77</f>
        <v>-0.14228582992763494</v>
      </c>
      <c r="V77" s="272">
        <f>O77-AJ77</f>
        <v>-113.92941548443741</v>
      </c>
      <c r="W77" s="198"/>
      <c r="X77" s="215">
        <v>214</v>
      </c>
      <c r="Y77" s="216" t="s">
        <v>108</v>
      </c>
      <c r="Z77" s="217">
        <v>12662</v>
      </c>
      <c r="AA77" s="250">
        <f>AC77-AB77</f>
        <v>2480454.7022916316</v>
      </c>
      <c r="AB77" s="250">
        <v>1041950.6022613384</v>
      </c>
      <c r="AC77" s="88">
        <v>3522405.30455297</v>
      </c>
      <c r="AD77" s="221">
        <v>5178434</v>
      </c>
      <c r="AE77" s="227">
        <f>SUM(AC77:AD77)</f>
        <v>8700839.3045529705</v>
      </c>
      <c r="AF77" s="217">
        <v>2642332.267822017</v>
      </c>
      <c r="AG77" s="219">
        <f>SUM(AE77:AF77)</f>
        <v>11343171.572374988</v>
      </c>
      <c r="AH77" s="222">
        <v>-505849</v>
      </c>
      <c r="AI77" s="248">
        <f>SUM(AG77:AH77)</f>
        <v>10837322.572374988</v>
      </c>
      <c r="AJ77" s="223">
        <f>AI77/Z77</f>
        <v>855.89342697638517</v>
      </c>
    </row>
    <row r="78" spans="1:36">
      <c r="A78" s="215">
        <v>216</v>
      </c>
      <c r="B78" s="216" t="s">
        <v>109</v>
      </c>
      <c r="C78" s="221">
        <v>1269</v>
      </c>
      <c r="D78" s="249">
        <f>F78-E78</f>
        <v>563590.80782284681</v>
      </c>
      <c r="E78" s="250">
        <v>106.23083551822492</v>
      </c>
      <c r="F78" s="221">
        <v>563697.03865836503</v>
      </c>
      <c r="G78" s="221">
        <v>508158.78204722999</v>
      </c>
      <c r="H78" s="88">
        <f>SUM(F78:G78)</f>
        <v>1071855.820705595</v>
      </c>
      <c r="I78" s="221">
        <v>300791.69579398894</v>
      </c>
      <c r="J78" s="219">
        <f>H78+I78</f>
        <v>1372647.5164995838</v>
      </c>
      <c r="K78" s="222">
        <v>-264362</v>
      </c>
      <c r="L78" s="248">
        <f>J78+K78</f>
        <v>1108285.5164995838</v>
      </c>
      <c r="M78" s="219">
        <v>69349.72</v>
      </c>
      <c r="N78" s="219">
        <f>SUM(L78:M78)</f>
        <v>1177635.2364995838</v>
      </c>
      <c r="O78" s="248">
        <f>L78/C78</f>
        <v>873.3534408980172</v>
      </c>
      <c r="P78" s="219">
        <f>N78/C78</f>
        <v>928.00255043308414</v>
      </c>
      <c r="Q78" s="251">
        <v>13</v>
      </c>
      <c r="R78" s="251">
        <v>13</v>
      </c>
      <c r="S78" s="152"/>
      <c r="T78" s="270">
        <f>L78-AI78</f>
        <v>-37050.24688342819</v>
      </c>
      <c r="U78" s="271">
        <f>T78/AI78</f>
        <v>-3.2348808155603016E-2</v>
      </c>
      <c r="V78" s="272">
        <f>O78-AJ78</f>
        <v>-0.28177144600419979</v>
      </c>
      <c r="W78" s="198"/>
      <c r="X78" s="215">
        <v>216</v>
      </c>
      <c r="Y78" s="216" t="s">
        <v>109</v>
      </c>
      <c r="Z78" s="217">
        <v>1311</v>
      </c>
      <c r="AA78" s="250">
        <f>AC78-AB78</f>
        <v>615740.51049020211</v>
      </c>
      <c r="AB78" s="250">
        <v>109833.22155771394</v>
      </c>
      <c r="AC78" s="88">
        <v>725573.73204791604</v>
      </c>
      <c r="AD78" s="221">
        <v>372168</v>
      </c>
      <c r="AE78" s="227">
        <f>SUM(AC78:AD78)</f>
        <v>1097741.7320479159</v>
      </c>
      <c r="AF78" s="217">
        <v>301479.03133509605</v>
      </c>
      <c r="AG78" s="219">
        <f>SUM(AE78:AF78)</f>
        <v>1399220.763383012</v>
      </c>
      <c r="AH78" s="222">
        <v>-253885</v>
      </c>
      <c r="AI78" s="248">
        <f>SUM(AG78:AH78)</f>
        <v>1145335.763383012</v>
      </c>
      <c r="AJ78" s="223">
        <f>AI78/Z78</f>
        <v>873.6352123440214</v>
      </c>
    </row>
    <row r="79" spans="1:36">
      <c r="A79" s="215">
        <v>217</v>
      </c>
      <c r="B79" s="216" t="s">
        <v>110</v>
      </c>
      <c r="C79" s="221">
        <v>5352</v>
      </c>
      <c r="D79" s="249">
        <f>F79-E79</f>
        <v>2544423.7214638889</v>
      </c>
      <c r="E79" s="250">
        <v>-1846082.3317306081</v>
      </c>
      <c r="F79" s="221">
        <v>698341.38973328052</v>
      </c>
      <c r="G79" s="221">
        <v>2723056.9866396575</v>
      </c>
      <c r="H79" s="88">
        <f>SUM(F79:G79)</f>
        <v>3421398.376372938</v>
      </c>
      <c r="I79" s="221">
        <v>1051504.0723747611</v>
      </c>
      <c r="J79" s="219">
        <f>H79+I79</f>
        <v>4472902.4487476991</v>
      </c>
      <c r="K79" s="222">
        <v>22492</v>
      </c>
      <c r="L79" s="248">
        <f>J79+K79</f>
        <v>4495394.4487476991</v>
      </c>
      <c r="M79" s="219">
        <v>-22144.626500000006</v>
      </c>
      <c r="N79" s="219">
        <f>SUM(L79:M79)</f>
        <v>4473249.8222476989</v>
      </c>
      <c r="O79" s="248">
        <f>L79/C79</f>
        <v>839.94664587961495</v>
      </c>
      <c r="P79" s="219">
        <f>N79/C79</f>
        <v>835.8090101359677</v>
      </c>
      <c r="Q79" s="251">
        <v>16</v>
      </c>
      <c r="R79" s="251">
        <v>16</v>
      </c>
      <c r="S79" s="152"/>
      <c r="T79" s="270">
        <f>L79-AI79</f>
        <v>-428099.22353307344</v>
      </c>
      <c r="U79" s="271">
        <f>T79/AI79</f>
        <v>-8.695029424801913E-2</v>
      </c>
      <c r="V79" s="272">
        <f>O79-AJ79</f>
        <v>-73.503015025908667</v>
      </c>
      <c r="W79" s="198"/>
      <c r="X79" s="215">
        <v>217</v>
      </c>
      <c r="Y79" s="216" t="s">
        <v>110</v>
      </c>
      <c r="Z79" s="217">
        <v>5390</v>
      </c>
      <c r="AA79" s="250">
        <f>AC79-AB79</f>
        <v>2486836.5421825717</v>
      </c>
      <c r="AB79" s="250">
        <v>-1333588.0710589029</v>
      </c>
      <c r="AC79" s="88">
        <v>1153248.4711236688</v>
      </c>
      <c r="AD79" s="221">
        <v>2726306</v>
      </c>
      <c r="AE79" s="227">
        <f>SUM(AC79:AD79)</f>
        <v>3879554.4711236688</v>
      </c>
      <c r="AF79" s="217">
        <v>1064158.201157104</v>
      </c>
      <c r="AG79" s="219">
        <f>SUM(AE79:AF79)</f>
        <v>4943712.6722807726</v>
      </c>
      <c r="AH79" s="222">
        <v>-20219</v>
      </c>
      <c r="AI79" s="248">
        <f>SUM(AG79:AH79)</f>
        <v>4923493.6722807726</v>
      </c>
      <c r="AJ79" s="223">
        <f>AI79/Z79</f>
        <v>913.44966090552361</v>
      </c>
    </row>
    <row r="80" spans="1:36">
      <c r="A80" s="215">
        <v>218</v>
      </c>
      <c r="B80" s="216" t="s">
        <v>111</v>
      </c>
      <c r="C80" s="221">
        <v>1200</v>
      </c>
      <c r="D80" s="249">
        <f>F80-E80</f>
        <v>-128049.27966783434</v>
      </c>
      <c r="E80" s="250">
        <v>422226.41455501481</v>
      </c>
      <c r="F80" s="221">
        <v>294177.13488718047</v>
      </c>
      <c r="G80" s="221">
        <v>625806.49527986499</v>
      </c>
      <c r="H80" s="88">
        <f>SUM(F80:G80)</f>
        <v>919983.6301670454</v>
      </c>
      <c r="I80" s="221">
        <v>336771.41445973481</v>
      </c>
      <c r="J80" s="219">
        <f>H80+I80</f>
        <v>1256755.0446267803</v>
      </c>
      <c r="K80" s="222">
        <v>-278324</v>
      </c>
      <c r="L80" s="248">
        <f>J80+K80</f>
        <v>978431.04462678032</v>
      </c>
      <c r="M80" s="219">
        <v>-343517.53350000008</v>
      </c>
      <c r="N80" s="219">
        <f>SUM(L80:M80)</f>
        <v>634913.51112678018</v>
      </c>
      <c r="O80" s="248">
        <f>L80/C80</f>
        <v>815.35920385565032</v>
      </c>
      <c r="P80" s="219">
        <f>N80/C80</f>
        <v>529.09459260565018</v>
      </c>
      <c r="Q80" s="251">
        <v>14</v>
      </c>
      <c r="R80" s="251">
        <v>14</v>
      </c>
      <c r="S80" s="152"/>
      <c r="T80" s="270">
        <f>L80-AI80</f>
        <v>-207184.65853612521</v>
      </c>
      <c r="U80" s="271">
        <f>T80/AI80</f>
        <v>-0.17474857829852622</v>
      </c>
      <c r="V80" s="272">
        <f>O80-AJ80</f>
        <v>-179.28484242195498</v>
      </c>
      <c r="W80" s="198"/>
      <c r="X80" s="215">
        <v>218</v>
      </c>
      <c r="Y80" s="216" t="s">
        <v>111</v>
      </c>
      <c r="Z80" s="217">
        <v>1192</v>
      </c>
      <c r="AA80" s="250">
        <f>AC80-AB80</f>
        <v>-135528.19591908611</v>
      </c>
      <c r="AB80" s="250">
        <v>664411.96837034263</v>
      </c>
      <c r="AC80" s="88">
        <v>528883.77245125652</v>
      </c>
      <c r="AD80" s="221">
        <v>620734</v>
      </c>
      <c r="AE80" s="227">
        <f>SUM(AC80:AD80)</f>
        <v>1149617.7724512564</v>
      </c>
      <c r="AF80" s="217">
        <v>340927.93071164907</v>
      </c>
      <c r="AG80" s="219">
        <f>SUM(AE80:AF80)</f>
        <v>1490545.7031629055</v>
      </c>
      <c r="AH80" s="222">
        <v>-304930</v>
      </c>
      <c r="AI80" s="248">
        <f>SUM(AG80:AH80)</f>
        <v>1185615.7031629055</v>
      </c>
      <c r="AJ80" s="223">
        <f>AI80/Z80</f>
        <v>994.6440462776053</v>
      </c>
    </row>
    <row r="81" spans="1:36">
      <c r="A81" s="215">
        <v>224</v>
      </c>
      <c r="B81" s="216" t="s">
        <v>112</v>
      </c>
      <c r="C81" s="221">
        <v>8603</v>
      </c>
      <c r="D81" s="249">
        <f>F81-E81</f>
        <v>2193350.4969811225</v>
      </c>
      <c r="E81" s="250">
        <v>-866919.20758838556</v>
      </c>
      <c r="F81" s="221">
        <v>1326431.289392737</v>
      </c>
      <c r="G81" s="221">
        <v>3737573.1131356121</v>
      </c>
      <c r="H81" s="88">
        <f>SUM(F81:G81)</f>
        <v>5064004.4025283493</v>
      </c>
      <c r="I81" s="221">
        <v>1434676.713547938</v>
      </c>
      <c r="J81" s="219">
        <f>H81+I81</f>
        <v>6498681.1160762869</v>
      </c>
      <c r="K81" s="222">
        <v>-283954</v>
      </c>
      <c r="L81" s="248">
        <f>J81+K81</f>
        <v>6214727.1160762869</v>
      </c>
      <c r="M81" s="219">
        <v>339797.86669999996</v>
      </c>
      <c r="N81" s="219">
        <f>SUM(L81:M81)</f>
        <v>6554524.982776287</v>
      </c>
      <c r="O81" s="248">
        <f>L81/C81</f>
        <v>722.390691163116</v>
      </c>
      <c r="P81" s="219">
        <f>N81/C81</f>
        <v>761.88829277883144</v>
      </c>
      <c r="Q81" s="251">
        <v>1</v>
      </c>
      <c r="R81" s="252">
        <v>33</v>
      </c>
      <c r="S81" s="199"/>
      <c r="T81" s="270">
        <f>L81-AI81</f>
        <v>567343.55567318294</v>
      </c>
      <c r="U81" s="271">
        <f>T81/AI81</f>
        <v>0.10046131090707899</v>
      </c>
      <c r="V81" s="272">
        <f>O81-AJ81</f>
        <v>74.532074620371532</v>
      </c>
      <c r="W81" s="198"/>
      <c r="X81" s="215">
        <v>224</v>
      </c>
      <c r="Y81" s="216" t="s">
        <v>112</v>
      </c>
      <c r="Z81" s="217">
        <v>8717</v>
      </c>
      <c r="AA81" s="250">
        <f>AC81-AB81</f>
        <v>2119246.7883088542</v>
      </c>
      <c r="AB81" s="250">
        <v>-1366723.1024756429</v>
      </c>
      <c r="AC81" s="88">
        <v>752523.68583321106</v>
      </c>
      <c r="AD81" s="221">
        <v>3706311</v>
      </c>
      <c r="AE81" s="227">
        <f>SUM(AC81:AD81)</f>
        <v>4458834.6858332111</v>
      </c>
      <c r="AF81" s="217">
        <v>1484090.8745698929</v>
      </c>
      <c r="AG81" s="219">
        <f>SUM(AE81:AF81)</f>
        <v>5942925.5604031039</v>
      </c>
      <c r="AH81" s="222">
        <v>-295542</v>
      </c>
      <c r="AI81" s="248">
        <f>SUM(AG81:AH81)</f>
        <v>5647383.5604031039</v>
      </c>
      <c r="AJ81" s="223">
        <f>AI81/Z81</f>
        <v>647.85861654274447</v>
      </c>
    </row>
    <row r="82" spans="1:36">
      <c r="A82" s="215">
        <v>226</v>
      </c>
      <c r="B82" s="216" t="s">
        <v>113</v>
      </c>
      <c r="C82" s="221">
        <v>3665</v>
      </c>
      <c r="D82" s="249">
        <f>F82-E82</f>
        <v>829413.13094826287</v>
      </c>
      <c r="E82" s="250">
        <v>389869.18925530405</v>
      </c>
      <c r="F82" s="221">
        <v>1219282.3202035669</v>
      </c>
      <c r="G82" s="221">
        <v>1643870.6161931041</v>
      </c>
      <c r="H82" s="88">
        <f>SUM(F82:G82)</f>
        <v>2863152.936396671</v>
      </c>
      <c r="I82" s="221">
        <v>803308.13348792423</v>
      </c>
      <c r="J82" s="219">
        <f>H82+I82</f>
        <v>3666461.0698845955</v>
      </c>
      <c r="K82" s="222">
        <v>3662</v>
      </c>
      <c r="L82" s="248">
        <f>J82+K82</f>
        <v>3670123.0698845955</v>
      </c>
      <c r="M82" s="219">
        <v>33098.729999999996</v>
      </c>
      <c r="N82" s="219">
        <f>SUM(L82:M82)</f>
        <v>3703221.7998845954</v>
      </c>
      <c r="O82" s="248">
        <f>L82/C82</f>
        <v>1001.3978362577341</v>
      </c>
      <c r="P82" s="219">
        <f>N82/C82</f>
        <v>1010.4288676356331</v>
      </c>
      <c r="Q82" s="251">
        <v>13</v>
      </c>
      <c r="R82" s="251">
        <v>13</v>
      </c>
      <c r="S82" s="152"/>
      <c r="T82" s="270">
        <f>L82-AI82</f>
        <v>-805273.48964133486</v>
      </c>
      <c r="U82" s="271">
        <f>T82/AI82</f>
        <v>-0.17993343806088011</v>
      </c>
      <c r="V82" s="272">
        <f>O82-AJ82</f>
        <v>-184.45180855570788</v>
      </c>
      <c r="W82" s="198"/>
      <c r="X82" s="215">
        <v>226</v>
      </c>
      <c r="Y82" s="216" t="s">
        <v>113</v>
      </c>
      <c r="Z82" s="217">
        <v>3774</v>
      </c>
      <c r="AA82" s="250">
        <f>AC82-AB82</f>
        <v>872528.98341079289</v>
      </c>
      <c r="AB82" s="250">
        <v>1319991.3878936353</v>
      </c>
      <c r="AC82" s="88">
        <v>2192520.3713044282</v>
      </c>
      <c r="AD82" s="221">
        <v>1482299</v>
      </c>
      <c r="AE82" s="227">
        <f>SUM(AC82:AD82)</f>
        <v>3674819.3713044282</v>
      </c>
      <c r="AF82" s="217">
        <v>806360.188221502</v>
      </c>
      <c r="AG82" s="219">
        <f>SUM(AE82:AF82)</f>
        <v>4481179.5595259303</v>
      </c>
      <c r="AH82" s="222">
        <v>-5783</v>
      </c>
      <c r="AI82" s="248">
        <f>SUM(AG82:AH82)</f>
        <v>4475396.5595259303</v>
      </c>
      <c r="AJ82" s="223">
        <f>AI82/Z82</f>
        <v>1185.849644813442</v>
      </c>
    </row>
    <row r="83" spans="1:36">
      <c r="A83" s="215">
        <v>230</v>
      </c>
      <c r="B83" s="216" t="s">
        <v>114</v>
      </c>
      <c r="C83" s="221">
        <v>2240</v>
      </c>
      <c r="D83" s="249">
        <f>F83-E83</f>
        <v>580854.78070845071</v>
      </c>
      <c r="E83" s="250">
        <v>-96874.990378604489</v>
      </c>
      <c r="F83" s="221">
        <v>483979.7903298462</v>
      </c>
      <c r="G83" s="221">
        <v>1331798.1766675536</v>
      </c>
      <c r="H83" s="88">
        <f>SUM(F83:G83)</f>
        <v>1815777.9669973999</v>
      </c>
      <c r="I83" s="221">
        <v>594525.25691554428</v>
      </c>
      <c r="J83" s="219">
        <f>H83+I83</f>
        <v>2410303.2239129441</v>
      </c>
      <c r="K83" s="222">
        <v>-341927</v>
      </c>
      <c r="L83" s="248">
        <f>J83+K83</f>
        <v>2068376.2239129441</v>
      </c>
      <c r="M83" s="219">
        <v>82431.599000000002</v>
      </c>
      <c r="N83" s="219">
        <f>SUM(L83:M83)</f>
        <v>2150807.822912944</v>
      </c>
      <c r="O83" s="248">
        <f>L83/C83</f>
        <v>923.38224281827866</v>
      </c>
      <c r="P83" s="219">
        <f>N83/C83</f>
        <v>960.18206380042147</v>
      </c>
      <c r="Q83" s="251">
        <v>4</v>
      </c>
      <c r="R83" s="251">
        <v>4</v>
      </c>
      <c r="S83" s="152"/>
      <c r="T83" s="270">
        <f>L83-AI83</f>
        <v>359387.83847872075</v>
      </c>
      <c r="U83" s="271">
        <f>T83/AI83</f>
        <v>0.21029273314072683</v>
      </c>
      <c r="V83" s="272">
        <f>O83-AJ83</f>
        <v>177.09910507407631</v>
      </c>
      <c r="W83" s="198"/>
      <c r="X83" s="215">
        <v>230</v>
      </c>
      <c r="Y83" s="216" t="s">
        <v>114</v>
      </c>
      <c r="Z83" s="217">
        <v>2290</v>
      </c>
      <c r="AA83" s="250">
        <f>AC83-AB83</f>
        <v>524067.37020782795</v>
      </c>
      <c r="AB83" s="250">
        <v>-225127.53196364449</v>
      </c>
      <c r="AC83" s="88">
        <v>298939.83824418345</v>
      </c>
      <c r="AD83" s="221">
        <v>1295259</v>
      </c>
      <c r="AE83" s="227">
        <f>SUM(AC83:AD83)</f>
        <v>1594198.8382441835</v>
      </c>
      <c r="AF83" s="217">
        <v>591678.54719004</v>
      </c>
      <c r="AG83" s="219">
        <f>SUM(AE83:AF83)</f>
        <v>2185877.3854342233</v>
      </c>
      <c r="AH83" s="222">
        <v>-476889</v>
      </c>
      <c r="AI83" s="248">
        <f>SUM(AG83:AH83)</f>
        <v>1708988.3854342233</v>
      </c>
      <c r="AJ83" s="223">
        <f>AI83/Z83</f>
        <v>746.28313774420235</v>
      </c>
    </row>
    <row r="84" spans="1:36">
      <c r="A84" s="215">
        <v>231</v>
      </c>
      <c r="B84" s="216" t="s">
        <v>115</v>
      </c>
      <c r="C84" s="221">
        <v>1256</v>
      </c>
      <c r="D84" s="249">
        <f>F84-E84</f>
        <v>325342.85485251597</v>
      </c>
      <c r="E84" s="250">
        <v>-1446126.8582301482</v>
      </c>
      <c r="F84" s="221">
        <v>-1120784.0033776322</v>
      </c>
      <c r="G84" s="221">
        <v>-15346.034040523788</v>
      </c>
      <c r="H84" s="88">
        <f>SUM(F84:G84)</f>
        <v>-1136130.0374181559</v>
      </c>
      <c r="I84" s="221">
        <v>223024.6317243746</v>
      </c>
      <c r="J84" s="219">
        <f>H84+I84</f>
        <v>-913105.40569378133</v>
      </c>
      <c r="K84" s="222">
        <v>-9993</v>
      </c>
      <c r="L84" s="248">
        <f>J84+K84</f>
        <v>-923098.40569378133</v>
      </c>
      <c r="M84" s="219">
        <v>-211122.61350000004</v>
      </c>
      <c r="N84" s="219">
        <f>SUM(L84:M84)</f>
        <v>-1134221.0191937813</v>
      </c>
      <c r="O84" s="248">
        <f>L84/C84</f>
        <v>-734.95095994727808</v>
      </c>
      <c r="P84" s="219">
        <f>N84/C84</f>
        <v>-903.04221273390226</v>
      </c>
      <c r="Q84" s="251">
        <v>15</v>
      </c>
      <c r="R84" s="251">
        <v>15</v>
      </c>
      <c r="S84" s="152"/>
      <c r="T84" s="270">
        <f>L84-AI84</f>
        <v>122800.47454733076</v>
      </c>
      <c r="U84" s="271">
        <f>-T84/AI84</f>
        <v>0.11741142176098462</v>
      </c>
      <c r="V84" s="272">
        <f>O84-AJ84</f>
        <v>76.452360643188968</v>
      </c>
      <c r="W84" s="198"/>
      <c r="X84" s="215">
        <v>231</v>
      </c>
      <c r="Y84" s="216" t="s">
        <v>115</v>
      </c>
      <c r="Z84" s="217">
        <v>1289</v>
      </c>
      <c r="AA84" s="250">
        <f>AC84-AB84</f>
        <v>287461.09611400496</v>
      </c>
      <c r="AB84" s="250">
        <v>-1398355.9720205297</v>
      </c>
      <c r="AC84" s="88">
        <v>-1110894.8759065247</v>
      </c>
      <c r="AD84" s="221">
        <v>-38082</v>
      </c>
      <c r="AE84" s="227">
        <f>SUM(AC84:AD84)</f>
        <v>-1148976.8759065247</v>
      </c>
      <c r="AF84" s="217">
        <v>224270.99566541263</v>
      </c>
      <c r="AG84" s="219">
        <f>SUM(AE84:AF84)</f>
        <v>-924705.88024111209</v>
      </c>
      <c r="AH84" s="222">
        <v>-121193</v>
      </c>
      <c r="AI84" s="248">
        <f>SUM(AG84:AH84)</f>
        <v>-1045898.8802411121</v>
      </c>
      <c r="AJ84" s="223">
        <f>AI84/Z84</f>
        <v>-811.40332059046705</v>
      </c>
    </row>
    <row r="85" spans="1:36">
      <c r="A85" s="215">
        <v>232</v>
      </c>
      <c r="B85" s="216" t="s">
        <v>116</v>
      </c>
      <c r="C85" s="221">
        <v>12750</v>
      </c>
      <c r="D85" s="249">
        <f>F85-E85</f>
        <v>3093698.4037965722</v>
      </c>
      <c r="E85" s="250">
        <v>-904550.80932918354</v>
      </c>
      <c r="F85" s="221">
        <v>2189147.5944673889</v>
      </c>
      <c r="G85" s="221">
        <v>5331084.5739423959</v>
      </c>
      <c r="H85" s="88">
        <f>SUM(F85:G85)</f>
        <v>7520232.1684097853</v>
      </c>
      <c r="I85" s="221">
        <v>2833844.5446507484</v>
      </c>
      <c r="J85" s="219">
        <f>H85+I85</f>
        <v>10354076.713060534</v>
      </c>
      <c r="K85" s="222">
        <v>-468894</v>
      </c>
      <c r="L85" s="248">
        <f>J85+K85</f>
        <v>9885182.7130605336</v>
      </c>
      <c r="M85" s="219">
        <v>-60050.552999999985</v>
      </c>
      <c r="N85" s="219">
        <f>SUM(L85:M85)</f>
        <v>9825132.1600605343</v>
      </c>
      <c r="O85" s="248">
        <f>L85/C85</f>
        <v>775.30844808317909</v>
      </c>
      <c r="P85" s="219">
        <f>N85/C85</f>
        <v>770.59860078906149</v>
      </c>
      <c r="Q85" s="251">
        <v>14</v>
      </c>
      <c r="R85" s="251">
        <v>14</v>
      </c>
      <c r="S85" s="152"/>
      <c r="T85" s="270">
        <f>L85-AI85</f>
        <v>-208823.68217602931</v>
      </c>
      <c r="U85" s="271">
        <f>T85/AI85</f>
        <v>-2.0687888832186075E-2</v>
      </c>
      <c r="V85" s="272">
        <f>O85-AJ85</f>
        <v>-7.7797129126753362</v>
      </c>
      <c r="W85" s="198"/>
      <c r="X85" s="215">
        <v>232</v>
      </c>
      <c r="Y85" s="216" t="s">
        <v>116</v>
      </c>
      <c r="Z85" s="217">
        <v>12890</v>
      </c>
      <c r="AA85" s="250">
        <f>AC85-AB85</f>
        <v>2832097.2339811954</v>
      </c>
      <c r="AB85" s="250">
        <v>-262347.28069219308</v>
      </c>
      <c r="AC85" s="88">
        <v>2569749.9532890022</v>
      </c>
      <c r="AD85" s="221">
        <v>5189312</v>
      </c>
      <c r="AE85" s="227">
        <f>SUM(AC85:AD85)</f>
        <v>7759061.9532890022</v>
      </c>
      <c r="AF85" s="217">
        <v>2831877.4419475598</v>
      </c>
      <c r="AG85" s="219">
        <f>SUM(AE85:AF85)</f>
        <v>10590939.395236563</v>
      </c>
      <c r="AH85" s="222">
        <v>-496933</v>
      </c>
      <c r="AI85" s="248">
        <f>SUM(AG85:AH85)</f>
        <v>10094006.395236563</v>
      </c>
      <c r="AJ85" s="223">
        <f>AI85/Z85</f>
        <v>783.08816099585442</v>
      </c>
    </row>
    <row r="86" spans="1:36">
      <c r="A86" s="215">
        <v>233</v>
      </c>
      <c r="B86" s="216" t="s">
        <v>117</v>
      </c>
      <c r="C86" s="221">
        <v>15116</v>
      </c>
      <c r="D86" s="249">
        <f>F86-E86</f>
        <v>3250201.905687796</v>
      </c>
      <c r="E86" s="250">
        <v>1513427.1528391754</v>
      </c>
      <c r="F86" s="221">
        <v>4763629.0585269714</v>
      </c>
      <c r="G86" s="221">
        <v>6990857.8582752366</v>
      </c>
      <c r="H86" s="88">
        <f>SUM(F86:G86)</f>
        <v>11754486.916802209</v>
      </c>
      <c r="I86" s="221">
        <v>3392006.8512649895</v>
      </c>
      <c r="J86" s="219">
        <f>H86+I86</f>
        <v>15146493.768067198</v>
      </c>
      <c r="K86" s="222">
        <v>-25849</v>
      </c>
      <c r="L86" s="248">
        <f>J86+K86</f>
        <v>15120644.768067198</v>
      </c>
      <c r="M86" s="219">
        <v>-71477.495499999844</v>
      </c>
      <c r="N86" s="219">
        <f>SUM(L86:M86)</f>
        <v>15049167.272567198</v>
      </c>
      <c r="O86" s="248">
        <f>L86/C86</f>
        <v>1000.3072749449059</v>
      </c>
      <c r="P86" s="219">
        <f>N86/C86</f>
        <v>995.57867640693291</v>
      </c>
      <c r="Q86" s="251">
        <v>14</v>
      </c>
      <c r="R86" s="251">
        <v>14</v>
      </c>
      <c r="S86" s="152"/>
      <c r="T86" s="270">
        <f>L86-AI86</f>
        <v>-2074675.2389654834</v>
      </c>
      <c r="U86" s="271">
        <f>T86/AI86</f>
        <v>-0.12065348234967223</v>
      </c>
      <c r="V86" s="272">
        <f>O86-AJ86</f>
        <v>-122.6890682521082</v>
      </c>
      <c r="W86" s="198"/>
      <c r="X86" s="215">
        <v>233</v>
      </c>
      <c r="Y86" s="216" t="s">
        <v>117</v>
      </c>
      <c r="Z86" s="217">
        <v>15312</v>
      </c>
      <c r="AA86" s="250">
        <f>AC86-AB86</f>
        <v>3658175.9691877202</v>
      </c>
      <c r="AB86" s="250">
        <v>3280299.2264071186</v>
      </c>
      <c r="AC86" s="88">
        <v>6938475.1955948388</v>
      </c>
      <c r="AD86" s="221">
        <v>7291491</v>
      </c>
      <c r="AE86" s="227">
        <f>SUM(AC86:AD86)</f>
        <v>14229966.19559484</v>
      </c>
      <c r="AF86" s="217">
        <v>3403075.8114378415</v>
      </c>
      <c r="AG86" s="219">
        <f>SUM(AE86:AF86)</f>
        <v>17633042.007032681</v>
      </c>
      <c r="AH86" s="222">
        <v>-437722</v>
      </c>
      <c r="AI86" s="248">
        <f>SUM(AG86:AH86)</f>
        <v>17195320.007032681</v>
      </c>
      <c r="AJ86" s="223">
        <f>AI86/Z86</f>
        <v>1122.9963431970141</v>
      </c>
    </row>
    <row r="87" spans="1:36">
      <c r="A87" s="215">
        <v>235</v>
      </c>
      <c r="B87" s="216" t="s">
        <v>118</v>
      </c>
      <c r="C87" s="221">
        <v>10284</v>
      </c>
      <c r="D87" s="249">
        <f>F87-E87</f>
        <v>7206252.3667548578</v>
      </c>
      <c r="E87" s="250">
        <v>12409421.850861283</v>
      </c>
      <c r="F87" s="221">
        <v>19615674.217616141</v>
      </c>
      <c r="G87" s="221">
        <v>-1675133.5221422266</v>
      </c>
      <c r="H87" s="88">
        <f>SUM(F87:G87)</f>
        <v>17940540.695473913</v>
      </c>
      <c r="I87" s="221">
        <v>655476.00876194029</v>
      </c>
      <c r="J87" s="219">
        <f>H87+I87</f>
        <v>18596016.704235852</v>
      </c>
      <c r="K87" s="222">
        <v>2945072</v>
      </c>
      <c r="L87" s="248">
        <f>J87+K87</f>
        <v>21541088.704235852</v>
      </c>
      <c r="M87" s="219">
        <v>2394875.9465800002</v>
      </c>
      <c r="N87" s="219">
        <f>SUM(L87:M87)</f>
        <v>23935964.650815852</v>
      </c>
      <c r="O87" s="248">
        <f>L87/C87</f>
        <v>2094.6216165145715</v>
      </c>
      <c r="P87" s="219">
        <f>N87/C87</f>
        <v>2327.4955903165937</v>
      </c>
      <c r="Q87" s="251">
        <v>1</v>
      </c>
      <c r="R87" s="252">
        <v>33</v>
      </c>
      <c r="S87" s="199"/>
      <c r="T87" s="270">
        <f>L87-AI87</f>
        <v>3534012.8794893771</v>
      </c>
      <c r="U87" s="271">
        <f>T87/AI87</f>
        <v>0.19625690000331486</v>
      </c>
      <c r="V87" s="272">
        <f>O87-AJ87</f>
        <v>362.50581959782721</v>
      </c>
      <c r="W87" s="198"/>
      <c r="X87" s="215">
        <v>235</v>
      </c>
      <c r="Y87" s="216" t="s">
        <v>118</v>
      </c>
      <c r="Z87" s="217">
        <v>10396</v>
      </c>
      <c r="AA87" s="250">
        <f>AC87-AB87</f>
        <v>7204630.7668807749</v>
      </c>
      <c r="AB87" s="250">
        <v>8851264.2169168368</v>
      </c>
      <c r="AC87" s="88">
        <v>16055894.983797612</v>
      </c>
      <c r="AD87" s="221">
        <v>-1613257</v>
      </c>
      <c r="AE87" s="227">
        <f>SUM(AC87:AD87)</f>
        <v>14442637.983797612</v>
      </c>
      <c r="AF87" s="217">
        <v>662205.84094886237</v>
      </c>
      <c r="AG87" s="219">
        <f>SUM(AE87:AF87)</f>
        <v>15104843.824746475</v>
      </c>
      <c r="AH87" s="222">
        <v>2902232</v>
      </c>
      <c r="AI87" s="248">
        <f>SUM(AG87:AH87)</f>
        <v>18007075.824746475</v>
      </c>
      <c r="AJ87" s="223">
        <f>AI87/Z87</f>
        <v>1732.1157969167443</v>
      </c>
    </row>
    <row r="88" spans="1:36">
      <c r="A88" s="215">
        <v>236</v>
      </c>
      <c r="B88" s="216" t="s">
        <v>119</v>
      </c>
      <c r="C88" s="221">
        <v>4198</v>
      </c>
      <c r="D88" s="249">
        <f>F88-E88</f>
        <v>2049306.8791427724</v>
      </c>
      <c r="E88" s="250">
        <v>-428238.9782506362</v>
      </c>
      <c r="F88" s="221">
        <v>1621067.9008921362</v>
      </c>
      <c r="G88" s="221">
        <v>2256974.4482996222</v>
      </c>
      <c r="H88" s="88">
        <f>SUM(F88:G88)</f>
        <v>3878042.3491917583</v>
      </c>
      <c r="I88" s="221">
        <v>887852.95850948663</v>
      </c>
      <c r="J88" s="219">
        <f>H88+I88</f>
        <v>4765895.307701245</v>
      </c>
      <c r="K88" s="222">
        <v>936898</v>
      </c>
      <c r="L88" s="248">
        <f>J88+K88</f>
        <v>5702793.307701245</v>
      </c>
      <c r="M88" s="219">
        <v>317795.0919</v>
      </c>
      <c r="N88" s="219">
        <f>SUM(L88:M88)</f>
        <v>6020588.3996012453</v>
      </c>
      <c r="O88" s="248">
        <f>L88/C88</f>
        <v>1358.4548136496535</v>
      </c>
      <c r="P88" s="219">
        <f>N88/C88</f>
        <v>1434.1563600765235</v>
      </c>
      <c r="Q88" s="251">
        <v>16</v>
      </c>
      <c r="R88" s="251">
        <v>16</v>
      </c>
      <c r="S88" s="152"/>
      <c r="T88" s="270">
        <f>L88-AI88</f>
        <v>7757.6886597778648</v>
      </c>
      <c r="U88" s="271">
        <f>T88/AI88</f>
        <v>1.3621843968525632E-3</v>
      </c>
      <c r="V88" s="272">
        <f>O88-AJ88</f>
        <v>1.2013296073591846</v>
      </c>
      <c r="W88" s="198"/>
      <c r="X88" s="215">
        <v>236</v>
      </c>
      <c r="Y88" s="216" t="s">
        <v>119</v>
      </c>
      <c r="Z88" s="217">
        <v>4196</v>
      </c>
      <c r="AA88" s="250">
        <f>AC88-AB88</f>
        <v>2083442.6012743034</v>
      </c>
      <c r="AB88" s="250">
        <v>-528790.6630155833</v>
      </c>
      <c r="AC88" s="88">
        <v>1554651.9382587201</v>
      </c>
      <c r="AD88" s="221">
        <v>2283320</v>
      </c>
      <c r="AE88" s="227">
        <f>SUM(AC88:AD88)</f>
        <v>3837971.9382587201</v>
      </c>
      <c r="AF88" s="217">
        <v>896489.68078274722</v>
      </c>
      <c r="AG88" s="219">
        <f>SUM(AE88:AF88)</f>
        <v>4734461.6190414671</v>
      </c>
      <c r="AH88" s="222">
        <v>960574</v>
      </c>
      <c r="AI88" s="248">
        <f>SUM(AG88:AH88)</f>
        <v>5695035.6190414671</v>
      </c>
      <c r="AJ88" s="223">
        <f>AI88/Z88</f>
        <v>1357.2534840422943</v>
      </c>
    </row>
    <row r="89" spans="1:36">
      <c r="A89" s="215">
        <v>239</v>
      </c>
      <c r="B89" s="216" t="s">
        <v>120</v>
      </c>
      <c r="C89" s="221">
        <v>2029</v>
      </c>
      <c r="D89" s="249">
        <f>F89-E89</f>
        <v>468191.37025579286</v>
      </c>
      <c r="E89" s="250">
        <v>-50367.681525223335</v>
      </c>
      <c r="F89" s="221">
        <v>417823.6887305695</v>
      </c>
      <c r="G89" s="221">
        <v>790843.28003277641</v>
      </c>
      <c r="H89" s="88">
        <f>SUM(F89:G89)</f>
        <v>1208666.9687633459</v>
      </c>
      <c r="I89" s="221">
        <v>462300.14243070059</v>
      </c>
      <c r="J89" s="219">
        <f>H89+I89</f>
        <v>1670967.1111940464</v>
      </c>
      <c r="K89" s="222">
        <v>-401742</v>
      </c>
      <c r="L89" s="248">
        <f>J89+K89</f>
        <v>1269225.1111940464</v>
      </c>
      <c r="M89" s="219">
        <v>3908.8023999999932</v>
      </c>
      <c r="N89" s="219">
        <f>SUM(L89:M89)</f>
        <v>1273133.9135940464</v>
      </c>
      <c r="O89" s="248">
        <f>L89/C89</f>
        <v>625.54219378711014</v>
      </c>
      <c r="P89" s="219">
        <f>N89/C89</f>
        <v>627.46866120948562</v>
      </c>
      <c r="Q89" s="251">
        <v>11</v>
      </c>
      <c r="R89" s="251">
        <v>11</v>
      </c>
      <c r="S89" s="152"/>
      <c r="T89" s="270">
        <f>L89-AI89</f>
        <v>640456.28342197393</v>
      </c>
      <c r="U89" s="271">
        <f>T89/AI89</f>
        <v>1.0185878420393608</v>
      </c>
      <c r="V89" s="272">
        <f>O89-AJ89</f>
        <v>325.41387504149077</v>
      </c>
      <c r="W89" s="198"/>
      <c r="X89" s="215">
        <v>239</v>
      </c>
      <c r="Y89" s="216" t="s">
        <v>120</v>
      </c>
      <c r="Z89" s="217">
        <v>2095</v>
      </c>
      <c r="AA89" s="250">
        <f>AC89-AB89</f>
        <v>387331.62395762152</v>
      </c>
      <c r="AB89" s="250">
        <v>-91989.468654343393</v>
      </c>
      <c r="AC89" s="88">
        <v>295342.15530327812</v>
      </c>
      <c r="AD89" s="221">
        <v>397653</v>
      </c>
      <c r="AE89" s="227">
        <f>SUM(AC89:AD89)</f>
        <v>692995.15530327812</v>
      </c>
      <c r="AF89" s="217">
        <v>464543.67246879439</v>
      </c>
      <c r="AG89" s="219">
        <f>SUM(AE89:AF89)</f>
        <v>1157538.8277720725</v>
      </c>
      <c r="AH89" s="222">
        <v>-528770</v>
      </c>
      <c r="AI89" s="248">
        <f>SUM(AG89:AH89)</f>
        <v>628768.82777207252</v>
      </c>
      <c r="AJ89" s="223">
        <f>AI89/Z89</f>
        <v>300.12831874561937</v>
      </c>
    </row>
    <row r="90" spans="1:36">
      <c r="A90" s="215">
        <v>240</v>
      </c>
      <c r="B90" s="216" t="s">
        <v>121</v>
      </c>
      <c r="C90" s="221">
        <v>19499</v>
      </c>
      <c r="D90" s="249">
        <f>F90-E90</f>
        <v>2445916.9402096309</v>
      </c>
      <c r="E90" s="250">
        <v>-13741566.571604073</v>
      </c>
      <c r="F90" s="221">
        <v>-11295649.631394442</v>
      </c>
      <c r="G90" s="221">
        <v>5513901.5913543198</v>
      </c>
      <c r="H90" s="88">
        <f>SUM(F90:G90)</f>
        <v>-5781748.0400401223</v>
      </c>
      <c r="I90" s="221">
        <v>3214817.9245309983</v>
      </c>
      <c r="J90" s="219">
        <f>H90+I90</f>
        <v>-2566930.115509124</v>
      </c>
      <c r="K90" s="222">
        <v>351605</v>
      </c>
      <c r="L90" s="248">
        <f>J90+K90</f>
        <v>-2215325.115509124</v>
      </c>
      <c r="M90" s="219">
        <v>-199884.80659999989</v>
      </c>
      <c r="N90" s="219">
        <f>SUM(L90:M90)</f>
        <v>-2415209.9221091238</v>
      </c>
      <c r="O90" s="248">
        <f>L90/C90</f>
        <v>-113.61224244879861</v>
      </c>
      <c r="P90" s="219">
        <f>N90/C90</f>
        <v>-123.86327104513687</v>
      </c>
      <c r="Q90" s="251">
        <v>19</v>
      </c>
      <c r="R90" s="251">
        <v>19</v>
      </c>
      <c r="S90" s="152"/>
      <c r="T90" s="270">
        <f>L90-AI90</f>
        <v>-2716404.1013377467</v>
      </c>
      <c r="U90" s="271">
        <f>T90/AI90</f>
        <v>-5.4211096018039795</v>
      </c>
      <c r="V90" s="272">
        <f>O90-AJ90</f>
        <v>-138.68876060657175</v>
      </c>
      <c r="W90" s="198"/>
      <c r="X90" s="215">
        <v>240</v>
      </c>
      <c r="Y90" s="216" t="s">
        <v>121</v>
      </c>
      <c r="Z90" s="217">
        <v>19982</v>
      </c>
      <c r="AA90" s="250">
        <f>AC90-AB90</f>
        <v>2428911.5617083069</v>
      </c>
      <c r="AB90" s="250">
        <v>-9844742.2890711352</v>
      </c>
      <c r="AC90" s="88">
        <v>-7415830.7273628283</v>
      </c>
      <c r="AD90" s="221">
        <v>4179917</v>
      </c>
      <c r="AE90" s="227">
        <f>SUM(AC90:AD90)</f>
        <v>-3235913.7273628283</v>
      </c>
      <c r="AF90" s="217">
        <v>3195185.713191451</v>
      </c>
      <c r="AG90" s="219">
        <f>SUM(AE90:AF90)</f>
        <v>-40728.01417137729</v>
      </c>
      <c r="AH90" s="222">
        <v>541807</v>
      </c>
      <c r="AI90" s="248">
        <f>SUM(AG90:AH90)</f>
        <v>501078.98582862271</v>
      </c>
      <c r="AJ90" s="223">
        <f>AI90/Z90</f>
        <v>25.07651815777313</v>
      </c>
    </row>
    <row r="91" spans="1:36">
      <c r="A91" s="215">
        <v>241</v>
      </c>
      <c r="B91" s="216" t="s">
        <v>122</v>
      </c>
      <c r="C91" s="221">
        <v>7771</v>
      </c>
      <c r="D91" s="249">
        <f>F91-E91</f>
        <v>2747040.2179990704</v>
      </c>
      <c r="E91" s="250">
        <v>-3284241.91332551</v>
      </c>
      <c r="F91" s="221">
        <v>-537201.69532643957</v>
      </c>
      <c r="G91" s="221">
        <v>1649253.9476050371</v>
      </c>
      <c r="H91" s="88">
        <f>SUM(F91:G91)</f>
        <v>1112052.2522785976</v>
      </c>
      <c r="I91" s="221">
        <v>1132542.5612872744</v>
      </c>
      <c r="J91" s="219">
        <f>H91+I91</f>
        <v>2244594.8135658717</v>
      </c>
      <c r="K91" s="222">
        <v>-548192</v>
      </c>
      <c r="L91" s="248">
        <f>J91+K91</f>
        <v>1696402.8135658717</v>
      </c>
      <c r="M91" s="219">
        <v>183146.30599999998</v>
      </c>
      <c r="N91" s="219">
        <f>SUM(L91:M91)</f>
        <v>1879549.1195658715</v>
      </c>
      <c r="O91" s="248">
        <f>L91/C91</f>
        <v>218.29916530251856</v>
      </c>
      <c r="P91" s="219">
        <f>N91/C91</f>
        <v>241.86708526133978</v>
      </c>
      <c r="Q91" s="251">
        <v>19</v>
      </c>
      <c r="R91" s="251">
        <v>19</v>
      </c>
      <c r="S91" s="152"/>
      <c r="T91" s="270">
        <f>L91-AI91</f>
        <v>-1298972.4743625652</v>
      </c>
      <c r="U91" s="271">
        <f>T91/AI91</f>
        <v>-0.43365934131776784</v>
      </c>
      <c r="V91" s="272">
        <f>O91-AJ91</f>
        <v>-160.67038023498608</v>
      </c>
      <c r="W91" s="198"/>
      <c r="X91" s="215">
        <v>241</v>
      </c>
      <c r="Y91" s="216" t="s">
        <v>122</v>
      </c>
      <c r="Z91" s="217">
        <v>7904</v>
      </c>
      <c r="AA91" s="250">
        <f>AC91-AB91</f>
        <v>2667194.9193465994</v>
      </c>
      <c r="AB91" s="250">
        <v>-2046785.9006313463</v>
      </c>
      <c r="AC91" s="88">
        <v>620409.0187152531</v>
      </c>
      <c r="AD91" s="221">
        <v>1677615</v>
      </c>
      <c r="AE91" s="227">
        <f>SUM(AC91:AD91)</f>
        <v>2298024.0187152531</v>
      </c>
      <c r="AF91" s="217">
        <v>1149668.269213184</v>
      </c>
      <c r="AG91" s="219">
        <f>SUM(AE91:AF91)</f>
        <v>3447692.2879284369</v>
      </c>
      <c r="AH91" s="222">
        <v>-452317</v>
      </c>
      <c r="AI91" s="248">
        <f>SUM(AG91:AH91)</f>
        <v>2995375.2879284369</v>
      </c>
      <c r="AJ91" s="223">
        <f>AI91/Z91</f>
        <v>378.96954553750464</v>
      </c>
    </row>
    <row r="92" spans="1:36">
      <c r="A92" s="215">
        <v>244</v>
      </c>
      <c r="B92" s="216" t="s">
        <v>123</v>
      </c>
      <c r="C92" s="221">
        <v>19300</v>
      </c>
      <c r="D92" s="249">
        <f>F92-E92</f>
        <v>17434483.879205678</v>
      </c>
      <c r="E92" s="250">
        <v>-936323.22085315816</v>
      </c>
      <c r="F92" s="221">
        <v>16498160.658352518</v>
      </c>
      <c r="G92" s="221">
        <v>3660954.0326702883</v>
      </c>
      <c r="H92" s="88">
        <f>SUM(F92:G92)</f>
        <v>20159114.691022806</v>
      </c>
      <c r="I92" s="221">
        <v>2075376.9698116761</v>
      </c>
      <c r="J92" s="219">
        <f>H92+I92</f>
        <v>22234491.660834484</v>
      </c>
      <c r="K92" s="222">
        <v>121290</v>
      </c>
      <c r="L92" s="248">
        <f>J92+K92</f>
        <v>22355781.660834484</v>
      </c>
      <c r="M92" s="219">
        <v>115408.96699000022</v>
      </c>
      <c r="N92" s="219">
        <f>SUM(L92:M92)</f>
        <v>22471190.627824485</v>
      </c>
      <c r="O92" s="248">
        <f>L92/C92</f>
        <v>1158.3306560017868</v>
      </c>
      <c r="P92" s="219">
        <f>N92/C92</f>
        <v>1164.3103952240665</v>
      </c>
      <c r="Q92" s="251">
        <v>17</v>
      </c>
      <c r="R92" s="251">
        <v>17</v>
      </c>
      <c r="S92" s="152"/>
      <c r="T92" s="270">
        <f>L92-AI92</f>
        <v>845191.22332789749</v>
      </c>
      <c r="U92" s="271">
        <f>T92/AI92</f>
        <v>3.9291865362012277E-2</v>
      </c>
      <c r="V92" s="272">
        <f>O92-AJ92</f>
        <v>33.064364020902303</v>
      </c>
      <c r="W92" s="198"/>
      <c r="X92" s="215">
        <v>244</v>
      </c>
      <c r="Y92" s="216" t="s">
        <v>123</v>
      </c>
      <c r="Z92" s="217">
        <v>19116</v>
      </c>
      <c r="AA92" s="250">
        <f>AC92-AB92</f>
        <v>17395340.628225945</v>
      </c>
      <c r="AB92" s="250">
        <v>-2416938.8521082466</v>
      </c>
      <c r="AC92" s="88">
        <v>14978401.776117699</v>
      </c>
      <c r="AD92" s="221">
        <v>4245107</v>
      </c>
      <c r="AE92" s="227">
        <f>SUM(AC92:AD92)</f>
        <v>19223508.776117697</v>
      </c>
      <c r="AF92" s="217">
        <v>2097985.6613888899</v>
      </c>
      <c r="AG92" s="219">
        <f>SUM(AE92:AF92)</f>
        <v>21321494.437506586</v>
      </c>
      <c r="AH92" s="222">
        <v>189096</v>
      </c>
      <c r="AI92" s="248">
        <f>SUM(AG92:AH92)</f>
        <v>21510590.437506586</v>
      </c>
      <c r="AJ92" s="223">
        <f>AI92/Z92</f>
        <v>1125.2662919808845</v>
      </c>
    </row>
    <row r="93" spans="1:36">
      <c r="A93" s="215">
        <v>245</v>
      </c>
      <c r="B93" s="216" t="s">
        <v>124</v>
      </c>
      <c r="C93" s="221">
        <v>37676</v>
      </c>
      <c r="D93" s="249">
        <f>F93-E93</f>
        <v>16075178.103351669</v>
      </c>
      <c r="E93" s="250">
        <v>-4411666.1720485687</v>
      </c>
      <c r="F93" s="221">
        <v>11663511.931303101</v>
      </c>
      <c r="G93" s="221">
        <v>430942.73587921291</v>
      </c>
      <c r="H93" s="88">
        <f>SUM(F93:G93)</f>
        <v>12094454.667182313</v>
      </c>
      <c r="I93" s="221">
        <v>4824294.0159718813</v>
      </c>
      <c r="J93" s="219">
        <f>H93+I93</f>
        <v>16918748.683154196</v>
      </c>
      <c r="K93" s="222">
        <v>-4039132</v>
      </c>
      <c r="L93" s="248">
        <f>J93+K93</f>
        <v>12879616.683154196</v>
      </c>
      <c r="M93" s="219">
        <v>-1275284.6101199996</v>
      </c>
      <c r="N93" s="219">
        <f>SUM(L93:M93)</f>
        <v>11604332.073034195</v>
      </c>
      <c r="O93" s="248">
        <f>L93/C93</f>
        <v>341.85201940636466</v>
      </c>
      <c r="P93" s="219">
        <f>N93/C93</f>
        <v>308.00329315835535</v>
      </c>
      <c r="Q93" s="251">
        <v>1</v>
      </c>
      <c r="R93" s="252">
        <v>32</v>
      </c>
      <c r="S93" s="199"/>
      <c r="T93" s="270">
        <f>L93-AI93</f>
        <v>-4921391.9013666324</v>
      </c>
      <c r="U93" s="271">
        <f>T93/AI93</f>
        <v>-0.27646702589908939</v>
      </c>
      <c r="V93" s="272">
        <f>O93-AJ93</f>
        <v>-136.25843892305164</v>
      </c>
      <c r="W93" s="198"/>
      <c r="X93" s="215">
        <v>245</v>
      </c>
      <c r="Y93" s="216" t="s">
        <v>124</v>
      </c>
      <c r="Z93" s="217">
        <v>37232</v>
      </c>
      <c r="AA93" s="250">
        <f>AC93-AB93</f>
        <v>15764127.332240188</v>
      </c>
      <c r="AB93" s="250">
        <v>-701955.26629270473</v>
      </c>
      <c r="AC93" s="88">
        <v>15062172.065947484</v>
      </c>
      <c r="AD93" s="221">
        <v>1850402</v>
      </c>
      <c r="AE93" s="227">
        <f>SUM(AC93:AD93)</f>
        <v>16912574.065947484</v>
      </c>
      <c r="AF93" s="217">
        <v>4834905.5185733447</v>
      </c>
      <c r="AG93" s="219">
        <f>SUM(AE93:AF93)</f>
        <v>21747479.584520828</v>
      </c>
      <c r="AH93" s="222">
        <v>-3946471</v>
      </c>
      <c r="AI93" s="248">
        <f>SUM(AG93:AH93)</f>
        <v>17801008.584520828</v>
      </c>
      <c r="AJ93" s="223">
        <f>AI93/Z93</f>
        <v>478.1104583294163</v>
      </c>
    </row>
    <row r="94" spans="1:36">
      <c r="A94" s="215">
        <v>249</v>
      </c>
      <c r="B94" s="216" t="s">
        <v>125</v>
      </c>
      <c r="C94" s="221">
        <v>9250</v>
      </c>
      <c r="D94" s="249">
        <f>F94-E94</f>
        <v>1083099.7104113225</v>
      </c>
      <c r="E94" s="250">
        <v>477941.89866618044</v>
      </c>
      <c r="F94" s="221">
        <v>1561041.609077503</v>
      </c>
      <c r="G94" s="221">
        <v>3375148.8711746689</v>
      </c>
      <c r="H94" s="88">
        <f>SUM(F94:G94)</f>
        <v>4936190.4802521719</v>
      </c>
      <c r="I94" s="221">
        <v>1665414.2069316842</v>
      </c>
      <c r="J94" s="219">
        <f>H94+I94</f>
        <v>6601604.687183856</v>
      </c>
      <c r="K94" s="222">
        <v>291328</v>
      </c>
      <c r="L94" s="248">
        <f>J94+K94</f>
        <v>6892932.687183856</v>
      </c>
      <c r="M94" s="219">
        <v>-39466.295199999993</v>
      </c>
      <c r="N94" s="219">
        <f>SUM(L94:M94)</f>
        <v>6853466.3919838564</v>
      </c>
      <c r="O94" s="248">
        <f>L94/C94</f>
        <v>745.18191212798445</v>
      </c>
      <c r="P94" s="219">
        <f>N94/C94</f>
        <v>740.91528561987639</v>
      </c>
      <c r="Q94" s="251">
        <v>13</v>
      </c>
      <c r="R94" s="251">
        <v>13</v>
      </c>
      <c r="S94" s="152"/>
      <c r="T94" s="270">
        <f>L94-AI94</f>
        <v>176200.02124999743</v>
      </c>
      <c r="U94" s="271">
        <f>T94/AI94</f>
        <v>2.6232996013620488E-2</v>
      </c>
      <c r="V94" s="272">
        <f>O94-AJ94</f>
        <v>33.889667509340143</v>
      </c>
      <c r="W94" s="198"/>
      <c r="X94" s="215">
        <v>249</v>
      </c>
      <c r="Y94" s="216" t="s">
        <v>125</v>
      </c>
      <c r="Z94" s="217">
        <v>9443</v>
      </c>
      <c r="AA94" s="250">
        <f>AC94-AB94</f>
        <v>1013412.1182315373</v>
      </c>
      <c r="AB94" s="250">
        <v>1231278.0322409854</v>
      </c>
      <c r="AC94" s="88">
        <v>2244690.1504725227</v>
      </c>
      <c r="AD94" s="221">
        <v>2871144</v>
      </c>
      <c r="AE94" s="227">
        <f>SUM(AC94:AD94)</f>
        <v>5115834.1504725227</v>
      </c>
      <c r="AF94" s="217">
        <v>1689805.5154613357</v>
      </c>
      <c r="AG94" s="219">
        <f>SUM(AE94:AF94)</f>
        <v>6805639.6659338586</v>
      </c>
      <c r="AH94" s="222">
        <v>-88907</v>
      </c>
      <c r="AI94" s="248">
        <f>SUM(AG94:AH94)</f>
        <v>6716732.6659338586</v>
      </c>
      <c r="AJ94" s="223">
        <f>AI94/Z94</f>
        <v>711.2922446186443</v>
      </c>
    </row>
    <row r="95" spans="1:36">
      <c r="A95" s="215">
        <v>250</v>
      </c>
      <c r="B95" s="216" t="s">
        <v>126</v>
      </c>
      <c r="C95" s="221">
        <v>1771</v>
      </c>
      <c r="D95" s="249">
        <f>F95-E95</f>
        <v>245599.94290991777</v>
      </c>
      <c r="E95" s="250">
        <v>-196376.66234619971</v>
      </c>
      <c r="F95" s="221">
        <v>49223.280563718057</v>
      </c>
      <c r="G95" s="221">
        <v>800408.86810264259</v>
      </c>
      <c r="H95" s="88">
        <f>SUM(F95:G95)</f>
        <v>849632.14866636065</v>
      </c>
      <c r="I95" s="221">
        <v>441292.16868401034</v>
      </c>
      <c r="J95" s="219">
        <f>H95+I95</f>
        <v>1290924.317350371</v>
      </c>
      <c r="K95" s="222">
        <v>-357960</v>
      </c>
      <c r="L95" s="248">
        <f>J95+K95</f>
        <v>932964.31735037104</v>
      </c>
      <c r="M95" s="219">
        <v>45865.382999999994</v>
      </c>
      <c r="N95" s="219">
        <f>SUM(L95:M95)</f>
        <v>978829.70035037107</v>
      </c>
      <c r="O95" s="248">
        <f>L95/C95</f>
        <v>526.80085677604234</v>
      </c>
      <c r="P95" s="219">
        <f>N95/C95</f>
        <v>552.6988708923609</v>
      </c>
      <c r="Q95" s="251">
        <v>6</v>
      </c>
      <c r="R95" s="251">
        <v>6</v>
      </c>
      <c r="S95" s="152"/>
      <c r="T95" s="270">
        <f>L95-AI95</f>
        <v>-318031.50032814103</v>
      </c>
      <c r="U95" s="271">
        <f>T95/AI95</f>
        <v>-0.25422267271709659</v>
      </c>
      <c r="V95" s="272">
        <f>O95-AJ95</f>
        <v>-165.12160875410814</v>
      </c>
      <c r="W95" s="198"/>
      <c r="X95" s="215">
        <v>250</v>
      </c>
      <c r="Y95" s="216" t="s">
        <v>126</v>
      </c>
      <c r="Z95" s="217">
        <v>1808</v>
      </c>
      <c r="AA95" s="250">
        <f>AC95-AB95</f>
        <v>212270.495031862</v>
      </c>
      <c r="AB95" s="250">
        <v>269901.53647575394</v>
      </c>
      <c r="AC95" s="88">
        <v>482172.03150761593</v>
      </c>
      <c r="AD95" s="221">
        <v>695579</v>
      </c>
      <c r="AE95" s="227">
        <f>SUM(AC95:AD95)</f>
        <v>1177751.0315076159</v>
      </c>
      <c r="AF95" s="217">
        <v>443555.78617089614</v>
      </c>
      <c r="AG95" s="219">
        <f>SUM(AE95:AF95)</f>
        <v>1621306.8176785121</v>
      </c>
      <c r="AH95" s="222">
        <v>-370311</v>
      </c>
      <c r="AI95" s="248">
        <f>SUM(AG95:AH95)</f>
        <v>1250995.8176785121</v>
      </c>
      <c r="AJ95" s="223">
        <f>AI95/Z95</f>
        <v>691.92246553015048</v>
      </c>
    </row>
    <row r="96" spans="1:36">
      <c r="A96" s="215">
        <v>256</v>
      </c>
      <c r="B96" s="216" t="s">
        <v>127</v>
      </c>
      <c r="C96" s="221">
        <v>1554</v>
      </c>
      <c r="D96" s="249">
        <f>F96-E96</f>
        <v>1457861.5515382555</v>
      </c>
      <c r="E96" s="250">
        <v>-884164.57845131436</v>
      </c>
      <c r="F96" s="221">
        <v>573696.97308694106</v>
      </c>
      <c r="G96" s="221">
        <v>851903.69821475446</v>
      </c>
      <c r="H96" s="88">
        <f>SUM(F96:G96)</f>
        <v>1425600.6713016955</v>
      </c>
      <c r="I96" s="221">
        <v>343315.21196814114</v>
      </c>
      <c r="J96" s="219">
        <f>H96+I96</f>
        <v>1768915.8832698367</v>
      </c>
      <c r="K96" s="222">
        <v>525748</v>
      </c>
      <c r="L96" s="248">
        <f>J96+K96</f>
        <v>2294663.8832698367</v>
      </c>
      <c r="M96" s="219">
        <v>124671.883</v>
      </c>
      <c r="N96" s="219">
        <f>SUM(L96:M96)</f>
        <v>2419335.7662698366</v>
      </c>
      <c r="O96" s="248">
        <f>L96/C96</f>
        <v>1476.6176855018255</v>
      </c>
      <c r="P96" s="219">
        <f>N96/C96</f>
        <v>1556.8441224387623</v>
      </c>
      <c r="Q96" s="251">
        <v>13</v>
      </c>
      <c r="R96" s="251">
        <v>13</v>
      </c>
      <c r="S96" s="152"/>
      <c r="T96" s="270">
        <f>L96-AI96</f>
        <v>95222.19426939683</v>
      </c>
      <c r="U96" s="271">
        <f>T96/AI96</f>
        <v>4.3293802579813606E-2</v>
      </c>
      <c r="V96" s="272">
        <f>O96-AJ96</f>
        <v>85.446471712805987</v>
      </c>
      <c r="W96" s="198"/>
      <c r="X96" s="215">
        <v>256</v>
      </c>
      <c r="Y96" s="216" t="s">
        <v>127</v>
      </c>
      <c r="Z96" s="217">
        <v>1581</v>
      </c>
      <c r="AA96" s="250">
        <f>AC96-AB96</f>
        <v>1451686.1513661123</v>
      </c>
      <c r="AB96" s="250">
        <v>-656061.37770001881</v>
      </c>
      <c r="AC96" s="88">
        <v>795624.77366609348</v>
      </c>
      <c r="AD96" s="221">
        <v>707007</v>
      </c>
      <c r="AE96" s="227">
        <f>SUM(AC96:AD96)</f>
        <v>1502631.7736660936</v>
      </c>
      <c r="AF96" s="217">
        <v>342078.91533434653</v>
      </c>
      <c r="AG96" s="219">
        <f>SUM(AE96:AF96)</f>
        <v>1844710.6890004401</v>
      </c>
      <c r="AH96" s="222">
        <v>354731</v>
      </c>
      <c r="AI96" s="248">
        <f>SUM(AG96:AH96)</f>
        <v>2199441.6890004398</v>
      </c>
      <c r="AJ96" s="223">
        <f>AI96/Z96</f>
        <v>1391.1712137890195</v>
      </c>
    </row>
    <row r="97" spans="1:36">
      <c r="A97" s="215">
        <v>257</v>
      </c>
      <c r="B97" s="216" t="s">
        <v>128</v>
      </c>
      <c r="C97" s="221">
        <v>40722</v>
      </c>
      <c r="D97" s="249">
        <f>F97-E97</f>
        <v>27017336.547541704</v>
      </c>
      <c r="E97" s="250">
        <v>8505039.5522218533</v>
      </c>
      <c r="F97" s="221">
        <v>35522376.099763557</v>
      </c>
      <c r="G97" s="221">
        <v>-957594.10945789458</v>
      </c>
      <c r="H97" s="88">
        <f>SUM(F97:G97)</f>
        <v>34564781.990305662</v>
      </c>
      <c r="I97" s="221">
        <v>4500387.5614631632</v>
      </c>
      <c r="J97" s="219">
        <f>H97+I97</f>
        <v>39065169.551768824</v>
      </c>
      <c r="K97" s="222">
        <v>-2499682</v>
      </c>
      <c r="L97" s="248">
        <f>J97+K97</f>
        <v>36565487.551768824</v>
      </c>
      <c r="M97" s="219">
        <v>-581566.75192000018</v>
      </c>
      <c r="N97" s="219">
        <f>SUM(L97:M97)</f>
        <v>35983920.799848825</v>
      </c>
      <c r="O97" s="248">
        <f>L97/C97</f>
        <v>897.92956023203237</v>
      </c>
      <c r="P97" s="219">
        <f>N97/C97</f>
        <v>883.64817051836417</v>
      </c>
      <c r="Q97" s="251">
        <v>1</v>
      </c>
      <c r="R97" s="252">
        <v>33</v>
      </c>
      <c r="S97" s="199"/>
      <c r="T97" s="270">
        <f>L97-AI97</f>
        <v>-1142766.7667119354</v>
      </c>
      <c r="U97" s="271">
        <f>T97/AI97</f>
        <v>-3.0305480520530677E-2</v>
      </c>
      <c r="V97" s="272">
        <f>O97-AJ97</f>
        <v>-34.681285326812144</v>
      </c>
      <c r="W97" s="198"/>
      <c r="X97" s="215">
        <v>257</v>
      </c>
      <c r="Y97" s="216" t="s">
        <v>128</v>
      </c>
      <c r="Z97" s="217">
        <v>40433</v>
      </c>
      <c r="AA97" s="250">
        <f>AC97-AB97</f>
        <v>27292962.774046551</v>
      </c>
      <c r="AB97" s="250">
        <v>8204619.8342110105</v>
      </c>
      <c r="AC97" s="88">
        <v>35497582.608257562</v>
      </c>
      <c r="AD97" s="221">
        <v>-661596</v>
      </c>
      <c r="AE97" s="227">
        <f>SUM(AC97:AD97)</f>
        <v>34835986.608257562</v>
      </c>
      <c r="AF97" s="217">
        <v>4555795.7102232007</v>
      </c>
      <c r="AG97" s="219">
        <f>SUM(AE97:AF97)</f>
        <v>39391782.31848076</v>
      </c>
      <c r="AH97" s="222">
        <v>-1683528</v>
      </c>
      <c r="AI97" s="248">
        <f>SUM(AG97:AH97)</f>
        <v>37708254.31848076</v>
      </c>
      <c r="AJ97" s="223">
        <f>AI97/Z97</f>
        <v>932.61084555884452</v>
      </c>
    </row>
    <row r="98" spans="1:36">
      <c r="A98" s="215">
        <v>260</v>
      </c>
      <c r="B98" s="216" t="s">
        <v>129</v>
      </c>
      <c r="C98" s="221">
        <v>9727</v>
      </c>
      <c r="D98" s="249">
        <f>F98-E98</f>
        <v>1326435.9986522184</v>
      </c>
      <c r="E98" s="250">
        <v>3928954.1432592119</v>
      </c>
      <c r="F98" s="221">
        <v>5255390.1419114303</v>
      </c>
      <c r="G98" s="221">
        <v>5269298.3131798524</v>
      </c>
      <c r="H98" s="88">
        <f>SUM(F98:G98)</f>
        <v>10524688.455091283</v>
      </c>
      <c r="I98" s="221">
        <v>2104520.913554274</v>
      </c>
      <c r="J98" s="219">
        <f>H98+I98</f>
        <v>12629209.368645556</v>
      </c>
      <c r="K98" s="222">
        <v>-99920</v>
      </c>
      <c r="L98" s="248">
        <f>J98+K98</f>
        <v>12529289.368645556</v>
      </c>
      <c r="M98" s="219">
        <v>-43895.220500000025</v>
      </c>
      <c r="N98" s="219">
        <f>SUM(L98:M98)</f>
        <v>12485394.148145556</v>
      </c>
      <c r="O98" s="248">
        <f>L98/C98</f>
        <v>1288.0939003439453</v>
      </c>
      <c r="P98" s="219">
        <f>N98/C98</f>
        <v>1283.5811810574232</v>
      </c>
      <c r="Q98" s="251">
        <v>12</v>
      </c>
      <c r="R98" s="251">
        <v>12</v>
      </c>
      <c r="S98" s="152"/>
      <c r="T98" s="270">
        <f>L98-AI98</f>
        <v>-2223765.5210621208</v>
      </c>
      <c r="U98" s="271">
        <f>T98/AI98</f>
        <v>-0.15073254574640732</v>
      </c>
      <c r="V98" s="272">
        <f>O98-AJ98</f>
        <v>-205.58382464417627</v>
      </c>
      <c r="W98" s="198"/>
      <c r="X98" s="215">
        <v>260</v>
      </c>
      <c r="Y98" s="216" t="s">
        <v>129</v>
      </c>
      <c r="Z98" s="217">
        <v>9877</v>
      </c>
      <c r="AA98" s="250">
        <f>AC98-AB98</f>
        <v>1338524.5056822151</v>
      </c>
      <c r="AB98" s="250">
        <v>7140616.1307960674</v>
      </c>
      <c r="AC98" s="88">
        <v>8479140.6364782825</v>
      </c>
      <c r="AD98" s="221">
        <v>5042144</v>
      </c>
      <c r="AE98" s="227">
        <f>SUM(AC98:AD98)</f>
        <v>13521284.636478283</v>
      </c>
      <c r="AF98" s="217">
        <v>2114261.2532293941</v>
      </c>
      <c r="AG98" s="219">
        <f>SUM(AE98:AF98)</f>
        <v>15635545.889707677</v>
      </c>
      <c r="AH98" s="222">
        <v>-882491</v>
      </c>
      <c r="AI98" s="248">
        <f>SUM(AG98:AH98)</f>
        <v>14753054.889707677</v>
      </c>
      <c r="AJ98" s="223">
        <f>AI98/Z98</f>
        <v>1493.6777249881216</v>
      </c>
    </row>
    <row r="99" spans="1:36">
      <c r="A99" s="215">
        <v>261</v>
      </c>
      <c r="B99" s="216" t="s">
        <v>130</v>
      </c>
      <c r="C99" s="221">
        <v>6637</v>
      </c>
      <c r="D99" s="249">
        <f>F99-E99</f>
        <v>8758396.7319184802</v>
      </c>
      <c r="E99" s="250">
        <v>2084057.5750311932</v>
      </c>
      <c r="F99" s="221">
        <v>10842454.306949673</v>
      </c>
      <c r="G99" s="221">
        <v>-325223.46925284469</v>
      </c>
      <c r="H99" s="88">
        <f>SUM(F99:G99)</f>
        <v>10517230.837696828</v>
      </c>
      <c r="I99" s="221">
        <v>1207171.2267386289</v>
      </c>
      <c r="J99" s="219">
        <f>H99+I99</f>
        <v>11724402.064435456</v>
      </c>
      <c r="K99" s="222">
        <v>159900</v>
      </c>
      <c r="L99" s="248">
        <f>J99+K99</f>
        <v>11884302.064435456</v>
      </c>
      <c r="M99" s="219">
        <v>-30970.954500000022</v>
      </c>
      <c r="N99" s="219">
        <f>SUM(L99:M99)</f>
        <v>11853331.109935455</v>
      </c>
      <c r="O99" s="248">
        <f>L99/C99</f>
        <v>1790.6135399179532</v>
      </c>
      <c r="P99" s="219">
        <f>N99/C99</f>
        <v>1785.9471312242663</v>
      </c>
      <c r="Q99" s="251">
        <v>19</v>
      </c>
      <c r="R99" s="251">
        <v>19</v>
      </c>
      <c r="S99" s="152"/>
      <c r="T99" s="270">
        <f>L99-AI99</f>
        <v>1198906.6502653081</v>
      </c>
      <c r="U99" s="271">
        <f>T99/AI99</f>
        <v>0.11220049458117483</v>
      </c>
      <c r="V99" s="272">
        <f>O99-AJ99</f>
        <v>152.50294446031899</v>
      </c>
      <c r="W99" s="198"/>
      <c r="X99" s="215">
        <v>261</v>
      </c>
      <c r="Y99" s="216" t="s">
        <v>130</v>
      </c>
      <c r="Z99" s="217">
        <v>6523</v>
      </c>
      <c r="AA99" s="250">
        <f>AC99-AB99</f>
        <v>8523394.7994386572</v>
      </c>
      <c r="AB99" s="250">
        <v>769518.98489986849</v>
      </c>
      <c r="AC99" s="88">
        <v>9292913.7843385264</v>
      </c>
      <c r="AD99" s="221">
        <v>-138958</v>
      </c>
      <c r="AE99" s="227">
        <f>SUM(AC99:AD99)</f>
        <v>9153955.7843385264</v>
      </c>
      <c r="AF99" s="217">
        <v>1227445.6298316219</v>
      </c>
      <c r="AG99" s="219">
        <f>SUM(AE99:AF99)</f>
        <v>10381401.414170148</v>
      </c>
      <c r="AH99" s="222">
        <v>303994</v>
      </c>
      <c r="AI99" s="248">
        <f>SUM(AG99:AH99)</f>
        <v>10685395.414170148</v>
      </c>
      <c r="AJ99" s="223">
        <f>AI99/Z99</f>
        <v>1638.1105954576342</v>
      </c>
    </row>
    <row r="100" spans="1:36">
      <c r="A100" s="215">
        <v>263</v>
      </c>
      <c r="B100" s="216" t="s">
        <v>131</v>
      </c>
      <c r="C100" s="221">
        <v>7597</v>
      </c>
      <c r="D100" s="249">
        <f>F100-E100</f>
        <v>2138437.1472917404</v>
      </c>
      <c r="E100" s="250">
        <v>1164642.000833065</v>
      </c>
      <c r="F100" s="221">
        <v>3303079.1481248057</v>
      </c>
      <c r="G100" s="221">
        <v>4502123.8269685572</v>
      </c>
      <c r="H100" s="88">
        <f>SUM(F100:G100)</f>
        <v>7805202.9750933629</v>
      </c>
      <c r="I100" s="221">
        <v>1805927.0038778996</v>
      </c>
      <c r="J100" s="219">
        <f>H100+I100</f>
        <v>9611129.9789712615</v>
      </c>
      <c r="K100" s="222">
        <v>-553205</v>
      </c>
      <c r="L100" s="248">
        <f>J100+K100</f>
        <v>9057924.9789712615</v>
      </c>
      <c r="M100" s="219">
        <v>179836.43299999999</v>
      </c>
      <c r="N100" s="219">
        <f>SUM(L100:M100)</f>
        <v>9237761.4119712617</v>
      </c>
      <c r="O100" s="248">
        <f>L100/C100</f>
        <v>1192.30287994883</v>
      </c>
      <c r="P100" s="219">
        <f>N100/C100</f>
        <v>1215.9749127249258</v>
      </c>
      <c r="Q100" s="251">
        <v>11</v>
      </c>
      <c r="R100" s="251">
        <v>11</v>
      </c>
      <c r="S100" s="152"/>
      <c r="T100" s="270">
        <f>L100-AI100</f>
        <v>-782096.57991206273</v>
      </c>
      <c r="U100" s="271">
        <f>T100/AI100</f>
        <v>-7.9481185608379648E-2</v>
      </c>
      <c r="V100" s="272">
        <f>O100-AJ100</f>
        <v>-75.904564165530701</v>
      </c>
      <c r="W100" s="198"/>
      <c r="X100" s="215">
        <v>263</v>
      </c>
      <c r="Y100" s="216" t="s">
        <v>131</v>
      </c>
      <c r="Z100" s="217">
        <v>7759</v>
      </c>
      <c r="AA100" s="250">
        <f>AC100-AB100</f>
        <v>2130964.1471607545</v>
      </c>
      <c r="AB100" s="250">
        <v>1941827.5301601342</v>
      </c>
      <c r="AC100" s="88">
        <v>4072791.6773208887</v>
      </c>
      <c r="AD100" s="221">
        <v>4276004</v>
      </c>
      <c r="AE100" s="227">
        <f>SUM(AC100:AD100)</f>
        <v>8348795.6773208883</v>
      </c>
      <c r="AF100" s="217">
        <v>1812826.8815624351</v>
      </c>
      <c r="AG100" s="219">
        <f>SUM(AE100:AF100)</f>
        <v>10161622.558883324</v>
      </c>
      <c r="AH100" s="222">
        <v>-321601</v>
      </c>
      <c r="AI100" s="248">
        <f>SUM(AG100:AH100)</f>
        <v>9840021.5588833243</v>
      </c>
      <c r="AJ100" s="223">
        <f>AI100/Z100</f>
        <v>1268.2074441143607</v>
      </c>
    </row>
    <row r="101" spans="1:36">
      <c r="A101" s="215">
        <v>265</v>
      </c>
      <c r="B101" s="216" t="s">
        <v>132</v>
      </c>
      <c r="C101" s="221">
        <v>1064</v>
      </c>
      <c r="D101" s="249">
        <f>F101-E101</f>
        <v>830358.51097158389</v>
      </c>
      <c r="E101" s="250">
        <v>516232.45015922555</v>
      </c>
      <c r="F101" s="221">
        <v>1346590.9611308095</v>
      </c>
      <c r="G101" s="221">
        <v>352735.55910361098</v>
      </c>
      <c r="H101" s="88">
        <f>SUM(F101:G101)</f>
        <v>1699326.5202344204</v>
      </c>
      <c r="I101" s="221">
        <v>244194.61411271486</v>
      </c>
      <c r="J101" s="219">
        <f>H101+I101</f>
        <v>1943521.1343471352</v>
      </c>
      <c r="K101" s="222">
        <v>-283874</v>
      </c>
      <c r="L101" s="248">
        <f>J101+K101</f>
        <v>1659647.1343471352</v>
      </c>
      <c r="M101" s="219">
        <v>-81958.760000000009</v>
      </c>
      <c r="N101" s="219">
        <f>SUM(L101:M101)</f>
        <v>1577688.3743471352</v>
      </c>
      <c r="O101" s="248">
        <f>L101/C101</f>
        <v>1559.8187352886609</v>
      </c>
      <c r="P101" s="219">
        <f>N101/C101</f>
        <v>1482.7898255142247</v>
      </c>
      <c r="Q101" s="251">
        <v>13</v>
      </c>
      <c r="R101" s="251">
        <v>13</v>
      </c>
      <c r="S101" s="152"/>
      <c r="T101" s="270">
        <f>L101-AI101</f>
        <v>98806.868738156511</v>
      </c>
      <c r="U101" s="271">
        <f>T101/AI101</f>
        <v>6.3303639017542865E-2</v>
      </c>
      <c r="V101" s="272">
        <f>O101-AJ101</f>
        <v>125.2229029274672</v>
      </c>
      <c r="W101" s="198"/>
      <c r="X101" s="215">
        <v>265</v>
      </c>
      <c r="Y101" s="216" t="s">
        <v>132</v>
      </c>
      <c r="Z101" s="217">
        <v>1088</v>
      </c>
      <c r="AA101" s="250">
        <f>AC101-AB101</f>
        <v>837675.48904190317</v>
      </c>
      <c r="AB101" s="250">
        <v>625026.15329706285</v>
      </c>
      <c r="AC101" s="88">
        <v>1462701.642338966</v>
      </c>
      <c r="AD101" s="221">
        <v>147742</v>
      </c>
      <c r="AE101" s="227">
        <f>SUM(AC101:AD101)</f>
        <v>1610443.642338966</v>
      </c>
      <c r="AF101" s="217">
        <v>246432.62327001276</v>
      </c>
      <c r="AG101" s="219">
        <f>SUM(AE101:AF101)</f>
        <v>1856876.2656089787</v>
      </c>
      <c r="AH101" s="222">
        <v>-296036</v>
      </c>
      <c r="AI101" s="248">
        <f>SUM(AG101:AH101)</f>
        <v>1560840.2656089787</v>
      </c>
      <c r="AJ101" s="223">
        <f>AI101/Z101</f>
        <v>1434.5958323611937</v>
      </c>
    </row>
    <row r="102" spans="1:36">
      <c r="A102" s="215">
        <v>271</v>
      </c>
      <c r="B102" s="216" t="s">
        <v>133</v>
      </c>
      <c r="C102" s="221">
        <v>6903</v>
      </c>
      <c r="D102" s="249">
        <f>F102-E102</f>
        <v>273367.94594402821</v>
      </c>
      <c r="E102" s="250">
        <v>-1456290.3215159646</v>
      </c>
      <c r="F102" s="221">
        <v>-1182922.3755719364</v>
      </c>
      <c r="G102" s="221">
        <v>2979268.6270577195</v>
      </c>
      <c r="H102" s="88">
        <f>SUM(F102:G102)</f>
        <v>1796346.2514857831</v>
      </c>
      <c r="I102" s="221">
        <v>1410926.1071647825</v>
      </c>
      <c r="J102" s="219">
        <f>H102+I102</f>
        <v>3207272.3586505656</v>
      </c>
      <c r="K102" s="222">
        <v>-445196</v>
      </c>
      <c r="L102" s="248">
        <f>J102+K102</f>
        <v>2762076.3586505656</v>
      </c>
      <c r="M102" s="219">
        <v>20620.508790000109</v>
      </c>
      <c r="N102" s="219">
        <f>SUM(L102:M102)</f>
        <v>2782696.8674405655</v>
      </c>
      <c r="O102" s="248">
        <f>L102/C102</f>
        <v>400.12695330299374</v>
      </c>
      <c r="P102" s="219">
        <f>N102/C102</f>
        <v>403.11413406353262</v>
      </c>
      <c r="Q102" s="251">
        <v>4</v>
      </c>
      <c r="R102" s="251">
        <v>4</v>
      </c>
      <c r="S102" s="152"/>
      <c r="T102" s="270">
        <f>L102-AI102</f>
        <v>-1386884.1536738924</v>
      </c>
      <c r="U102" s="271">
        <f>T102/AI102</f>
        <v>-0.33427268096530754</v>
      </c>
      <c r="V102" s="272">
        <f>O102-AJ102</f>
        <v>-196.75989928288715</v>
      </c>
      <c r="W102" s="198"/>
      <c r="X102" s="215">
        <v>271</v>
      </c>
      <c r="Y102" s="216" t="s">
        <v>133</v>
      </c>
      <c r="Z102" s="217">
        <v>6951</v>
      </c>
      <c r="AA102" s="250">
        <f>AC102-AB102</f>
        <v>339896.50731992268</v>
      </c>
      <c r="AB102" s="250">
        <v>-515379.0920225383</v>
      </c>
      <c r="AC102" s="88">
        <v>-175482.58470261563</v>
      </c>
      <c r="AD102" s="221">
        <v>3172285</v>
      </c>
      <c r="AE102" s="227">
        <f>SUM(AC102:AD102)</f>
        <v>2996802.4152973844</v>
      </c>
      <c r="AF102" s="217">
        <v>1428589.0970270738</v>
      </c>
      <c r="AG102" s="219">
        <f>SUM(AE102:AF102)</f>
        <v>4425391.512324458</v>
      </c>
      <c r="AH102" s="222">
        <v>-276431</v>
      </c>
      <c r="AI102" s="248">
        <f>SUM(AG102:AH102)</f>
        <v>4148960.512324458</v>
      </c>
      <c r="AJ102" s="223">
        <f>AI102/Z102</f>
        <v>596.88685258588089</v>
      </c>
    </row>
    <row r="103" spans="1:36">
      <c r="A103" s="215">
        <v>272</v>
      </c>
      <c r="B103" s="216" t="s">
        <v>134</v>
      </c>
      <c r="C103" s="221">
        <v>48006</v>
      </c>
      <c r="D103" s="249">
        <f>F103-E103</f>
        <v>26989149.362782307</v>
      </c>
      <c r="E103" s="250">
        <v>-16909252.269393262</v>
      </c>
      <c r="F103" s="221">
        <v>10079897.093389045</v>
      </c>
      <c r="G103" s="221">
        <v>9098678.0138255227</v>
      </c>
      <c r="H103" s="88">
        <f>SUM(F103:G103)</f>
        <v>19178575.10721457</v>
      </c>
      <c r="I103" s="221">
        <v>7579135.5495966859</v>
      </c>
      <c r="J103" s="219">
        <f>H103+I103</f>
        <v>26757710.656811256</v>
      </c>
      <c r="K103" s="222">
        <v>-450175</v>
      </c>
      <c r="L103" s="248">
        <f>J103+K103</f>
        <v>26307535.656811256</v>
      </c>
      <c r="M103" s="219">
        <v>16785.784500000067</v>
      </c>
      <c r="N103" s="219">
        <f>SUM(L103:M103)</f>
        <v>26324321.441311255</v>
      </c>
      <c r="O103" s="248">
        <f>L103/C103</f>
        <v>548.00515887204222</v>
      </c>
      <c r="P103" s="219">
        <f>N103/C103</f>
        <v>548.35481900827506</v>
      </c>
      <c r="Q103" s="251">
        <v>16</v>
      </c>
      <c r="R103" s="251">
        <v>16</v>
      </c>
      <c r="S103" s="152"/>
      <c r="T103" s="270">
        <f>L103-AI103</f>
        <v>-6609435.9927707948</v>
      </c>
      <c r="U103" s="271">
        <f>T103/AI103</f>
        <v>-0.20079113179461378</v>
      </c>
      <c r="V103" s="272">
        <f>O103-AJ103</f>
        <v>-139.0676593788512</v>
      </c>
      <c r="W103" s="198"/>
      <c r="X103" s="215">
        <v>272</v>
      </c>
      <c r="Y103" s="216" t="s">
        <v>134</v>
      </c>
      <c r="Z103" s="217">
        <v>47909</v>
      </c>
      <c r="AA103" s="250">
        <f>AC103-AB103</f>
        <v>26271384.605303537</v>
      </c>
      <c r="AB103" s="250">
        <v>-8595847.8041206747</v>
      </c>
      <c r="AC103" s="88">
        <v>17675536.801182862</v>
      </c>
      <c r="AD103" s="221">
        <v>8660489</v>
      </c>
      <c r="AE103" s="227">
        <f>SUM(AC103:AD103)</f>
        <v>26336025.801182862</v>
      </c>
      <c r="AF103" s="217">
        <v>7554623.8483991865</v>
      </c>
      <c r="AG103" s="219">
        <f>SUM(AE103:AF103)</f>
        <v>33890649.649582051</v>
      </c>
      <c r="AH103" s="222">
        <v>-973678</v>
      </c>
      <c r="AI103" s="248">
        <f>SUM(AG103:AH103)</f>
        <v>32916971.649582051</v>
      </c>
      <c r="AJ103" s="223">
        <f>AI103/Z103</f>
        <v>687.07281825089342</v>
      </c>
    </row>
    <row r="104" spans="1:36">
      <c r="A104" s="215">
        <v>273</v>
      </c>
      <c r="B104" s="216" t="s">
        <v>135</v>
      </c>
      <c r="C104" s="221">
        <v>3999</v>
      </c>
      <c r="D104" s="249">
        <f>F104-E104</f>
        <v>4378343.3955554003</v>
      </c>
      <c r="E104" s="250">
        <v>21296.95699030676</v>
      </c>
      <c r="F104" s="221">
        <v>4399640.3525457075</v>
      </c>
      <c r="G104" s="221">
        <v>260824.51932381504</v>
      </c>
      <c r="H104" s="88">
        <f>SUM(F104:G104)</f>
        <v>4660464.8718695221</v>
      </c>
      <c r="I104" s="221">
        <v>745315.2943174633</v>
      </c>
      <c r="J104" s="219">
        <f>H104+I104</f>
        <v>5405780.1661869856</v>
      </c>
      <c r="K104" s="222">
        <v>-289918</v>
      </c>
      <c r="L104" s="248">
        <f>J104+K104</f>
        <v>5115862.1661869856</v>
      </c>
      <c r="M104" s="219">
        <v>180829.39490000001</v>
      </c>
      <c r="N104" s="219">
        <f>SUM(L104:M104)</f>
        <v>5296691.5610869853</v>
      </c>
      <c r="O104" s="248">
        <f>L104/C104</f>
        <v>1279.2853628874682</v>
      </c>
      <c r="P104" s="219">
        <f>N104/C104</f>
        <v>1324.5040162758153</v>
      </c>
      <c r="Q104" s="251">
        <v>19</v>
      </c>
      <c r="R104" s="251">
        <v>19</v>
      </c>
      <c r="S104" s="152"/>
      <c r="T104" s="270">
        <f>L104-AI104</f>
        <v>-119360.41159509309</v>
      </c>
      <c r="U104" s="271">
        <f>T104/AI104</f>
        <v>-2.2799491296062634E-2</v>
      </c>
      <c r="V104" s="272">
        <f>O104-AJ104</f>
        <v>-33.129422217089086</v>
      </c>
      <c r="W104" s="198"/>
      <c r="X104" s="215">
        <v>273</v>
      </c>
      <c r="Y104" s="216" t="s">
        <v>135</v>
      </c>
      <c r="Z104" s="217">
        <v>3989</v>
      </c>
      <c r="AA104" s="250">
        <f>AC104-AB104</f>
        <v>4234118.2894148398</v>
      </c>
      <c r="AB104" s="250">
        <v>145625.24817124847</v>
      </c>
      <c r="AC104" s="88">
        <v>4379743.5375860883</v>
      </c>
      <c r="AD104" s="221">
        <v>332890</v>
      </c>
      <c r="AE104" s="227">
        <f>SUM(AC104:AD104)</f>
        <v>4712633.5375860883</v>
      </c>
      <c r="AF104" s="217">
        <v>755593.04019599035</v>
      </c>
      <c r="AG104" s="219">
        <f>SUM(AE104:AF104)</f>
        <v>5468226.5777820786</v>
      </c>
      <c r="AH104" s="222">
        <v>-233004</v>
      </c>
      <c r="AI104" s="248">
        <f>SUM(AG104:AH104)</f>
        <v>5235222.5777820786</v>
      </c>
      <c r="AJ104" s="223">
        <f>AI104/Z104</f>
        <v>1312.4147851045573</v>
      </c>
    </row>
    <row r="105" spans="1:36">
      <c r="A105" s="215">
        <v>275</v>
      </c>
      <c r="B105" s="216" t="s">
        <v>136</v>
      </c>
      <c r="C105" s="221">
        <v>2521</v>
      </c>
      <c r="D105" s="249">
        <f>F105-E105</f>
        <v>506732.28670054843</v>
      </c>
      <c r="E105" s="250">
        <v>276048.6311457869</v>
      </c>
      <c r="F105" s="221">
        <v>782780.91784633533</v>
      </c>
      <c r="G105" s="221">
        <v>1243660.6649856942</v>
      </c>
      <c r="H105" s="88">
        <f>SUM(F105:G105)</f>
        <v>2026441.5828320296</v>
      </c>
      <c r="I105" s="221">
        <v>522312.78285279009</v>
      </c>
      <c r="J105" s="219">
        <f>H105+I105</f>
        <v>2548754.3656848194</v>
      </c>
      <c r="K105" s="222">
        <v>62851</v>
      </c>
      <c r="L105" s="248">
        <f>J105+K105</f>
        <v>2611605.3656848194</v>
      </c>
      <c r="M105" s="219">
        <v>-740.78110000000743</v>
      </c>
      <c r="N105" s="219">
        <f>SUM(L105:M105)</f>
        <v>2610864.5845848196</v>
      </c>
      <c r="O105" s="248">
        <f>L105/C105</f>
        <v>1035.9402481891391</v>
      </c>
      <c r="P105" s="219">
        <f>N105/C105</f>
        <v>1035.6464040399919</v>
      </c>
      <c r="Q105" s="251">
        <v>13</v>
      </c>
      <c r="R105" s="251">
        <v>13</v>
      </c>
      <c r="S105" s="152"/>
      <c r="T105" s="270">
        <f>L105-AI105</f>
        <v>-242787.77315702569</v>
      </c>
      <c r="U105" s="271">
        <f>T105/AI105</f>
        <v>-8.5057580139621392E-2</v>
      </c>
      <c r="V105" s="272">
        <f>O105-AJ105</f>
        <v>-67.846735121705933</v>
      </c>
      <c r="W105" s="198"/>
      <c r="X105" s="215">
        <v>275</v>
      </c>
      <c r="Y105" s="216" t="s">
        <v>136</v>
      </c>
      <c r="Z105" s="217">
        <v>2586</v>
      </c>
      <c r="AA105" s="250">
        <f>AC105-AB105</f>
        <v>435195.31408111169</v>
      </c>
      <c r="AB105" s="250">
        <v>909073.42227624799</v>
      </c>
      <c r="AC105" s="88">
        <v>1344268.7363573597</v>
      </c>
      <c r="AD105" s="221">
        <v>1068413</v>
      </c>
      <c r="AE105" s="227">
        <f>SUM(AC105:AD105)</f>
        <v>2412681.7363573597</v>
      </c>
      <c r="AF105" s="217">
        <v>533578.4024844853</v>
      </c>
      <c r="AG105" s="219">
        <f>SUM(AE105:AF105)</f>
        <v>2946260.1388418451</v>
      </c>
      <c r="AH105" s="222">
        <v>-91867</v>
      </c>
      <c r="AI105" s="248">
        <f>SUM(AG105:AH105)</f>
        <v>2854393.1388418451</v>
      </c>
      <c r="AJ105" s="223">
        <f>AI105/Z105</f>
        <v>1103.786983310845</v>
      </c>
    </row>
    <row r="106" spans="1:36">
      <c r="A106" s="215">
        <v>276</v>
      </c>
      <c r="B106" s="216" t="s">
        <v>137</v>
      </c>
      <c r="C106" s="221">
        <v>15157</v>
      </c>
      <c r="D106" s="249">
        <f>F106-E106</f>
        <v>10842690.019642117</v>
      </c>
      <c r="E106" s="250">
        <v>350619.58070525399</v>
      </c>
      <c r="F106" s="221">
        <v>11193309.60034737</v>
      </c>
      <c r="G106" s="221">
        <v>5382986.7960403142</v>
      </c>
      <c r="H106" s="88">
        <f>SUM(F106:G106)</f>
        <v>16576296.396387685</v>
      </c>
      <c r="I106" s="221">
        <v>1992420.2016603905</v>
      </c>
      <c r="J106" s="219">
        <f>H106+I106</f>
        <v>18568716.598048076</v>
      </c>
      <c r="K106" s="222">
        <v>-1916106</v>
      </c>
      <c r="L106" s="248">
        <f>J106+K106</f>
        <v>16652610.598048076</v>
      </c>
      <c r="M106" s="219">
        <v>-251324.96141000016</v>
      </c>
      <c r="N106" s="219">
        <f>SUM(L106:M106)</f>
        <v>16401285.636638075</v>
      </c>
      <c r="O106" s="248">
        <f>L106/C106</f>
        <v>1098.674579273476</v>
      </c>
      <c r="P106" s="219">
        <f>N106/C106</f>
        <v>1082.0931343034952</v>
      </c>
      <c r="Q106" s="251">
        <v>12</v>
      </c>
      <c r="R106" s="251">
        <v>12</v>
      </c>
      <c r="S106" s="152"/>
      <c r="T106" s="270">
        <f>L106-AI106</f>
        <v>-2313986.5867838115</v>
      </c>
      <c r="U106" s="271">
        <f>T106/AI106</f>
        <v>-0.12200325468157096</v>
      </c>
      <c r="V106" s="272">
        <f>O106-AJ106</f>
        <v>-162.82174163320087</v>
      </c>
      <c r="W106" s="198"/>
      <c r="X106" s="215">
        <v>276</v>
      </c>
      <c r="Y106" s="216" t="s">
        <v>137</v>
      </c>
      <c r="Z106" s="217">
        <v>15035</v>
      </c>
      <c r="AA106" s="250">
        <f>AC106-AB106</f>
        <v>10489186.065559769</v>
      </c>
      <c r="AB106" s="250">
        <v>2293710.2072084458</v>
      </c>
      <c r="AC106" s="88">
        <v>12782896.272768214</v>
      </c>
      <c r="AD106" s="221">
        <v>5929127</v>
      </c>
      <c r="AE106" s="227">
        <f>SUM(AC106:AD106)</f>
        <v>18712023.272768214</v>
      </c>
      <c r="AF106" s="217">
        <v>2027800.9120636734</v>
      </c>
      <c r="AG106" s="219">
        <f>SUM(AE106:AF106)</f>
        <v>20739824.184831887</v>
      </c>
      <c r="AH106" s="222">
        <v>-1773227</v>
      </c>
      <c r="AI106" s="248">
        <f>SUM(AG106:AH106)</f>
        <v>18966597.184831887</v>
      </c>
      <c r="AJ106" s="223">
        <f>AI106/Z106</f>
        <v>1261.4963209066768</v>
      </c>
    </row>
    <row r="107" spans="1:36">
      <c r="A107" s="215">
        <v>280</v>
      </c>
      <c r="B107" s="216" t="s">
        <v>138</v>
      </c>
      <c r="C107" s="221">
        <v>2024</v>
      </c>
      <c r="D107" s="249">
        <f>F107-E107</f>
        <v>1427915.3696455557</v>
      </c>
      <c r="E107" s="250">
        <v>285385.43007367844</v>
      </c>
      <c r="F107" s="221">
        <v>1713300.7997192342</v>
      </c>
      <c r="G107" s="221">
        <v>923603.7752084129</v>
      </c>
      <c r="H107" s="88">
        <f>SUM(F107:G107)</f>
        <v>2636904.5749276471</v>
      </c>
      <c r="I107" s="221">
        <v>497206.74342637084</v>
      </c>
      <c r="J107" s="219">
        <f>H107+I107</f>
        <v>3134111.318354018</v>
      </c>
      <c r="K107" s="222">
        <v>-278001</v>
      </c>
      <c r="L107" s="248">
        <f>J107+K107</f>
        <v>2856110.318354018</v>
      </c>
      <c r="M107" s="219">
        <v>-865295.37000000011</v>
      </c>
      <c r="N107" s="219">
        <f>SUM(L107:M107)</f>
        <v>1990814.9483540179</v>
      </c>
      <c r="O107" s="248">
        <f>L107/C107</f>
        <v>1411.1216987915109</v>
      </c>
      <c r="P107" s="219">
        <f>N107/C107</f>
        <v>983.60422349506814</v>
      </c>
      <c r="Q107" s="251">
        <v>15</v>
      </c>
      <c r="R107" s="251">
        <v>15</v>
      </c>
      <c r="S107" s="152"/>
      <c r="T107" s="270">
        <f>L107-AI107</f>
        <v>80624.90667982772</v>
      </c>
      <c r="U107" s="271">
        <f>T107/AI107</f>
        <v>2.9048939093934658E-2</v>
      </c>
      <c r="V107" s="272">
        <f>O107-AJ107</f>
        <v>57.226376023613057</v>
      </c>
      <c r="W107" s="198"/>
      <c r="X107" s="215">
        <v>280</v>
      </c>
      <c r="Y107" s="216" t="s">
        <v>138</v>
      </c>
      <c r="Z107" s="217">
        <v>2050</v>
      </c>
      <c r="AA107" s="250">
        <f>AC107-AB107</f>
        <v>1407044.9046276391</v>
      </c>
      <c r="AB107" s="250">
        <v>249184.48043547058</v>
      </c>
      <c r="AC107" s="88">
        <v>1656229.3850631097</v>
      </c>
      <c r="AD107" s="221">
        <v>886577</v>
      </c>
      <c r="AE107" s="227">
        <f>SUM(AC107:AD107)</f>
        <v>2542806.3850631099</v>
      </c>
      <c r="AF107" s="217">
        <v>505168.02661108016</v>
      </c>
      <c r="AG107" s="219">
        <f>SUM(AE107:AF107)</f>
        <v>3047974.4116741903</v>
      </c>
      <c r="AH107" s="222">
        <v>-272489</v>
      </c>
      <c r="AI107" s="248">
        <f>SUM(AG107:AH107)</f>
        <v>2775485.4116741903</v>
      </c>
      <c r="AJ107" s="223">
        <f>AI107/Z107</f>
        <v>1353.8953227678978</v>
      </c>
    </row>
    <row r="108" spans="1:36">
      <c r="A108" s="215">
        <v>284</v>
      </c>
      <c r="B108" s="216" t="s">
        <v>139</v>
      </c>
      <c r="C108" s="221">
        <v>2227</v>
      </c>
      <c r="D108" s="249">
        <f>F108-E108</f>
        <v>302822.52073912346</v>
      </c>
      <c r="E108" s="250">
        <v>808709.32012449228</v>
      </c>
      <c r="F108" s="221">
        <v>1111531.8408636157</v>
      </c>
      <c r="G108" s="221">
        <v>1115363.590252762</v>
      </c>
      <c r="H108" s="88">
        <f>SUM(F108:G108)</f>
        <v>2226895.4311163779</v>
      </c>
      <c r="I108" s="221">
        <v>507174.86370960594</v>
      </c>
      <c r="J108" s="219">
        <f>H108+I108</f>
        <v>2734070.2948259837</v>
      </c>
      <c r="K108" s="437">
        <v>828488</v>
      </c>
      <c r="L108" s="248">
        <f>J108+K108</f>
        <v>3562558.2948259837</v>
      </c>
      <c r="M108" s="219">
        <v>1215196.2300000004</v>
      </c>
      <c r="N108" s="219">
        <f>SUM(L108:M108)</f>
        <v>4777754.5248259846</v>
      </c>
      <c r="O108" s="248">
        <f>L108/C108</f>
        <v>1599.7118521894852</v>
      </c>
      <c r="P108" s="219">
        <f>N108/C108</f>
        <v>2145.3769756739939</v>
      </c>
      <c r="Q108" s="251">
        <v>2</v>
      </c>
      <c r="R108" s="251">
        <v>2</v>
      </c>
      <c r="S108" s="152"/>
      <c r="T108" s="270">
        <f>L108-AI108</f>
        <v>-770906.61871857056</v>
      </c>
      <c r="U108" s="271">
        <f>T108/AI108</f>
        <v>-0.17789612564048848</v>
      </c>
      <c r="V108" s="272">
        <f>O108-AJ108</f>
        <v>-308.4629225989579</v>
      </c>
      <c r="W108" s="198"/>
      <c r="X108" s="215">
        <v>284</v>
      </c>
      <c r="Y108" s="216" t="s">
        <v>139</v>
      </c>
      <c r="Z108" s="217">
        <v>2271</v>
      </c>
      <c r="AA108" s="250">
        <f>AC108-AB108</f>
        <v>325161.30465013674</v>
      </c>
      <c r="AB108" s="250">
        <v>1864019.5103881918</v>
      </c>
      <c r="AC108" s="88">
        <v>2189180.8150383285</v>
      </c>
      <c r="AD108" s="221">
        <v>965830</v>
      </c>
      <c r="AE108" s="227">
        <f>SUM(AC108:AD108)</f>
        <v>3155010.8150383285</v>
      </c>
      <c r="AF108" s="217">
        <v>510917.09850622597</v>
      </c>
      <c r="AG108" s="219">
        <f>SUM(AE108:AF108)</f>
        <v>3665927.9135445543</v>
      </c>
      <c r="AH108" s="222">
        <v>667537</v>
      </c>
      <c r="AI108" s="248">
        <f>SUM(AG108:AH108)</f>
        <v>4333464.9135445543</v>
      </c>
      <c r="AJ108" s="223">
        <f>AI108/Z108</f>
        <v>1908.1747747884431</v>
      </c>
    </row>
    <row r="109" spans="1:36">
      <c r="A109" s="215">
        <v>285</v>
      </c>
      <c r="B109" s="216" t="s">
        <v>140</v>
      </c>
      <c r="C109" s="221">
        <v>50617</v>
      </c>
      <c r="D109" s="249">
        <f>F109-E109</f>
        <v>3943725.2627491318</v>
      </c>
      <c r="E109" s="250">
        <v>-14582674.68349809</v>
      </c>
      <c r="F109" s="221">
        <v>-10638949.420748958</v>
      </c>
      <c r="G109" s="221">
        <v>8942704.4510249775</v>
      </c>
      <c r="H109" s="88">
        <f>SUM(F109:G109)</f>
        <v>-1696244.9697239809</v>
      </c>
      <c r="I109" s="221">
        <v>7775933.4417987112</v>
      </c>
      <c r="J109" s="219">
        <f>H109+I109</f>
        <v>6079688.4720747303</v>
      </c>
      <c r="K109" s="222">
        <v>-1009100</v>
      </c>
      <c r="L109" s="248">
        <f>J109+K109</f>
        <v>5070588.4720747303</v>
      </c>
      <c r="M109" s="219">
        <v>-785117.63689999969</v>
      </c>
      <c r="N109" s="219">
        <f>SUM(L109:M109)</f>
        <v>4285470.835174731</v>
      </c>
      <c r="O109" s="248">
        <f>L109/C109</f>
        <v>100.17560250656361</v>
      </c>
      <c r="P109" s="219">
        <f>N109/C109</f>
        <v>84.664654862491474</v>
      </c>
      <c r="Q109" s="251">
        <v>8</v>
      </c>
      <c r="R109" s="251">
        <v>8</v>
      </c>
      <c r="S109" s="152"/>
      <c r="T109" s="270">
        <f>L109-AI109</f>
        <v>-17659815.73931127</v>
      </c>
      <c r="U109" s="271">
        <f>T109/AI109</f>
        <v>-0.77692484370626391</v>
      </c>
      <c r="V109" s="272">
        <f>O109-AJ109</f>
        <v>-343.42237980030001</v>
      </c>
      <c r="W109" s="198"/>
      <c r="X109" s="215">
        <v>285</v>
      </c>
      <c r="Y109" s="216" t="s">
        <v>140</v>
      </c>
      <c r="Z109" s="217">
        <v>51241</v>
      </c>
      <c r="AA109" s="250">
        <f>AC109-AB109</f>
        <v>3904305.3101574406</v>
      </c>
      <c r="AB109" s="250">
        <v>1970740.9832220366</v>
      </c>
      <c r="AC109" s="88">
        <v>5875046.2933794772</v>
      </c>
      <c r="AD109" s="221">
        <v>11015505</v>
      </c>
      <c r="AE109" s="227">
        <f>SUM(AC109:AD109)</f>
        <v>16890551.293379478</v>
      </c>
      <c r="AF109" s="217">
        <v>7795134.9180065216</v>
      </c>
      <c r="AG109" s="219">
        <f>SUM(AE109:AF109)</f>
        <v>24685686.211385999</v>
      </c>
      <c r="AH109" s="222">
        <v>-1955282</v>
      </c>
      <c r="AI109" s="248">
        <f>SUM(AG109:AH109)</f>
        <v>22730404.211385999</v>
      </c>
      <c r="AJ109" s="223">
        <f>AI109/Z109</f>
        <v>443.59798230686363</v>
      </c>
    </row>
    <row r="110" spans="1:36">
      <c r="A110" s="215">
        <v>286</v>
      </c>
      <c r="B110" s="216" t="s">
        <v>141</v>
      </c>
      <c r="C110" s="221">
        <v>79429</v>
      </c>
      <c r="D110" s="249">
        <f>F110-E110</f>
        <v>1680289.5265814774</v>
      </c>
      <c r="E110" s="250">
        <v>-26209117.171382416</v>
      </c>
      <c r="F110" s="221">
        <v>-24528827.644800939</v>
      </c>
      <c r="G110" s="221">
        <v>14025074.648301022</v>
      </c>
      <c r="H110" s="88">
        <f>SUM(F110:G110)</f>
        <v>-10503752.996499917</v>
      </c>
      <c r="I110" s="221">
        <v>12913776.881532978</v>
      </c>
      <c r="J110" s="219">
        <f>H110+I110</f>
        <v>2410023.8850330617</v>
      </c>
      <c r="K110" s="222">
        <v>-7743780</v>
      </c>
      <c r="L110" s="248">
        <f>J110+K110</f>
        <v>-5333756.1149669383</v>
      </c>
      <c r="M110" s="219">
        <v>-151513.37690000026</v>
      </c>
      <c r="N110" s="219">
        <f>SUM(L110:M110)</f>
        <v>-5485269.4918669388</v>
      </c>
      <c r="O110" s="248">
        <f>L110/C110</f>
        <v>-67.151243437119163</v>
      </c>
      <c r="P110" s="219">
        <f>N110/C110</f>
        <v>-69.058775659607178</v>
      </c>
      <c r="Q110" s="251">
        <v>8</v>
      </c>
      <c r="R110" s="251">
        <v>8</v>
      </c>
      <c r="S110" s="152"/>
      <c r="T110" s="270">
        <f>L110-AI110</f>
        <v>-22223433.376692019</v>
      </c>
      <c r="U110" s="271">
        <f>T110/AI110</f>
        <v>-1.3157997652835052</v>
      </c>
      <c r="V110" s="272">
        <f>O110-AJ110</f>
        <v>-277.0808586423928</v>
      </c>
      <c r="W110" s="198"/>
      <c r="X110" s="215">
        <v>286</v>
      </c>
      <c r="Y110" s="216" t="s">
        <v>141</v>
      </c>
      <c r="Z110" s="217">
        <v>80454</v>
      </c>
      <c r="AA110" s="250">
        <f>AC110-AB110</f>
        <v>2769786.3757356498</v>
      </c>
      <c r="AB110" s="250">
        <v>-4708008.9073723275</v>
      </c>
      <c r="AC110" s="88">
        <v>-1938222.5316366777</v>
      </c>
      <c r="AD110" s="221">
        <v>13395157</v>
      </c>
      <c r="AE110" s="227">
        <f>SUM(AC110:AD110)</f>
        <v>11456934.468363322</v>
      </c>
      <c r="AF110" s="217">
        <v>13075249.793361763</v>
      </c>
      <c r="AG110" s="219">
        <f>SUM(AE110:AF110)</f>
        <v>24532184.261725083</v>
      </c>
      <c r="AH110" s="222">
        <v>-7642507</v>
      </c>
      <c r="AI110" s="248">
        <f>SUM(AG110:AH110)</f>
        <v>16889677.261725083</v>
      </c>
      <c r="AJ110" s="223">
        <f>AI110/Z110</f>
        <v>209.92961520527362</v>
      </c>
    </row>
    <row r="111" spans="1:36">
      <c r="A111" s="215">
        <v>287</v>
      </c>
      <c r="B111" s="216" t="s">
        <v>142</v>
      </c>
      <c r="C111" s="221">
        <v>6242</v>
      </c>
      <c r="D111" s="249">
        <f>F111-E111</f>
        <v>1577967.4682990769</v>
      </c>
      <c r="E111" s="250">
        <v>1773128.8664634442</v>
      </c>
      <c r="F111" s="221">
        <v>3351096.3347625211</v>
      </c>
      <c r="G111" s="221">
        <v>2241816.1854563081</v>
      </c>
      <c r="H111" s="88">
        <f>SUM(F111:G111)</f>
        <v>5592912.5202188287</v>
      </c>
      <c r="I111" s="221">
        <v>1437878.5543627285</v>
      </c>
      <c r="J111" s="219">
        <f>H111+I111</f>
        <v>7030791.074581557</v>
      </c>
      <c r="K111" s="222">
        <v>1554653</v>
      </c>
      <c r="L111" s="248">
        <f>J111+K111</f>
        <v>8585444.074581556</v>
      </c>
      <c r="M111" s="219">
        <v>648025.84950000001</v>
      </c>
      <c r="N111" s="219">
        <f>SUM(L111:M111)</f>
        <v>9233469.9240815565</v>
      </c>
      <c r="O111" s="248">
        <f>L111/C111</f>
        <v>1375.4316043866638</v>
      </c>
      <c r="P111" s="219">
        <f>N111/C111</f>
        <v>1479.2486260944499</v>
      </c>
      <c r="Q111" s="251">
        <v>15</v>
      </c>
      <c r="R111" s="251">
        <v>15</v>
      </c>
      <c r="S111" s="152"/>
      <c r="T111" s="270">
        <f>L111-AI111</f>
        <v>-117832.82271833345</v>
      </c>
      <c r="U111" s="271">
        <f>T111/AI111</f>
        <v>-1.3538903117616536E-2</v>
      </c>
      <c r="V111" s="272">
        <f>O111-AJ111</f>
        <v>11.281620483859797</v>
      </c>
      <c r="W111" s="198"/>
      <c r="X111" s="215">
        <v>287</v>
      </c>
      <c r="Y111" s="216" t="s">
        <v>142</v>
      </c>
      <c r="Z111" s="217">
        <v>6380</v>
      </c>
      <c r="AA111" s="250">
        <f>AC111-AB111</f>
        <v>1370139.0530070513</v>
      </c>
      <c r="AB111" s="250">
        <v>2679525.2163029285</v>
      </c>
      <c r="AC111" s="88">
        <v>4049664.2693099799</v>
      </c>
      <c r="AD111" s="221">
        <v>2192390</v>
      </c>
      <c r="AE111" s="227">
        <f>SUM(AC111:AD111)</f>
        <v>6242054.2693099799</v>
      </c>
      <c r="AF111" s="217">
        <v>1442594.6279899105</v>
      </c>
      <c r="AG111" s="219">
        <f>SUM(AE111:AF111)</f>
        <v>7684648.8972998904</v>
      </c>
      <c r="AH111" s="222">
        <v>1018628</v>
      </c>
      <c r="AI111" s="248">
        <f>SUM(AG111:AH111)</f>
        <v>8703276.8972998895</v>
      </c>
      <c r="AJ111" s="223">
        <f>AI111/Z111</f>
        <v>1364.149983902804</v>
      </c>
    </row>
    <row r="112" spans="1:36">
      <c r="A112" s="215">
        <v>288</v>
      </c>
      <c r="B112" s="216" t="s">
        <v>143</v>
      </c>
      <c r="C112" s="221">
        <v>6405</v>
      </c>
      <c r="D112" s="249">
        <f>F112-E112</f>
        <v>4562376.4745872598</v>
      </c>
      <c r="E112" s="250">
        <v>-582411.23163553816</v>
      </c>
      <c r="F112" s="221">
        <v>3979965.2429517219</v>
      </c>
      <c r="G112" s="221">
        <v>2062890.9441470727</v>
      </c>
      <c r="H112" s="88">
        <f>SUM(F112:G112)</f>
        <v>6042856.1870987946</v>
      </c>
      <c r="I112" s="221">
        <v>1324833.3043553284</v>
      </c>
      <c r="J112" s="219">
        <f>H112+I112</f>
        <v>7367689.4914541226</v>
      </c>
      <c r="K112" s="222">
        <v>149860</v>
      </c>
      <c r="L112" s="248">
        <f>J112+K112</f>
        <v>7517549.4914541226</v>
      </c>
      <c r="M112" s="219">
        <v>-620869.12959999987</v>
      </c>
      <c r="N112" s="219">
        <f>SUM(L112:M112)</f>
        <v>6896680.361854123</v>
      </c>
      <c r="O112" s="248">
        <f>L112/C112</f>
        <v>1173.7001547937741</v>
      </c>
      <c r="P112" s="219">
        <f>N112/C112</f>
        <v>1076.7650838179738</v>
      </c>
      <c r="Q112" s="251">
        <v>15</v>
      </c>
      <c r="R112" s="251">
        <v>15</v>
      </c>
      <c r="S112" s="152"/>
      <c r="T112" s="270">
        <f>L112-AI112</f>
        <v>844204.59455141425</v>
      </c>
      <c r="U112" s="271">
        <f>T112/AI112</f>
        <v>0.12650396579131312</v>
      </c>
      <c r="V112" s="272">
        <f>O112-AJ112</f>
        <v>137.78818694175493</v>
      </c>
      <c r="W112" s="198"/>
      <c r="X112" s="215">
        <v>288</v>
      </c>
      <c r="Y112" s="216" t="s">
        <v>143</v>
      </c>
      <c r="Z112" s="217">
        <v>6442</v>
      </c>
      <c r="AA112" s="250">
        <f>AC112-AB112</f>
        <v>4257515.948308941</v>
      </c>
      <c r="AB112" s="250">
        <v>-1105167.8965220323</v>
      </c>
      <c r="AC112" s="88">
        <v>3152348.0517869089</v>
      </c>
      <c r="AD112" s="221">
        <v>1905996</v>
      </c>
      <c r="AE112" s="227">
        <f>SUM(AC112:AD112)</f>
        <v>5058344.0517869089</v>
      </c>
      <c r="AF112" s="217">
        <v>1335863.8451157999</v>
      </c>
      <c r="AG112" s="219">
        <f>SUM(AE112:AF112)</f>
        <v>6394207.8969027083</v>
      </c>
      <c r="AH112" s="222">
        <v>279137</v>
      </c>
      <c r="AI112" s="248">
        <f>SUM(AG112:AH112)</f>
        <v>6673344.8969027083</v>
      </c>
      <c r="AJ112" s="223">
        <f>AI112/Z112</f>
        <v>1035.9119678520192</v>
      </c>
    </row>
    <row r="113" spans="1:36">
      <c r="A113" s="215">
        <v>290</v>
      </c>
      <c r="B113" s="216" t="s">
        <v>144</v>
      </c>
      <c r="C113" s="221">
        <v>7755</v>
      </c>
      <c r="D113" s="249">
        <f>F113-E113</f>
        <v>3454320.279100582</v>
      </c>
      <c r="E113" s="250">
        <v>677516.11829984176</v>
      </c>
      <c r="F113" s="221">
        <v>4131836.3974004239</v>
      </c>
      <c r="G113" s="221">
        <v>2869018.9494755934</v>
      </c>
      <c r="H113" s="88">
        <f>SUM(F113:G113)</f>
        <v>7000855.3468760177</v>
      </c>
      <c r="I113" s="221">
        <v>1702254.0793560531</v>
      </c>
      <c r="J113" s="219">
        <f>H113+I113</f>
        <v>8703109.4262320716</v>
      </c>
      <c r="K113" s="222">
        <v>-405137</v>
      </c>
      <c r="L113" s="248">
        <f>J113+K113</f>
        <v>8297972.4262320716</v>
      </c>
      <c r="M113" s="219">
        <v>-73999.303500000009</v>
      </c>
      <c r="N113" s="219">
        <f>SUM(L113:M113)</f>
        <v>8223973.1227320712</v>
      </c>
      <c r="O113" s="248">
        <f>L113/C113</f>
        <v>1070.0157867481716</v>
      </c>
      <c r="P113" s="219">
        <f>N113/C113</f>
        <v>1060.4736457423689</v>
      </c>
      <c r="Q113" s="251">
        <v>18</v>
      </c>
      <c r="R113" s="251">
        <v>18</v>
      </c>
      <c r="S113" s="152"/>
      <c r="T113" s="270">
        <f>L113-AI113</f>
        <v>974619.23697167914</v>
      </c>
      <c r="U113" s="271">
        <f>T113/AI113</f>
        <v>0.13308374071060047</v>
      </c>
      <c r="V113" s="272">
        <f>O113-AJ113</f>
        <v>146.28304340049351</v>
      </c>
      <c r="W113" s="198"/>
      <c r="X113" s="215">
        <v>290</v>
      </c>
      <c r="Y113" s="216" t="s">
        <v>144</v>
      </c>
      <c r="Z113" s="217">
        <v>7928</v>
      </c>
      <c r="AA113" s="250">
        <f>AC113-AB113</f>
        <v>3195386.6558509646</v>
      </c>
      <c r="AB113" s="250">
        <v>487770.52544869686</v>
      </c>
      <c r="AC113" s="88">
        <v>3683157.1812996613</v>
      </c>
      <c r="AD113" s="221">
        <v>2395833</v>
      </c>
      <c r="AE113" s="227">
        <f>SUM(AC113:AD113)</f>
        <v>6078990.1812996613</v>
      </c>
      <c r="AF113" s="217">
        <v>1696306.0079607312</v>
      </c>
      <c r="AG113" s="219">
        <f>SUM(AE113:AF113)</f>
        <v>7775296.1892603924</v>
      </c>
      <c r="AH113" s="222">
        <v>-451943</v>
      </c>
      <c r="AI113" s="248">
        <f>SUM(AG113:AH113)</f>
        <v>7323353.1892603924</v>
      </c>
      <c r="AJ113" s="223">
        <f>AI113/Z113</f>
        <v>923.73274334767814</v>
      </c>
    </row>
    <row r="114" spans="1:36">
      <c r="A114" s="215">
        <v>291</v>
      </c>
      <c r="B114" s="216" t="s">
        <v>145</v>
      </c>
      <c r="C114" s="221">
        <v>2119</v>
      </c>
      <c r="D114" s="249">
        <f>F114-E114</f>
        <v>-130984.02049775701</v>
      </c>
      <c r="E114" s="250">
        <v>1860895.2438921891</v>
      </c>
      <c r="F114" s="221">
        <v>1729911.2233944321</v>
      </c>
      <c r="G114" s="221">
        <v>245775.68138712578</v>
      </c>
      <c r="H114" s="88">
        <f>SUM(F114:G114)</f>
        <v>1975686.9047815579</v>
      </c>
      <c r="I114" s="221">
        <v>438073.53134977981</v>
      </c>
      <c r="J114" s="219">
        <f>H114+I114</f>
        <v>2413760.4361313377</v>
      </c>
      <c r="K114" s="222">
        <v>125806</v>
      </c>
      <c r="L114" s="248">
        <f>J114+K114</f>
        <v>2539566.4361313377</v>
      </c>
      <c r="M114" s="219">
        <v>-7880.6500000000015</v>
      </c>
      <c r="N114" s="219">
        <f>SUM(L114:M114)</f>
        <v>2531685.7861313378</v>
      </c>
      <c r="O114" s="248">
        <f>L114/C114</f>
        <v>1198.4740142196024</v>
      </c>
      <c r="P114" s="219">
        <f>N114/C114</f>
        <v>1194.7549722186586</v>
      </c>
      <c r="Q114" s="251">
        <v>6</v>
      </c>
      <c r="R114" s="251">
        <v>6</v>
      </c>
      <c r="S114" s="152"/>
      <c r="T114" s="270">
        <f>L114-AI114</f>
        <v>318144.43073759601</v>
      </c>
      <c r="U114" s="271">
        <f>T114/AI114</f>
        <v>0.14321656576963893</v>
      </c>
      <c r="V114" s="272">
        <f>O114-AJ114</f>
        <v>169.08476241527364</v>
      </c>
      <c r="W114" s="198"/>
      <c r="X114" s="215">
        <v>291</v>
      </c>
      <c r="Y114" s="216" t="s">
        <v>145</v>
      </c>
      <c r="Z114" s="217">
        <v>2158</v>
      </c>
      <c r="AA114" s="250">
        <f>AC114-AB114</f>
        <v>-80538.798607309349</v>
      </c>
      <c r="AB114" s="250">
        <v>1865960.7941620327</v>
      </c>
      <c r="AC114" s="88">
        <v>1785421.9955547233</v>
      </c>
      <c r="AD114" s="221">
        <v>19146</v>
      </c>
      <c r="AE114" s="227">
        <f>SUM(AC114:AD114)</f>
        <v>1804567.9955547233</v>
      </c>
      <c r="AF114" s="217">
        <v>449064.00983901828</v>
      </c>
      <c r="AG114" s="219">
        <f>SUM(AE114:AF114)</f>
        <v>2253632.0053937417</v>
      </c>
      <c r="AH114" s="222">
        <v>-32210</v>
      </c>
      <c r="AI114" s="248">
        <f>SUM(AG114:AH114)</f>
        <v>2221422.0053937417</v>
      </c>
      <c r="AJ114" s="223">
        <f>AI114/Z114</f>
        <v>1029.3892518043288</v>
      </c>
    </row>
    <row r="115" spans="1:36">
      <c r="A115" s="215">
        <v>297</v>
      </c>
      <c r="B115" s="216" t="s">
        <v>146</v>
      </c>
      <c r="C115" s="221">
        <v>122594</v>
      </c>
      <c r="D115" s="249">
        <f>F115-E115</f>
        <v>13097396.599340104</v>
      </c>
      <c r="E115" s="250">
        <v>-23824899.515347619</v>
      </c>
      <c r="F115" s="221">
        <v>-10727502.916007515</v>
      </c>
      <c r="G115" s="221">
        <v>25367351.568419885</v>
      </c>
      <c r="H115" s="88">
        <f>SUM(F115:G115)</f>
        <v>14639848.65241237</v>
      </c>
      <c r="I115" s="221">
        <v>19210082.571614448</v>
      </c>
      <c r="J115" s="219">
        <f>H115+I115</f>
        <v>33849931.224026814</v>
      </c>
      <c r="K115" s="222">
        <v>118624</v>
      </c>
      <c r="L115" s="248">
        <f>J115+K115</f>
        <v>33968555.224026814</v>
      </c>
      <c r="M115" s="219">
        <v>-3181352.2075399994</v>
      </c>
      <c r="N115" s="219">
        <f>SUM(L115:M115)</f>
        <v>30787203.016486816</v>
      </c>
      <c r="O115" s="248">
        <f>L115/C115</f>
        <v>277.08171055701598</v>
      </c>
      <c r="P115" s="219">
        <f>N115/C115</f>
        <v>251.13140134498275</v>
      </c>
      <c r="Q115" s="251">
        <v>11</v>
      </c>
      <c r="R115" s="251">
        <v>11</v>
      </c>
      <c r="S115" s="152"/>
      <c r="T115" s="270">
        <f>L115-AI115</f>
        <v>-5981225.8719771132</v>
      </c>
      <c r="U115" s="271">
        <f>T115/AI115</f>
        <v>-0.14971861441752429</v>
      </c>
      <c r="V115" s="272">
        <f>O115-AJ115</f>
        <v>-51.606746170265126</v>
      </c>
      <c r="W115" s="198"/>
      <c r="X115" s="215">
        <v>297</v>
      </c>
      <c r="Y115" s="216" t="s">
        <v>146</v>
      </c>
      <c r="Z115" s="217">
        <v>121543</v>
      </c>
      <c r="AA115" s="250">
        <f>AC115-AB115</f>
        <v>13106748.065646477</v>
      </c>
      <c r="AB115" s="250">
        <v>-16740635.329331972</v>
      </c>
      <c r="AC115" s="88">
        <v>-3633887.2636854947</v>
      </c>
      <c r="AD115" s="221">
        <v>25752761</v>
      </c>
      <c r="AE115" s="227">
        <f>SUM(AC115:AD115)</f>
        <v>22118873.736314505</v>
      </c>
      <c r="AF115" s="217">
        <v>19198097.359689422</v>
      </c>
      <c r="AG115" s="219">
        <f>SUM(AE115:AF115)</f>
        <v>41316971.096003927</v>
      </c>
      <c r="AH115" s="222">
        <v>-1367190</v>
      </c>
      <c r="AI115" s="248">
        <f>SUM(AG115:AH115)</f>
        <v>39949781.096003927</v>
      </c>
      <c r="AJ115" s="223">
        <f>AI115/Z115</f>
        <v>328.68845672728111</v>
      </c>
    </row>
    <row r="116" spans="1:36">
      <c r="A116" s="215">
        <v>300</v>
      </c>
      <c r="B116" s="216" t="s">
        <v>147</v>
      </c>
      <c r="C116" s="221">
        <v>3437</v>
      </c>
      <c r="D116" s="249">
        <f>F116-E116</f>
        <v>553170.83096867264</v>
      </c>
      <c r="E116" s="250">
        <v>1935749.7813342472</v>
      </c>
      <c r="F116" s="221">
        <v>2488920.6123029198</v>
      </c>
      <c r="G116" s="221">
        <v>1855015.5503457459</v>
      </c>
      <c r="H116" s="88">
        <f>SUM(F116:G116)</f>
        <v>4343936.1626486657</v>
      </c>
      <c r="I116" s="221">
        <v>766831.42610848683</v>
      </c>
      <c r="J116" s="219">
        <f>H116+I116</f>
        <v>5110767.5887571527</v>
      </c>
      <c r="K116" s="222">
        <v>1835301</v>
      </c>
      <c r="L116" s="248">
        <f>J116+K116</f>
        <v>6946068.5887571527</v>
      </c>
      <c r="M116" s="219">
        <v>411369.93000000005</v>
      </c>
      <c r="N116" s="219">
        <f>SUM(L116:M116)</f>
        <v>7357438.5187571524</v>
      </c>
      <c r="O116" s="248">
        <f>L116/C116</f>
        <v>2020.9684575959129</v>
      </c>
      <c r="P116" s="219">
        <f>N116/C116</f>
        <v>2140.6571192194215</v>
      </c>
      <c r="Q116" s="251">
        <v>14</v>
      </c>
      <c r="R116" s="251">
        <v>14</v>
      </c>
      <c r="S116" s="152"/>
      <c r="T116" s="270">
        <f>L116-AI116</f>
        <v>221352.43390818778</v>
      </c>
      <c r="U116" s="271">
        <f>T116/AI116</f>
        <v>3.2916249371890298E-2</v>
      </c>
      <c r="V116" s="272">
        <f>O116-AJ116</f>
        <v>114.86977424870065</v>
      </c>
      <c r="W116" s="198"/>
      <c r="X116" s="215">
        <v>300</v>
      </c>
      <c r="Y116" s="216" t="s">
        <v>147</v>
      </c>
      <c r="Z116" s="217">
        <v>3528</v>
      </c>
      <c r="AA116" s="250">
        <f>AC116-AB116</f>
        <v>696530.20857522334</v>
      </c>
      <c r="AB116" s="250">
        <v>2054639.2057657724</v>
      </c>
      <c r="AC116" s="88">
        <v>2751169.4143409957</v>
      </c>
      <c r="AD116" s="221">
        <v>1819193</v>
      </c>
      <c r="AE116" s="227">
        <f>SUM(AC116:AD116)</f>
        <v>4570362.4143409953</v>
      </c>
      <c r="AF116" s="217">
        <v>777950.74050796952</v>
      </c>
      <c r="AG116" s="219">
        <f>SUM(AE116:AF116)</f>
        <v>5348313.1548489649</v>
      </c>
      <c r="AH116" s="222">
        <v>1376403</v>
      </c>
      <c r="AI116" s="248">
        <f>SUM(AG116:AH116)</f>
        <v>6724716.1548489649</v>
      </c>
      <c r="AJ116" s="223">
        <f>AI116/Z116</f>
        <v>1906.0986833472123</v>
      </c>
    </row>
    <row r="117" spans="1:36">
      <c r="A117" s="215">
        <v>301</v>
      </c>
      <c r="B117" s="216" t="s">
        <v>148</v>
      </c>
      <c r="C117" s="221">
        <v>19890</v>
      </c>
      <c r="D117" s="249">
        <f>F117-E117</f>
        <v>3672486.2625455894</v>
      </c>
      <c r="E117" s="250">
        <v>-4858050.5227834685</v>
      </c>
      <c r="F117" s="221">
        <v>-1185564.2602378791</v>
      </c>
      <c r="G117" s="221">
        <v>10431056.156596472</v>
      </c>
      <c r="H117" s="88">
        <f>SUM(F117:G117)</f>
        <v>9245491.8963585943</v>
      </c>
      <c r="I117" s="221">
        <v>4430386.1056627324</v>
      </c>
      <c r="J117" s="219">
        <f>H117+I117</f>
        <v>13675878.002021328</v>
      </c>
      <c r="K117" s="222">
        <v>-1614689</v>
      </c>
      <c r="L117" s="248">
        <f>J117+K117</f>
        <v>12061189.002021328</v>
      </c>
      <c r="M117" s="219">
        <v>422655.02079999988</v>
      </c>
      <c r="N117" s="219">
        <f>SUM(L117:M117)</f>
        <v>12483844.022821328</v>
      </c>
      <c r="O117" s="248">
        <f>L117/C117</f>
        <v>606.39462051389285</v>
      </c>
      <c r="P117" s="219">
        <f>N117/C117</f>
        <v>627.64424448573789</v>
      </c>
      <c r="Q117" s="251">
        <v>14</v>
      </c>
      <c r="R117" s="251">
        <v>14</v>
      </c>
      <c r="S117" s="152"/>
      <c r="T117" s="270">
        <f>L117-AI117</f>
        <v>-3672711.2616647258</v>
      </c>
      <c r="U117" s="271">
        <f>T117/AI117</f>
        <v>-0.23342662659057067</v>
      </c>
      <c r="V117" s="272">
        <f>O117-AJ117</f>
        <v>-172.62702941857503</v>
      </c>
      <c r="W117" s="198"/>
      <c r="X117" s="215">
        <v>301</v>
      </c>
      <c r="Y117" s="216" t="s">
        <v>148</v>
      </c>
      <c r="Z117" s="217">
        <v>20197</v>
      </c>
      <c r="AA117" s="250">
        <f>AC117-AB117</f>
        <v>3223541.648999189</v>
      </c>
      <c r="AB117" s="250">
        <v>-340217.18442648958</v>
      </c>
      <c r="AC117" s="88">
        <v>2883324.4645726993</v>
      </c>
      <c r="AD117" s="221">
        <v>10993484</v>
      </c>
      <c r="AE117" s="227">
        <f>SUM(AC117:AD117)</f>
        <v>13876808.4645727</v>
      </c>
      <c r="AF117" s="217">
        <v>4466289.7991133537</v>
      </c>
      <c r="AG117" s="219">
        <f>SUM(AE117:AF117)</f>
        <v>18343098.263686053</v>
      </c>
      <c r="AH117" s="222">
        <v>-2609198</v>
      </c>
      <c r="AI117" s="248">
        <f>SUM(AG117:AH117)</f>
        <v>15733900.263686053</v>
      </c>
      <c r="AJ117" s="223">
        <f>AI117/Z117</f>
        <v>779.02164993246788</v>
      </c>
    </row>
    <row r="118" spans="1:36">
      <c r="A118" s="215">
        <v>304</v>
      </c>
      <c r="B118" s="216" t="s">
        <v>149</v>
      </c>
      <c r="C118" s="221">
        <v>950</v>
      </c>
      <c r="D118" s="249">
        <f>F118-E118</f>
        <v>211917.42066594496</v>
      </c>
      <c r="E118" s="250">
        <v>-335069.42922193115</v>
      </c>
      <c r="F118" s="221">
        <v>-123152.00855598619</v>
      </c>
      <c r="G118" s="221">
        <v>-73328.255960873343</v>
      </c>
      <c r="H118" s="88">
        <f>SUM(F118:G118)</f>
        <v>-196480.26451685955</v>
      </c>
      <c r="I118" s="221">
        <v>175022.54967830618</v>
      </c>
      <c r="J118" s="219">
        <f>H118+I118</f>
        <v>-21457.714838553366</v>
      </c>
      <c r="K118" s="222">
        <v>-204840</v>
      </c>
      <c r="L118" s="248">
        <f>J118+K118</f>
        <v>-226297.71483855337</v>
      </c>
      <c r="M118" s="219">
        <v>-255333.06000000003</v>
      </c>
      <c r="N118" s="219">
        <f>SUM(L118:M118)</f>
        <v>-481630.77483855339</v>
      </c>
      <c r="O118" s="248">
        <f>L118/C118</f>
        <v>-238.20812088268775</v>
      </c>
      <c r="P118" s="219">
        <f>N118/C118</f>
        <v>-506.97976298795095</v>
      </c>
      <c r="Q118" s="251">
        <v>2</v>
      </c>
      <c r="R118" s="251">
        <v>2</v>
      </c>
      <c r="S118" s="152"/>
      <c r="T118" s="270">
        <f>L118-AI118</f>
        <v>127652.02097747757</v>
      </c>
      <c r="U118" s="271">
        <f>-T118/AI118</f>
        <v>0.3606501377467507</v>
      </c>
      <c r="V118" s="272">
        <f>O118-AJ118</f>
        <v>126.31271929860054</v>
      </c>
      <c r="W118" s="198"/>
      <c r="X118" s="215">
        <v>304</v>
      </c>
      <c r="Y118" s="216" t="s">
        <v>149</v>
      </c>
      <c r="Z118" s="217">
        <v>971</v>
      </c>
      <c r="AA118" s="250">
        <f>AC118-AB118</f>
        <v>217939.89352079626</v>
      </c>
      <c r="AB118" s="250">
        <v>-461882.51522837055</v>
      </c>
      <c r="AC118" s="88">
        <v>-243942.62170757429</v>
      </c>
      <c r="AD118" s="221">
        <v>-68170</v>
      </c>
      <c r="AE118" s="227">
        <f>SUM(AC118:AD118)</f>
        <v>-312112.62170757429</v>
      </c>
      <c r="AF118" s="217">
        <v>180430.88589154335</v>
      </c>
      <c r="AG118" s="219">
        <f>SUM(AE118:AF118)</f>
        <v>-131681.73581603094</v>
      </c>
      <c r="AH118" s="222">
        <v>-222268</v>
      </c>
      <c r="AI118" s="248">
        <f>SUM(AG118:AH118)</f>
        <v>-353949.73581603094</v>
      </c>
      <c r="AJ118" s="223">
        <f>AI118/Z118</f>
        <v>-364.52084018128829</v>
      </c>
    </row>
    <row r="119" spans="1:36">
      <c r="A119" s="215">
        <v>305</v>
      </c>
      <c r="B119" s="216" t="s">
        <v>150</v>
      </c>
      <c r="C119" s="221">
        <v>15146</v>
      </c>
      <c r="D119" s="249">
        <f>F119-E119</f>
        <v>7296636.7826777808</v>
      </c>
      <c r="E119" s="250">
        <v>1138145.8039903212</v>
      </c>
      <c r="F119" s="221">
        <v>8434782.5866681021</v>
      </c>
      <c r="G119" s="221">
        <v>4653131.978584162</v>
      </c>
      <c r="H119" s="88">
        <f>SUM(F119:G119)</f>
        <v>13087914.565252263</v>
      </c>
      <c r="I119" s="221">
        <v>2763173.4985383735</v>
      </c>
      <c r="J119" s="219">
        <f>H119+I119</f>
        <v>15851088.063790636</v>
      </c>
      <c r="K119" s="222">
        <v>-1023629</v>
      </c>
      <c r="L119" s="248">
        <f>J119+K119</f>
        <v>14827459.063790636</v>
      </c>
      <c r="M119" s="219">
        <v>-84433.28409999999</v>
      </c>
      <c r="N119" s="219">
        <f>SUM(L119:M119)</f>
        <v>14743025.779690636</v>
      </c>
      <c r="O119" s="248">
        <f>L119/C119</f>
        <v>978.96864279615977</v>
      </c>
      <c r="P119" s="219">
        <f>N119/C119</f>
        <v>973.394016881727</v>
      </c>
      <c r="Q119" s="251">
        <v>17</v>
      </c>
      <c r="R119" s="251">
        <v>17</v>
      </c>
      <c r="S119" s="152"/>
      <c r="T119" s="270">
        <f>L119-AI119</f>
        <v>-2380739.7170319688</v>
      </c>
      <c r="U119" s="271">
        <f>T119/AI119</f>
        <v>-0.1383491524798717</v>
      </c>
      <c r="V119" s="272">
        <f>O119-AJ119</f>
        <v>-155.76256596233713</v>
      </c>
      <c r="W119" s="198"/>
      <c r="X119" s="215">
        <v>305</v>
      </c>
      <c r="Y119" s="216" t="s">
        <v>150</v>
      </c>
      <c r="Z119" s="217">
        <v>15165</v>
      </c>
      <c r="AA119" s="250">
        <f>AC119-AB119</f>
        <v>6559336.1899045445</v>
      </c>
      <c r="AB119" s="250">
        <v>4321468.6842940338</v>
      </c>
      <c r="AC119" s="88">
        <v>10880804.874198578</v>
      </c>
      <c r="AD119" s="221">
        <v>4277388</v>
      </c>
      <c r="AE119" s="227">
        <f>SUM(AC119:AD119)</f>
        <v>15158192.874198578</v>
      </c>
      <c r="AF119" s="217">
        <v>2761083.9066240275</v>
      </c>
      <c r="AG119" s="219">
        <f>SUM(AE119:AF119)</f>
        <v>17919276.780822605</v>
      </c>
      <c r="AH119" s="222">
        <v>-711078</v>
      </c>
      <c r="AI119" s="248">
        <f>SUM(AG119:AH119)</f>
        <v>17208198.780822605</v>
      </c>
      <c r="AJ119" s="223">
        <f>AI119/Z119</f>
        <v>1134.7312087584969</v>
      </c>
    </row>
    <row r="120" spans="1:36">
      <c r="A120" s="215">
        <v>309</v>
      </c>
      <c r="B120" s="216" t="s">
        <v>151</v>
      </c>
      <c r="C120" s="221">
        <v>6457</v>
      </c>
      <c r="D120" s="249">
        <f>F120-E120</f>
        <v>867036.79437898984</v>
      </c>
      <c r="E120" s="250">
        <v>-2666339.1035448685</v>
      </c>
      <c r="F120" s="221">
        <v>-1799302.3091658787</v>
      </c>
      <c r="G120" s="221">
        <v>3865013.1419070028</v>
      </c>
      <c r="H120" s="88">
        <f>SUM(F120:G120)</f>
        <v>2065710.8327411241</v>
      </c>
      <c r="I120" s="221">
        <v>1249922.0350348856</v>
      </c>
      <c r="J120" s="219">
        <f>H120+I120</f>
        <v>3315632.8677760097</v>
      </c>
      <c r="K120" s="222">
        <v>-477012</v>
      </c>
      <c r="L120" s="248">
        <f>J120+K120</f>
        <v>2838620.8677760097</v>
      </c>
      <c r="M120" s="219">
        <v>-37496.132700000046</v>
      </c>
      <c r="N120" s="219">
        <f>SUM(L120:M120)</f>
        <v>2801124.7350760098</v>
      </c>
      <c r="O120" s="248">
        <f>L120/C120</f>
        <v>439.61915251293323</v>
      </c>
      <c r="P120" s="219">
        <f>N120/C120</f>
        <v>433.81210083258628</v>
      </c>
      <c r="Q120" s="251">
        <v>12</v>
      </c>
      <c r="R120" s="251">
        <v>12</v>
      </c>
      <c r="S120" s="152"/>
      <c r="T120" s="270">
        <f>L120-AI120</f>
        <v>-1623544.0274971952</v>
      </c>
      <c r="U120" s="271">
        <f>T120/AI120</f>
        <v>-0.36384671243705585</v>
      </c>
      <c r="V120" s="272">
        <f>O120-AJ120</f>
        <v>-246.23465862650806</v>
      </c>
      <c r="W120" s="198"/>
      <c r="X120" s="215">
        <v>309</v>
      </c>
      <c r="Y120" s="216" t="s">
        <v>151</v>
      </c>
      <c r="Z120" s="217">
        <v>6506</v>
      </c>
      <c r="AA120" s="250">
        <f>AC120-AB120</f>
        <v>848966.21972619928</v>
      </c>
      <c r="AB120" s="250">
        <v>-1054219.7922849804</v>
      </c>
      <c r="AC120" s="88">
        <v>-205253.57255878113</v>
      </c>
      <c r="AD120" s="221">
        <v>3787109</v>
      </c>
      <c r="AE120" s="227">
        <f>SUM(AC120:AD120)</f>
        <v>3581855.4274412189</v>
      </c>
      <c r="AF120" s="217">
        <v>1250746.4678319863</v>
      </c>
      <c r="AG120" s="219">
        <f>SUM(AE120:AF120)</f>
        <v>4832601.8952732049</v>
      </c>
      <c r="AH120" s="222">
        <v>-370437</v>
      </c>
      <c r="AI120" s="248">
        <f>SUM(AG120:AH120)</f>
        <v>4462164.8952732049</v>
      </c>
      <c r="AJ120" s="223">
        <f>AI120/Z120</f>
        <v>685.85381113944129</v>
      </c>
    </row>
    <row r="121" spans="1:36">
      <c r="A121" s="215">
        <v>312</v>
      </c>
      <c r="B121" s="216" t="s">
        <v>152</v>
      </c>
      <c r="C121" s="221">
        <v>1196</v>
      </c>
      <c r="D121" s="249">
        <f>F121-E121</f>
        <v>650466.01711732405</v>
      </c>
      <c r="E121" s="250">
        <v>-286527.50008320471</v>
      </c>
      <c r="F121" s="221">
        <v>363938.51703411929</v>
      </c>
      <c r="G121" s="221">
        <v>208500.2919736293</v>
      </c>
      <c r="H121" s="88">
        <f>SUM(F121:G121)</f>
        <v>572438.80900774861</v>
      </c>
      <c r="I121" s="221">
        <v>292607.50031525374</v>
      </c>
      <c r="J121" s="219">
        <f>H121+I121</f>
        <v>865046.30932300235</v>
      </c>
      <c r="K121" s="222">
        <v>-310534</v>
      </c>
      <c r="L121" s="248">
        <f>J121+K121</f>
        <v>554512.30932300235</v>
      </c>
      <c r="M121" s="219">
        <v>-9456.7800000000061</v>
      </c>
      <c r="N121" s="219">
        <f>SUM(L121:M121)</f>
        <v>545055.52932300232</v>
      </c>
      <c r="O121" s="248">
        <f>L121/C121</f>
        <v>463.63905461789494</v>
      </c>
      <c r="P121" s="219">
        <f>N121/C121</f>
        <v>455.73204792893171</v>
      </c>
      <c r="Q121" s="251">
        <v>13</v>
      </c>
      <c r="R121" s="251">
        <v>13</v>
      </c>
      <c r="S121" s="152"/>
      <c r="T121" s="270">
        <f>L121-AI121</f>
        <v>-165640.44404117553</v>
      </c>
      <c r="U121" s="271">
        <f>T121/AI121</f>
        <v>-0.23000737450129824</v>
      </c>
      <c r="V121" s="272">
        <f>O121-AJ121</f>
        <v>-120.90051791796378</v>
      </c>
      <c r="W121" s="198"/>
      <c r="X121" s="215">
        <v>312</v>
      </c>
      <c r="Y121" s="216" t="s">
        <v>152</v>
      </c>
      <c r="Z121" s="217">
        <v>1232</v>
      </c>
      <c r="AA121" s="250">
        <f>AC121-AB121</f>
        <v>656688.81901953637</v>
      </c>
      <c r="AB121" s="250">
        <v>23824.990988405472</v>
      </c>
      <c r="AC121" s="88">
        <v>680513.81000794179</v>
      </c>
      <c r="AD121" s="221">
        <v>63056</v>
      </c>
      <c r="AE121" s="227">
        <f>SUM(AC121:AD121)</f>
        <v>743569.81000794179</v>
      </c>
      <c r="AF121" s="217">
        <v>292553.94335623615</v>
      </c>
      <c r="AG121" s="219">
        <f>SUM(AE121:AF121)</f>
        <v>1036123.7533641779</v>
      </c>
      <c r="AH121" s="222">
        <v>-315971</v>
      </c>
      <c r="AI121" s="248">
        <f>SUM(AG121:AH121)</f>
        <v>720152.75336417789</v>
      </c>
      <c r="AJ121" s="223">
        <f>AI121/Z121</f>
        <v>584.53957253585872</v>
      </c>
    </row>
    <row r="122" spans="1:36">
      <c r="A122" s="215">
        <v>316</v>
      </c>
      <c r="B122" s="216" t="s">
        <v>153</v>
      </c>
      <c r="C122" s="221">
        <v>4198</v>
      </c>
      <c r="D122" s="249">
        <f>F122-E122</f>
        <v>141319.79910129891</v>
      </c>
      <c r="E122" s="250">
        <v>-623694.80007040547</v>
      </c>
      <c r="F122" s="221">
        <v>-482375.00096910656</v>
      </c>
      <c r="G122" s="221">
        <v>1821185.3078773278</v>
      </c>
      <c r="H122" s="88">
        <f>SUM(F122:G122)</f>
        <v>1338810.3069082212</v>
      </c>
      <c r="I122" s="221">
        <v>800767.03848243738</v>
      </c>
      <c r="J122" s="219">
        <f>H122+I122</f>
        <v>2139577.3453906588</v>
      </c>
      <c r="K122" s="222">
        <v>-917403</v>
      </c>
      <c r="L122" s="248">
        <f>J122+K122</f>
        <v>1222174.3453906588</v>
      </c>
      <c r="M122" s="219">
        <v>-222423.46559999994</v>
      </c>
      <c r="N122" s="219">
        <f>SUM(L122:M122)</f>
        <v>999750.87979065883</v>
      </c>
      <c r="O122" s="248">
        <f>L122/C122</f>
        <v>291.13252629601209</v>
      </c>
      <c r="P122" s="219">
        <f>N122/C122</f>
        <v>238.14932820168147</v>
      </c>
      <c r="Q122" s="251">
        <v>7</v>
      </c>
      <c r="R122" s="251">
        <v>7</v>
      </c>
      <c r="S122" s="152"/>
      <c r="T122" s="270">
        <f>L122-AI122</f>
        <v>-209447.334034428</v>
      </c>
      <c r="U122" s="271">
        <f>T122/AI122</f>
        <v>-0.14630075601994114</v>
      </c>
      <c r="V122" s="272">
        <f>O122-AJ122</f>
        <v>-46.116397007895273</v>
      </c>
      <c r="W122" s="198"/>
      <c r="X122" s="215">
        <v>316</v>
      </c>
      <c r="Y122" s="216" t="s">
        <v>153</v>
      </c>
      <c r="Z122" s="217">
        <v>4245</v>
      </c>
      <c r="AA122" s="250">
        <f>AC122-AB122</f>
        <v>124277.58799409267</v>
      </c>
      <c r="AB122" s="250">
        <v>-263718.94507435785</v>
      </c>
      <c r="AC122" s="88">
        <v>-139441.35708026518</v>
      </c>
      <c r="AD122" s="221">
        <v>1836400</v>
      </c>
      <c r="AE122" s="227">
        <f>SUM(AC122:AD122)</f>
        <v>1696958.6429197348</v>
      </c>
      <c r="AF122" s="217">
        <v>826735.03650535177</v>
      </c>
      <c r="AG122" s="219">
        <f>SUM(AE122:AF122)</f>
        <v>2523693.6794250868</v>
      </c>
      <c r="AH122" s="222">
        <v>-1092072</v>
      </c>
      <c r="AI122" s="248">
        <f>SUM(AG122:AH122)</f>
        <v>1431621.6794250868</v>
      </c>
      <c r="AJ122" s="223">
        <f>AI122/Z122</f>
        <v>337.24892330390736</v>
      </c>
    </row>
    <row r="123" spans="1:36">
      <c r="A123" s="215">
        <v>317</v>
      </c>
      <c r="B123" s="216" t="s">
        <v>154</v>
      </c>
      <c r="C123" s="221">
        <v>2474</v>
      </c>
      <c r="D123" s="249">
        <f>F123-E123</f>
        <v>1829376.009975374</v>
      </c>
      <c r="E123" s="250">
        <v>691626.17726060911</v>
      </c>
      <c r="F123" s="221">
        <v>2521002.1872359831</v>
      </c>
      <c r="G123" s="221">
        <v>1502394.7495131327</v>
      </c>
      <c r="H123" s="88">
        <f>SUM(F123:G123)</f>
        <v>4023396.9367491156</v>
      </c>
      <c r="I123" s="221">
        <v>597229.63158571674</v>
      </c>
      <c r="J123" s="219">
        <f>H123+I123</f>
        <v>4620626.5683348328</v>
      </c>
      <c r="K123" s="222">
        <v>4866</v>
      </c>
      <c r="L123" s="248">
        <f>J123+K123</f>
        <v>4625492.5683348328</v>
      </c>
      <c r="M123" s="219">
        <v>-39403.25</v>
      </c>
      <c r="N123" s="219">
        <f>SUM(L123:M123)</f>
        <v>4586089.3183348328</v>
      </c>
      <c r="O123" s="248">
        <f>L123/C123</f>
        <v>1869.6412968208701</v>
      </c>
      <c r="P123" s="219">
        <f>N123/C123</f>
        <v>1853.7143566430204</v>
      </c>
      <c r="Q123" s="251">
        <v>17</v>
      </c>
      <c r="R123" s="251">
        <v>17</v>
      </c>
      <c r="S123" s="152"/>
      <c r="T123" s="270">
        <f>L123-AI123</f>
        <v>-527812.31777974218</v>
      </c>
      <c r="U123" s="271">
        <f>T123/AI123</f>
        <v>-0.1024221018247759</v>
      </c>
      <c r="V123" s="272">
        <f>O123-AJ123</f>
        <v>-164.82569335464314</v>
      </c>
      <c r="W123" s="198"/>
      <c r="X123" s="215">
        <v>317</v>
      </c>
      <c r="Y123" s="216" t="s">
        <v>154</v>
      </c>
      <c r="Z123" s="217">
        <v>2533</v>
      </c>
      <c r="AA123" s="250">
        <f>AC123-AB123</f>
        <v>1837091.553643069</v>
      </c>
      <c r="AB123" s="250">
        <v>1284975.5939972831</v>
      </c>
      <c r="AC123" s="88">
        <v>3122067.1476403521</v>
      </c>
      <c r="AD123" s="221">
        <v>1442924</v>
      </c>
      <c r="AE123" s="227">
        <f>SUM(AC123:AD123)</f>
        <v>4564991.1476403521</v>
      </c>
      <c r="AF123" s="217">
        <v>594698.73847422237</v>
      </c>
      <c r="AG123" s="219">
        <f>SUM(AE123:AF123)</f>
        <v>5159689.886114575</v>
      </c>
      <c r="AH123" s="222">
        <v>-6385</v>
      </c>
      <c r="AI123" s="248">
        <f>SUM(AG123:AH123)</f>
        <v>5153304.886114575</v>
      </c>
      <c r="AJ123" s="223">
        <f>AI123/Z123</f>
        <v>2034.4669901755133</v>
      </c>
    </row>
    <row r="124" spans="1:36">
      <c r="A124" s="215">
        <v>320</v>
      </c>
      <c r="B124" s="216" t="s">
        <v>155</v>
      </c>
      <c r="C124" s="221">
        <v>6996</v>
      </c>
      <c r="D124" s="249">
        <f>F124-E124</f>
        <v>1611384.5978278311</v>
      </c>
      <c r="E124" s="250">
        <v>762533.42374046356</v>
      </c>
      <c r="F124" s="221">
        <v>2373918.0215682946</v>
      </c>
      <c r="G124" s="221">
        <v>2669439.6960359896</v>
      </c>
      <c r="H124" s="88">
        <f>SUM(F124:G124)</f>
        <v>5043357.7176042842</v>
      </c>
      <c r="I124" s="221">
        <v>1333825.069367379</v>
      </c>
      <c r="J124" s="219">
        <f>H124+I124</f>
        <v>6377182.7869716631</v>
      </c>
      <c r="K124" s="222">
        <v>125038</v>
      </c>
      <c r="L124" s="248">
        <f>J124+K124</f>
        <v>6502220.7869716631</v>
      </c>
      <c r="M124" s="219">
        <v>-16108.048600000038</v>
      </c>
      <c r="N124" s="219">
        <f>SUM(L124:M124)</f>
        <v>6486112.7383716628</v>
      </c>
      <c r="O124" s="248">
        <f>L124/C124</f>
        <v>929.41978087073517</v>
      </c>
      <c r="P124" s="219">
        <f>N124/C124</f>
        <v>927.11731537616674</v>
      </c>
      <c r="Q124" s="251">
        <v>19</v>
      </c>
      <c r="R124" s="251">
        <v>19</v>
      </c>
      <c r="S124" s="152"/>
      <c r="T124" s="270">
        <f>L124-AI124</f>
        <v>-1132589.2195477579</v>
      </c>
      <c r="U124" s="271">
        <f>T124/AI124</f>
        <v>-0.14834543604629735</v>
      </c>
      <c r="V124" s="272">
        <f>O124-AJ124</f>
        <v>-145.14883369920449</v>
      </c>
      <c r="W124" s="198"/>
      <c r="X124" s="215">
        <v>320</v>
      </c>
      <c r="Y124" s="216" t="s">
        <v>155</v>
      </c>
      <c r="Z124" s="217">
        <v>7105</v>
      </c>
      <c r="AA124" s="250">
        <f>AC124-AB124</f>
        <v>1449252.7347143511</v>
      </c>
      <c r="AB124" s="250">
        <v>2601540.4480969161</v>
      </c>
      <c r="AC124" s="88">
        <v>4050793.1828112672</v>
      </c>
      <c r="AD124" s="221">
        <v>2612167</v>
      </c>
      <c r="AE124" s="227">
        <f>SUM(AC124:AD124)</f>
        <v>6662960.1828112677</v>
      </c>
      <c r="AF124" s="217">
        <v>1333239.8237081533</v>
      </c>
      <c r="AG124" s="219">
        <f>SUM(AE124:AF124)</f>
        <v>7996200.006519421</v>
      </c>
      <c r="AH124" s="222">
        <v>-361390</v>
      </c>
      <c r="AI124" s="248">
        <f>SUM(AG124:AH124)</f>
        <v>7634810.006519421</v>
      </c>
      <c r="AJ124" s="223">
        <f>AI124/Z124</f>
        <v>1074.5686145699397</v>
      </c>
    </row>
    <row r="125" spans="1:36">
      <c r="A125" s="215">
        <v>322</v>
      </c>
      <c r="B125" s="216" t="s">
        <v>156</v>
      </c>
      <c r="C125" s="221">
        <v>6549</v>
      </c>
      <c r="D125" s="249">
        <f>F125-E125</f>
        <v>4670421.9171693353</v>
      </c>
      <c r="E125" s="250">
        <v>1797502.3772897797</v>
      </c>
      <c r="F125" s="221">
        <v>6467924.2944591148</v>
      </c>
      <c r="G125" s="221">
        <v>2066259.6257351311</v>
      </c>
      <c r="H125" s="88">
        <f>SUM(F125:G125)</f>
        <v>8534183.9201942459</v>
      </c>
      <c r="I125" s="221">
        <v>1264748.1416320186</v>
      </c>
      <c r="J125" s="219">
        <f>H125+I125</f>
        <v>9798932.0618262645</v>
      </c>
      <c r="K125" s="222">
        <v>-464284</v>
      </c>
      <c r="L125" s="248">
        <f>J125+K125</f>
        <v>9334648.0618262645</v>
      </c>
      <c r="M125" s="219">
        <v>116917.32340000005</v>
      </c>
      <c r="N125" s="219">
        <f>SUM(L125:M125)</f>
        <v>9451565.3852262646</v>
      </c>
      <c r="O125" s="248">
        <f>L125/C125</f>
        <v>1425.3547200834118</v>
      </c>
      <c r="P125" s="219">
        <f>N125/C125</f>
        <v>1443.2074187244259</v>
      </c>
      <c r="Q125" s="251">
        <v>2</v>
      </c>
      <c r="R125" s="251">
        <v>2</v>
      </c>
      <c r="S125" s="152"/>
      <c r="T125" s="270">
        <f>L125-AI125</f>
        <v>-557776.92695407383</v>
      </c>
      <c r="U125" s="271">
        <f>T125/AI125</f>
        <v>-5.6384246288112977E-2</v>
      </c>
      <c r="V125" s="272">
        <f>O125-AJ125</f>
        <v>-70.324897210258996</v>
      </c>
      <c r="W125" s="198"/>
      <c r="X125" s="215">
        <v>322</v>
      </c>
      <c r="Y125" s="216" t="s">
        <v>156</v>
      </c>
      <c r="Z125" s="217">
        <v>6614</v>
      </c>
      <c r="AA125" s="250">
        <f>AC125-AB125</f>
        <v>4736170.0031601898</v>
      </c>
      <c r="AB125" s="250">
        <v>2480533.5064955074</v>
      </c>
      <c r="AC125" s="88">
        <v>7216703.5096556973</v>
      </c>
      <c r="AD125" s="221">
        <v>1998390</v>
      </c>
      <c r="AE125" s="227">
        <f>SUM(AC125:AD125)</f>
        <v>9215093.5096556973</v>
      </c>
      <c r="AF125" s="217">
        <v>1276403.4791246401</v>
      </c>
      <c r="AG125" s="219">
        <f>SUM(AE125:AF125)</f>
        <v>10491496.988780338</v>
      </c>
      <c r="AH125" s="222">
        <v>-599072</v>
      </c>
      <c r="AI125" s="248">
        <f>SUM(AG125:AH125)</f>
        <v>9892424.9887803383</v>
      </c>
      <c r="AJ125" s="223">
        <f>AI125/Z125</f>
        <v>1495.6796172936708</v>
      </c>
    </row>
    <row r="126" spans="1:36">
      <c r="A126" s="215">
        <v>398</v>
      </c>
      <c r="B126" s="216" t="s">
        <v>157</v>
      </c>
      <c r="C126" s="221">
        <v>120175</v>
      </c>
      <c r="D126" s="249">
        <f>F126-E126</f>
        <v>20544016.961066902</v>
      </c>
      <c r="E126" s="250">
        <v>17064565.296146125</v>
      </c>
      <c r="F126" s="221">
        <v>37608582.257213026</v>
      </c>
      <c r="G126" s="221">
        <v>23182373.443431057</v>
      </c>
      <c r="H126" s="88">
        <f>SUM(F126:G126)</f>
        <v>60790955.700644083</v>
      </c>
      <c r="I126" s="221">
        <v>18224255.371812128</v>
      </c>
      <c r="J126" s="219">
        <f>H126+I126</f>
        <v>79015211.072456211</v>
      </c>
      <c r="K126" s="222">
        <v>-1848896</v>
      </c>
      <c r="L126" s="248">
        <f>J126+K126</f>
        <v>77166315.072456211</v>
      </c>
      <c r="M126" s="219">
        <v>-8701287.3025799971</v>
      </c>
      <c r="N126" s="219">
        <f>SUM(L126:M126)</f>
        <v>68465027.769876212</v>
      </c>
      <c r="O126" s="248">
        <f>L126/C126</f>
        <v>642.11620613651928</v>
      </c>
      <c r="P126" s="219">
        <f>N126/C126</f>
        <v>569.71106943936934</v>
      </c>
      <c r="Q126" s="251">
        <v>7</v>
      </c>
      <c r="R126" s="251">
        <v>7</v>
      </c>
      <c r="S126" s="152"/>
      <c r="T126" s="270">
        <f>L126-AI126</f>
        <v>-13666493.226030618</v>
      </c>
      <c r="U126" s="271">
        <f>T126/AI126</f>
        <v>-0.15045767583361491</v>
      </c>
      <c r="V126" s="272">
        <f>O126-AJ126</f>
        <v>-114.65358981344889</v>
      </c>
      <c r="W126" s="198"/>
      <c r="X126" s="215">
        <v>398</v>
      </c>
      <c r="Y126" s="216" t="s">
        <v>157</v>
      </c>
      <c r="Z126" s="217">
        <v>120027</v>
      </c>
      <c r="AA126" s="250">
        <f>AC126-AB126</f>
        <v>20093348.557439052</v>
      </c>
      <c r="AB126" s="250">
        <v>31620803.152948089</v>
      </c>
      <c r="AC126" s="88">
        <v>51714151.710387141</v>
      </c>
      <c r="AD126" s="221">
        <v>24612317</v>
      </c>
      <c r="AE126" s="227">
        <f>SUM(AC126:AD126)</f>
        <v>76326468.710387141</v>
      </c>
      <c r="AF126" s="217">
        <v>18168313.588099688</v>
      </c>
      <c r="AG126" s="219">
        <f>SUM(AE126:AF126)</f>
        <v>94494782.298486829</v>
      </c>
      <c r="AH126" s="222">
        <v>-3661974</v>
      </c>
      <c r="AI126" s="248">
        <f>SUM(AG126:AH126)</f>
        <v>90832808.298486829</v>
      </c>
      <c r="AJ126" s="223">
        <f>AI126/Z126</f>
        <v>756.76979594996817</v>
      </c>
    </row>
    <row r="127" spans="1:36">
      <c r="A127" s="215">
        <v>399</v>
      </c>
      <c r="B127" s="216" t="s">
        <v>158</v>
      </c>
      <c r="C127" s="221">
        <v>7817</v>
      </c>
      <c r="D127" s="249">
        <f>F127-E127</f>
        <v>4192857.6732179527</v>
      </c>
      <c r="E127" s="250">
        <v>-3639395.0324817775</v>
      </c>
      <c r="F127" s="221">
        <v>553462.64073617524</v>
      </c>
      <c r="G127" s="221">
        <v>2911680.0782160889</v>
      </c>
      <c r="H127" s="88">
        <f>SUM(F127:G127)</f>
        <v>3465142.7189522642</v>
      </c>
      <c r="I127" s="221">
        <v>1277787.5579741742</v>
      </c>
      <c r="J127" s="219">
        <f>H127+I127</f>
        <v>4742930.2769264383</v>
      </c>
      <c r="K127" s="222">
        <v>-459199</v>
      </c>
      <c r="L127" s="248">
        <f>J127+K127</f>
        <v>4283731.2769264383</v>
      </c>
      <c r="M127" s="219">
        <v>65614.29190000004</v>
      </c>
      <c r="N127" s="219">
        <f>SUM(L127:M127)</f>
        <v>4349345.5688264379</v>
      </c>
      <c r="O127" s="248">
        <f>L127/C127</f>
        <v>548.00195432089527</v>
      </c>
      <c r="P127" s="219">
        <f>N127/C127</f>
        <v>556.39574885844161</v>
      </c>
      <c r="Q127" s="251">
        <v>15</v>
      </c>
      <c r="R127" s="251">
        <v>15</v>
      </c>
      <c r="S127" s="152"/>
      <c r="T127" s="270">
        <f>L127-AI127</f>
        <v>-1445060.4714673441</v>
      </c>
      <c r="U127" s="271">
        <f>T127/AI127</f>
        <v>-0.25224524383741209</v>
      </c>
      <c r="V127" s="272">
        <f>O127-AJ127</f>
        <v>-175.69584108003733</v>
      </c>
      <c r="W127" s="198"/>
      <c r="X127" s="215">
        <v>399</v>
      </c>
      <c r="Y127" s="216" t="s">
        <v>158</v>
      </c>
      <c r="Z127" s="217">
        <v>7916</v>
      </c>
      <c r="AA127" s="250">
        <f>AC127-AB127</f>
        <v>4240056.7923984881</v>
      </c>
      <c r="AB127" s="250">
        <v>-2707363.879422769</v>
      </c>
      <c r="AC127" s="88">
        <v>1532692.9129757197</v>
      </c>
      <c r="AD127" s="221">
        <v>3221667</v>
      </c>
      <c r="AE127" s="227">
        <f>SUM(AC127:AD127)</f>
        <v>4754359.9129757192</v>
      </c>
      <c r="AF127" s="217">
        <v>1304513.8354180634</v>
      </c>
      <c r="AG127" s="219">
        <f>SUM(AE127:AF127)</f>
        <v>6058873.7483937824</v>
      </c>
      <c r="AH127" s="222">
        <v>-330082</v>
      </c>
      <c r="AI127" s="248">
        <f>SUM(AG127:AH127)</f>
        <v>5728791.7483937824</v>
      </c>
      <c r="AJ127" s="223">
        <f>AI127/Z127</f>
        <v>723.69779540093259</v>
      </c>
    </row>
    <row r="128" spans="1:36">
      <c r="A128" s="215">
        <v>400</v>
      </c>
      <c r="B128" s="216" t="s">
        <v>159</v>
      </c>
      <c r="C128" s="221">
        <v>8366</v>
      </c>
      <c r="D128" s="249">
        <f>F128-E128</f>
        <v>3829450.9000270511</v>
      </c>
      <c r="E128" s="250">
        <v>2159671.3945663017</v>
      </c>
      <c r="F128" s="221">
        <v>5989122.2945933528</v>
      </c>
      <c r="G128" s="221">
        <v>2823877.6300907177</v>
      </c>
      <c r="H128" s="88">
        <f>SUM(F128:G128)</f>
        <v>8812999.9246840701</v>
      </c>
      <c r="I128" s="221">
        <v>1704563.8904844206</v>
      </c>
      <c r="J128" s="219">
        <f>H128+I128</f>
        <v>10517563.815168491</v>
      </c>
      <c r="K128" s="222">
        <v>1901365</v>
      </c>
      <c r="L128" s="248">
        <f>J128+K128</f>
        <v>12418928.815168491</v>
      </c>
      <c r="M128" s="219">
        <v>262189.22550000006</v>
      </c>
      <c r="N128" s="219">
        <f>SUM(L128:M128)</f>
        <v>12681118.040668491</v>
      </c>
      <c r="O128" s="248">
        <f>L128/C128</f>
        <v>1484.4524043949905</v>
      </c>
      <c r="P128" s="219">
        <f>N128/C128</f>
        <v>1515.7922592240607</v>
      </c>
      <c r="Q128" s="251">
        <v>2</v>
      </c>
      <c r="R128" s="251">
        <v>2</v>
      </c>
      <c r="S128" s="152"/>
      <c r="T128" s="270">
        <f>L128-AI128</f>
        <v>-428008.39827592485</v>
      </c>
      <c r="U128" s="271">
        <f>T128/AI128</f>
        <v>-3.3315987395658074E-2</v>
      </c>
      <c r="V128" s="272">
        <f>O128-AJ128</f>
        <v>-34.816424063431441</v>
      </c>
      <c r="W128" s="198"/>
      <c r="X128" s="215">
        <v>400</v>
      </c>
      <c r="Y128" s="216" t="s">
        <v>159</v>
      </c>
      <c r="Z128" s="217">
        <v>8456</v>
      </c>
      <c r="AA128" s="250">
        <f>AC128-AB128</f>
        <v>3406544.9394397344</v>
      </c>
      <c r="AB128" s="250">
        <v>3720731.7562590241</v>
      </c>
      <c r="AC128" s="88">
        <v>7127276.6956987586</v>
      </c>
      <c r="AD128" s="221">
        <v>3028423</v>
      </c>
      <c r="AE128" s="227">
        <f>SUM(AC128:AD128)</f>
        <v>10155699.695698759</v>
      </c>
      <c r="AF128" s="217">
        <v>1719447.5177456571</v>
      </c>
      <c r="AG128" s="219">
        <f>SUM(AE128:AF128)</f>
        <v>11875147.213444415</v>
      </c>
      <c r="AH128" s="222">
        <v>971790</v>
      </c>
      <c r="AI128" s="248">
        <f>SUM(AG128:AH128)</f>
        <v>12846937.213444415</v>
      </c>
      <c r="AJ128" s="223">
        <f>AI128/Z128</f>
        <v>1519.2688284584219</v>
      </c>
    </row>
    <row r="129" spans="1:36">
      <c r="A129" s="215">
        <v>402</v>
      </c>
      <c r="B129" s="216" t="s">
        <v>160</v>
      </c>
      <c r="C129" s="221">
        <v>9099</v>
      </c>
      <c r="D129" s="249">
        <f>F129-E129</f>
        <v>2241921.6171003217</v>
      </c>
      <c r="E129" s="250">
        <v>-3958898.1728706625</v>
      </c>
      <c r="F129" s="221">
        <v>-1716976.5557703408</v>
      </c>
      <c r="G129" s="221">
        <v>5021466.3466851758</v>
      </c>
      <c r="H129" s="88">
        <f>SUM(F129:G129)</f>
        <v>3304489.7909148349</v>
      </c>
      <c r="I129" s="221">
        <v>1894969.8595900368</v>
      </c>
      <c r="J129" s="219">
        <f>H129+I129</f>
        <v>5199459.6505048722</v>
      </c>
      <c r="K129" s="222">
        <v>-213991</v>
      </c>
      <c r="L129" s="248">
        <f>J129+K129</f>
        <v>4985468.6505048722</v>
      </c>
      <c r="M129" s="219">
        <v>303436.54760000005</v>
      </c>
      <c r="N129" s="219">
        <f>SUM(L129:M129)</f>
        <v>5288905.1981048724</v>
      </c>
      <c r="O129" s="248">
        <f>L129/C129</f>
        <v>547.91390817725824</v>
      </c>
      <c r="P129" s="219">
        <f>N129/C129</f>
        <v>581.26224839046847</v>
      </c>
      <c r="Q129" s="251">
        <v>11</v>
      </c>
      <c r="R129" s="251">
        <v>11</v>
      </c>
      <c r="S129" s="152"/>
      <c r="T129" s="270">
        <f>L129-AI129</f>
        <v>-2326458.2311161812</v>
      </c>
      <c r="U129" s="271">
        <f>T129/AI129</f>
        <v>-0.3181730710360175</v>
      </c>
      <c r="V129" s="272">
        <f>O129-AJ129</f>
        <v>-242.82112822601346</v>
      </c>
      <c r="W129" s="198"/>
      <c r="X129" s="215">
        <v>402</v>
      </c>
      <c r="Y129" s="216" t="s">
        <v>160</v>
      </c>
      <c r="Z129" s="217">
        <v>9247</v>
      </c>
      <c r="AA129" s="250">
        <f>AC129-AB129</f>
        <v>2400013.2498981515</v>
      </c>
      <c r="AB129" s="250">
        <v>-1738728.6123811561</v>
      </c>
      <c r="AC129" s="88">
        <v>661284.63751699543</v>
      </c>
      <c r="AD129" s="221">
        <v>5014581</v>
      </c>
      <c r="AE129" s="227">
        <f>SUM(AC129:AD129)</f>
        <v>5675865.6375169959</v>
      </c>
      <c r="AF129" s="217">
        <v>1916903.2441040578</v>
      </c>
      <c r="AG129" s="219">
        <f>SUM(AE129:AF129)</f>
        <v>7592768.8816210534</v>
      </c>
      <c r="AH129" s="222">
        <v>-280842</v>
      </c>
      <c r="AI129" s="248">
        <f>SUM(AG129:AH129)</f>
        <v>7311926.8816210534</v>
      </c>
      <c r="AJ129" s="223">
        <f>AI129/Z129</f>
        <v>790.73503640327169</v>
      </c>
    </row>
    <row r="130" spans="1:36">
      <c r="A130" s="215">
        <v>403</v>
      </c>
      <c r="B130" s="216" t="s">
        <v>161</v>
      </c>
      <c r="C130" s="221">
        <v>2820</v>
      </c>
      <c r="D130" s="249">
        <f>F130-E130</f>
        <v>821880.18499562913</v>
      </c>
      <c r="E130" s="250">
        <v>113552.42333922739</v>
      </c>
      <c r="F130" s="221">
        <v>935432.60833485646</v>
      </c>
      <c r="G130" s="221">
        <v>1528250.9533130785</v>
      </c>
      <c r="H130" s="88">
        <f>SUM(F130:G130)</f>
        <v>2463683.5616479348</v>
      </c>
      <c r="I130" s="221">
        <v>668174.99185478769</v>
      </c>
      <c r="J130" s="219">
        <f>H130+I130</f>
        <v>3131858.5535027226</v>
      </c>
      <c r="K130" s="222">
        <v>109141</v>
      </c>
      <c r="L130" s="248">
        <f>J130+K130</f>
        <v>3240999.5535027226</v>
      </c>
      <c r="M130" s="219">
        <v>-40979.379999999997</v>
      </c>
      <c r="N130" s="219">
        <f>SUM(L130:M130)</f>
        <v>3200020.1735027228</v>
      </c>
      <c r="O130" s="248">
        <f>L130/C130</f>
        <v>1149.2906218094761</v>
      </c>
      <c r="P130" s="219">
        <f>N130/C130</f>
        <v>1134.7589267740152</v>
      </c>
      <c r="Q130" s="251">
        <v>14</v>
      </c>
      <c r="R130" s="251">
        <v>14</v>
      </c>
      <c r="S130" s="152"/>
      <c r="T130" s="270">
        <f>L130-AI130</f>
        <v>-416411.54528839886</v>
      </c>
      <c r="U130" s="271">
        <f>T130/AI130</f>
        <v>-0.11385418101509966</v>
      </c>
      <c r="V130" s="272">
        <f>O130-AJ130</f>
        <v>-126.84723541003586</v>
      </c>
      <c r="W130" s="198"/>
      <c r="X130" s="215">
        <v>403</v>
      </c>
      <c r="Y130" s="216" t="s">
        <v>161</v>
      </c>
      <c r="Z130" s="217">
        <v>2866</v>
      </c>
      <c r="AA130" s="250">
        <f>AC130-AB130</f>
        <v>769433.85729978944</v>
      </c>
      <c r="AB130" s="250">
        <v>699758.4111759736</v>
      </c>
      <c r="AC130" s="88">
        <v>1469192.268475763</v>
      </c>
      <c r="AD130" s="221">
        <v>1526725</v>
      </c>
      <c r="AE130" s="227">
        <f>SUM(AC130:AD130)</f>
        <v>2995917.268475763</v>
      </c>
      <c r="AF130" s="217">
        <v>666115.83031535835</v>
      </c>
      <c r="AG130" s="219">
        <f>SUM(AE130:AF130)</f>
        <v>3662033.0987911215</v>
      </c>
      <c r="AH130" s="222">
        <v>-4622</v>
      </c>
      <c r="AI130" s="248">
        <f>SUM(AG130:AH130)</f>
        <v>3657411.0987911215</v>
      </c>
      <c r="AJ130" s="223">
        <f>AI130/Z130</f>
        <v>1276.1378572195119</v>
      </c>
    </row>
    <row r="131" spans="1:36">
      <c r="A131" s="215">
        <v>405</v>
      </c>
      <c r="B131" s="216" t="s">
        <v>162</v>
      </c>
      <c r="C131" s="221">
        <v>72650</v>
      </c>
      <c r="D131" s="249">
        <f>F131-E131</f>
        <v>8944324.8109771237</v>
      </c>
      <c r="E131" s="250">
        <v>-5519838.7557063811</v>
      </c>
      <c r="F131" s="221">
        <v>3424486.0552707426</v>
      </c>
      <c r="G131" s="221">
        <v>13144798.914696461</v>
      </c>
      <c r="H131" s="88">
        <f>SUM(F131:G131)</f>
        <v>16569284.969967203</v>
      </c>
      <c r="I131" s="221">
        <v>11535024.477791898</v>
      </c>
      <c r="J131" s="219">
        <f>H131+I131</f>
        <v>28104309.447759099</v>
      </c>
      <c r="K131" s="222">
        <v>-5155815</v>
      </c>
      <c r="L131" s="248">
        <f>J131+K131</f>
        <v>22948494.447759099</v>
      </c>
      <c r="M131" s="219">
        <v>-2109708.3218099996</v>
      </c>
      <c r="N131" s="219">
        <f>SUM(L131:M131)</f>
        <v>20838786.1259491</v>
      </c>
      <c r="O131" s="248">
        <f>L131/C131</f>
        <v>315.87741841375225</v>
      </c>
      <c r="P131" s="219">
        <f>N131/C131</f>
        <v>286.83807468615419</v>
      </c>
      <c r="Q131" s="251">
        <v>9</v>
      </c>
      <c r="R131" s="251">
        <v>9</v>
      </c>
      <c r="S131" s="152"/>
      <c r="T131" s="270">
        <f>L131-AI131</f>
        <v>-4129415.1153175384</v>
      </c>
      <c r="U131" s="271">
        <f>T131/AI131</f>
        <v>-0.15250125219963057</v>
      </c>
      <c r="V131" s="272">
        <f>O131-AJ131</f>
        <v>-56.921953272739415</v>
      </c>
      <c r="W131" s="198"/>
      <c r="X131" s="215">
        <v>405</v>
      </c>
      <c r="Y131" s="216" t="s">
        <v>162</v>
      </c>
      <c r="Z131" s="217">
        <v>72634</v>
      </c>
      <c r="AA131" s="250">
        <f>AC131-AB131</f>
        <v>8416512.3208453041</v>
      </c>
      <c r="AB131" s="250">
        <v>3493473.1506266049</v>
      </c>
      <c r="AC131" s="88">
        <v>11909985.471471909</v>
      </c>
      <c r="AD131" s="221">
        <v>9203077</v>
      </c>
      <c r="AE131" s="227">
        <f>SUM(AC131:AD131)</f>
        <v>21113062.471471909</v>
      </c>
      <c r="AF131" s="217">
        <v>11543595.091604726</v>
      </c>
      <c r="AG131" s="219">
        <f>SUM(AE131:AF131)</f>
        <v>32656657.563076638</v>
      </c>
      <c r="AH131" s="222">
        <v>-5578748</v>
      </c>
      <c r="AI131" s="248">
        <f>SUM(AG131:AH131)</f>
        <v>27077909.563076638</v>
      </c>
      <c r="AJ131" s="223">
        <f>AI131/Z131</f>
        <v>372.79937168649167</v>
      </c>
    </row>
    <row r="132" spans="1:36">
      <c r="A132" s="215">
        <v>407</v>
      </c>
      <c r="B132" s="216" t="s">
        <v>163</v>
      </c>
      <c r="C132" s="221">
        <v>2518</v>
      </c>
      <c r="D132" s="249">
        <f>F132-E132</f>
        <v>1141695.0836695437</v>
      </c>
      <c r="E132" s="250">
        <v>133754.18540178856</v>
      </c>
      <c r="F132" s="221">
        <v>1275449.2690713324</v>
      </c>
      <c r="G132" s="221">
        <v>1207003.5748764575</v>
      </c>
      <c r="H132" s="88">
        <f>SUM(F132:G132)</f>
        <v>2482452.8439477896</v>
      </c>
      <c r="I132" s="221">
        <v>631405.69131634757</v>
      </c>
      <c r="J132" s="219">
        <f>H132+I132</f>
        <v>3113858.5352641372</v>
      </c>
      <c r="K132" s="222">
        <v>-449845</v>
      </c>
      <c r="L132" s="248">
        <f>J132+K132</f>
        <v>2664013.5352641372</v>
      </c>
      <c r="M132" s="219">
        <v>-918883.79000000015</v>
      </c>
      <c r="N132" s="219">
        <f>SUM(L132:M132)</f>
        <v>1745129.7452641372</v>
      </c>
      <c r="O132" s="248">
        <f>L132/C132</f>
        <v>1057.9879012168933</v>
      </c>
      <c r="P132" s="219">
        <f>N132/C132</f>
        <v>693.06185276574149</v>
      </c>
      <c r="Q132" s="251">
        <v>1</v>
      </c>
      <c r="R132" s="252">
        <v>34</v>
      </c>
      <c r="S132" s="199"/>
      <c r="T132" s="270">
        <f>L132-AI132</f>
        <v>-72702.502148063388</v>
      </c>
      <c r="U132" s="271">
        <f>T132/AI132</f>
        <v>-2.6565599482805614E-2</v>
      </c>
      <c r="V132" s="272">
        <f>O132-AJ132</f>
        <v>-2.7547489428743575</v>
      </c>
      <c r="W132" s="198"/>
      <c r="X132" s="215">
        <v>407</v>
      </c>
      <c r="Y132" s="216" t="s">
        <v>163</v>
      </c>
      <c r="Z132" s="217">
        <v>2580</v>
      </c>
      <c r="AA132" s="250">
        <f>AC132-AB132</f>
        <v>1145625.0135590495</v>
      </c>
      <c r="AB132" s="250">
        <v>343909.91262691695</v>
      </c>
      <c r="AC132" s="88">
        <v>1489534.9261859665</v>
      </c>
      <c r="AD132" s="221">
        <v>1207079</v>
      </c>
      <c r="AE132" s="227">
        <f>SUM(AC132:AD132)</f>
        <v>2696613.9261859665</v>
      </c>
      <c r="AF132" s="217">
        <v>646591.111226234</v>
      </c>
      <c r="AG132" s="219">
        <f>SUM(AE132:AF132)</f>
        <v>3343205.0374122006</v>
      </c>
      <c r="AH132" s="222">
        <v>-606489</v>
      </c>
      <c r="AI132" s="248">
        <f>SUM(AG132:AH132)</f>
        <v>2736716.0374122006</v>
      </c>
      <c r="AJ132" s="223">
        <f>AI132/Z132</f>
        <v>1060.7426501597677</v>
      </c>
    </row>
    <row r="133" spans="1:36">
      <c r="A133" s="215">
        <v>408</v>
      </c>
      <c r="B133" s="216" t="s">
        <v>164</v>
      </c>
      <c r="C133" s="221">
        <v>14099</v>
      </c>
      <c r="D133" s="249">
        <f>F133-E133</f>
        <v>5476548.5357649578</v>
      </c>
      <c r="E133" s="250">
        <v>-346200.84185045847</v>
      </c>
      <c r="F133" s="221">
        <v>5130347.6939144991</v>
      </c>
      <c r="G133" s="221">
        <v>6061294.160336988</v>
      </c>
      <c r="H133" s="88">
        <f>SUM(F133:G133)</f>
        <v>11191641.854251487</v>
      </c>
      <c r="I133" s="221">
        <v>2549923.147527352</v>
      </c>
      <c r="J133" s="219">
        <f>H133+I133</f>
        <v>13741565.001778839</v>
      </c>
      <c r="K133" s="222">
        <v>149628</v>
      </c>
      <c r="L133" s="248">
        <f>J133+K133</f>
        <v>13891193.001778839</v>
      </c>
      <c r="M133" s="219">
        <v>-20410.883500000054</v>
      </c>
      <c r="N133" s="219">
        <f>SUM(L133:M133)</f>
        <v>13870782.118278839</v>
      </c>
      <c r="O133" s="248">
        <f>L133/C133</f>
        <v>985.2608696913851</v>
      </c>
      <c r="P133" s="219">
        <f>N133/C133</f>
        <v>983.81318662875651</v>
      </c>
      <c r="Q133" s="251">
        <v>14</v>
      </c>
      <c r="R133" s="251">
        <v>14</v>
      </c>
      <c r="S133" s="152"/>
      <c r="T133" s="270">
        <f>L133-AI133</f>
        <v>-2042477.328845216</v>
      </c>
      <c r="U133" s="271">
        <f>T133/AI133</f>
        <v>-0.12818624249553057</v>
      </c>
      <c r="V133" s="272">
        <f>O133-AJ133</f>
        <v>-136.59157913098034</v>
      </c>
      <c r="W133" s="198"/>
      <c r="X133" s="215">
        <v>408</v>
      </c>
      <c r="Y133" s="216" t="s">
        <v>164</v>
      </c>
      <c r="Z133" s="217">
        <v>14203</v>
      </c>
      <c r="AA133" s="250">
        <f>AC133-AB133</f>
        <v>5764028.6952082627</v>
      </c>
      <c r="AB133" s="250">
        <v>1201640.0053052776</v>
      </c>
      <c r="AC133" s="88">
        <v>6965668.7005135398</v>
      </c>
      <c r="AD133" s="221">
        <v>6570034</v>
      </c>
      <c r="AE133" s="227">
        <f>SUM(AC133:AD133)</f>
        <v>13535702.70051354</v>
      </c>
      <c r="AF133" s="217">
        <v>2563558.6301105162</v>
      </c>
      <c r="AG133" s="219">
        <f>SUM(AE133:AF133)</f>
        <v>16099261.330624055</v>
      </c>
      <c r="AH133" s="222">
        <v>-165591</v>
      </c>
      <c r="AI133" s="248">
        <f>SUM(AG133:AH133)</f>
        <v>15933670.330624055</v>
      </c>
      <c r="AJ133" s="223">
        <f>AI133/Z133</f>
        <v>1121.8524488223654</v>
      </c>
    </row>
    <row r="134" spans="1:36">
      <c r="A134" s="215">
        <v>410</v>
      </c>
      <c r="B134" s="216" t="s">
        <v>165</v>
      </c>
      <c r="C134" s="221">
        <v>18775</v>
      </c>
      <c r="D134" s="249">
        <f>F134-E134</f>
        <v>14230405.903194707</v>
      </c>
      <c r="E134" s="250">
        <v>-7593224.8117714468</v>
      </c>
      <c r="F134" s="221">
        <v>6637181.09142326</v>
      </c>
      <c r="G134" s="221">
        <v>7591844.1539063724</v>
      </c>
      <c r="H134" s="88">
        <f>SUM(F134:G134)</f>
        <v>14229025.245329633</v>
      </c>
      <c r="I134" s="221">
        <v>2612728.8128052256</v>
      </c>
      <c r="J134" s="219">
        <f>H134+I134</f>
        <v>16841754.058134858</v>
      </c>
      <c r="K134" s="222">
        <v>-1255524</v>
      </c>
      <c r="L134" s="248">
        <f>J134+K134</f>
        <v>15586230.058134858</v>
      </c>
      <c r="M134" s="219">
        <v>251271.37298999983</v>
      </c>
      <c r="N134" s="219">
        <f>SUM(L134:M134)</f>
        <v>15837501.431124857</v>
      </c>
      <c r="O134" s="248">
        <f>L134/C134</f>
        <v>830.15872480079133</v>
      </c>
      <c r="P134" s="219">
        <f>N134/C134</f>
        <v>843.54202029959288</v>
      </c>
      <c r="Q134" s="251">
        <v>13</v>
      </c>
      <c r="R134" s="251">
        <v>13</v>
      </c>
      <c r="S134" s="152"/>
      <c r="T134" s="270">
        <f>L134-AI134</f>
        <v>-4754362.5448672213</v>
      </c>
      <c r="U134" s="271">
        <f>T134/AI134</f>
        <v>-0.2337376613189491</v>
      </c>
      <c r="V134" s="272">
        <f>O134-AJ134</f>
        <v>-252.4787354398984</v>
      </c>
      <c r="W134" s="198"/>
      <c r="X134" s="215">
        <v>410</v>
      </c>
      <c r="Y134" s="216" t="s">
        <v>165</v>
      </c>
      <c r="Z134" s="217">
        <v>18788</v>
      </c>
      <c r="AA134" s="250">
        <f>AC134-AB134</f>
        <v>14309625.575941473</v>
      </c>
      <c r="AB134" s="250">
        <v>-3363146.516954287</v>
      </c>
      <c r="AC134" s="88">
        <v>10946479.058987185</v>
      </c>
      <c r="AD134" s="221">
        <v>8090771</v>
      </c>
      <c r="AE134" s="227">
        <f>SUM(AC134:AD134)</f>
        <v>19037250.058987185</v>
      </c>
      <c r="AF134" s="217">
        <v>2687907.5440148944</v>
      </c>
      <c r="AG134" s="219">
        <f>SUM(AE134:AF134)</f>
        <v>21725157.603002079</v>
      </c>
      <c r="AH134" s="222">
        <v>-1384565</v>
      </c>
      <c r="AI134" s="248">
        <f>SUM(AG134:AH134)</f>
        <v>20340592.603002079</v>
      </c>
      <c r="AJ134" s="223">
        <f>AI134/Z134</f>
        <v>1082.6374602406897</v>
      </c>
    </row>
    <row r="135" spans="1:36">
      <c r="A135" s="215">
        <v>416</v>
      </c>
      <c r="B135" s="216" t="s">
        <v>166</v>
      </c>
      <c r="C135" s="221">
        <v>2886</v>
      </c>
      <c r="D135" s="249">
        <f>F135-E135</f>
        <v>1186366.6887400618</v>
      </c>
      <c r="E135" s="250">
        <v>-918484.7832608663</v>
      </c>
      <c r="F135" s="221">
        <v>267881.90547919553</v>
      </c>
      <c r="G135" s="221">
        <v>1323982.288958454</v>
      </c>
      <c r="H135" s="88">
        <f>SUM(F135:G135)</f>
        <v>1591864.1944376496</v>
      </c>
      <c r="I135" s="221">
        <v>503954.63766664377</v>
      </c>
      <c r="J135" s="219">
        <f>H135+I135</f>
        <v>2095818.8321042934</v>
      </c>
      <c r="K135" s="222">
        <v>-700885</v>
      </c>
      <c r="L135" s="248">
        <f>J135+K135</f>
        <v>1394933.8321042934</v>
      </c>
      <c r="M135" s="219">
        <v>27739.888000000006</v>
      </c>
      <c r="N135" s="219">
        <f>SUM(L135:M135)</f>
        <v>1422673.7201042934</v>
      </c>
      <c r="O135" s="248">
        <f>L135/C135</f>
        <v>483.34505616919381</v>
      </c>
      <c r="P135" s="219">
        <f>N135/C135</f>
        <v>492.95693697307462</v>
      </c>
      <c r="Q135" s="251">
        <v>9</v>
      </c>
      <c r="R135" s="251">
        <v>9</v>
      </c>
      <c r="S135" s="152"/>
      <c r="T135" s="270">
        <f>L135-AI135</f>
        <v>-269840.70912771276</v>
      </c>
      <c r="U135" s="271">
        <f>T135/AI135</f>
        <v>-0.16208844047315787</v>
      </c>
      <c r="V135" s="272">
        <f>O135-AJ135</f>
        <v>-87.36956201113054</v>
      </c>
      <c r="W135" s="198"/>
      <c r="X135" s="215">
        <v>416</v>
      </c>
      <c r="Y135" s="216" t="s">
        <v>166</v>
      </c>
      <c r="Z135" s="217">
        <v>2917</v>
      </c>
      <c r="AA135" s="250">
        <f>AC135-AB135</f>
        <v>1016002.4548903698</v>
      </c>
      <c r="AB135" s="250">
        <v>-603277.88308180915</v>
      </c>
      <c r="AC135" s="88">
        <v>412724.57180856063</v>
      </c>
      <c r="AD135" s="221">
        <v>1316051</v>
      </c>
      <c r="AE135" s="227">
        <f>SUM(AC135:AD135)</f>
        <v>1728775.5718085608</v>
      </c>
      <c r="AF135" s="217">
        <v>519339.96942344547</v>
      </c>
      <c r="AG135" s="219">
        <f>SUM(AE135:AF135)</f>
        <v>2248115.5412320062</v>
      </c>
      <c r="AH135" s="222">
        <v>-583341</v>
      </c>
      <c r="AI135" s="248">
        <f>SUM(AG135:AH135)</f>
        <v>1664774.5412320062</v>
      </c>
      <c r="AJ135" s="223">
        <f>AI135/Z135</f>
        <v>570.71461818032435</v>
      </c>
    </row>
    <row r="136" spans="1:36">
      <c r="A136" s="215">
        <v>418</v>
      </c>
      <c r="B136" s="216" t="s">
        <v>167</v>
      </c>
      <c r="C136" s="221">
        <v>24580</v>
      </c>
      <c r="D136" s="249">
        <f>F136-E136</f>
        <v>18558487.18502757</v>
      </c>
      <c r="E136" s="250">
        <v>-1274555.6512762755</v>
      </c>
      <c r="F136" s="221">
        <v>17283931.533751294</v>
      </c>
      <c r="G136" s="221">
        <v>1776070.9986691943</v>
      </c>
      <c r="H136" s="88">
        <f>SUM(F136:G136)</f>
        <v>19060002.53242049</v>
      </c>
      <c r="I136" s="221">
        <v>2798442.8051829608</v>
      </c>
      <c r="J136" s="219">
        <f>H136+I136</f>
        <v>21858445.33760345</v>
      </c>
      <c r="K136" s="222">
        <v>-2459599</v>
      </c>
      <c r="L136" s="248">
        <f>J136+K136</f>
        <v>19398846.33760345</v>
      </c>
      <c r="M136" s="219">
        <v>-552255.46230999986</v>
      </c>
      <c r="N136" s="219">
        <f>SUM(L136:M136)</f>
        <v>18846590.875293449</v>
      </c>
      <c r="O136" s="248">
        <f>L136/C136</f>
        <v>789.21262561446099</v>
      </c>
      <c r="P136" s="219">
        <f>N136/C136</f>
        <v>766.74495017467245</v>
      </c>
      <c r="Q136" s="251">
        <v>6</v>
      </c>
      <c r="R136" s="251">
        <v>6</v>
      </c>
      <c r="S136" s="152"/>
      <c r="T136" s="270">
        <f>L136-AI136</f>
        <v>-2892644.4876921847</v>
      </c>
      <c r="U136" s="271">
        <f>T136/AI136</f>
        <v>-0.12976451464653541</v>
      </c>
      <c r="V136" s="272">
        <f>O136-AJ136</f>
        <v>-133.29568531484017</v>
      </c>
      <c r="W136" s="198"/>
      <c r="X136" s="215">
        <v>418</v>
      </c>
      <c r="Y136" s="216" t="s">
        <v>167</v>
      </c>
      <c r="Z136" s="217">
        <v>24164</v>
      </c>
      <c r="AA136" s="250">
        <f>AC136-AB136</f>
        <v>18962325.029438976</v>
      </c>
      <c r="AB136" s="250">
        <v>151899.67810033329</v>
      </c>
      <c r="AC136" s="88">
        <v>19114224.707539309</v>
      </c>
      <c r="AD136" s="221">
        <v>2683887</v>
      </c>
      <c r="AE136" s="227">
        <f>SUM(AC136:AD136)</f>
        <v>21798111.707539309</v>
      </c>
      <c r="AF136" s="217">
        <v>2849189.1177563276</v>
      </c>
      <c r="AG136" s="219">
        <f>SUM(AE136:AF136)</f>
        <v>24647300.825295635</v>
      </c>
      <c r="AH136" s="222">
        <v>-2355810</v>
      </c>
      <c r="AI136" s="248">
        <f>SUM(AG136:AH136)</f>
        <v>22291490.825295635</v>
      </c>
      <c r="AJ136" s="223">
        <f>AI136/Z136</f>
        <v>922.50831092930116</v>
      </c>
    </row>
    <row r="137" spans="1:36">
      <c r="A137" s="215">
        <v>420</v>
      </c>
      <c r="B137" s="216" t="s">
        <v>168</v>
      </c>
      <c r="C137" s="221">
        <v>9177</v>
      </c>
      <c r="D137" s="249">
        <f>F137-E137</f>
        <v>877546.7795316478</v>
      </c>
      <c r="E137" s="250">
        <v>609266.92141393654</v>
      </c>
      <c r="F137" s="221">
        <v>1486813.7009455843</v>
      </c>
      <c r="G137" s="221">
        <v>2614455.4942625603</v>
      </c>
      <c r="H137" s="88">
        <f>SUM(F137:G137)</f>
        <v>4101269.1952081444</v>
      </c>
      <c r="I137" s="221">
        <v>1662406.046704923</v>
      </c>
      <c r="J137" s="219">
        <f>H137+I137</f>
        <v>5763675.2419130672</v>
      </c>
      <c r="K137" s="222">
        <v>-1197007</v>
      </c>
      <c r="L137" s="248">
        <f>J137+K137</f>
        <v>4566668.2419130672</v>
      </c>
      <c r="M137" s="219">
        <v>-140685.36380000008</v>
      </c>
      <c r="N137" s="219">
        <f>SUM(L137:M137)</f>
        <v>4425982.8781130668</v>
      </c>
      <c r="O137" s="248">
        <f>L137/C137</f>
        <v>497.62103540515062</v>
      </c>
      <c r="P137" s="219">
        <f>N137/C137</f>
        <v>482.29082250333079</v>
      </c>
      <c r="Q137" s="251">
        <v>11</v>
      </c>
      <c r="R137" s="251">
        <v>11</v>
      </c>
      <c r="S137" s="152"/>
      <c r="T137" s="270">
        <f>L137-AI137</f>
        <v>-888162.58714545239</v>
      </c>
      <c r="U137" s="271">
        <f>T137/AI137</f>
        <v>-0.16282128905155166</v>
      </c>
      <c r="V137" s="272">
        <f>O137-AJ137</f>
        <v>-90.184010829603665</v>
      </c>
      <c r="W137" s="198"/>
      <c r="X137" s="215">
        <v>420</v>
      </c>
      <c r="Y137" s="216" t="s">
        <v>168</v>
      </c>
      <c r="Z137" s="217">
        <v>9280</v>
      </c>
      <c r="AA137" s="250">
        <f>AC137-AB137</f>
        <v>805899.41263258737</v>
      </c>
      <c r="AB137" s="250">
        <v>1893101.9109185459</v>
      </c>
      <c r="AC137" s="88">
        <v>2699001.3235511333</v>
      </c>
      <c r="AD137" s="221">
        <v>2306524</v>
      </c>
      <c r="AE137" s="227">
        <f>SUM(AC137:AD137)</f>
        <v>5005525.3235511333</v>
      </c>
      <c r="AF137" s="217">
        <v>1701813.5055073863</v>
      </c>
      <c r="AG137" s="219">
        <f>SUM(AE137:AF137)</f>
        <v>6707338.8290585196</v>
      </c>
      <c r="AH137" s="222">
        <v>-1252508</v>
      </c>
      <c r="AI137" s="248">
        <f>SUM(AG137:AH137)</f>
        <v>5454830.8290585196</v>
      </c>
      <c r="AJ137" s="223">
        <f>AI137/Z137</f>
        <v>587.80504623475429</v>
      </c>
    </row>
    <row r="138" spans="1:36">
      <c r="A138" s="215">
        <v>421</v>
      </c>
      <c r="B138" s="216" t="s">
        <v>169</v>
      </c>
      <c r="C138" s="221">
        <v>695</v>
      </c>
      <c r="D138" s="249">
        <f>F138-E138</f>
        <v>713581.33522333845</v>
      </c>
      <c r="E138" s="250">
        <v>423659.39134693879</v>
      </c>
      <c r="F138" s="221">
        <v>1137240.7265702772</v>
      </c>
      <c r="G138" s="221">
        <v>196547.4678800673</v>
      </c>
      <c r="H138" s="88">
        <f>SUM(F138:G138)</f>
        <v>1333788.1944503444</v>
      </c>
      <c r="I138" s="221">
        <v>171167.80470794902</v>
      </c>
      <c r="J138" s="219">
        <f>H138+I138</f>
        <v>1504955.9991582935</v>
      </c>
      <c r="K138" s="222">
        <v>-139941</v>
      </c>
      <c r="L138" s="248">
        <f>J138+K138</f>
        <v>1365014.9991582935</v>
      </c>
      <c r="M138" s="219">
        <v>0</v>
      </c>
      <c r="N138" s="219">
        <f>SUM(L138:M138)</f>
        <v>1365014.9991582935</v>
      </c>
      <c r="O138" s="248">
        <f>L138/C138</f>
        <v>1964.0503585011418</v>
      </c>
      <c r="P138" s="219">
        <f>N138/C138</f>
        <v>1964.0503585011418</v>
      </c>
      <c r="Q138" s="251">
        <v>16</v>
      </c>
      <c r="R138" s="251">
        <v>16</v>
      </c>
      <c r="S138" s="152"/>
      <c r="T138" s="270">
        <f>L138-AI138</f>
        <v>626462.75702611054</v>
      </c>
      <c r="U138" s="271">
        <f>T138/AI138</f>
        <v>0.84823079707608406</v>
      </c>
      <c r="V138" s="272">
        <f>O138-AJ138</f>
        <v>936.85669767752165</v>
      </c>
      <c r="W138" s="198"/>
      <c r="X138" s="215">
        <v>421</v>
      </c>
      <c r="Y138" s="216" t="s">
        <v>169</v>
      </c>
      <c r="Z138" s="217">
        <v>719</v>
      </c>
      <c r="AA138" s="250">
        <f>AC138-AB138</f>
        <v>665972.36353578535</v>
      </c>
      <c r="AB138" s="250">
        <v>8035.1734369819023</v>
      </c>
      <c r="AC138" s="88">
        <v>674007.53697276721</v>
      </c>
      <c r="AD138" s="221">
        <v>87700</v>
      </c>
      <c r="AE138" s="227">
        <f>SUM(AC138:AD138)</f>
        <v>761707.53697276721</v>
      </c>
      <c r="AF138" s="217">
        <v>172021.70515941572</v>
      </c>
      <c r="AG138" s="219">
        <f>SUM(AE138:AF138)</f>
        <v>933729.24213218293</v>
      </c>
      <c r="AH138" s="222">
        <v>-195177</v>
      </c>
      <c r="AI138" s="248">
        <f>SUM(AG138:AH138)</f>
        <v>738552.24213218293</v>
      </c>
      <c r="AJ138" s="223">
        <f>AI138/Z138</f>
        <v>1027.1936608236201</v>
      </c>
    </row>
    <row r="139" spans="1:36">
      <c r="A139" s="215">
        <v>422</v>
      </c>
      <c r="B139" s="216" t="s">
        <v>170</v>
      </c>
      <c r="C139" s="221">
        <v>10372</v>
      </c>
      <c r="D139" s="249">
        <f>F139-E139</f>
        <v>1601075.0058596395</v>
      </c>
      <c r="E139" s="250">
        <v>-878562.64655650163</v>
      </c>
      <c r="F139" s="221">
        <v>722512.35930313775</v>
      </c>
      <c r="G139" s="221">
        <v>3451300.5793498056</v>
      </c>
      <c r="H139" s="88">
        <f>SUM(F139:G139)</f>
        <v>4173812.9386529434</v>
      </c>
      <c r="I139" s="221">
        <v>2083674.6945745316</v>
      </c>
      <c r="J139" s="219">
        <f>H139+I139</f>
        <v>6257487.633227475</v>
      </c>
      <c r="K139" s="222">
        <v>-340880</v>
      </c>
      <c r="L139" s="248">
        <f>J139+K139</f>
        <v>5916607.633227475</v>
      </c>
      <c r="M139" s="219">
        <v>145177.33430000008</v>
      </c>
      <c r="N139" s="219">
        <f>SUM(L139:M139)</f>
        <v>6061784.9675274752</v>
      </c>
      <c r="O139" s="248">
        <f>L139/C139</f>
        <v>570.4403811441839</v>
      </c>
      <c r="P139" s="219">
        <f>N139/C139</f>
        <v>584.43742455914719</v>
      </c>
      <c r="Q139" s="251">
        <v>12</v>
      </c>
      <c r="R139" s="251">
        <v>12</v>
      </c>
      <c r="S139" s="152"/>
      <c r="T139" s="270">
        <f>L139-AI139</f>
        <v>-2936308.0043851864</v>
      </c>
      <c r="U139" s="271">
        <f>T139/AI139</f>
        <v>-0.33167694402394776</v>
      </c>
      <c r="V139" s="272">
        <f>O139-AJ139</f>
        <v>-269.25568616233807</v>
      </c>
      <c r="W139" s="198"/>
      <c r="X139" s="215">
        <v>422</v>
      </c>
      <c r="Y139" s="216" t="s">
        <v>170</v>
      </c>
      <c r="Z139" s="217">
        <v>10543</v>
      </c>
      <c r="AA139" s="250">
        <f>AC139-AB139</f>
        <v>1329338.3218256384</v>
      </c>
      <c r="AB139" s="250">
        <v>3218935.7285667825</v>
      </c>
      <c r="AC139" s="88">
        <v>4548274.050392421</v>
      </c>
      <c r="AD139" s="221">
        <v>2662934</v>
      </c>
      <c r="AE139" s="227">
        <f>SUM(AC139:AD139)</f>
        <v>7211208.050392421</v>
      </c>
      <c r="AF139" s="217">
        <v>2080063.5872202397</v>
      </c>
      <c r="AG139" s="219">
        <f>SUM(AE139:AF139)</f>
        <v>9291271.6376126613</v>
      </c>
      <c r="AH139" s="222">
        <v>-438356</v>
      </c>
      <c r="AI139" s="248">
        <f>SUM(AG139:AH139)</f>
        <v>8852915.6376126613</v>
      </c>
      <c r="AJ139" s="223">
        <f>AI139/Z139</f>
        <v>839.69606730652197</v>
      </c>
    </row>
    <row r="140" spans="1:36">
      <c r="A140" s="215">
        <v>423</v>
      </c>
      <c r="B140" s="216" t="s">
        <v>171</v>
      </c>
      <c r="C140" s="221">
        <v>20497</v>
      </c>
      <c r="D140" s="249">
        <f>F140-E140</f>
        <v>11499902.892052103</v>
      </c>
      <c r="E140" s="250">
        <v>2209278.6905751647</v>
      </c>
      <c r="F140" s="221">
        <v>13709181.582627267</v>
      </c>
      <c r="G140" s="221">
        <v>2104133.6650734823</v>
      </c>
      <c r="H140" s="88">
        <f>SUM(F140:G140)</f>
        <v>15813315.247700749</v>
      </c>
      <c r="I140" s="221">
        <v>2498054.886262083</v>
      </c>
      <c r="J140" s="219">
        <f>H140+I140</f>
        <v>18311370.133962832</v>
      </c>
      <c r="K140" s="222">
        <v>-2137505</v>
      </c>
      <c r="L140" s="248">
        <f>J140+K140</f>
        <v>16173865.133962832</v>
      </c>
      <c r="M140" s="219">
        <v>-771909.66749999986</v>
      </c>
      <c r="N140" s="219">
        <f>SUM(L140:M140)</f>
        <v>15401955.466462832</v>
      </c>
      <c r="O140" s="248">
        <f>L140/C140</f>
        <v>789.0845067064854</v>
      </c>
      <c r="P140" s="219">
        <f>N140/C140</f>
        <v>751.42486541751634</v>
      </c>
      <c r="Q140" s="251">
        <v>2</v>
      </c>
      <c r="R140" s="251">
        <v>2</v>
      </c>
      <c r="S140" s="152"/>
      <c r="T140" s="270">
        <f>L140-AI140</f>
        <v>-247207.68356758729</v>
      </c>
      <c r="U140" s="271">
        <f>T140/AI140</f>
        <v>-1.5054295557576432E-2</v>
      </c>
      <c r="V140" s="272">
        <f>O140-AJ140</f>
        <v>-20.194130005870761</v>
      </c>
      <c r="W140" s="198"/>
      <c r="X140" s="215">
        <v>423</v>
      </c>
      <c r="Y140" s="216" t="s">
        <v>171</v>
      </c>
      <c r="Z140" s="217">
        <v>20291</v>
      </c>
      <c r="AA140" s="250">
        <f>AC140-AB140</f>
        <v>11070353.65850722</v>
      </c>
      <c r="AB140" s="250">
        <v>1703953.8627721211</v>
      </c>
      <c r="AC140" s="88">
        <v>12774307.521279341</v>
      </c>
      <c r="AD140" s="221">
        <v>2980870</v>
      </c>
      <c r="AE140" s="227">
        <f>SUM(AC140:AD140)</f>
        <v>15755177.521279341</v>
      </c>
      <c r="AF140" s="217">
        <v>2556494.2962510777</v>
      </c>
      <c r="AG140" s="219">
        <f>SUM(AE140:AF140)</f>
        <v>18311671.81753042</v>
      </c>
      <c r="AH140" s="222">
        <v>-1890599</v>
      </c>
      <c r="AI140" s="248">
        <f>SUM(AG140:AH140)</f>
        <v>16421072.81753042</v>
      </c>
      <c r="AJ140" s="223">
        <f>AI140/Z140</f>
        <v>809.27863671235616</v>
      </c>
    </row>
    <row r="141" spans="1:36">
      <c r="A141" s="215">
        <v>425</v>
      </c>
      <c r="B141" s="216" t="s">
        <v>172</v>
      </c>
      <c r="C141" s="221">
        <v>10258</v>
      </c>
      <c r="D141" s="249">
        <f>F141-E141</f>
        <v>16441413.883792002</v>
      </c>
      <c r="E141" s="250">
        <v>-2678732.8835447505</v>
      </c>
      <c r="F141" s="221">
        <v>13762681.000247251</v>
      </c>
      <c r="G141" s="221">
        <v>5142157.3466271069</v>
      </c>
      <c r="H141" s="88">
        <f>SUM(F141:G141)</f>
        <v>18904838.346874356</v>
      </c>
      <c r="I141" s="221">
        <v>1152653.9221954255</v>
      </c>
      <c r="J141" s="219">
        <f>H141+I141</f>
        <v>20057492.269069783</v>
      </c>
      <c r="K141" s="222">
        <v>1061485</v>
      </c>
      <c r="L141" s="248">
        <f>J141+K141</f>
        <v>21118977.269069783</v>
      </c>
      <c r="M141" s="219">
        <v>-12824.969810000068</v>
      </c>
      <c r="N141" s="219">
        <f>SUM(L141:M141)</f>
        <v>21106152.299259782</v>
      </c>
      <c r="O141" s="248">
        <f>L141/C141</f>
        <v>2058.7811726525429</v>
      </c>
      <c r="P141" s="219">
        <f>N141/C141</f>
        <v>2057.530931883387</v>
      </c>
      <c r="Q141" s="251">
        <v>17</v>
      </c>
      <c r="R141" s="251">
        <v>17</v>
      </c>
      <c r="S141" s="152"/>
      <c r="T141" s="270">
        <f>L141-AI141</f>
        <v>408719.40164556727</v>
      </c>
      <c r="U141" s="271">
        <f>T141/AI141</f>
        <v>1.9735118908801915E-2</v>
      </c>
      <c r="V141" s="272">
        <f>O141-AJ141</f>
        <v>31.940512305682887</v>
      </c>
      <c r="W141" s="198"/>
      <c r="X141" s="215">
        <v>425</v>
      </c>
      <c r="Y141" s="216" t="s">
        <v>172</v>
      </c>
      <c r="Z141" s="217">
        <v>10218</v>
      </c>
      <c r="AA141" s="250">
        <f>AC141-AB141</f>
        <v>16294600.213776102</v>
      </c>
      <c r="AB141" s="250">
        <v>-3317428.1738804257</v>
      </c>
      <c r="AC141" s="88">
        <v>12977172.039895676</v>
      </c>
      <c r="AD141" s="221">
        <v>5636773</v>
      </c>
      <c r="AE141" s="227">
        <f>SUM(AC141:AD141)</f>
        <v>18613945.039895676</v>
      </c>
      <c r="AF141" s="217">
        <v>1174532.8275285389</v>
      </c>
      <c r="AG141" s="219">
        <f>SUM(AE141:AF141)</f>
        <v>19788477.867424216</v>
      </c>
      <c r="AH141" s="222">
        <v>921780</v>
      </c>
      <c r="AI141" s="248">
        <f>SUM(AG141:AH141)</f>
        <v>20710257.867424216</v>
      </c>
      <c r="AJ141" s="223">
        <f>AI141/Z141</f>
        <v>2026.84066034686</v>
      </c>
    </row>
    <row r="142" spans="1:36">
      <c r="A142" s="215">
        <v>426</v>
      </c>
      <c r="B142" s="216" t="s">
        <v>173</v>
      </c>
      <c r="C142" s="221">
        <v>11962</v>
      </c>
      <c r="D142" s="249">
        <f>F142-E142</f>
        <v>5463526.2503208499</v>
      </c>
      <c r="E142" s="250">
        <v>-3474550.6677396335</v>
      </c>
      <c r="F142" s="221">
        <v>1988975.5825812165</v>
      </c>
      <c r="G142" s="221">
        <v>5975700.0152636115</v>
      </c>
      <c r="H142" s="88">
        <f>SUM(F142:G142)</f>
        <v>7964675.5978448279</v>
      </c>
      <c r="I142" s="221">
        <v>2072703.9688236376</v>
      </c>
      <c r="J142" s="219">
        <f>H142+I142</f>
        <v>10037379.566668466</v>
      </c>
      <c r="K142" s="222">
        <v>-2125589</v>
      </c>
      <c r="L142" s="248">
        <f>J142+K142</f>
        <v>7911790.5666684657</v>
      </c>
      <c r="M142" s="219">
        <v>-797818.09243999992</v>
      </c>
      <c r="N142" s="219">
        <f>SUM(L142:M142)</f>
        <v>7113972.4742284659</v>
      </c>
      <c r="O142" s="248">
        <f>L142/C142</f>
        <v>661.41034665344137</v>
      </c>
      <c r="P142" s="219">
        <f>N142/C142</f>
        <v>594.71430147370552</v>
      </c>
      <c r="Q142" s="251">
        <v>12</v>
      </c>
      <c r="R142" s="251">
        <v>12</v>
      </c>
      <c r="S142" s="152"/>
      <c r="T142" s="270">
        <f>L142-AI142</f>
        <v>-3085510.9409479313</v>
      </c>
      <c r="U142" s="271">
        <f>T142/AI142</f>
        <v>-0.28056982331629265</v>
      </c>
      <c r="V142" s="272">
        <f>O142-AJ142</f>
        <v>-256.63803030760687</v>
      </c>
      <c r="W142" s="198"/>
      <c r="X142" s="215">
        <v>426</v>
      </c>
      <c r="Y142" s="216" t="s">
        <v>173</v>
      </c>
      <c r="Z142" s="217">
        <v>11979</v>
      </c>
      <c r="AA142" s="250">
        <f>AC142-AB142</f>
        <v>5366830.904529525</v>
      </c>
      <c r="AB142" s="250">
        <v>-638001.48549040162</v>
      </c>
      <c r="AC142" s="88">
        <v>4728829.4190391237</v>
      </c>
      <c r="AD142" s="221">
        <v>6404507</v>
      </c>
      <c r="AE142" s="227">
        <f>SUM(AC142:AD142)</f>
        <v>11133336.419039123</v>
      </c>
      <c r="AF142" s="217">
        <v>2102356.0885772733</v>
      </c>
      <c r="AG142" s="219">
        <f>SUM(AE142:AF142)</f>
        <v>13235692.507616397</v>
      </c>
      <c r="AH142" s="222">
        <v>-2238391</v>
      </c>
      <c r="AI142" s="248">
        <f>SUM(AG142:AH142)</f>
        <v>10997301.507616397</v>
      </c>
      <c r="AJ142" s="223">
        <f>AI142/Z142</f>
        <v>918.04837696104823</v>
      </c>
    </row>
    <row r="143" spans="1:36">
      <c r="A143" s="215">
        <v>430</v>
      </c>
      <c r="B143" s="216" t="s">
        <v>174</v>
      </c>
      <c r="C143" s="221">
        <v>15392</v>
      </c>
      <c r="D143" s="249">
        <f>F143-E143</f>
        <v>1389960.1154226153</v>
      </c>
      <c r="E143" s="250">
        <v>840545.76566003414</v>
      </c>
      <c r="F143" s="221">
        <v>2230505.8810826493</v>
      </c>
      <c r="G143" s="221">
        <v>6096013.1881590029</v>
      </c>
      <c r="H143" s="88">
        <f>SUM(F143:G143)</f>
        <v>8326519.0692416523</v>
      </c>
      <c r="I143" s="221">
        <v>3262020.8470723964</v>
      </c>
      <c r="J143" s="219">
        <f>H143+I143</f>
        <v>11588539.916314049</v>
      </c>
      <c r="K143" s="222">
        <v>-1892640</v>
      </c>
      <c r="L143" s="248">
        <f>J143+K143</f>
        <v>9695899.9163140487</v>
      </c>
      <c r="M143" s="219">
        <v>50341.592199999839</v>
      </c>
      <c r="N143" s="219">
        <f>SUM(L143:M143)</f>
        <v>9746241.5085140485</v>
      </c>
      <c r="O143" s="248">
        <f>L143/C143</f>
        <v>629.93112761915597</v>
      </c>
      <c r="P143" s="219">
        <f>N143/C143</f>
        <v>633.2017612080333</v>
      </c>
      <c r="Q143" s="251">
        <v>2</v>
      </c>
      <c r="R143" s="251">
        <v>2</v>
      </c>
      <c r="S143" s="152"/>
      <c r="T143" s="270">
        <f>L143-AI143</f>
        <v>-628460.14344648272</v>
      </c>
      <c r="U143" s="271">
        <f>T143/AI143</f>
        <v>-6.0871583304801899E-2</v>
      </c>
      <c r="V143" s="272">
        <f>O143-AJ143</f>
        <v>-30.701074822649161</v>
      </c>
      <c r="W143" s="198"/>
      <c r="X143" s="215">
        <v>430</v>
      </c>
      <c r="Y143" s="216" t="s">
        <v>174</v>
      </c>
      <c r="Z143" s="217">
        <v>15628</v>
      </c>
      <c r="AA143" s="250">
        <f>AC143-AB143</f>
        <v>1806655.8726013803</v>
      </c>
      <c r="AB143" s="250">
        <v>771039.02213236573</v>
      </c>
      <c r="AC143" s="88">
        <v>2577694.8947337461</v>
      </c>
      <c r="AD143" s="221">
        <v>6287059</v>
      </c>
      <c r="AE143" s="227">
        <f>SUM(AC143:AD143)</f>
        <v>8864753.8947337456</v>
      </c>
      <c r="AF143" s="217">
        <v>3269412.1650267853</v>
      </c>
      <c r="AG143" s="219">
        <f>SUM(AE143:AF143)</f>
        <v>12134166.059760531</v>
      </c>
      <c r="AH143" s="222">
        <v>-1809806</v>
      </c>
      <c r="AI143" s="248">
        <f>SUM(AG143:AH143)</f>
        <v>10324360.059760531</v>
      </c>
      <c r="AJ143" s="223">
        <f>AI143/Z143</f>
        <v>660.63220244180513</v>
      </c>
    </row>
    <row r="144" spans="1:36">
      <c r="A144" s="215">
        <v>433</v>
      </c>
      <c r="B144" s="216" t="s">
        <v>175</v>
      </c>
      <c r="C144" s="221">
        <v>7749</v>
      </c>
      <c r="D144" s="249">
        <f>F144-E144</f>
        <v>2467640.7242775885</v>
      </c>
      <c r="E144" s="250">
        <v>-356616.32765760046</v>
      </c>
      <c r="F144" s="221">
        <v>2111024.3966199881</v>
      </c>
      <c r="G144" s="221">
        <v>2289313.0917410306</v>
      </c>
      <c r="H144" s="88">
        <f>SUM(F144:G144)</f>
        <v>4400337.4883610187</v>
      </c>
      <c r="I144" s="221">
        <v>1403191.154405253</v>
      </c>
      <c r="J144" s="219">
        <f>H144+I144</f>
        <v>5803528.6427662717</v>
      </c>
      <c r="K144" s="222">
        <v>-987286</v>
      </c>
      <c r="L144" s="248">
        <f>J144+K144</f>
        <v>4816242.6427662717</v>
      </c>
      <c r="M144" s="219">
        <v>7959.4565000000875</v>
      </c>
      <c r="N144" s="219">
        <f>SUM(L144:M144)</f>
        <v>4824202.099266272</v>
      </c>
      <c r="O144" s="248">
        <f>L144/C144</f>
        <v>621.5308611132109</v>
      </c>
      <c r="P144" s="219">
        <f>N144/C144</f>
        <v>622.55802029504093</v>
      </c>
      <c r="Q144" s="251">
        <v>5</v>
      </c>
      <c r="R144" s="251">
        <v>5</v>
      </c>
      <c r="S144" s="152"/>
      <c r="T144" s="270">
        <f>L144-AI144</f>
        <v>-1492328.9961603936</v>
      </c>
      <c r="U144" s="271">
        <f>T144/AI144</f>
        <v>-0.23655576596008937</v>
      </c>
      <c r="V144" s="272">
        <f>O144-AJ144</f>
        <v>-187.36407912613583</v>
      </c>
      <c r="W144" s="198"/>
      <c r="X144" s="215">
        <v>433</v>
      </c>
      <c r="Y144" s="216" t="s">
        <v>175</v>
      </c>
      <c r="Z144" s="217">
        <v>7799</v>
      </c>
      <c r="AA144" s="250">
        <f>AC144-AB144</f>
        <v>2310547.720242355</v>
      </c>
      <c r="AB144" s="250">
        <v>1091755.7690411778</v>
      </c>
      <c r="AC144" s="88">
        <v>3402303.4892835328</v>
      </c>
      <c r="AD144" s="221">
        <v>2334460</v>
      </c>
      <c r="AE144" s="227">
        <f>SUM(AC144:AD144)</f>
        <v>5736763.4892835328</v>
      </c>
      <c r="AF144" s="217">
        <v>1451098.1496431325</v>
      </c>
      <c r="AG144" s="219">
        <f>SUM(AE144:AF144)</f>
        <v>7187861.6389266653</v>
      </c>
      <c r="AH144" s="222">
        <v>-879290</v>
      </c>
      <c r="AI144" s="248">
        <f>SUM(AG144:AH144)</f>
        <v>6308571.6389266653</v>
      </c>
      <c r="AJ144" s="223">
        <f>AI144/Z144</f>
        <v>808.89494023934674</v>
      </c>
    </row>
    <row r="145" spans="1:36">
      <c r="A145" s="215">
        <v>434</v>
      </c>
      <c r="B145" s="216" t="s">
        <v>176</v>
      </c>
      <c r="C145" s="221">
        <v>14568</v>
      </c>
      <c r="D145" s="249">
        <f>F145-E145</f>
        <v>3420719.3466625707</v>
      </c>
      <c r="E145" s="250">
        <v>2597947.1242659735</v>
      </c>
      <c r="F145" s="221">
        <v>6018666.4709285442</v>
      </c>
      <c r="G145" s="221">
        <v>884375.8336557555</v>
      </c>
      <c r="H145" s="88">
        <f>SUM(F145:G145)</f>
        <v>6903042.3045843001</v>
      </c>
      <c r="I145" s="221">
        <v>2582080.7873557578</v>
      </c>
      <c r="J145" s="219">
        <f>H145+I145</f>
        <v>9485123.0919400584</v>
      </c>
      <c r="K145" s="222">
        <v>-689998</v>
      </c>
      <c r="L145" s="248">
        <f>J145+K145</f>
        <v>8795125.0919400584</v>
      </c>
      <c r="M145" s="219">
        <v>958082.14310000022</v>
      </c>
      <c r="N145" s="219">
        <f>SUM(L145:M145)</f>
        <v>9753207.2350400593</v>
      </c>
      <c r="O145" s="248">
        <f>L145/C145</f>
        <v>603.7290700123599</v>
      </c>
      <c r="P145" s="219">
        <f>N145/C145</f>
        <v>669.49527972542967</v>
      </c>
      <c r="Q145" s="251">
        <v>1</v>
      </c>
      <c r="R145" s="252">
        <v>34</v>
      </c>
      <c r="S145" s="199"/>
      <c r="T145" s="270">
        <f>L145-AI145</f>
        <v>-2324270.6058414858</v>
      </c>
      <c r="U145" s="271">
        <f>T145/AI145</f>
        <v>-0.20902850020034869</v>
      </c>
      <c r="V145" s="272">
        <f>O145-AJ145</f>
        <v>-155.63688626583064</v>
      </c>
      <c r="W145" s="198"/>
      <c r="X145" s="215">
        <v>434</v>
      </c>
      <c r="Y145" s="216" t="s">
        <v>176</v>
      </c>
      <c r="Z145" s="217">
        <v>14643</v>
      </c>
      <c r="AA145" s="250">
        <f>AC145-AB145</f>
        <v>3912303.9085114067</v>
      </c>
      <c r="AB145" s="250">
        <v>3672702.2447124654</v>
      </c>
      <c r="AC145" s="88">
        <v>7585006.1532238722</v>
      </c>
      <c r="AD145" s="221">
        <v>1902749</v>
      </c>
      <c r="AE145" s="227">
        <f>SUM(AC145:AD145)</f>
        <v>9487755.1532238722</v>
      </c>
      <c r="AF145" s="217">
        <v>2636959.544557672</v>
      </c>
      <c r="AG145" s="219">
        <f>SUM(AE145:AF145)</f>
        <v>12124714.697781544</v>
      </c>
      <c r="AH145" s="222">
        <v>-1005319</v>
      </c>
      <c r="AI145" s="248">
        <f>SUM(AG145:AH145)</f>
        <v>11119395.697781544</v>
      </c>
      <c r="AJ145" s="223">
        <f>AI145/Z145</f>
        <v>759.36595627819054</v>
      </c>
    </row>
    <row r="146" spans="1:36">
      <c r="A146" s="215">
        <v>435</v>
      </c>
      <c r="B146" s="216" t="s">
        <v>177</v>
      </c>
      <c r="C146" s="221">
        <v>692</v>
      </c>
      <c r="D146" s="249">
        <f>F146-E146</f>
        <v>56493.524036337854</v>
      </c>
      <c r="E146" s="250">
        <v>746539.15717634605</v>
      </c>
      <c r="F146" s="221">
        <v>803032.68121268391</v>
      </c>
      <c r="G146" s="221">
        <v>51482.053425145852</v>
      </c>
      <c r="H146" s="88">
        <f>SUM(F146:G146)</f>
        <v>854514.73463782971</v>
      </c>
      <c r="I146" s="221">
        <v>149774.89296295712</v>
      </c>
      <c r="J146" s="219">
        <f>H146+I146</f>
        <v>1004289.6276007869</v>
      </c>
      <c r="K146" s="222">
        <v>-197621</v>
      </c>
      <c r="L146" s="248">
        <f>J146+K146</f>
        <v>806668.62760078686</v>
      </c>
      <c r="M146" s="219">
        <v>-62966.393500000006</v>
      </c>
      <c r="N146" s="219">
        <f>SUM(L146:M146)</f>
        <v>743702.23410078685</v>
      </c>
      <c r="O146" s="248">
        <f>L146/C146</f>
        <v>1165.706109249692</v>
      </c>
      <c r="P146" s="219">
        <f>N146/C146</f>
        <v>1074.7142111283047</v>
      </c>
      <c r="Q146" s="251">
        <v>13</v>
      </c>
      <c r="R146" s="251">
        <v>13</v>
      </c>
      <c r="S146" s="152"/>
      <c r="T146" s="270">
        <f>L146-AI146</f>
        <v>129248.43085455266</v>
      </c>
      <c r="U146" s="271">
        <f>T146/AI146</f>
        <v>0.19079506556691861</v>
      </c>
      <c r="V146" s="272">
        <f>O146-AJ146</f>
        <v>202.09274261208998</v>
      </c>
      <c r="W146" s="198"/>
      <c r="X146" s="215">
        <v>435</v>
      </c>
      <c r="Y146" s="216" t="s">
        <v>177</v>
      </c>
      <c r="Z146" s="217">
        <v>703</v>
      </c>
      <c r="AA146" s="250">
        <f>AC146-AB146</f>
        <v>89459.044869526173</v>
      </c>
      <c r="AB146" s="250">
        <v>624300.60938943003</v>
      </c>
      <c r="AC146" s="88">
        <v>713759.6542589562</v>
      </c>
      <c r="AD146" s="221">
        <v>2067</v>
      </c>
      <c r="AE146" s="227">
        <f>SUM(AC146:AD146)</f>
        <v>715826.6542589562</v>
      </c>
      <c r="AF146" s="217">
        <v>151925.542487278</v>
      </c>
      <c r="AG146" s="219">
        <f>SUM(AE146:AF146)</f>
        <v>867752.1967462342</v>
      </c>
      <c r="AH146" s="222">
        <v>-190332</v>
      </c>
      <c r="AI146" s="248">
        <f>SUM(AG146:AH146)</f>
        <v>677420.1967462342</v>
      </c>
      <c r="AJ146" s="223">
        <f>AI146/Z146</f>
        <v>963.61336663760198</v>
      </c>
    </row>
    <row r="147" spans="1:36">
      <c r="A147" s="215">
        <v>436</v>
      </c>
      <c r="B147" s="216" t="s">
        <v>178</v>
      </c>
      <c r="C147" s="221">
        <v>1988</v>
      </c>
      <c r="D147" s="249">
        <f>F147-E147</f>
        <v>2292197.2901569325</v>
      </c>
      <c r="E147" s="250">
        <v>-402866.54432506021</v>
      </c>
      <c r="F147" s="221">
        <v>1889330.7458318723</v>
      </c>
      <c r="G147" s="221">
        <v>1370357.932213129</v>
      </c>
      <c r="H147" s="88">
        <f>SUM(F147:G147)</f>
        <v>3259688.6780450013</v>
      </c>
      <c r="I147" s="221">
        <v>322752.50759831484</v>
      </c>
      <c r="J147" s="219">
        <f>H147+I147</f>
        <v>3582441.1856433162</v>
      </c>
      <c r="K147" s="222">
        <v>-333862</v>
      </c>
      <c r="L147" s="248">
        <f>J147+K147</f>
        <v>3248579.1856433162</v>
      </c>
      <c r="M147" s="219">
        <v>-11300.852099999996</v>
      </c>
      <c r="N147" s="219">
        <f>SUM(L147:M147)</f>
        <v>3237278.3335433165</v>
      </c>
      <c r="O147" s="248">
        <f>L147/C147</f>
        <v>1634.0941577682677</v>
      </c>
      <c r="P147" s="219">
        <f>N147/C147</f>
        <v>1628.4096245187709</v>
      </c>
      <c r="Q147" s="251">
        <v>17</v>
      </c>
      <c r="R147" s="251">
        <v>17</v>
      </c>
      <c r="S147" s="152"/>
      <c r="T147" s="270">
        <f>L147-AI147</f>
        <v>-1067608.6626549</v>
      </c>
      <c r="U147" s="271">
        <f>T147/AI147</f>
        <v>-0.24734990694991091</v>
      </c>
      <c r="V147" s="272">
        <f>O147-AJ147</f>
        <v>-504.75016745384141</v>
      </c>
      <c r="W147" s="198"/>
      <c r="X147" s="215">
        <v>436</v>
      </c>
      <c r="Y147" s="216" t="s">
        <v>178</v>
      </c>
      <c r="Z147" s="217">
        <v>2018</v>
      </c>
      <c r="AA147" s="250">
        <f>AC147-AB147</f>
        <v>2464312.2356648413</v>
      </c>
      <c r="AB147" s="250">
        <v>424056.01459567453</v>
      </c>
      <c r="AC147" s="88">
        <v>2888368.2502605156</v>
      </c>
      <c r="AD147" s="221">
        <v>1491646</v>
      </c>
      <c r="AE147" s="227">
        <f>SUM(AC147:AD147)</f>
        <v>4380014.2502605151</v>
      </c>
      <c r="AF147" s="217">
        <v>323531.59803770063</v>
      </c>
      <c r="AG147" s="219">
        <f>SUM(AE147:AF147)</f>
        <v>4703545.8482982162</v>
      </c>
      <c r="AH147" s="222">
        <v>-387358</v>
      </c>
      <c r="AI147" s="248">
        <f>SUM(AG147:AH147)</f>
        <v>4316187.8482982162</v>
      </c>
      <c r="AJ147" s="223">
        <f>AI147/Z147</f>
        <v>2138.8443252221091</v>
      </c>
    </row>
    <row r="148" spans="1:36">
      <c r="A148" s="215">
        <v>440</v>
      </c>
      <c r="B148" s="216" t="s">
        <v>179</v>
      </c>
      <c r="C148" s="221">
        <v>5732</v>
      </c>
      <c r="D148" s="249">
        <f>F148-E148</f>
        <v>10541028.806476535</v>
      </c>
      <c r="E148" s="250">
        <v>-2570198.0903351265</v>
      </c>
      <c r="F148" s="221">
        <v>7970830.7161414083</v>
      </c>
      <c r="G148" s="221">
        <v>3109938.5714811538</v>
      </c>
      <c r="H148" s="88">
        <f>SUM(F148:G148)</f>
        <v>11080769.287622562</v>
      </c>
      <c r="I148" s="221">
        <v>758111.19354579132</v>
      </c>
      <c r="J148" s="219">
        <f>H148+I148</f>
        <v>11838880.481168352</v>
      </c>
      <c r="K148" s="222">
        <v>-1566560</v>
      </c>
      <c r="L148" s="248">
        <f>J148+K148</f>
        <v>10272320.481168352</v>
      </c>
      <c r="M148" s="219">
        <v>-67773.59</v>
      </c>
      <c r="N148" s="219">
        <f>SUM(L148:M148)</f>
        <v>10204546.891168352</v>
      </c>
      <c r="O148" s="248">
        <f>L148/C148</f>
        <v>1792.1005724299289</v>
      </c>
      <c r="P148" s="219">
        <f>N148/C148</f>
        <v>1780.2768477265095</v>
      </c>
      <c r="Q148" s="251">
        <v>15</v>
      </c>
      <c r="R148" s="251">
        <v>15</v>
      </c>
      <c r="S148" s="152"/>
      <c r="T148" s="270">
        <f>L148-AI148</f>
        <v>353756.29921390861</v>
      </c>
      <c r="U148" s="271">
        <f>T148/AI148</f>
        <v>3.5666079557918562E-2</v>
      </c>
      <c r="V148" s="272">
        <f>O148-AJ148</f>
        <v>27.85934476104876</v>
      </c>
      <c r="W148" s="198"/>
      <c r="X148" s="215">
        <v>440</v>
      </c>
      <c r="Y148" s="216" t="s">
        <v>179</v>
      </c>
      <c r="Z148" s="217">
        <v>5622</v>
      </c>
      <c r="AA148" s="250">
        <f>AC148-AB148</f>
        <v>10030157.09273799</v>
      </c>
      <c r="AB148" s="250">
        <v>-2708765.8289424423</v>
      </c>
      <c r="AC148" s="88">
        <v>7321391.2637955472</v>
      </c>
      <c r="AD148" s="221">
        <v>3227863</v>
      </c>
      <c r="AE148" s="227">
        <f>SUM(AC148:AD148)</f>
        <v>10549254.263795547</v>
      </c>
      <c r="AF148" s="217">
        <v>755028.91815889569</v>
      </c>
      <c r="AG148" s="219">
        <f>SUM(AE148:AF148)</f>
        <v>11304283.181954443</v>
      </c>
      <c r="AH148" s="222">
        <v>-1385719</v>
      </c>
      <c r="AI148" s="248">
        <f>SUM(AG148:AH148)</f>
        <v>9918564.1819544435</v>
      </c>
      <c r="AJ148" s="223">
        <f>AI148/Z148</f>
        <v>1764.2412276688801</v>
      </c>
    </row>
    <row r="149" spans="1:36">
      <c r="A149" s="215">
        <v>441</v>
      </c>
      <c r="B149" s="216" t="s">
        <v>180</v>
      </c>
      <c r="C149" s="221">
        <v>4421</v>
      </c>
      <c r="D149" s="249">
        <f>F149-E149</f>
        <v>407673.03530417616</v>
      </c>
      <c r="E149" s="250">
        <v>-1324177.5332491491</v>
      </c>
      <c r="F149" s="221">
        <v>-916504.49794497294</v>
      </c>
      <c r="G149" s="221">
        <v>1133238.7092830553</v>
      </c>
      <c r="H149" s="88">
        <f>SUM(F149:G149)</f>
        <v>216734.21133808233</v>
      </c>
      <c r="I149" s="221">
        <v>875665.43026136665</v>
      </c>
      <c r="J149" s="219">
        <f>H149+I149</f>
        <v>1092399.6415994489</v>
      </c>
      <c r="K149" s="222">
        <v>-306027</v>
      </c>
      <c r="L149" s="248">
        <f>J149+K149</f>
        <v>786372.64159944886</v>
      </c>
      <c r="M149" s="219">
        <v>-98460.841100000005</v>
      </c>
      <c r="N149" s="219">
        <f>SUM(L149:M149)</f>
        <v>687911.8004994489</v>
      </c>
      <c r="O149" s="248">
        <f>L149/C149</f>
        <v>177.87211979177764</v>
      </c>
      <c r="P149" s="219">
        <f>N149/C149</f>
        <v>155.60095012428158</v>
      </c>
      <c r="Q149" s="251">
        <v>9</v>
      </c>
      <c r="R149" s="251">
        <v>9</v>
      </c>
      <c r="S149" s="152"/>
      <c r="T149" s="270">
        <f>L149-AI149</f>
        <v>-3616.7582222295459</v>
      </c>
      <c r="U149" s="271">
        <f>T149/AI149</f>
        <v>-4.5782363953819436E-3</v>
      </c>
      <c r="V149" s="272">
        <f>O149-AJ149</f>
        <v>1.2592425680623762</v>
      </c>
      <c r="W149" s="198"/>
      <c r="X149" s="215">
        <v>441</v>
      </c>
      <c r="Y149" s="216" t="s">
        <v>180</v>
      </c>
      <c r="Z149" s="217">
        <v>4473</v>
      </c>
      <c r="AA149" s="250">
        <f>AC149-AB149</f>
        <v>298011.52691418654</v>
      </c>
      <c r="AB149" s="250">
        <v>-872558.80627542618</v>
      </c>
      <c r="AC149" s="88">
        <v>-574547.27936123963</v>
      </c>
      <c r="AD149" s="221">
        <v>823356</v>
      </c>
      <c r="AE149" s="227">
        <f>SUM(AC149:AD149)</f>
        <v>248808.72063876037</v>
      </c>
      <c r="AF149" s="217">
        <v>894431.67918291804</v>
      </c>
      <c r="AG149" s="219">
        <f>SUM(AE149:AF149)</f>
        <v>1143240.3998216784</v>
      </c>
      <c r="AH149" s="222">
        <v>-353251</v>
      </c>
      <c r="AI149" s="248">
        <f>SUM(AG149:AH149)</f>
        <v>789989.39982167841</v>
      </c>
      <c r="AJ149" s="223">
        <f>AI149/Z149</f>
        <v>176.61287722371526</v>
      </c>
    </row>
    <row r="150" spans="1:36">
      <c r="A150" s="215">
        <v>444</v>
      </c>
      <c r="B150" s="216" t="s">
        <v>181</v>
      </c>
      <c r="C150" s="221">
        <v>45811</v>
      </c>
      <c r="D150" s="249">
        <f>F150-E150</f>
        <v>12769834.160792703</v>
      </c>
      <c r="E150" s="250">
        <v>3491093.3468060419</v>
      </c>
      <c r="F150" s="221">
        <v>16260927.507598745</v>
      </c>
      <c r="G150" s="221">
        <v>6077122.0687223747</v>
      </c>
      <c r="H150" s="88">
        <f>SUM(F150:G150)</f>
        <v>22338049.576321118</v>
      </c>
      <c r="I150" s="221">
        <v>7023420.3214530004</v>
      </c>
      <c r="J150" s="219">
        <f>H150+I150</f>
        <v>29361469.897774119</v>
      </c>
      <c r="K150" s="222">
        <v>-875003</v>
      </c>
      <c r="L150" s="248">
        <f>J150+K150</f>
        <v>28486466.897774119</v>
      </c>
      <c r="M150" s="219">
        <v>2534576.2291300003</v>
      </c>
      <c r="N150" s="219">
        <f>SUM(L150:M150)</f>
        <v>31021043.126904119</v>
      </c>
      <c r="O150" s="248">
        <f>L150/C150</f>
        <v>621.82591294174154</v>
      </c>
      <c r="P150" s="219">
        <f>N150/C150</f>
        <v>677.15271718373572</v>
      </c>
      <c r="Q150" s="251">
        <v>1</v>
      </c>
      <c r="R150" s="252">
        <v>33</v>
      </c>
      <c r="S150" s="199"/>
      <c r="T150" s="270">
        <f>L150-AI150</f>
        <v>-4171084.8443287946</v>
      </c>
      <c r="U150" s="271">
        <f>T150/AI150</f>
        <v>-0.12772190877221609</v>
      </c>
      <c r="V150" s="272">
        <f>O150-AJ150</f>
        <v>-88.306115894105119</v>
      </c>
      <c r="W150" s="198"/>
      <c r="X150" s="215">
        <v>444</v>
      </c>
      <c r="Y150" s="216" t="s">
        <v>181</v>
      </c>
      <c r="Z150" s="217">
        <v>45988</v>
      </c>
      <c r="AA150" s="250">
        <f>AC150-AB150</f>
        <v>14152685.509857193</v>
      </c>
      <c r="AB150" s="250">
        <v>5700158.3160836808</v>
      </c>
      <c r="AC150" s="88">
        <v>19852843.825940873</v>
      </c>
      <c r="AD150" s="221">
        <v>6844569</v>
      </c>
      <c r="AE150" s="227">
        <f>SUM(AC150:AD150)</f>
        <v>26697412.825940873</v>
      </c>
      <c r="AF150" s="217">
        <v>7224175.9161620373</v>
      </c>
      <c r="AG150" s="219">
        <f>SUM(AE150:AF150)</f>
        <v>33921588.742102914</v>
      </c>
      <c r="AH150" s="222">
        <v>-1264037</v>
      </c>
      <c r="AI150" s="248">
        <f>SUM(AG150:AH150)</f>
        <v>32657551.742102914</v>
      </c>
      <c r="AJ150" s="223">
        <f>AI150/Z150</f>
        <v>710.13202883584665</v>
      </c>
    </row>
    <row r="151" spans="1:36">
      <c r="A151" s="215">
        <v>445</v>
      </c>
      <c r="B151" s="216" t="s">
        <v>182</v>
      </c>
      <c r="C151" s="221">
        <v>14991</v>
      </c>
      <c r="D151" s="249">
        <f>F151-E151</f>
        <v>11731264.505755689</v>
      </c>
      <c r="E151" s="250">
        <v>-6130838.0040188003</v>
      </c>
      <c r="F151" s="221">
        <v>5600426.5017368896</v>
      </c>
      <c r="G151" s="221">
        <v>295021.01184143737</v>
      </c>
      <c r="H151" s="88">
        <f>SUM(F151:G151)</f>
        <v>5895447.5135783274</v>
      </c>
      <c r="I151" s="221">
        <v>2358629.6294035884</v>
      </c>
      <c r="J151" s="219">
        <f>H151+I151</f>
        <v>8254077.1429819157</v>
      </c>
      <c r="K151" s="222">
        <v>82986</v>
      </c>
      <c r="L151" s="248">
        <f>J151+K151</f>
        <v>8337063.1429819157</v>
      </c>
      <c r="M151" s="219">
        <v>133387.88189999998</v>
      </c>
      <c r="N151" s="219">
        <f>SUM(L151:M151)</f>
        <v>8470451.0248819161</v>
      </c>
      <c r="O151" s="248">
        <f>L151/C151</f>
        <v>556.13789226748816</v>
      </c>
      <c r="P151" s="219">
        <f>N151/C151</f>
        <v>565.03575644599539</v>
      </c>
      <c r="Q151" s="251">
        <v>2</v>
      </c>
      <c r="R151" s="251">
        <v>2</v>
      </c>
      <c r="S151" s="152"/>
      <c r="T151" s="270">
        <f>L151-AI151</f>
        <v>-2380411.5595748452</v>
      </c>
      <c r="U151" s="271">
        <f>T151/AI151</f>
        <v>-0.22210563828128041</v>
      </c>
      <c r="V151" s="272">
        <f>O151-AJ151</f>
        <v>-154.28731670485445</v>
      </c>
      <c r="W151" s="198"/>
      <c r="X151" s="215">
        <v>445</v>
      </c>
      <c r="Y151" s="216" t="s">
        <v>182</v>
      </c>
      <c r="Z151" s="217">
        <v>15086</v>
      </c>
      <c r="AA151" s="250">
        <f>AC151-AB151</f>
        <v>11461681.245646782</v>
      </c>
      <c r="AB151" s="250">
        <v>-3621866.0435529281</v>
      </c>
      <c r="AC151" s="88">
        <v>7839815.2020938545</v>
      </c>
      <c r="AD151" s="221">
        <v>871155</v>
      </c>
      <c r="AE151" s="227">
        <f>SUM(AC151:AD151)</f>
        <v>8710970.2020938545</v>
      </c>
      <c r="AF151" s="217">
        <v>2386424.5004629069</v>
      </c>
      <c r="AG151" s="219">
        <f>SUM(AE151:AF151)</f>
        <v>11097394.702556761</v>
      </c>
      <c r="AH151" s="222">
        <v>-379920</v>
      </c>
      <c r="AI151" s="248">
        <f>SUM(AG151:AH151)</f>
        <v>10717474.702556761</v>
      </c>
      <c r="AJ151" s="223">
        <f>AI151/Z151</f>
        <v>710.4252089723426</v>
      </c>
    </row>
    <row r="152" spans="1:36">
      <c r="A152" s="215">
        <v>475</v>
      </c>
      <c r="B152" s="216" t="s">
        <v>183</v>
      </c>
      <c r="C152" s="221">
        <v>5479</v>
      </c>
      <c r="D152" s="249">
        <f>F152-E152</f>
        <v>5518578.2325538881</v>
      </c>
      <c r="E152" s="250">
        <v>-2656870.1482578027</v>
      </c>
      <c r="F152" s="221">
        <v>2861708.0842960859</v>
      </c>
      <c r="G152" s="221">
        <v>1760521.3545379383</v>
      </c>
      <c r="H152" s="88">
        <f>SUM(F152:G152)</f>
        <v>4622229.4388340246</v>
      </c>
      <c r="I152" s="221">
        <v>1089548.6860257196</v>
      </c>
      <c r="J152" s="219">
        <f>H152+I152</f>
        <v>5711778.1248597447</v>
      </c>
      <c r="K152" s="222">
        <v>-113454</v>
      </c>
      <c r="L152" s="248">
        <f>J152+K152</f>
        <v>5598324.1248597447</v>
      </c>
      <c r="M152" s="219">
        <v>766330.16730000009</v>
      </c>
      <c r="N152" s="219">
        <f>SUM(L152:M152)</f>
        <v>6364654.2921597445</v>
      </c>
      <c r="O152" s="248">
        <f>L152/C152</f>
        <v>1021.7784495089879</v>
      </c>
      <c r="P152" s="219">
        <f>N152/C152</f>
        <v>1161.6452440517876</v>
      </c>
      <c r="Q152" s="251">
        <v>15</v>
      </c>
      <c r="R152" s="251">
        <v>15</v>
      </c>
      <c r="S152" s="152"/>
      <c r="T152" s="270">
        <f>L152-AI152</f>
        <v>-37637.174505225383</v>
      </c>
      <c r="U152" s="271">
        <f>T152/AI152</f>
        <v>-6.6780399129898454E-3</v>
      </c>
      <c r="V152" s="272">
        <f>O152-AJ152</f>
        <v>-5.3695911990437253</v>
      </c>
      <c r="W152" s="198"/>
      <c r="X152" s="215">
        <v>475</v>
      </c>
      <c r="Y152" s="216" t="s">
        <v>183</v>
      </c>
      <c r="Z152" s="217">
        <v>5487</v>
      </c>
      <c r="AA152" s="250">
        <f>AC152-AB152</f>
        <v>5016080.5012192242</v>
      </c>
      <c r="AB152" s="250">
        <v>-2163587.8956534779</v>
      </c>
      <c r="AC152" s="88">
        <v>2852492.6055657458</v>
      </c>
      <c r="AD152" s="221">
        <v>1865512</v>
      </c>
      <c r="AE152" s="227">
        <f>SUM(AC152:AD152)</f>
        <v>4718004.6055657454</v>
      </c>
      <c r="AF152" s="217">
        <v>1105585.6937992244</v>
      </c>
      <c r="AG152" s="219">
        <f>SUM(AE152:AF152)</f>
        <v>5823590.2993649701</v>
      </c>
      <c r="AH152" s="222">
        <v>-187629</v>
      </c>
      <c r="AI152" s="248">
        <f>SUM(AG152:AH152)</f>
        <v>5635961.2993649701</v>
      </c>
      <c r="AJ152" s="223">
        <f>AI152/Z152</f>
        <v>1027.1480407080317</v>
      </c>
    </row>
    <row r="153" spans="1:36">
      <c r="A153" s="215">
        <v>480</v>
      </c>
      <c r="B153" s="216" t="s">
        <v>184</v>
      </c>
      <c r="C153" s="221">
        <v>1978</v>
      </c>
      <c r="D153" s="249">
        <f>F153-E153</f>
        <v>702650.36635686213</v>
      </c>
      <c r="E153" s="250">
        <v>-2227.6086776758602</v>
      </c>
      <c r="F153" s="221">
        <v>700422.7576791863</v>
      </c>
      <c r="G153" s="221">
        <v>1045553.516954615</v>
      </c>
      <c r="H153" s="88">
        <f>SUM(F153:G153)</f>
        <v>1745976.2746338013</v>
      </c>
      <c r="I153" s="221">
        <v>425028.68870546325</v>
      </c>
      <c r="J153" s="219">
        <f>H153+I153</f>
        <v>2171004.9633392645</v>
      </c>
      <c r="K153" s="222">
        <v>-503425</v>
      </c>
      <c r="L153" s="248">
        <f>J153+K153</f>
        <v>1667579.9633392645</v>
      </c>
      <c r="M153" s="219">
        <v>-836925.03000000014</v>
      </c>
      <c r="N153" s="219">
        <f>SUM(L153:M153)</f>
        <v>830654.93333926436</v>
      </c>
      <c r="O153" s="248">
        <f>L153/C153</f>
        <v>843.06368217354122</v>
      </c>
      <c r="P153" s="219">
        <f>N153/C153</f>
        <v>419.9468823757656</v>
      </c>
      <c r="Q153" s="251">
        <v>2</v>
      </c>
      <c r="R153" s="251">
        <v>2</v>
      </c>
      <c r="S153" s="152"/>
      <c r="T153" s="270">
        <f>L153-AI153</f>
        <v>-99172.204338578507</v>
      </c>
      <c r="U153" s="271">
        <f>T153/AI153</f>
        <v>-5.613249336998237E-2</v>
      </c>
      <c r="V153" s="272">
        <f>O153-AJ153</f>
        <v>-44.751477463565834</v>
      </c>
      <c r="W153" s="198"/>
      <c r="X153" s="215">
        <v>480</v>
      </c>
      <c r="Y153" s="216" t="s">
        <v>184</v>
      </c>
      <c r="Z153" s="217">
        <v>1990</v>
      </c>
      <c r="AA153" s="250">
        <f>AC153-AB153</f>
        <v>499063.46146945172</v>
      </c>
      <c r="AB153" s="250">
        <v>336648.52460264397</v>
      </c>
      <c r="AC153" s="88">
        <v>835711.98607209569</v>
      </c>
      <c r="AD153" s="221">
        <v>966329</v>
      </c>
      <c r="AE153" s="227">
        <f>SUM(AC153:AD153)</f>
        <v>1802040.9860720956</v>
      </c>
      <c r="AF153" s="217">
        <v>434726.18160574726</v>
      </c>
      <c r="AG153" s="219">
        <f>SUM(AE153:AF153)</f>
        <v>2236767.167677843</v>
      </c>
      <c r="AH153" s="222">
        <v>-470015</v>
      </c>
      <c r="AI153" s="248">
        <f>SUM(AG153:AH153)</f>
        <v>1766752.167677843</v>
      </c>
      <c r="AJ153" s="223">
        <f>AI153/Z153</f>
        <v>887.81515963710706</v>
      </c>
    </row>
    <row r="154" spans="1:36">
      <c r="A154" s="215">
        <v>481</v>
      </c>
      <c r="B154" s="216" t="s">
        <v>185</v>
      </c>
      <c r="C154" s="221">
        <v>9642</v>
      </c>
      <c r="D154" s="249">
        <f>F154-E154</f>
        <v>5426697.257558845</v>
      </c>
      <c r="E154" s="250">
        <v>-205796.6402774512</v>
      </c>
      <c r="F154" s="221">
        <v>5220900.6172813941</v>
      </c>
      <c r="G154" s="221">
        <v>954728.97615719913</v>
      </c>
      <c r="H154" s="88">
        <f>SUM(F154:G154)</f>
        <v>6175629.5934385937</v>
      </c>
      <c r="I154" s="221">
        <v>1209835.8994331209</v>
      </c>
      <c r="J154" s="219">
        <f>H154+I154</f>
        <v>7385465.4928717148</v>
      </c>
      <c r="K154" s="222">
        <v>-2211780</v>
      </c>
      <c r="L154" s="248">
        <f>J154+K154</f>
        <v>5173685.4928717148</v>
      </c>
      <c r="M154" s="219">
        <v>-241920.19369999995</v>
      </c>
      <c r="N154" s="219">
        <f>SUM(L154:M154)</f>
        <v>4931765.299171715</v>
      </c>
      <c r="O154" s="248">
        <f>L154/C154</f>
        <v>536.57804323498385</v>
      </c>
      <c r="P154" s="219">
        <f>N154/C154</f>
        <v>511.48779290310256</v>
      </c>
      <c r="Q154" s="251">
        <v>2</v>
      </c>
      <c r="R154" s="251">
        <v>2</v>
      </c>
      <c r="S154" s="152"/>
      <c r="T154" s="270">
        <f>L154-AI154</f>
        <v>-1089169.1415458452</v>
      </c>
      <c r="U154" s="271">
        <f>T154/AI154</f>
        <v>-0.1739093760152613</v>
      </c>
      <c r="V154" s="272">
        <f>O154-AJ154</f>
        <v>-114.98819005856171</v>
      </c>
      <c r="W154" s="198"/>
      <c r="X154" s="215">
        <v>481</v>
      </c>
      <c r="Y154" s="216" t="s">
        <v>185</v>
      </c>
      <c r="Z154" s="217">
        <v>9612</v>
      </c>
      <c r="AA154" s="250">
        <f>AC154-AB154</f>
        <v>5686184.9507032651</v>
      </c>
      <c r="AB154" s="250">
        <v>212054.97339193182</v>
      </c>
      <c r="AC154" s="88">
        <v>5898239.9240951966</v>
      </c>
      <c r="AD154" s="221">
        <v>1142910</v>
      </c>
      <c r="AE154" s="227">
        <f>SUM(AC154:AD154)</f>
        <v>7041149.9240951966</v>
      </c>
      <c r="AF154" s="217">
        <v>1262495.7103223633</v>
      </c>
      <c r="AG154" s="219">
        <f>SUM(AE154:AF154)</f>
        <v>8303645.63441756</v>
      </c>
      <c r="AH154" s="222">
        <v>-2040791</v>
      </c>
      <c r="AI154" s="248">
        <f>SUM(AG154:AH154)</f>
        <v>6262854.63441756</v>
      </c>
      <c r="AJ154" s="223">
        <f>AI154/Z154</f>
        <v>651.56623329354557</v>
      </c>
    </row>
    <row r="155" spans="1:36">
      <c r="A155" s="215">
        <v>483</v>
      </c>
      <c r="B155" s="216" t="s">
        <v>186</v>
      </c>
      <c r="C155" s="221">
        <v>1067</v>
      </c>
      <c r="D155" s="249">
        <f>F155-E155</f>
        <v>1128640.0275270126</v>
      </c>
      <c r="E155" s="250">
        <v>-547106.81663650833</v>
      </c>
      <c r="F155" s="221">
        <v>581533.2108905043</v>
      </c>
      <c r="G155" s="221">
        <v>954351.17404241033</v>
      </c>
      <c r="H155" s="88">
        <f>SUM(F155:G155)</f>
        <v>1535884.3849329147</v>
      </c>
      <c r="I155" s="221">
        <v>239935.47596454332</v>
      </c>
      <c r="J155" s="219">
        <f>H155+I155</f>
        <v>1775819.8608974582</v>
      </c>
      <c r="K155" s="222">
        <v>-215562</v>
      </c>
      <c r="L155" s="248">
        <f>J155+K155</f>
        <v>1560257.8608974582</v>
      </c>
      <c r="M155" s="219">
        <v>61547.876499999998</v>
      </c>
      <c r="N155" s="219">
        <f>SUM(L155:M155)</f>
        <v>1621805.7373974582</v>
      </c>
      <c r="O155" s="248">
        <f>L155/C155</f>
        <v>1462.2847805974304</v>
      </c>
      <c r="P155" s="219">
        <f>N155/C155</f>
        <v>1519.967888844853</v>
      </c>
      <c r="Q155" s="251">
        <v>17</v>
      </c>
      <c r="R155" s="251">
        <v>17</v>
      </c>
      <c r="S155" s="152"/>
      <c r="T155" s="270">
        <f>L155-AI155</f>
        <v>-380097.63302302314</v>
      </c>
      <c r="U155" s="271">
        <f>T155/AI155</f>
        <v>-0.19589071910479519</v>
      </c>
      <c r="V155" s="272">
        <f>O155-AJ155</f>
        <v>-341.01958178219911</v>
      </c>
      <c r="W155" s="198"/>
      <c r="X155" s="215">
        <v>483</v>
      </c>
      <c r="Y155" s="216" t="s">
        <v>186</v>
      </c>
      <c r="Z155" s="217">
        <v>1076</v>
      </c>
      <c r="AA155" s="250">
        <f>AC155-AB155</f>
        <v>1230281.054457902</v>
      </c>
      <c r="AB155" s="250">
        <v>-280395.57600304869</v>
      </c>
      <c r="AC155" s="88">
        <v>949885.47845485318</v>
      </c>
      <c r="AD155" s="221">
        <v>956844</v>
      </c>
      <c r="AE155" s="227">
        <f>SUM(AC155:AD155)</f>
        <v>1906729.4784548532</v>
      </c>
      <c r="AF155" s="217">
        <v>241773.01546562792</v>
      </c>
      <c r="AG155" s="219">
        <f>SUM(AE155:AF155)</f>
        <v>2148502.4939204813</v>
      </c>
      <c r="AH155" s="222">
        <v>-208147</v>
      </c>
      <c r="AI155" s="248">
        <f>SUM(AG155:AH155)</f>
        <v>1940355.4939204813</v>
      </c>
      <c r="AJ155" s="223">
        <f>AI155/Z155</f>
        <v>1803.3043623796295</v>
      </c>
    </row>
    <row r="156" spans="1:36">
      <c r="A156" s="215">
        <v>484</v>
      </c>
      <c r="B156" s="216" t="s">
        <v>187</v>
      </c>
      <c r="C156" s="221">
        <v>2967</v>
      </c>
      <c r="D156" s="249">
        <f>F156-E156</f>
        <v>763175.65741069219</v>
      </c>
      <c r="E156" s="250">
        <v>-468116.59241674765</v>
      </c>
      <c r="F156" s="221">
        <v>295059.0649939446</v>
      </c>
      <c r="G156" s="221">
        <v>1072995.1742732907</v>
      </c>
      <c r="H156" s="88">
        <f>SUM(F156:G156)</f>
        <v>1368054.2392672352</v>
      </c>
      <c r="I156" s="221">
        <v>603634.27597390395</v>
      </c>
      <c r="J156" s="219">
        <f>H156+I156</f>
        <v>1971688.5152411391</v>
      </c>
      <c r="K156" s="222">
        <v>472297</v>
      </c>
      <c r="L156" s="248">
        <f>J156+K156</f>
        <v>2443985.5152411391</v>
      </c>
      <c r="M156" s="219">
        <v>135704.79300000001</v>
      </c>
      <c r="N156" s="219">
        <f>SUM(L156:M156)</f>
        <v>2579690.3082411392</v>
      </c>
      <c r="O156" s="248">
        <f>L156/C156</f>
        <v>823.72278909374427</v>
      </c>
      <c r="P156" s="219">
        <f>N156/C156</f>
        <v>869.46083863873923</v>
      </c>
      <c r="Q156" s="251">
        <v>4</v>
      </c>
      <c r="R156" s="251">
        <v>4</v>
      </c>
      <c r="S156" s="152"/>
      <c r="T156" s="270">
        <f>L156-AI156</f>
        <v>970216.08714607521</v>
      </c>
      <c r="U156" s="271">
        <f>T156/AI156</f>
        <v>0.65832284796417451</v>
      </c>
      <c r="V156" s="272">
        <f>O156-AJ156</f>
        <v>341.31053767146477</v>
      </c>
      <c r="W156" s="198"/>
      <c r="X156" s="215">
        <v>484</v>
      </c>
      <c r="Y156" s="216" t="s">
        <v>187</v>
      </c>
      <c r="Z156" s="217">
        <v>3055</v>
      </c>
      <c r="AA156" s="250">
        <f>AC156-AB156</f>
        <v>829861.48893627536</v>
      </c>
      <c r="AB156" s="250">
        <v>-216088.5317250177</v>
      </c>
      <c r="AC156" s="88">
        <v>613772.95721125766</v>
      </c>
      <c r="AD156" s="221">
        <v>-23653</v>
      </c>
      <c r="AE156" s="227">
        <f>SUM(AC156:AD156)</f>
        <v>590119.95721125766</v>
      </c>
      <c r="AF156" s="217">
        <v>607771.47088380624</v>
      </c>
      <c r="AG156" s="219">
        <f>SUM(AE156:AF156)</f>
        <v>1197891.4280950639</v>
      </c>
      <c r="AH156" s="222">
        <v>275878</v>
      </c>
      <c r="AI156" s="248">
        <f>SUM(AG156:AH156)</f>
        <v>1473769.4280950639</v>
      </c>
      <c r="AJ156" s="223">
        <f>AI156/Z156</f>
        <v>482.4122514222795</v>
      </c>
    </row>
    <row r="157" spans="1:36">
      <c r="A157" s="215">
        <v>489</v>
      </c>
      <c r="B157" s="216" t="s">
        <v>188</v>
      </c>
      <c r="C157" s="221">
        <v>1791</v>
      </c>
      <c r="D157" s="249">
        <f>F157-E157</f>
        <v>112808.63568925217</v>
      </c>
      <c r="E157" s="250">
        <v>863543.92689548444</v>
      </c>
      <c r="F157" s="221">
        <v>976352.56258473662</v>
      </c>
      <c r="G157" s="221">
        <v>857723.72717211826</v>
      </c>
      <c r="H157" s="88">
        <f>SUM(F157:G157)</f>
        <v>1834076.289756855</v>
      </c>
      <c r="I157" s="221">
        <v>421166.26189265435</v>
      </c>
      <c r="J157" s="219">
        <f>H157+I157</f>
        <v>2255242.5516495095</v>
      </c>
      <c r="K157" s="222">
        <v>-529899</v>
      </c>
      <c r="L157" s="248">
        <f>J157+K157</f>
        <v>1725343.5516495095</v>
      </c>
      <c r="M157" s="219">
        <v>-1304247.575</v>
      </c>
      <c r="N157" s="219">
        <f>SUM(L157:M157)</f>
        <v>421095.97664950951</v>
      </c>
      <c r="O157" s="248">
        <f>L157/C157</f>
        <v>963.3408998601393</v>
      </c>
      <c r="P157" s="219">
        <f>N157/C157</f>
        <v>235.11779824093216</v>
      </c>
      <c r="Q157" s="251">
        <v>8</v>
      </c>
      <c r="R157" s="251">
        <v>8</v>
      </c>
      <c r="S157" s="152"/>
      <c r="T157" s="270">
        <f>L157-AI157</f>
        <v>-271171.95046071289</v>
      </c>
      <c r="U157" s="271">
        <f>T157/AI157</f>
        <v>-0.13582261203286275</v>
      </c>
      <c r="V157" s="272">
        <f>O157-AJ157</f>
        <v>-124.67844733889194</v>
      </c>
      <c r="W157" s="198"/>
      <c r="X157" s="215">
        <v>489</v>
      </c>
      <c r="Y157" s="216" t="s">
        <v>188</v>
      </c>
      <c r="Z157" s="217">
        <v>1835</v>
      </c>
      <c r="AA157" s="250">
        <f>AC157-AB157</f>
        <v>102779.75785035198</v>
      </c>
      <c r="AB157" s="250">
        <v>1177909.434652511</v>
      </c>
      <c r="AC157" s="88">
        <v>1280689.192502863</v>
      </c>
      <c r="AD157" s="221">
        <v>713914</v>
      </c>
      <c r="AE157" s="227">
        <f>SUM(AC157:AD157)</f>
        <v>1994603.192502863</v>
      </c>
      <c r="AF157" s="217">
        <v>426527.30960735946</v>
      </c>
      <c r="AG157" s="219">
        <f>SUM(AE157:AF157)</f>
        <v>2421130.5021102224</v>
      </c>
      <c r="AH157" s="222">
        <v>-424615</v>
      </c>
      <c r="AI157" s="248">
        <f>SUM(AG157:AH157)</f>
        <v>1996515.5021102224</v>
      </c>
      <c r="AJ157" s="223">
        <f>AI157/Z157</f>
        <v>1088.0193471990312</v>
      </c>
    </row>
    <row r="158" spans="1:36">
      <c r="A158" s="215">
        <v>491</v>
      </c>
      <c r="B158" s="216" t="s">
        <v>189</v>
      </c>
      <c r="C158" s="221">
        <v>51980</v>
      </c>
      <c r="D158" s="249">
        <f>F158-E158</f>
        <v>5100515.630086245</v>
      </c>
      <c r="E158" s="250">
        <v>-20056463.568989001</v>
      </c>
      <c r="F158" s="221">
        <v>-14955947.938902756</v>
      </c>
      <c r="G158" s="221">
        <v>10990523.321787212</v>
      </c>
      <c r="H158" s="88">
        <f>SUM(F158:G158)</f>
        <v>-3965424.6171155442</v>
      </c>
      <c r="I158" s="221">
        <v>8891267.5812161621</v>
      </c>
      <c r="J158" s="219">
        <f>H158+I158</f>
        <v>4925842.9641006179</v>
      </c>
      <c r="K158" s="222">
        <v>1603444</v>
      </c>
      <c r="L158" s="248">
        <f>J158+K158</f>
        <v>6529286.9641006179</v>
      </c>
      <c r="M158" s="219">
        <v>215409.68710000021</v>
      </c>
      <c r="N158" s="219">
        <f>SUM(L158:M158)</f>
        <v>6744696.6512006186</v>
      </c>
      <c r="O158" s="248">
        <f>L158/C158</f>
        <v>125.61152297230892</v>
      </c>
      <c r="P158" s="219">
        <f>N158/C158</f>
        <v>129.75561083494841</v>
      </c>
      <c r="Q158" s="251">
        <v>10</v>
      </c>
      <c r="R158" s="251">
        <v>10</v>
      </c>
      <c r="S158" s="152"/>
      <c r="T158" s="270">
        <f>L158-AI158</f>
        <v>-4731184.9283368737</v>
      </c>
      <c r="U158" s="271">
        <f>T158/AI158</f>
        <v>-0.42015867305830468</v>
      </c>
      <c r="V158" s="272">
        <f>O158-AJ158</f>
        <v>-90.429148767791062</v>
      </c>
      <c r="W158" s="198"/>
      <c r="X158" s="215">
        <v>491</v>
      </c>
      <c r="Y158" s="216" t="s">
        <v>189</v>
      </c>
      <c r="Z158" s="217">
        <v>52122</v>
      </c>
      <c r="AA158" s="250">
        <f>AC158-AB158</f>
        <v>5168757.4256308004</v>
      </c>
      <c r="AB158" s="250">
        <v>-13901370.935964676</v>
      </c>
      <c r="AC158" s="88">
        <v>-8732613.5103338752</v>
      </c>
      <c r="AD158" s="221">
        <v>9887140</v>
      </c>
      <c r="AE158" s="227">
        <f>SUM(AC158:AD158)</f>
        <v>1154526.4896661248</v>
      </c>
      <c r="AF158" s="217">
        <v>8906554.4027713668</v>
      </c>
      <c r="AG158" s="219">
        <f>SUM(AE158:AF158)</f>
        <v>10061080.892437492</v>
      </c>
      <c r="AH158" s="222">
        <v>1199391</v>
      </c>
      <c r="AI158" s="248">
        <f>SUM(AG158:AH158)</f>
        <v>11260471.892437492</v>
      </c>
      <c r="AJ158" s="223">
        <f>AI158/Z158</f>
        <v>216.04067174009998</v>
      </c>
    </row>
    <row r="159" spans="1:36">
      <c r="A159" s="215">
        <v>494</v>
      </c>
      <c r="B159" s="216" t="s">
        <v>190</v>
      </c>
      <c r="C159" s="221">
        <v>8882</v>
      </c>
      <c r="D159" s="249">
        <f>F159-E159</f>
        <v>8160217.3613051344</v>
      </c>
      <c r="E159" s="250">
        <v>-4119378.4928320074</v>
      </c>
      <c r="F159" s="221">
        <v>4040838.8684731266</v>
      </c>
      <c r="G159" s="221">
        <v>4996715.2621696265</v>
      </c>
      <c r="H159" s="88">
        <f>SUM(F159:G159)</f>
        <v>9037554.1306427531</v>
      </c>
      <c r="I159" s="221">
        <v>1337371.9809139245</v>
      </c>
      <c r="J159" s="219">
        <f>H159+I159</f>
        <v>10374926.111556677</v>
      </c>
      <c r="K159" s="222">
        <v>-272402</v>
      </c>
      <c r="L159" s="248">
        <f>J159+K159</f>
        <v>10102524.111556677</v>
      </c>
      <c r="M159" s="219">
        <v>97341.788800000068</v>
      </c>
      <c r="N159" s="219">
        <f>SUM(L159:M159)</f>
        <v>10199865.900356676</v>
      </c>
      <c r="O159" s="248">
        <f>L159/C159</f>
        <v>1137.415459531263</v>
      </c>
      <c r="P159" s="219">
        <f>N159/C159</f>
        <v>1148.3749043409903</v>
      </c>
      <c r="Q159" s="251">
        <v>17</v>
      </c>
      <c r="R159" s="251">
        <v>17</v>
      </c>
      <c r="S159" s="152"/>
      <c r="T159" s="270">
        <f>L159-AI159</f>
        <v>-1728852.3323488384</v>
      </c>
      <c r="U159" s="271">
        <f>T159/AI159</f>
        <v>-0.14612436182261709</v>
      </c>
      <c r="V159" s="272">
        <f>O159-AJ159</f>
        <v>-190.60973340908004</v>
      </c>
      <c r="W159" s="198"/>
      <c r="X159" s="215">
        <v>494</v>
      </c>
      <c r="Y159" s="216" t="s">
        <v>190</v>
      </c>
      <c r="Z159" s="217">
        <v>8909</v>
      </c>
      <c r="AA159" s="250">
        <f>AC159-AB159</f>
        <v>8279423.1964273294</v>
      </c>
      <c r="AB159" s="250">
        <v>-3134838.6169237336</v>
      </c>
      <c r="AC159" s="88">
        <v>5144584.5795035958</v>
      </c>
      <c r="AD159" s="221">
        <v>5382582</v>
      </c>
      <c r="AE159" s="227">
        <f>SUM(AC159:AD159)</f>
        <v>10527166.579503596</v>
      </c>
      <c r="AF159" s="217">
        <v>1357802.8644019193</v>
      </c>
      <c r="AG159" s="219">
        <f>SUM(AE159:AF159)</f>
        <v>11884969.443905516</v>
      </c>
      <c r="AH159" s="222">
        <v>-53593</v>
      </c>
      <c r="AI159" s="248">
        <f>SUM(AG159:AH159)</f>
        <v>11831376.443905516</v>
      </c>
      <c r="AJ159" s="223">
        <f>AI159/Z159</f>
        <v>1328.025192940343</v>
      </c>
    </row>
    <row r="160" spans="1:36">
      <c r="A160" s="215">
        <v>495</v>
      </c>
      <c r="B160" s="216" t="s">
        <v>191</v>
      </c>
      <c r="C160" s="221">
        <v>1477</v>
      </c>
      <c r="D160" s="249">
        <f>F160-E160</f>
        <v>651027.46909196209</v>
      </c>
      <c r="E160" s="250">
        <v>-88476.21870111092</v>
      </c>
      <c r="F160" s="221">
        <v>562551.25039085117</v>
      </c>
      <c r="G160" s="221">
        <v>277393.98080993321</v>
      </c>
      <c r="H160" s="88">
        <f>SUM(F160:G160)</f>
        <v>839945.23120078444</v>
      </c>
      <c r="I160" s="221">
        <v>328284.18479940266</v>
      </c>
      <c r="J160" s="219">
        <f>H160+I160</f>
        <v>1168229.4160001872</v>
      </c>
      <c r="K160" s="222">
        <v>-368163</v>
      </c>
      <c r="L160" s="248">
        <f>J160+K160</f>
        <v>800066.41600018716</v>
      </c>
      <c r="M160" s="219">
        <v>-68798.074500000002</v>
      </c>
      <c r="N160" s="219">
        <f>SUM(L160:M160)</f>
        <v>731268.34150018718</v>
      </c>
      <c r="O160" s="248">
        <f>L160/C160</f>
        <v>541.68342315517077</v>
      </c>
      <c r="P160" s="219">
        <f>N160/C160</f>
        <v>495.10381956681596</v>
      </c>
      <c r="Q160" s="251">
        <v>13</v>
      </c>
      <c r="R160" s="251">
        <v>13</v>
      </c>
      <c r="S160" s="152"/>
      <c r="T160" s="270">
        <f>L160-AI160</f>
        <v>-115209.36923099891</v>
      </c>
      <c r="U160" s="271">
        <f>T160/AI160</f>
        <v>-0.12587393995340826</v>
      </c>
      <c r="V160" s="272">
        <f>O160-AJ160</f>
        <v>-73.421271220626295</v>
      </c>
      <c r="W160" s="198"/>
      <c r="X160" s="215">
        <v>495</v>
      </c>
      <c r="Y160" s="216" t="s">
        <v>191</v>
      </c>
      <c r="Z160" s="217">
        <v>1488</v>
      </c>
      <c r="AA160" s="250">
        <f>AC160-AB160</f>
        <v>559171.14312878414</v>
      </c>
      <c r="AB160" s="250">
        <v>393321.58067996381</v>
      </c>
      <c r="AC160" s="88">
        <v>952492.72380874795</v>
      </c>
      <c r="AD160" s="221">
        <v>-704</v>
      </c>
      <c r="AE160" s="227">
        <f>SUM(AC160:AD160)</f>
        <v>951788.72380874795</v>
      </c>
      <c r="AF160" s="217">
        <v>332971.06142243807</v>
      </c>
      <c r="AG160" s="219">
        <f>SUM(AE160:AF160)</f>
        <v>1284759.7852311861</v>
      </c>
      <c r="AH160" s="222">
        <v>-369484</v>
      </c>
      <c r="AI160" s="248">
        <f>SUM(AG160:AH160)</f>
        <v>915275.78523118608</v>
      </c>
      <c r="AJ160" s="223">
        <f>AI160/Z160</f>
        <v>615.10469437579707</v>
      </c>
    </row>
    <row r="161" spans="1:36">
      <c r="A161" s="215">
        <v>498</v>
      </c>
      <c r="B161" s="216" t="s">
        <v>192</v>
      </c>
      <c r="C161" s="221">
        <v>2281</v>
      </c>
      <c r="D161" s="249">
        <f>F161-E161</f>
        <v>2595927.6449219412</v>
      </c>
      <c r="E161" s="250">
        <v>527717.30416656926</v>
      </c>
      <c r="F161" s="221">
        <v>3123644.9490885106</v>
      </c>
      <c r="G161" s="221">
        <v>36990.052047333578</v>
      </c>
      <c r="H161" s="88">
        <f>SUM(F161:G161)</f>
        <v>3160635.0011358443</v>
      </c>
      <c r="I161" s="221">
        <v>439580.56041408132</v>
      </c>
      <c r="J161" s="219">
        <f>H161+I161</f>
        <v>3600215.5615499257</v>
      </c>
      <c r="K161" s="222">
        <v>75738</v>
      </c>
      <c r="L161" s="248">
        <f>J161+K161</f>
        <v>3675953.5615499257</v>
      </c>
      <c r="M161" s="219">
        <v>29063.83719999998</v>
      </c>
      <c r="N161" s="219">
        <f>SUM(L161:M161)</f>
        <v>3705017.3987499257</v>
      </c>
      <c r="O161" s="248">
        <f>L161/C161</f>
        <v>1611.5535122972055</v>
      </c>
      <c r="P161" s="219">
        <f>N161/C161</f>
        <v>1624.2952208460874</v>
      </c>
      <c r="Q161" s="251">
        <v>19</v>
      </c>
      <c r="R161" s="251">
        <v>19</v>
      </c>
      <c r="S161" s="152"/>
      <c r="T161" s="270">
        <f>L161-AI161</f>
        <v>-124795.48335196218</v>
      </c>
      <c r="U161" s="271">
        <f>T161/AI161</f>
        <v>-3.2834444441775461E-2</v>
      </c>
      <c r="V161" s="272">
        <f>O161-AJ161</f>
        <v>-25.994546686804824</v>
      </c>
      <c r="W161" s="198"/>
      <c r="X161" s="215">
        <v>498</v>
      </c>
      <c r="Y161" s="216" t="s">
        <v>192</v>
      </c>
      <c r="Z161" s="217">
        <v>2321</v>
      </c>
      <c r="AA161" s="250">
        <f>AC161-AB161</f>
        <v>2766758.9575282992</v>
      </c>
      <c r="AB161" s="250">
        <v>371701.04133899888</v>
      </c>
      <c r="AC161" s="88">
        <v>3138459.998867298</v>
      </c>
      <c r="AD161" s="221">
        <v>46622</v>
      </c>
      <c r="AE161" s="227">
        <f>SUM(AC161:AD161)</f>
        <v>3185081.998867298</v>
      </c>
      <c r="AF161" s="217">
        <v>444350.04603458964</v>
      </c>
      <c r="AG161" s="219">
        <f>SUM(AE161:AF161)</f>
        <v>3629432.0449018879</v>
      </c>
      <c r="AH161" s="222">
        <v>171317</v>
      </c>
      <c r="AI161" s="248">
        <f>SUM(AG161:AH161)</f>
        <v>3800749.0449018879</v>
      </c>
      <c r="AJ161" s="223">
        <f>AI161/Z161</f>
        <v>1637.5480589840104</v>
      </c>
    </row>
    <row r="162" spans="1:36">
      <c r="A162" s="215">
        <v>499</v>
      </c>
      <c r="B162" s="216" t="s">
        <v>193</v>
      </c>
      <c r="C162" s="221">
        <v>19662</v>
      </c>
      <c r="D162" s="249">
        <f>F162-E162</f>
        <v>15567071.230465453</v>
      </c>
      <c r="E162" s="250">
        <v>194044.74097777135</v>
      </c>
      <c r="F162" s="221">
        <v>15761115.971443225</v>
      </c>
      <c r="G162" s="221">
        <v>4089687.6496608984</v>
      </c>
      <c r="H162" s="88">
        <f>SUM(F162:G162)</f>
        <v>19850803.621104121</v>
      </c>
      <c r="I162" s="221">
        <v>2824104.0038644425</v>
      </c>
      <c r="J162" s="219">
        <f>H162+I162</f>
        <v>22674907.624968562</v>
      </c>
      <c r="K162" s="222">
        <v>-1478702</v>
      </c>
      <c r="L162" s="248">
        <f>J162+K162</f>
        <v>21196205.624968562</v>
      </c>
      <c r="M162" s="219">
        <v>418057.44958999986</v>
      </c>
      <c r="N162" s="219">
        <f>SUM(L162:M162)</f>
        <v>21614263.074558564</v>
      </c>
      <c r="O162" s="248">
        <f>L162/C162</f>
        <v>1078.0289708558928</v>
      </c>
      <c r="P162" s="219">
        <f>N162/C162</f>
        <v>1099.2911745783015</v>
      </c>
      <c r="Q162" s="251">
        <v>15</v>
      </c>
      <c r="R162" s="251">
        <v>15</v>
      </c>
      <c r="S162" s="152"/>
      <c r="T162" s="270">
        <f>L162-AI162</f>
        <v>-3491610.2670168206</v>
      </c>
      <c r="U162" s="271">
        <f>T162/AI162</f>
        <v>-0.141430504921674</v>
      </c>
      <c r="V162" s="272">
        <f>O162-AJ162</f>
        <v>-185.67986882394871</v>
      </c>
      <c r="W162" s="198"/>
      <c r="X162" s="215">
        <v>499</v>
      </c>
      <c r="Y162" s="216" t="s">
        <v>193</v>
      </c>
      <c r="Z162" s="217">
        <v>19536</v>
      </c>
      <c r="AA162" s="250">
        <f>AC162-AB162</f>
        <v>15436371.623261701</v>
      </c>
      <c r="AB162" s="250">
        <v>3025040.9031237895</v>
      </c>
      <c r="AC162" s="88">
        <v>18461412.52638549</v>
      </c>
      <c r="AD162" s="221">
        <v>4570585</v>
      </c>
      <c r="AE162" s="227">
        <f>SUM(AC162:AD162)</f>
        <v>23031997.52638549</v>
      </c>
      <c r="AF162" s="217">
        <v>2855979.3655998916</v>
      </c>
      <c r="AG162" s="219">
        <f>SUM(AE162:AF162)</f>
        <v>25887976.891985383</v>
      </c>
      <c r="AH162" s="222">
        <v>-1200161</v>
      </c>
      <c r="AI162" s="248">
        <f>SUM(AG162:AH162)</f>
        <v>24687815.891985383</v>
      </c>
      <c r="AJ162" s="223">
        <f>AI162/Z162</f>
        <v>1263.7088396798415</v>
      </c>
    </row>
    <row r="163" spans="1:36">
      <c r="A163" s="215">
        <v>500</v>
      </c>
      <c r="B163" s="216" t="s">
        <v>194</v>
      </c>
      <c r="C163" s="221">
        <v>10486</v>
      </c>
      <c r="D163" s="249">
        <f>F163-E163</f>
        <v>7475302.8202689998</v>
      </c>
      <c r="E163" s="250">
        <v>3405295.9452973832</v>
      </c>
      <c r="F163" s="221">
        <v>10880598.765566383</v>
      </c>
      <c r="G163" s="221">
        <v>1325646.2473453768</v>
      </c>
      <c r="H163" s="88">
        <f>SUM(F163:G163)</f>
        <v>12206245.012911759</v>
      </c>
      <c r="I163" s="221">
        <v>1032774.5607903547</v>
      </c>
      <c r="J163" s="219">
        <f>H163+I163</f>
        <v>13239019.573702114</v>
      </c>
      <c r="K163" s="222">
        <v>-759244</v>
      </c>
      <c r="L163" s="248">
        <f>J163+K163</f>
        <v>12479775.573702114</v>
      </c>
      <c r="M163" s="219">
        <v>-235599.9124</v>
      </c>
      <c r="N163" s="219">
        <f>SUM(L163:M163)</f>
        <v>12244175.661302114</v>
      </c>
      <c r="O163" s="248">
        <f>L163/C163</f>
        <v>1190.1369038434211</v>
      </c>
      <c r="P163" s="219">
        <f>N163/C163</f>
        <v>1167.6688595557996</v>
      </c>
      <c r="Q163" s="251">
        <v>13</v>
      </c>
      <c r="R163" s="251">
        <v>13</v>
      </c>
      <c r="S163" s="152"/>
      <c r="T163" s="270">
        <f>L163-AI163</f>
        <v>-591885.83764052391</v>
      </c>
      <c r="U163" s="271">
        <f>T163/AI163</f>
        <v>-4.5280077184903858E-2</v>
      </c>
      <c r="V163" s="272">
        <f>O163-AJ163</f>
        <v>-63.619226152995225</v>
      </c>
      <c r="W163" s="198"/>
      <c r="X163" s="215">
        <v>500</v>
      </c>
      <c r="Y163" s="216" t="s">
        <v>194</v>
      </c>
      <c r="Z163" s="217">
        <v>10426</v>
      </c>
      <c r="AA163" s="250">
        <f>AC163-AB163</f>
        <v>7445366.5681021176</v>
      </c>
      <c r="AB163" s="250">
        <v>3656610.435704567</v>
      </c>
      <c r="AC163" s="88">
        <v>11101977.003806684</v>
      </c>
      <c r="AD163" s="221">
        <v>1637247</v>
      </c>
      <c r="AE163" s="227">
        <f>SUM(AC163:AD163)</f>
        <v>12739224.003806684</v>
      </c>
      <c r="AF163" s="217">
        <v>1064618.4075359539</v>
      </c>
      <c r="AG163" s="219">
        <f>SUM(AE163:AF163)</f>
        <v>13803842.411342638</v>
      </c>
      <c r="AH163" s="222">
        <v>-732181</v>
      </c>
      <c r="AI163" s="248">
        <f>SUM(AG163:AH163)</f>
        <v>13071661.411342638</v>
      </c>
      <c r="AJ163" s="223">
        <f>AI163/Z163</f>
        <v>1253.7561299964163</v>
      </c>
    </row>
    <row r="164" spans="1:36">
      <c r="A164" s="215">
        <v>503</v>
      </c>
      <c r="B164" s="216" t="s">
        <v>195</v>
      </c>
      <c r="C164" s="221">
        <v>7539</v>
      </c>
      <c r="D164" s="249">
        <f>F164-E164</f>
        <v>1656739.6739748886</v>
      </c>
      <c r="E164" s="250">
        <v>-1807202.4561524247</v>
      </c>
      <c r="F164" s="221">
        <v>-150462.78217753605</v>
      </c>
      <c r="G164" s="221">
        <v>2935606.9525766899</v>
      </c>
      <c r="H164" s="88">
        <f>SUM(F164:G164)</f>
        <v>2785144.1703991536</v>
      </c>
      <c r="I164" s="221">
        <v>1388308.1387866098</v>
      </c>
      <c r="J164" s="219">
        <f>H164+I164</f>
        <v>4173452.3091857634</v>
      </c>
      <c r="K164" s="222">
        <v>-268427</v>
      </c>
      <c r="L164" s="248">
        <f>J164+K164</f>
        <v>3905025.3091857634</v>
      </c>
      <c r="M164" s="219">
        <v>150725.3119</v>
      </c>
      <c r="N164" s="219">
        <f>SUM(L164:M164)</f>
        <v>4055750.6210857634</v>
      </c>
      <c r="O164" s="248">
        <f>L164/C164</f>
        <v>517.97656309666581</v>
      </c>
      <c r="P164" s="219">
        <f>N164/C164</f>
        <v>537.96930907093292</v>
      </c>
      <c r="Q164" s="251">
        <v>2</v>
      </c>
      <c r="R164" s="251">
        <v>2</v>
      </c>
      <c r="S164" s="152"/>
      <c r="T164" s="270">
        <f>L164-AI164</f>
        <v>-197377.36213175999</v>
      </c>
      <c r="U164" s="271">
        <f>T164/AI164</f>
        <v>-4.8112625196875293E-2</v>
      </c>
      <c r="V164" s="272">
        <f>O164-AJ164</f>
        <v>-22.239748638588821</v>
      </c>
      <c r="W164" s="198"/>
      <c r="X164" s="215">
        <v>503</v>
      </c>
      <c r="Y164" s="216" t="s">
        <v>195</v>
      </c>
      <c r="Z164" s="217">
        <v>7594</v>
      </c>
      <c r="AA164" s="250">
        <f>AC164-AB164</f>
        <v>1543849.6397433281</v>
      </c>
      <c r="AB164" s="250">
        <v>-1877719.3181493627</v>
      </c>
      <c r="AC164" s="88">
        <v>-333869.6784060346</v>
      </c>
      <c r="AD164" s="221">
        <v>3242821</v>
      </c>
      <c r="AE164" s="227">
        <f>SUM(AC164:AD164)</f>
        <v>2908951.3215939654</v>
      </c>
      <c r="AF164" s="217">
        <v>1432956.3497235579</v>
      </c>
      <c r="AG164" s="219">
        <f>SUM(AE164:AF164)</f>
        <v>4341907.6713175233</v>
      </c>
      <c r="AH164" s="222">
        <v>-239505</v>
      </c>
      <c r="AI164" s="248">
        <f>SUM(AG164:AH164)</f>
        <v>4102402.6713175233</v>
      </c>
      <c r="AJ164" s="223">
        <f>AI164/Z164</f>
        <v>540.21631173525464</v>
      </c>
    </row>
    <row r="165" spans="1:36">
      <c r="A165" s="215">
        <v>504</v>
      </c>
      <c r="B165" s="216" t="s">
        <v>196</v>
      </c>
      <c r="C165" s="221">
        <v>1764</v>
      </c>
      <c r="D165" s="249">
        <f>F165-E165</f>
        <v>498785.92679302546</v>
      </c>
      <c r="E165" s="250">
        <v>-753884.53060718789</v>
      </c>
      <c r="F165" s="221">
        <v>-255098.60381416243</v>
      </c>
      <c r="G165" s="221">
        <v>749595.54293986352</v>
      </c>
      <c r="H165" s="88">
        <f>SUM(F165:G165)</f>
        <v>494496.93912570109</v>
      </c>
      <c r="I165" s="221">
        <v>381953.30608945538</v>
      </c>
      <c r="J165" s="219">
        <f>H165+I165</f>
        <v>876450.24521515646</v>
      </c>
      <c r="K165" s="222">
        <v>-419195</v>
      </c>
      <c r="L165" s="248">
        <f>J165+K165</f>
        <v>457255.24521515646</v>
      </c>
      <c r="M165" s="219">
        <v>-895036.94310000003</v>
      </c>
      <c r="N165" s="219">
        <f>SUM(L165:M165)</f>
        <v>-437781.69788484357</v>
      </c>
      <c r="O165" s="248">
        <f>L165/C165</f>
        <v>259.2149916185694</v>
      </c>
      <c r="P165" s="219">
        <f>N165/C165</f>
        <v>-248.17556569435575</v>
      </c>
      <c r="Q165" s="251">
        <v>1</v>
      </c>
      <c r="R165" s="252">
        <v>34</v>
      </c>
      <c r="S165" s="199"/>
      <c r="T165" s="270">
        <f>L165-AI165</f>
        <v>-549483.50099236157</v>
      </c>
      <c r="U165" s="271">
        <f>T165/AI165</f>
        <v>-0.54580545654204615</v>
      </c>
      <c r="V165" s="272">
        <f>O165-AJ165</f>
        <v>-295.15656466310355</v>
      </c>
      <c r="W165" s="198"/>
      <c r="X165" s="215">
        <v>504</v>
      </c>
      <c r="Y165" s="216" t="s">
        <v>196</v>
      </c>
      <c r="Z165" s="217">
        <v>1816</v>
      </c>
      <c r="AA165" s="250">
        <f>AC165-AB165</f>
        <v>471797.8229729287</v>
      </c>
      <c r="AB165" s="250">
        <v>-127364.60468765716</v>
      </c>
      <c r="AC165" s="88">
        <v>344433.21828527155</v>
      </c>
      <c r="AD165" s="221">
        <v>770223</v>
      </c>
      <c r="AE165" s="227">
        <f>SUM(AC165:AD165)</f>
        <v>1114656.2182852714</v>
      </c>
      <c r="AF165" s="217">
        <v>394743.52792224655</v>
      </c>
      <c r="AG165" s="219">
        <f>SUM(AE165:AF165)</f>
        <v>1509399.746207518</v>
      </c>
      <c r="AH165" s="222">
        <v>-502661</v>
      </c>
      <c r="AI165" s="248">
        <f>SUM(AG165:AH165)</f>
        <v>1006738.746207518</v>
      </c>
      <c r="AJ165" s="223">
        <f>AI165/Z165</f>
        <v>554.37155628167295</v>
      </c>
    </row>
    <row r="166" spans="1:36">
      <c r="A166" s="215">
        <v>505</v>
      </c>
      <c r="B166" s="216" t="s">
        <v>197</v>
      </c>
      <c r="C166" s="221">
        <v>20912</v>
      </c>
      <c r="D166" s="249">
        <f>F166-E166</f>
        <v>11685669.181125337</v>
      </c>
      <c r="E166" s="250">
        <v>-1861370.2493034017</v>
      </c>
      <c r="F166" s="221">
        <v>9824298.9318219349</v>
      </c>
      <c r="G166" s="221">
        <v>3849164.0262180516</v>
      </c>
      <c r="H166" s="88">
        <f>SUM(F166:G166)</f>
        <v>13673462.958039986</v>
      </c>
      <c r="I166" s="221">
        <v>3077114.9719463256</v>
      </c>
      <c r="J166" s="219">
        <f>H166+I166</f>
        <v>16750577.929986311</v>
      </c>
      <c r="K166" s="222">
        <v>-2197157</v>
      </c>
      <c r="L166" s="248">
        <f>J166+K166</f>
        <v>14553420.929986311</v>
      </c>
      <c r="M166" s="219">
        <v>-1913878.8977000001</v>
      </c>
      <c r="N166" s="219">
        <f>SUM(L166:M166)</f>
        <v>12639542.032286311</v>
      </c>
      <c r="O166" s="248">
        <f>L166/C166</f>
        <v>695.93634898557343</v>
      </c>
      <c r="P166" s="219">
        <f>N166/C166</f>
        <v>604.41574370152591</v>
      </c>
      <c r="Q166" s="251">
        <v>1</v>
      </c>
      <c r="R166" s="252">
        <v>35</v>
      </c>
      <c r="S166" s="199"/>
      <c r="T166" s="270">
        <f>L166-AI166</f>
        <v>-652706.55625970103</v>
      </c>
      <c r="U166" s="271">
        <f>T166/AI166</f>
        <v>-4.2923917141302156E-2</v>
      </c>
      <c r="V166" s="272">
        <f>O166-AJ166</f>
        <v>-33.829331594453038</v>
      </c>
      <c r="W166" s="198"/>
      <c r="X166" s="215">
        <v>505</v>
      </c>
      <c r="Y166" s="216" t="s">
        <v>197</v>
      </c>
      <c r="Z166" s="217">
        <v>20837</v>
      </c>
      <c r="AA166" s="250">
        <f>AC166-AB166</f>
        <v>11834179.07259707</v>
      </c>
      <c r="AB166" s="250">
        <v>-1555186.6428156248</v>
      </c>
      <c r="AC166" s="88">
        <v>10278992.429781444</v>
      </c>
      <c r="AD166" s="221">
        <v>3817903</v>
      </c>
      <c r="AE166" s="227">
        <f>SUM(AC166:AD166)</f>
        <v>14096895.429781444</v>
      </c>
      <c r="AF166" s="217">
        <v>3199902.0564645682</v>
      </c>
      <c r="AG166" s="219">
        <f>SUM(AE166:AF166)</f>
        <v>17296797.486246012</v>
      </c>
      <c r="AH166" s="222">
        <v>-2090670</v>
      </c>
      <c r="AI166" s="248">
        <f>SUM(AG166:AH166)</f>
        <v>15206127.486246012</v>
      </c>
      <c r="AJ166" s="223">
        <f>AI166/Z166</f>
        <v>729.76568058002647</v>
      </c>
    </row>
    <row r="167" spans="1:36">
      <c r="A167" s="215">
        <v>507</v>
      </c>
      <c r="B167" s="216" t="s">
        <v>198</v>
      </c>
      <c r="C167" s="221">
        <v>5564</v>
      </c>
      <c r="D167" s="249">
        <f>F167-E167</f>
        <v>-3232.159723890014</v>
      </c>
      <c r="E167" s="250">
        <v>-1164575.1927548014</v>
      </c>
      <c r="F167" s="221">
        <v>-1167807.3524786914</v>
      </c>
      <c r="G167" s="221">
        <v>972036.42851637793</v>
      </c>
      <c r="H167" s="88">
        <f>SUM(F167:G167)</f>
        <v>-195770.92396231345</v>
      </c>
      <c r="I167" s="221">
        <v>1106543.9257034184</v>
      </c>
      <c r="J167" s="219">
        <f>H167+I167</f>
        <v>910773.00174110499</v>
      </c>
      <c r="K167" s="222">
        <v>126041</v>
      </c>
      <c r="L167" s="248">
        <f>J167+K167</f>
        <v>1036814.001741105</v>
      </c>
      <c r="M167" s="219">
        <v>46164.847700000013</v>
      </c>
      <c r="N167" s="219">
        <f>SUM(L167:M167)</f>
        <v>1082978.849441105</v>
      </c>
      <c r="O167" s="248">
        <f>L167/C167</f>
        <v>186.34327853003325</v>
      </c>
      <c r="P167" s="219">
        <f>N167/C167</f>
        <v>194.64033958323239</v>
      </c>
      <c r="Q167" s="251">
        <v>10</v>
      </c>
      <c r="R167" s="251">
        <v>10</v>
      </c>
      <c r="S167" s="152"/>
      <c r="T167" s="270">
        <f>L167-AI167</f>
        <v>-836171.6032201054</v>
      </c>
      <c r="U167" s="271">
        <f>T167/AI167</f>
        <v>-0.4464378161824808</v>
      </c>
      <c r="V167" s="272">
        <f>O167-AJ167</f>
        <v>-146.04103468402363</v>
      </c>
      <c r="W167" s="198"/>
      <c r="X167" s="215">
        <v>507</v>
      </c>
      <c r="Y167" s="216" t="s">
        <v>198</v>
      </c>
      <c r="Z167" s="217">
        <v>5635</v>
      </c>
      <c r="AA167" s="250">
        <f>AC167-AB167</f>
        <v>-123386.52500414511</v>
      </c>
      <c r="AB167" s="250">
        <v>592805.25954830647</v>
      </c>
      <c r="AC167" s="88">
        <v>469418.73454416136</v>
      </c>
      <c r="AD167" s="221">
        <v>414202</v>
      </c>
      <c r="AE167" s="227">
        <f>SUM(AC167:AD167)</f>
        <v>883620.73454416136</v>
      </c>
      <c r="AF167" s="217">
        <v>1114235.8704170489</v>
      </c>
      <c r="AG167" s="219">
        <f>SUM(AE167:AF167)</f>
        <v>1997856.6049612104</v>
      </c>
      <c r="AH167" s="222">
        <v>-124871</v>
      </c>
      <c r="AI167" s="248">
        <f>SUM(AG167:AH167)</f>
        <v>1872985.6049612104</v>
      </c>
      <c r="AJ167" s="223">
        <f>AI167/Z167</f>
        <v>332.38431321405687</v>
      </c>
    </row>
    <row r="168" spans="1:36">
      <c r="A168" s="215">
        <v>508</v>
      </c>
      <c r="B168" s="216" t="s">
        <v>199</v>
      </c>
      <c r="C168" s="221">
        <v>9360</v>
      </c>
      <c r="D168" s="249">
        <f>F168-E168</f>
        <v>-740687.58151573595</v>
      </c>
      <c r="E168" s="250">
        <v>-1851787.3576448741</v>
      </c>
      <c r="F168" s="221">
        <v>-2592474.9391606101</v>
      </c>
      <c r="G168" s="221">
        <v>2354897.9557672702</v>
      </c>
      <c r="H168" s="88">
        <f>SUM(F168:G168)</f>
        <v>-237576.98339333991</v>
      </c>
      <c r="I168" s="221">
        <v>1662356.1026546212</v>
      </c>
      <c r="J168" s="219">
        <f>H168+I168</f>
        <v>1424779.1192612813</v>
      </c>
      <c r="K168" s="222">
        <v>-569742</v>
      </c>
      <c r="L168" s="248">
        <f>J168+K168</f>
        <v>855037.11926128133</v>
      </c>
      <c r="M168" s="219">
        <v>117989.09179999999</v>
      </c>
      <c r="N168" s="219">
        <f>SUM(L168:M168)</f>
        <v>973026.21106128138</v>
      </c>
      <c r="O168" s="248">
        <f>L168/C168</f>
        <v>91.350119579196729</v>
      </c>
      <c r="P168" s="219">
        <f>N168/C168</f>
        <v>103.95579178005143</v>
      </c>
      <c r="Q168" s="251">
        <v>6</v>
      </c>
      <c r="R168" s="251">
        <v>6</v>
      </c>
      <c r="S168" s="152"/>
      <c r="T168" s="270">
        <f>L168-AI168</f>
        <v>55830.880647347774</v>
      </c>
      <c r="U168" s="271">
        <f>T168/AI168</f>
        <v>6.9857913952442965E-2</v>
      </c>
      <c r="V168" s="272">
        <f>O168-AJ168</f>
        <v>7.777366404049431</v>
      </c>
      <c r="W168" s="198"/>
      <c r="X168" s="215">
        <v>508</v>
      </c>
      <c r="Y168" s="216" t="s">
        <v>199</v>
      </c>
      <c r="Z168" s="217">
        <v>9563</v>
      </c>
      <c r="AA168" s="250">
        <f>AC168-AB168</f>
        <v>-633234.48330227053</v>
      </c>
      <c r="AB168" s="250">
        <v>-371541.16230117186</v>
      </c>
      <c r="AC168" s="88">
        <v>-1004775.6456034423</v>
      </c>
      <c r="AD168" s="221">
        <v>922746</v>
      </c>
      <c r="AE168" s="227">
        <f>SUM(AC168:AD168)</f>
        <v>-82029.645603442332</v>
      </c>
      <c r="AF168" s="217">
        <v>1678386.8842173759</v>
      </c>
      <c r="AG168" s="219">
        <f>SUM(AE168:AF168)</f>
        <v>1596357.2386139336</v>
      </c>
      <c r="AH168" s="222">
        <v>-797151</v>
      </c>
      <c r="AI168" s="248">
        <f>SUM(AG168:AH168)</f>
        <v>799206.23861393356</v>
      </c>
      <c r="AJ168" s="223">
        <f>AI168/Z168</f>
        <v>83.572753175147298</v>
      </c>
    </row>
    <row r="169" spans="1:36">
      <c r="A169" s="215">
        <v>529</v>
      </c>
      <c r="B169" s="216" t="s">
        <v>200</v>
      </c>
      <c r="C169" s="221">
        <v>19850</v>
      </c>
      <c r="D169" s="249">
        <f>F169-E169</f>
        <v>4751012.920080008</v>
      </c>
      <c r="E169" s="250">
        <v>4173673.2806799053</v>
      </c>
      <c r="F169" s="221">
        <v>8924686.2007599138</v>
      </c>
      <c r="G169" s="221">
        <v>-634526.86247983784</v>
      </c>
      <c r="H169" s="88">
        <f>SUM(F169:G169)</f>
        <v>8290159.3382800762</v>
      </c>
      <c r="I169" s="221">
        <v>2301642.8770866529</v>
      </c>
      <c r="J169" s="219">
        <f>H169+I169</f>
        <v>10591802.215366729</v>
      </c>
      <c r="K169" s="222">
        <v>-865728</v>
      </c>
      <c r="L169" s="248">
        <f>J169+K169</f>
        <v>9726074.2153667286</v>
      </c>
      <c r="M169" s="219">
        <v>-212236.93740999987</v>
      </c>
      <c r="N169" s="219">
        <f>SUM(L169:M169)</f>
        <v>9513837.2779567279</v>
      </c>
      <c r="O169" s="248">
        <f>L169/C169</f>
        <v>489.9785498925304</v>
      </c>
      <c r="P169" s="219">
        <f>N169/C169</f>
        <v>479.286512743412</v>
      </c>
      <c r="Q169" s="251">
        <v>2</v>
      </c>
      <c r="R169" s="251">
        <v>2</v>
      </c>
      <c r="S169" s="152"/>
      <c r="T169" s="270">
        <f>L169-AI169</f>
        <v>811331.44203709997</v>
      </c>
      <c r="U169" s="271">
        <f>T169/AI169</f>
        <v>9.1010078772477049E-2</v>
      </c>
      <c r="V169" s="272">
        <f>O169-AJ169</f>
        <v>34.656890291446132</v>
      </c>
      <c r="W169" s="198"/>
      <c r="X169" s="215">
        <v>529</v>
      </c>
      <c r="Y169" s="216" t="s">
        <v>200</v>
      </c>
      <c r="Z169" s="217">
        <v>19579</v>
      </c>
      <c r="AA169" s="250">
        <f>AC169-AB169</f>
        <v>4544128.434907252</v>
      </c>
      <c r="AB169" s="250">
        <v>3862065.3046418224</v>
      </c>
      <c r="AC169" s="88">
        <v>8406193.7395490743</v>
      </c>
      <c r="AD169" s="221">
        <v>-738196</v>
      </c>
      <c r="AE169" s="227">
        <f>SUM(AC169:AD169)</f>
        <v>7667997.7395490743</v>
      </c>
      <c r="AF169" s="217">
        <v>2330134.0337805543</v>
      </c>
      <c r="AG169" s="219">
        <f>SUM(AE169:AF169)</f>
        <v>9998131.7733296286</v>
      </c>
      <c r="AH169" s="222">
        <v>-1083389</v>
      </c>
      <c r="AI169" s="248">
        <f>SUM(AG169:AH169)</f>
        <v>8914742.7733296286</v>
      </c>
      <c r="AJ169" s="223">
        <f>AI169/Z169</f>
        <v>455.32165960108426</v>
      </c>
    </row>
    <row r="170" spans="1:36">
      <c r="A170" s="215">
        <v>531</v>
      </c>
      <c r="B170" s="216" t="s">
        <v>201</v>
      </c>
      <c r="C170" s="221">
        <v>5072</v>
      </c>
      <c r="D170" s="249">
        <f>F170-E170</f>
        <v>435943.25309054088</v>
      </c>
      <c r="E170" s="250">
        <v>-2406603.0633157068</v>
      </c>
      <c r="F170" s="221">
        <v>-1970659.8102251659</v>
      </c>
      <c r="G170" s="221">
        <v>2197489.3816848043</v>
      </c>
      <c r="H170" s="88">
        <f>SUM(F170:G170)</f>
        <v>226829.57145963842</v>
      </c>
      <c r="I170" s="221">
        <v>879128.80053243821</v>
      </c>
      <c r="J170" s="219">
        <f>H170+I170</f>
        <v>1105958.3719920767</v>
      </c>
      <c r="K170" s="222">
        <v>-321800</v>
      </c>
      <c r="L170" s="248">
        <f>J170+K170</f>
        <v>784158.37199207675</v>
      </c>
      <c r="M170" s="219">
        <v>38525.345590000012</v>
      </c>
      <c r="N170" s="219">
        <f>SUM(L170:M170)</f>
        <v>822683.71758207679</v>
      </c>
      <c r="O170" s="248">
        <f>L170/C170</f>
        <v>154.60535725395835</v>
      </c>
      <c r="P170" s="219">
        <f>N170/C170</f>
        <v>162.20104841917919</v>
      </c>
      <c r="Q170" s="251">
        <v>4</v>
      </c>
      <c r="R170" s="251">
        <v>4</v>
      </c>
      <c r="S170" s="152"/>
      <c r="T170" s="270">
        <f>L170-AI170</f>
        <v>-1314728.1873842161</v>
      </c>
      <c r="U170" s="271">
        <f>T170/AI170</f>
        <v>-0.62639316141740509</v>
      </c>
      <c r="V170" s="272">
        <f>O170-AJ170</f>
        <v>-251.44737236033706</v>
      </c>
      <c r="W170" s="198"/>
      <c r="X170" s="215">
        <v>531</v>
      </c>
      <c r="Y170" s="216" t="s">
        <v>201</v>
      </c>
      <c r="Z170" s="217">
        <v>5169</v>
      </c>
      <c r="AA170" s="250">
        <f>AC170-AB170</f>
        <v>816563.24322773702</v>
      </c>
      <c r="AB170" s="250">
        <v>-1807680.3007033104</v>
      </c>
      <c r="AC170" s="88">
        <v>-991117.05747557338</v>
      </c>
      <c r="AD170" s="221">
        <v>2428372</v>
      </c>
      <c r="AE170" s="227">
        <f>SUM(AC170:AD170)</f>
        <v>1437254.9425244266</v>
      </c>
      <c r="AF170" s="217">
        <v>894507.61685186601</v>
      </c>
      <c r="AG170" s="219">
        <f>SUM(AE170:AF170)</f>
        <v>2331762.5593762929</v>
      </c>
      <c r="AH170" s="222">
        <v>-232876</v>
      </c>
      <c r="AI170" s="248">
        <f>SUM(AG170:AH170)</f>
        <v>2098886.5593762929</v>
      </c>
      <c r="AJ170" s="223">
        <f>AI170/Z170</f>
        <v>406.0527296142954</v>
      </c>
    </row>
    <row r="171" spans="1:36">
      <c r="A171" s="215">
        <v>535</v>
      </c>
      <c r="B171" s="216" t="s">
        <v>202</v>
      </c>
      <c r="C171" s="221">
        <v>10419</v>
      </c>
      <c r="D171" s="249">
        <f>F171-E171</f>
        <v>8380691.3394110752</v>
      </c>
      <c r="E171" s="250">
        <v>-511071.28686476592</v>
      </c>
      <c r="F171" s="221">
        <v>7869620.0525463093</v>
      </c>
      <c r="G171" s="221">
        <v>6452510.2409875169</v>
      </c>
      <c r="H171" s="88">
        <f>SUM(F171:G171)</f>
        <v>14322130.293533826</v>
      </c>
      <c r="I171" s="221">
        <v>1996894.0519505634</v>
      </c>
      <c r="J171" s="219">
        <f>H171+I171</f>
        <v>16319024.345484389</v>
      </c>
      <c r="K171" s="222">
        <v>-724564</v>
      </c>
      <c r="L171" s="248">
        <f>J171+K171</f>
        <v>15594460.345484389</v>
      </c>
      <c r="M171" s="219">
        <v>-65488.201500000025</v>
      </c>
      <c r="N171" s="219">
        <f>SUM(L171:M171)</f>
        <v>15528972.143984389</v>
      </c>
      <c r="O171" s="248">
        <f>L171/C171</f>
        <v>1496.7329249913032</v>
      </c>
      <c r="P171" s="219">
        <f>N171/C171</f>
        <v>1490.447465590209</v>
      </c>
      <c r="Q171" s="251">
        <v>17</v>
      </c>
      <c r="R171" s="251">
        <v>17</v>
      </c>
      <c r="S171" s="152"/>
      <c r="T171" s="270">
        <f>L171-AI171</f>
        <v>-848806.93418341689</v>
      </c>
      <c r="U171" s="271">
        <f>T171/AI171</f>
        <v>-5.1620333097241053E-2</v>
      </c>
      <c r="V171" s="272">
        <f>O171-AJ171</f>
        <v>-84.958810259543725</v>
      </c>
      <c r="W171" s="198"/>
      <c r="X171" s="215">
        <v>535</v>
      </c>
      <c r="Y171" s="216" t="s">
        <v>202</v>
      </c>
      <c r="Z171" s="217">
        <v>10396</v>
      </c>
      <c r="AA171" s="250">
        <f>AC171-AB171</f>
        <v>8302666.0127881793</v>
      </c>
      <c r="AB171" s="250">
        <v>319476.65066011139</v>
      </c>
      <c r="AC171" s="88">
        <v>8622142.6634482909</v>
      </c>
      <c r="AD171" s="221">
        <v>6766676</v>
      </c>
      <c r="AE171" s="227">
        <f>SUM(AC171:AD171)</f>
        <v>15388818.663448291</v>
      </c>
      <c r="AF171" s="217">
        <v>1996875.6162195161</v>
      </c>
      <c r="AG171" s="219">
        <f>SUM(AE171:AF171)</f>
        <v>17385694.279667806</v>
      </c>
      <c r="AH171" s="222">
        <v>-942427</v>
      </c>
      <c r="AI171" s="248">
        <f>SUM(AG171:AH171)</f>
        <v>16443267.279667806</v>
      </c>
      <c r="AJ171" s="223">
        <f>AI171/Z171</f>
        <v>1581.6917352508469</v>
      </c>
    </row>
    <row r="172" spans="1:36">
      <c r="A172" s="215">
        <v>536</v>
      </c>
      <c r="B172" s="216" t="s">
        <v>203</v>
      </c>
      <c r="C172" s="221">
        <v>35346</v>
      </c>
      <c r="D172" s="249">
        <f>F172-E172</f>
        <v>15343265.468389168</v>
      </c>
      <c r="E172" s="250">
        <v>-4306135.3147406345</v>
      </c>
      <c r="F172" s="221">
        <v>11037130.153648533</v>
      </c>
      <c r="G172" s="221">
        <v>5605455.9076610524</v>
      </c>
      <c r="H172" s="88">
        <f>SUM(F172:G172)</f>
        <v>16642586.061309585</v>
      </c>
      <c r="I172" s="221">
        <v>4243793.9768804414</v>
      </c>
      <c r="J172" s="219">
        <f>H172+I172</f>
        <v>20886380.038190026</v>
      </c>
      <c r="K172" s="222">
        <v>-1869949</v>
      </c>
      <c r="L172" s="248">
        <f>J172+K172</f>
        <v>19016431.038190026</v>
      </c>
      <c r="M172" s="219">
        <v>-14639.09543999983</v>
      </c>
      <c r="N172" s="219">
        <f>SUM(L172:M172)</f>
        <v>19001791.942750026</v>
      </c>
      <c r="O172" s="248">
        <f>L172/C172</f>
        <v>538.00800764414714</v>
      </c>
      <c r="P172" s="219">
        <f>N172/C172</f>
        <v>537.59384209670191</v>
      </c>
      <c r="Q172" s="251">
        <v>6</v>
      </c>
      <c r="R172" s="251">
        <v>6</v>
      </c>
      <c r="S172" s="152"/>
      <c r="T172" s="270">
        <f>L172-AI172</f>
        <v>-437389.24683674052</v>
      </c>
      <c r="U172" s="271">
        <f>T172/AI172</f>
        <v>-2.2483462910027532E-2</v>
      </c>
      <c r="V172" s="272">
        <f>O172-AJ172</f>
        <v>-19.66371248619248</v>
      </c>
      <c r="W172" s="198"/>
      <c r="X172" s="215">
        <v>536</v>
      </c>
      <c r="Y172" s="216" t="s">
        <v>203</v>
      </c>
      <c r="Z172" s="217">
        <v>34884</v>
      </c>
      <c r="AA172" s="250">
        <f>AC172-AB172</f>
        <v>15239964.09002272</v>
      </c>
      <c r="AB172" s="250">
        <v>-3391875.6340673575</v>
      </c>
      <c r="AC172" s="88">
        <v>11848088.455955364</v>
      </c>
      <c r="AD172" s="221">
        <v>5110446</v>
      </c>
      <c r="AE172" s="227">
        <f>SUM(AC172:AD172)</f>
        <v>16958534.455955364</v>
      </c>
      <c r="AF172" s="217">
        <v>4319910.8290714007</v>
      </c>
      <c r="AG172" s="219">
        <f>SUM(AE172:AF172)</f>
        <v>21278445.285026766</v>
      </c>
      <c r="AH172" s="222">
        <v>-1824625</v>
      </c>
      <c r="AI172" s="248">
        <f>SUM(AG172:AH172)</f>
        <v>19453820.285026766</v>
      </c>
      <c r="AJ172" s="223">
        <f>AI172/Z172</f>
        <v>557.67172013033962</v>
      </c>
    </row>
    <row r="173" spans="1:36">
      <c r="A173" s="215">
        <v>538</v>
      </c>
      <c r="B173" s="216" t="s">
        <v>204</v>
      </c>
      <c r="C173" s="221">
        <v>4644</v>
      </c>
      <c r="D173" s="249">
        <f>F173-E173</f>
        <v>2548098.2684083642</v>
      </c>
      <c r="E173" s="250">
        <v>-461106.88894445228</v>
      </c>
      <c r="F173" s="221">
        <v>2086991.379463912</v>
      </c>
      <c r="G173" s="221">
        <v>1892610.609176897</v>
      </c>
      <c r="H173" s="88">
        <f>SUM(F173:G173)</f>
        <v>3979601.988640809</v>
      </c>
      <c r="I173" s="221">
        <v>778488.80307166837</v>
      </c>
      <c r="J173" s="219">
        <f>H173+I173</f>
        <v>4758090.7917124778</v>
      </c>
      <c r="K173" s="222">
        <v>991836</v>
      </c>
      <c r="L173" s="248">
        <f>J173+K173</f>
        <v>5749926.7917124778</v>
      </c>
      <c r="M173" s="219">
        <v>-83456.083500000008</v>
      </c>
      <c r="N173" s="219">
        <f>SUM(L173:M173)</f>
        <v>5666470.7082124781</v>
      </c>
      <c r="O173" s="248">
        <f>L173/C173</f>
        <v>1238.1409973541081</v>
      </c>
      <c r="P173" s="219">
        <f>N173/C173</f>
        <v>1220.1702644729712</v>
      </c>
      <c r="Q173" s="251">
        <v>2</v>
      </c>
      <c r="R173" s="251">
        <v>2</v>
      </c>
      <c r="S173" s="152"/>
      <c r="T173" s="270">
        <f>L173-AI173</f>
        <v>77477.931616555899</v>
      </c>
      <c r="U173" s="271">
        <f>T173/AI173</f>
        <v>1.3658639068849312E-2</v>
      </c>
      <c r="V173" s="272">
        <f>O173-AJ173</f>
        <v>28.40568916559846</v>
      </c>
      <c r="W173" s="198"/>
      <c r="X173" s="215">
        <v>538</v>
      </c>
      <c r="Y173" s="216" t="s">
        <v>204</v>
      </c>
      <c r="Z173" s="217">
        <v>4689</v>
      </c>
      <c r="AA173" s="250">
        <f>AC173-AB173</f>
        <v>2620302.9084841255</v>
      </c>
      <c r="AB173" s="250">
        <v>-471585.71633742453</v>
      </c>
      <c r="AC173" s="88">
        <v>2148717.1921467008</v>
      </c>
      <c r="AD173" s="221">
        <v>2064131</v>
      </c>
      <c r="AE173" s="227">
        <f>SUM(AC173:AD173)</f>
        <v>4212848.1921467008</v>
      </c>
      <c r="AF173" s="217">
        <v>803528.66794922063</v>
      </c>
      <c r="AG173" s="219">
        <f>SUM(AE173:AF173)</f>
        <v>5016376.8600959219</v>
      </c>
      <c r="AH173" s="222">
        <v>656072</v>
      </c>
      <c r="AI173" s="248">
        <f>SUM(AG173:AH173)</f>
        <v>5672448.8600959219</v>
      </c>
      <c r="AJ173" s="223">
        <f>AI173/Z173</f>
        <v>1209.7353081885096</v>
      </c>
    </row>
    <row r="174" spans="1:36">
      <c r="A174" s="215">
        <v>541</v>
      </c>
      <c r="B174" s="216" t="s">
        <v>205</v>
      </c>
      <c r="C174" s="221">
        <v>9243</v>
      </c>
      <c r="D174" s="249">
        <f>F174-E174</f>
        <v>1624810.4899286479</v>
      </c>
      <c r="E174" s="250">
        <v>3600876.3350521801</v>
      </c>
      <c r="F174" s="221">
        <v>5225686.824980828</v>
      </c>
      <c r="G174" s="221">
        <v>4567844.1577191809</v>
      </c>
      <c r="H174" s="88">
        <f>SUM(F174:G174)</f>
        <v>9793530.9827000089</v>
      </c>
      <c r="I174" s="221">
        <v>2030617.8902143268</v>
      </c>
      <c r="J174" s="219">
        <f>H174+I174</f>
        <v>11824148.872914337</v>
      </c>
      <c r="K174" s="222">
        <v>-619601</v>
      </c>
      <c r="L174" s="248">
        <f>J174+K174</f>
        <v>11204547.872914337</v>
      </c>
      <c r="M174" s="219">
        <v>-10350.445710000029</v>
      </c>
      <c r="N174" s="219">
        <f>SUM(L174:M174)</f>
        <v>11194197.427204337</v>
      </c>
      <c r="O174" s="248">
        <f>L174/C174</f>
        <v>1212.2198282932313</v>
      </c>
      <c r="P174" s="219">
        <f>N174/C174</f>
        <v>1211.1000137622348</v>
      </c>
      <c r="Q174" s="251">
        <v>12</v>
      </c>
      <c r="R174" s="251">
        <v>12</v>
      </c>
      <c r="S174" s="152"/>
      <c r="T174" s="270">
        <f>L174-AI174</f>
        <v>-2329744.5339568462</v>
      </c>
      <c r="U174" s="271">
        <f>T174/AI174</f>
        <v>-0.17213641200585156</v>
      </c>
      <c r="V174" s="272">
        <f>O174-AJ174</f>
        <v>-224.08415206028485</v>
      </c>
      <c r="W174" s="198"/>
      <c r="X174" s="215">
        <v>541</v>
      </c>
      <c r="Y174" s="216" t="s">
        <v>205</v>
      </c>
      <c r="Z174" s="217">
        <v>9423</v>
      </c>
      <c r="AA174" s="250">
        <f>AC174-AB174</f>
        <v>1659409.0077569652</v>
      </c>
      <c r="AB174" s="250">
        <v>6652761.4776389841</v>
      </c>
      <c r="AC174" s="88">
        <v>8312170.4853959493</v>
      </c>
      <c r="AD174" s="221">
        <v>4095854</v>
      </c>
      <c r="AE174" s="227">
        <f>SUM(AC174:AD174)</f>
        <v>12408024.485395949</v>
      </c>
      <c r="AF174" s="217">
        <v>2019208.9214752342</v>
      </c>
      <c r="AG174" s="219">
        <f>SUM(AE174:AF174)</f>
        <v>14427233.406871183</v>
      </c>
      <c r="AH174" s="222">
        <v>-892941</v>
      </c>
      <c r="AI174" s="248">
        <f>SUM(AG174:AH174)</f>
        <v>13534292.406871183</v>
      </c>
      <c r="AJ174" s="223">
        <f>AI174/Z174</f>
        <v>1436.3039803535162</v>
      </c>
    </row>
    <row r="175" spans="1:36">
      <c r="A175" s="215">
        <v>543</v>
      </c>
      <c r="B175" s="216" t="s">
        <v>206</v>
      </c>
      <c r="C175" s="221">
        <v>44458</v>
      </c>
      <c r="D175" s="249">
        <f>F175-E175</f>
        <v>28469146.914564304</v>
      </c>
      <c r="E175" s="250">
        <v>5742782.2746313289</v>
      </c>
      <c r="F175" s="221">
        <v>34211929.189195633</v>
      </c>
      <c r="G175" s="221">
        <v>-198832.6306909867</v>
      </c>
      <c r="H175" s="88">
        <f>SUM(F175:G175)</f>
        <v>34013096.558504649</v>
      </c>
      <c r="I175" s="221">
        <v>5144222.2518574186</v>
      </c>
      <c r="J175" s="219">
        <f>H175+I175</f>
        <v>39157318.810362071</v>
      </c>
      <c r="K175" s="222">
        <v>-8524938</v>
      </c>
      <c r="L175" s="248">
        <f>J175+K175</f>
        <v>30632380.810362071</v>
      </c>
      <c r="M175" s="219">
        <v>-281235.18041999999</v>
      </c>
      <c r="N175" s="219">
        <f>SUM(L175:M175)</f>
        <v>30351145.629942071</v>
      </c>
      <c r="O175" s="248">
        <f>L175/C175</f>
        <v>689.01841761577373</v>
      </c>
      <c r="P175" s="219">
        <f>N175/C175</f>
        <v>682.69255544428609</v>
      </c>
      <c r="Q175" s="251">
        <v>1</v>
      </c>
      <c r="R175" s="252">
        <v>35</v>
      </c>
      <c r="S175" s="199"/>
      <c r="T175" s="270">
        <f>L175-AI175</f>
        <v>-659092.97939672321</v>
      </c>
      <c r="U175" s="271">
        <f>T175/AI175</f>
        <v>-2.1063021314529261E-2</v>
      </c>
      <c r="V175" s="272">
        <f>O175-AJ175</f>
        <v>-20.104654194201885</v>
      </c>
      <c r="W175" s="198"/>
      <c r="X175" s="215">
        <v>543</v>
      </c>
      <c r="Y175" s="216" t="s">
        <v>206</v>
      </c>
      <c r="Z175" s="217">
        <v>44127</v>
      </c>
      <c r="AA175" s="250">
        <f>AC175-AB175</f>
        <v>28437159.775077634</v>
      </c>
      <c r="AB175" s="250">
        <v>5120774.975065155</v>
      </c>
      <c r="AC175" s="88">
        <v>33557934.75014279</v>
      </c>
      <c r="AD175" s="221">
        <v>168356</v>
      </c>
      <c r="AE175" s="227">
        <f>SUM(AC175:AD175)</f>
        <v>33726290.75014279</v>
      </c>
      <c r="AF175" s="217">
        <v>5312251.0396160046</v>
      </c>
      <c r="AG175" s="219">
        <f>SUM(AE175:AF175)</f>
        <v>39038541.789758794</v>
      </c>
      <c r="AH175" s="222">
        <v>-7747068</v>
      </c>
      <c r="AI175" s="248">
        <f>SUM(AG175:AH175)</f>
        <v>31291473.789758794</v>
      </c>
      <c r="AJ175" s="223">
        <f>AI175/Z175</f>
        <v>709.12307180997561</v>
      </c>
    </row>
    <row r="176" spans="1:36">
      <c r="A176" s="215">
        <v>545</v>
      </c>
      <c r="B176" s="216" t="s">
        <v>207</v>
      </c>
      <c r="C176" s="221">
        <v>9584</v>
      </c>
      <c r="D176" s="249">
        <f>F176-E176</f>
        <v>8454784.8664343078</v>
      </c>
      <c r="E176" s="250">
        <v>2734471.8989564679</v>
      </c>
      <c r="F176" s="221">
        <v>11189256.765390776</v>
      </c>
      <c r="G176" s="221">
        <v>3119934.886978758</v>
      </c>
      <c r="H176" s="88">
        <f>SUM(F176:G176)</f>
        <v>14309191.652369535</v>
      </c>
      <c r="I176" s="221">
        <v>2173390.3931355006</v>
      </c>
      <c r="J176" s="219">
        <f>H176+I176</f>
        <v>16482582.045505036</v>
      </c>
      <c r="K176" s="222">
        <v>441249</v>
      </c>
      <c r="L176" s="248">
        <f>J176+K176</f>
        <v>16923831.045505036</v>
      </c>
      <c r="M176" s="219">
        <v>14342.782999999996</v>
      </c>
      <c r="N176" s="219">
        <f>SUM(L176:M176)</f>
        <v>16938173.828505035</v>
      </c>
      <c r="O176" s="248">
        <f>L176/C176</f>
        <v>1765.8421374692232</v>
      </c>
      <c r="P176" s="219">
        <f>N176/C176</f>
        <v>1767.3386715885888</v>
      </c>
      <c r="Q176" s="251">
        <v>15</v>
      </c>
      <c r="R176" s="251">
        <v>15</v>
      </c>
      <c r="S176" s="152"/>
      <c r="T176" s="270">
        <f>L176-AI176</f>
        <v>810527.01324818656</v>
      </c>
      <c r="U176" s="271">
        <f>T176/AI176</f>
        <v>5.0301726550036625E-2</v>
      </c>
      <c r="V176" s="272">
        <f>O176-AJ176</f>
        <v>80.702623533137739</v>
      </c>
      <c r="W176" s="198"/>
      <c r="X176" s="215">
        <v>545</v>
      </c>
      <c r="Y176" s="216" t="s">
        <v>207</v>
      </c>
      <c r="Z176" s="217">
        <v>9562</v>
      </c>
      <c r="AA176" s="250">
        <f>AC176-AB176</f>
        <v>8140516.0357830608</v>
      </c>
      <c r="AB176" s="250">
        <v>2211251.4293162962</v>
      </c>
      <c r="AC176" s="88">
        <v>10351767.465099357</v>
      </c>
      <c r="AD176" s="221">
        <v>3150065</v>
      </c>
      <c r="AE176" s="227">
        <f>SUM(AC176:AD176)</f>
        <v>13501832.465099357</v>
      </c>
      <c r="AF176" s="217">
        <v>2169459.5671574911</v>
      </c>
      <c r="AG176" s="219">
        <f>SUM(AE176:AF176)</f>
        <v>15671292.032256849</v>
      </c>
      <c r="AH176" s="222">
        <v>442012</v>
      </c>
      <c r="AI176" s="248">
        <f>SUM(AG176:AH176)</f>
        <v>16113304.032256849</v>
      </c>
      <c r="AJ176" s="223">
        <f>AI176/Z176</f>
        <v>1685.1395139360855</v>
      </c>
    </row>
    <row r="177" spans="1:36">
      <c r="A177" s="215">
        <v>560</v>
      </c>
      <c r="B177" s="216" t="s">
        <v>208</v>
      </c>
      <c r="C177" s="221">
        <v>15735</v>
      </c>
      <c r="D177" s="249">
        <f>F177-E177</f>
        <v>5109534.8611406637</v>
      </c>
      <c r="E177" s="250">
        <v>-729057.26648771879</v>
      </c>
      <c r="F177" s="221">
        <v>4380477.5946529452</v>
      </c>
      <c r="G177" s="221">
        <v>6119155.5578805432</v>
      </c>
      <c r="H177" s="88">
        <f>SUM(F177:G177)</f>
        <v>10499633.152533488</v>
      </c>
      <c r="I177" s="221">
        <v>2752491.5886558881</v>
      </c>
      <c r="J177" s="219">
        <f>H177+I177</f>
        <v>13252124.741189376</v>
      </c>
      <c r="K177" s="222">
        <v>-1801901</v>
      </c>
      <c r="L177" s="248">
        <f>J177+K177</f>
        <v>11450223.741189376</v>
      </c>
      <c r="M177" s="219">
        <v>501324.39749000082</v>
      </c>
      <c r="N177" s="219">
        <f>SUM(L177:M177)</f>
        <v>11951548.138679376</v>
      </c>
      <c r="O177" s="248">
        <f>L177/C177</f>
        <v>727.69137217600098</v>
      </c>
      <c r="P177" s="219">
        <f>N177/C177</f>
        <v>759.55183595038932</v>
      </c>
      <c r="Q177" s="251">
        <v>7</v>
      </c>
      <c r="R177" s="251">
        <v>7</v>
      </c>
      <c r="S177" s="152"/>
      <c r="T177" s="270">
        <f>L177-AI177</f>
        <v>-2157372.7175938245</v>
      </c>
      <c r="U177" s="271">
        <f>T177/AI177</f>
        <v>-0.15854179128021689</v>
      </c>
      <c r="V177" s="272">
        <f>O177-AJ177</f>
        <v>-133.11305968022373</v>
      </c>
      <c r="W177" s="198"/>
      <c r="X177" s="215">
        <v>560</v>
      </c>
      <c r="Y177" s="216" t="s">
        <v>208</v>
      </c>
      <c r="Z177" s="217">
        <v>15808</v>
      </c>
      <c r="AA177" s="250">
        <f>AC177-AB177</f>
        <v>5272321.6363939252</v>
      </c>
      <c r="AB177" s="250">
        <v>1512547.2154409862</v>
      </c>
      <c r="AC177" s="88">
        <v>6784868.8518349119</v>
      </c>
      <c r="AD177" s="221">
        <v>6305918</v>
      </c>
      <c r="AE177" s="227">
        <f>SUM(AC177:AD177)</f>
        <v>13090786.851834912</v>
      </c>
      <c r="AF177" s="217">
        <v>2807763.6069482877</v>
      </c>
      <c r="AG177" s="219">
        <f>SUM(AE177:AF177)</f>
        <v>15898550.4587832</v>
      </c>
      <c r="AH177" s="222">
        <v>-2290954</v>
      </c>
      <c r="AI177" s="248">
        <f>SUM(AG177:AH177)</f>
        <v>13607596.4587832</v>
      </c>
      <c r="AJ177" s="223">
        <f>AI177/Z177</f>
        <v>860.80443185622471</v>
      </c>
    </row>
    <row r="178" spans="1:36">
      <c r="A178" s="215">
        <v>561</v>
      </c>
      <c r="B178" s="216" t="s">
        <v>209</v>
      </c>
      <c r="C178" s="221">
        <v>1317</v>
      </c>
      <c r="D178" s="249">
        <f>F178-E178</f>
        <v>663426.81782766199</v>
      </c>
      <c r="E178" s="250">
        <v>640465.76789476583</v>
      </c>
      <c r="F178" s="221">
        <v>1303892.5857224278</v>
      </c>
      <c r="G178" s="221">
        <v>436774.38299178809</v>
      </c>
      <c r="H178" s="88">
        <f>SUM(F178:G178)</f>
        <v>1740666.9687142158</v>
      </c>
      <c r="I178" s="221">
        <v>340084.14675400406</v>
      </c>
      <c r="J178" s="219">
        <f>H178+I178</f>
        <v>2080751.1154682199</v>
      </c>
      <c r="K178" s="222">
        <v>-273476</v>
      </c>
      <c r="L178" s="248">
        <f>J178+K178</f>
        <v>1807275.1154682199</v>
      </c>
      <c r="M178" s="219">
        <v>-627299.74000000011</v>
      </c>
      <c r="N178" s="219">
        <f>SUM(L178:M178)</f>
        <v>1179975.3754682196</v>
      </c>
      <c r="O178" s="248">
        <f>L178/C178</f>
        <v>1372.266602481564</v>
      </c>
      <c r="P178" s="219">
        <f>N178/C178</f>
        <v>895.95700491132845</v>
      </c>
      <c r="Q178" s="251">
        <v>2</v>
      </c>
      <c r="R178" s="251">
        <v>2</v>
      </c>
      <c r="S178" s="152"/>
      <c r="T178" s="270">
        <f>L178-AI178</f>
        <v>-271.42911917669699</v>
      </c>
      <c r="U178" s="271">
        <f>T178/AI178</f>
        <v>-1.5016438718520265E-4</v>
      </c>
      <c r="V178" s="272">
        <f>O178-AJ178</f>
        <v>20.324534727340733</v>
      </c>
      <c r="W178" s="198"/>
      <c r="X178" s="215">
        <v>561</v>
      </c>
      <c r="Y178" s="216" t="s">
        <v>209</v>
      </c>
      <c r="Z178" s="217">
        <v>1337</v>
      </c>
      <c r="AA178" s="250">
        <f>AC178-AB178</f>
        <v>620534.39921310893</v>
      </c>
      <c r="AB178" s="250">
        <v>708907.12882030732</v>
      </c>
      <c r="AC178" s="88">
        <v>1329441.5280334163</v>
      </c>
      <c r="AD178" s="221">
        <v>447215</v>
      </c>
      <c r="AE178" s="227">
        <f>SUM(AC178:AD178)</f>
        <v>1776656.5280334163</v>
      </c>
      <c r="AF178" s="217">
        <v>342227.01655398041</v>
      </c>
      <c r="AG178" s="219">
        <f>SUM(AE178:AF178)</f>
        <v>2118883.5445873966</v>
      </c>
      <c r="AH178" s="222">
        <v>-311337</v>
      </c>
      <c r="AI178" s="248">
        <f>SUM(AG178:AH178)</f>
        <v>1807546.5445873966</v>
      </c>
      <c r="AJ178" s="223">
        <f>AI178/Z178</f>
        <v>1351.9420677542232</v>
      </c>
    </row>
    <row r="179" spans="1:36">
      <c r="A179" s="215">
        <v>562</v>
      </c>
      <c r="B179" s="216" t="s">
        <v>210</v>
      </c>
      <c r="C179" s="221">
        <v>8935</v>
      </c>
      <c r="D179" s="249">
        <f>F179-E179</f>
        <v>1460331.8406053544</v>
      </c>
      <c r="E179" s="250">
        <v>-518085.61670539586</v>
      </c>
      <c r="F179" s="221">
        <v>942246.22389995854</v>
      </c>
      <c r="G179" s="221">
        <v>3280420.7878165888</v>
      </c>
      <c r="H179" s="88">
        <f>SUM(F179:G179)</f>
        <v>4222667.0117165474</v>
      </c>
      <c r="I179" s="221">
        <v>1658725.5906780572</v>
      </c>
      <c r="J179" s="219">
        <f>H179+I179</f>
        <v>5881392.6023946051</v>
      </c>
      <c r="K179" s="222">
        <v>-282322</v>
      </c>
      <c r="L179" s="248">
        <f>J179+K179</f>
        <v>5599070.6023946051</v>
      </c>
      <c r="M179" s="219">
        <v>-107602.92047666659</v>
      </c>
      <c r="N179" s="219">
        <f>SUM(L179:M179)</f>
        <v>5491467.6819179384</v>
      </c>
      <c r="O179" s="248">
        <f>L179/C179</f>
        <v>626.64472326744317</v>
      </c>
      <c r="P179" s="219">
        <f>N179/C179</f>
        <v>614.60186703054706</v>
      </c>
      <c r="Q179" s="251">
        <v>6</v>
      </c>
      <c r="R179" s="251">
        <v>6</v>
      </c>
      <c r="S179" s="152"/>
      <c r="T179" s="270">
        <f>L179-AI179</f>
        <v>70305.885288670659</v>
      </c>
      <c r="U179" s="271">
        <f>T179/AI179</f>
        <v>1.2716382209419232E-2</v>
      </c>
      <c r="V179" s="272">
        <f>O179-AJ179</f>
        <v>10.832213008372719</v>
      </c>
      <c r="W179" s="198"/>
      <c r="X179" s="215">
        <v>562</v>
      </c>
      <c r="Y179" s="216" t="s">
        <v>210</v>
      </c>
      <c r="Z179" s="217">
        <v>8978</v>
      </c>
      <c r="AA179" s="250">
        <f>AC179-AB179</f>
        <v>1508254.7732194248</v>
      </c>
      <c r="AB179" s="250">
        <v>-593435.00395193161</v>
      </c>
      <c r="AC179" s="88">
        <v>914819.76926749316</v>
      </c>
      <c r="AD179" s="221">
        <v>3260397</v>
      </c>
      <c r="AE179" s="227">
        <f>SUM(AC179:AD179)</f>
        <v>4175216.7692674929</v>
      </c>
      <c r="AF179" s="217">
        <v>1707001.9478384412</v>
      </c>
      <c r="AG179" s="219">
        <f>SUM(AE179:AF179)</f>
        <v>5882218.7171059344</v>
      </c>
      <c r="AH179" s="222">
        <v>-353454</v>
      </c>
      <c r="AI179" s="248">
        <f>SUM(AG179:AH179)</f>
        <v>5528764.7171059344</v>
      </c>
      <c r="AJ179" s="223">
        <f>AI179/Z179</f>
        <v>615.81251025907045</v>
      </c>
    </row>
    <row r="180" spans="1:36">
      <c r="A180" s="215">
        <v>563</v>
      </c>
      <c r="B180" s="216" t="s">
        <v>211</v>
      </c>
      <c r="C180" s="221">
        <v>7025</v>
      </c>
      <c r="D180" s="249">
        <f>F180-E180</f>
        <v>3155015.6489288504</v>
      </c>
      <c r="E180" s="250">
        <v>-2076343.0004650345</v>
      </c>
      <c r="F180" s="221">
        <v>1078672.6484638159</v>
      </c>
      <c r="G180" s="221">
        <v>3488074.9075481249</v>
      </c>
      <c r="H180" s="88">
        <f>SUM(F180:G180)</f>
        <v>4566747.5560119413</v>
      </c>
      <c r="I180" s="221">
        <v>1297173.6383667197</v>
      </c>
      <c r="J180" s="219">
        <f>H180+I180</f>
        <v>5863921.194378661</v>
      </c>
      <c r="K180" s="222">
        <v>-337238</v>
      </c>
      <c r="L180" s="248">
        <f>J180+K180</f>
        <v>5526683.194378661</v>
      </c>
      <c r="M180" s="219">
        <v>12482.949599999964</v>
      </c>
      <c r="N180" s="219">
        <f>SUM(L180:M180)</f>
        <v>5539166.1439786609</v>
      </c>
      <c r="O180" s="248">
        <f>L180/C180</f>
        <v>786.7164689506991</v>
      </c>
      <c r="P180" s="219">
        <f>N180/C180</f>
        <v>788.49340127810115</v>
      </c>
      <c r="Q180" s="251">
        <v>17</v>
      </c>
      <c r="R180" s="251">
        <v>17</v>
      </c>
      <c r="S180" s="152"/>
      <c r="T180" s="270">
        <f>L180-AI180</f>
        <v>-2106607.0729479101</v>
      </c>
      <c r="U180" s="271">
        <f>T180/AI180</f>
        <v>-0.27597628272633645</v>
      </c>
      <c r="V180" s="272">
        <f>O180-AJ180</f>
        <v>-288.09207333690586</v>
      </c>
      <c r="W180" s="198"/>
      <c r="X180" s="215">
        <v>563</v>
      </c>
      <c r="Y180" s="216" t="s">
        <v>211</v>
      </c>
      <c r="Z180" s="217">
        <v>7102</v>
      </c>
      <c r="AA180" s="250">
        <f>AC180-AB180</f>
        <v>3214508.5725910352</v>
      </c>
      <c r="AB180" s="250">
        <v>-34416.200411562051</v>
      </c>
      <c r="AC180" s="88">
        <v>3180092.3721794733</v>
      </c>
      <c r="AD180" s="221">
        <v>3430219</v>
      </c>
      <c r="AE180" s="227">
        <f>SUM(AC180:AD180)</f>
        <v>6610311.3721794728</v>
      </c>
      <c r="AF180" s="217">
        <v>1307424.8951470982</v>
      </c>
      <c r="AG180" s="219">
        <f>SUM(AE180:AF180)</f>
        <v>7917736.267326571</v>
      </c>
      <c r="AH180" s="222">
        <v>-284446</v>
      </c>
      <c r="AI180" s="248">
        <f>SUM(AG180:AH180)</f>
        <v>7633290.267326571</v>
      </c>
      <c r="AJ180" s="223">
        <f>AI180/Z180</f>
        <v>1074.808542287605</v>
      </c>
    </row>
    <row r="181" spans="1:36">
      <c r="A181" s="215">
        <v>564</v>
      </c>
      <c r="B181" s="216" t="s">
        <v>212</v>
      </c>
      <c r="C181" s="221">
        <v>211848</v>
      </c>
      <c r="D181" s="249">
        <f>F181-E181</f>
        <v>81875966.069815114</v>
      </c>
      <c r="E181" s="250">
        <v>-31712857.55830241</v>
      </c>
      <c r="F181" s="221">
        <v>50163108.511512704</v>
      </c>
      <c r="G181" s="221">
        <v>35268957.532213382</v>
      </c>
      <c r="H181" s="88">
        <f>SUM(F181:G181)</f>
        <v>85432066.043726087</v>
      </c>
      <c r="I181" s="221">
        <v>29399289.202421021</v>
      </c>
      <c r="J181" s="219">
        <f>H181+I181</f>
        <v>114831355.24614711</v>
      </c>
      <c r="K181" s="222">
        <v>1765953</v>
      </c>
      <c r="L181" s="248">
        <f>J181+K181</f>
        <v>116597308.24614711</v>
      </c>
      <c r="M181" s="219">
        <v>-13715021.453910001</v>
      </c>
      <c r="N181" s="219">
        <f>SUM(L181:M181)</f>
        <v>102882286.7922371</v>
      </c>
      <c r="O181" s="248">
        <f>L181/C181</f>
        <v>550.38191649742794</v>
      </c>
      <c r="P181" s="219">
        <f>N181/C181</f>
        <v>485.64200177597667</v>
      </c>
      <c r="Q181" s="251">
        <v>17</v>
      </c>
      <c r="R181" s="251">
        <v>17</v>
      </c>
      <c r="S181" s="152"/>
      <c r="T181" s="270">
        <f>L181-AI181</f>
        <v>-3163767.7432454973</v>
      </c>
      <c r="U181" s="271">
        <f>T181/AI181</f>
        <v>-2.6417328978621705E-2</v>
      </c>
      <c r="V181" s="272">
        <f>O181-AJ181</f>
        <v>-21.130870315293578</v>
      </c>
      <c r="W181" s="198"/>
      <c r="X181" s="215">
        <v>564</v>
      </c>
      <c r="Y181" s="216" t="s">
        <v>212</v>
      </c>
      <c r="Z181" s="217">
        <v>209551</v>
      </c>
      <c r="AA181" s="250">
        <f>AC181-AB181</f>
        <v>84226145.717552066</v>
      </c>
      <c r="AB181" s="250">
        <v>-36186101.494216174</v>
      </c>
      <c r="AC181" s="88">
        <v>48040044.223335885</v>
      </c>
      <c r="AD181" s="221">
        <v>40781492</v>
      </c>
      <c r="AE181" s="227">
        <f>SUM(AC181:AD181)</f>
        <v>88821536.223335892</v>
      </c>
      <c r="AF181" s="217">
        <v>29128493.76605672</v>
      </c>
      <c r="AG181" s="219">
        <f>SUM(AE181:AF181)</f>
        <v>117950029.98939261</v>
      </c>
      <c r="AH181" s="222">
        <v>1811046</v>
      </c>
      <c r="AI181" s="248">
        <f>SUM(AG181:AH181)</f>
        <v>119761075.98939261</v>
      </c>
      <c r="AJ181" s="223">
        <f>AI181/Z181</f>
        <v>571.51278681272152</v>
      </c>
    </row>
    <row r="182" spans="1:36">
      <c r="A182" s="215">
        <v>576</v>
      </c>
      <c r="B182" s="216" t="s">
        <v>213</v>
      </c>
      <c r="C182" s="221">
        <v>2750</v>
      </c>
      <c r="D182" s="249">
        <f>F182-E182</f>
        <v>-132504.62064142327</v>
      </c>
      <c r="E182" s="250">
        <v>573451.69807376061</v>
      </c>
      <c r="F182" s="221">
        <v>440947.07743233733</v>
      </c>
      <c r="G182" s="221">
        <v>786039.56098853913</v>
      </c>
      <c r="H182" s="88">
        <f>SUM(F182:G182)</f>
        <v>1226986.6384208766</v>
      </c>
      <c r="I182" s="221">
        <v>615792.64660424495</v>
      </c>
      <c r="J182" s="219">
        <f>H182+I182</f>
        <v>1842779.2850251216</v>
      </c>
      <c r="K182" s="222">
        <v>-201166</v>
      </c>
      <c r="L182" s="248">
        <f>J182+K182</f>
        <v>1641613.2850251216</v>
      </c>
      <c r="M182" s="219">
        <v>-44052.833500000008</v>
      </c>
      <c r="N182" s="219">
        <f>SUM(L182:M182)</f>
        <v>1597560.4515251217</v>
      </c>
      <c r="O182" s="248">
        <f>L182/C182</f>
        <v>596.95028546368064</v>
      </c>
      <c r="P182" s="219">
        <f>N182/C182</f>
        <v>580.93107328186238</v>
      </c>
      <c r="Q182" s="251">
        <v>7</v>
      </c>
      <c r="R182" s="251">
        <v>7</v>
      </c>
      <c r="S182" s="152"/>
      <c r="T182" s="270">
        <f>L182-AI182</f>
        <v>-359128.84735782631</v>
      </c>
      <c r="U182" s="271">
        <f>T182/AI182</f>
        <v>-0.17949781810717025</v>
      </c>
      <c r="V182" s="272">
        <f>O182-AJ182</f>
        <v>-114.29825075492863</v>
      </c>
      <c r="W182" s="198"/>
      <c r="X182" s="215">
        <v>576</v>
      </c>
      <c r="Y182" s="216" t="s">
        <v>213</v>
      </c>
      <c r="Z182" s="217">
        <v>2813</v>
      </c>
      <c r="AA182" s="250">
        <f>AC182-AB182</f>
        <v>-95128.364850191632</v>
      </c>
      <c r="AB182" s="250">
        <v>1230202.2388303303</v>
      </c>
      <c r="AC182" s="88">
        <v>1135073.8739801387</v>
      </c>
      <c r="AD182" s="221">
        <v>498891</v>
      </c>
      <c r="AE182" s="227">
        <f>SUM(AC182:AD182)</f>
        <v>1633964.8739801387</v>
      </c>
      <c r="AF182" s="217">
        <v>626308.25840280915</v>
      </c>
      <c r="AG182" s="219">
        <f>SUM(AE182:AF182)</f>
        <v>2260273.132382948</v>
      </c>
      <c r="AH182" s="222">
        <v>-259531</v>
      </c>
      <c r="AI182" s="248">
        <f>SUM(AG182:AH182)</f>
        <v>2000742.132382948</v>
      </c>
      <c r="AJ182" s="223">
        <f>AI182/Z182</f>
        <v>711.24853621860927</v>
      </c>
    </row>
    <row r="183" spans="1:36">
      <c r="A183" s="215">
        <v>577</v>
      </c>
      <c r="B183" s="216" t="s">
        <v>214</v>
      </c>
      <c r="C183" s="221">
        <v>11138</v>
      </c>
      <c r="D183" s="249">
        <f>F183-E183</f>
        <v>5683762.0572170187</v>
      </c>
      <c r="E183" s="250">
        <v>-376066.06270475814</v>
      </c>
      <c r="F183" s="221">
        <v>5307695.9945122609</v>
      </c>
      <c r="G183" s="221">
        <v>2375117.9126870902</v>
      </c>
      <c r="H183" s="88">
        <f>SUM(F183:G183)</f>
        <v>7682813.9071993511</v>
      </c>
      <c r="I183" s="221">
        <v>1573741.4322604346</v>
      </c>
      <c r="J183" s="219">
        <f>H183+I183</f>
        <v>9256555.3394597862</v>
      </c>
      <c r="K183" s="222">
        <v>672484</v>
      </c>
      <c r="L183" s="248">
        <f>J183+K183</f>
        <v>9929039.3394597862</v>
      </c>
      <c r="M183" s="219">
        <v>-24351.208500000066</v>
      </c>
      <c r="N183" s="219">
        <f>SUM(L183:M183)</f>
        <v>9904688.1309597865</v>
      </c>
      <c r="O183" s="248">
        <f>L183/C183</f>
        <v>891.45621650743271</v>
      </c>
      <c r="P183" s="219">
        <f>N183/C183</f>
        <v>889.26989863169206</v>
      </c>
      <c r="Q183" s="251">
        <v>2</v>
      </c>
      <c r="R183" s="251">
        <v>2</v>
      </c>
      <c r="S183" s="152"/>
      <c r="T183" s="270">
        <f>L183-AI183</f>
        <v>-251079.59189708717</v>
      </c>
      <c r="U183" s="271">
        <f>T183/AI183</f>
        <v>-2.466371892018963E-2</v>
      </c>
      <c r="V183" s="272">
        <f>O183-AJ183</f>
        <v>-30.572488442922577</v>
      </c>
      <c r="W183" s="198"/>
      <c r="X183" s="215">
        <v>577</v>
      </c>
      <c r="Y183" s="216" t="s">
        <v>214</v>
      </c>
      <c r="Z183" s="217">
        <v>11041</v>
      </c>
      <c r="AA183" s="250">
        <f>AC183-AB183</f>
        <v>5207733.1423656605</v>
      </c>
      <c r="AB183" s="250">
        <v>-155162.00637843009</v>
      </c>
      <c r="AC183" s="88">
        <v>5052571.1359872306</v>
      </c>
      <c r="AD183" s="221">
        <v>3462563</v>
      </c>
      <c r="AE183" s="227">
        <f>SUM(AC183:AD183)</f>
        <v>8515134.1359872296</v>
      </c>
      <c r="AF183" s="217">
        <v>1619753.7953696444</v>
      </c>
      <c r="AG183" s="219">
        <f>SUM(AE183:AF183)</f>
        <v>10134887.931356873</v>
      </c>
      <c r="AH183" s="222">
        <v>45231</v>
      </c>
      <c r="AI183" s="248">
        <f>SUM(AG183:AH183)</f>
        <v>10180118.931356873</v>
      </c>
      <c r="AJ183" s="223">
        <f>AI183/Z183</f>
        <v>922.02870495035529</v>
      </c>
    </row>
    <row r="184" spans="1:36">
      <c r="A184" s="215">
        <v>578</v>
      </c>
      <c r="B184" s="216" t="s">
        <v>215</v>
      </c>
      <c r="C184" s="221">
        <v>3100</v>
      </c>
      <c r="D184" s="249">
        <f>F184-E184</f>
        <v>455743.02689890796</v>
      </c>
      <c r="E184" s="250">
        <v>-765526.98681854724</v>
      </c>
      <c r="F184" s="221">
        <v>-309783.95991963928</v>
      </c>
      <c r="G184" s="221">
        <v>1681732.3514559427</v>
      </c>
      <c r="H184" s="88">
        <f>SUM(F184:G184)</f>
        <v>1371948.3915363033</v>
      </c>
      <c r="I184" s="221">
        <v>664195.90807623544</v>
      </c>
      <c r="J184" s="219">
        <f>H184+I184</f>
        <v>2036144.2996125389</v>
      </c>
      <c r="K184" s="222">
        <v>65300</v>
      </c>
      <c r="L184" s="248">
        <f>J184+K184</f>
        <v>2101444.2996125389</v>
      </c>
      <c r="M184" s="219">
        <v>377246.71549999999</v>
      </c>
      <c r="N184" s="219">
        <f>SUM(L184:M184)</f>
        <v>2478691.0151125388</v>
      </c>
      <c r="O184" s="248">
        <f>L184/C184</f>
        <v>677.88525793952863</v>
      </c>
      <c r="P184" s="219">
        <f>N184/C184</f>
        <v>799.57774681049636</v>
      </c>
      <c r="Q184" s="251">
        <v>18</v>
      </c>
      <c r="R184" s="251">
        <v>18</v>
      </c>
      <c r="S184" s="152"/>
      <c r="T184" s="270">
        <f>L184-AI184</f>
        <v>-14185.279309653211</v>
      </c>
      <c r="U184" s="271">
        <f>T184/AI184</f>
        <v>-6.7049919565219471E-3</v>
      </c>
      <c r="V184" s="272">
        <f>O184-AJ184</f>
        <v>13.219980238557241</v>
      </c>
      <c r="W184" s="198"/>
      <c r="X184" s="215">
        <v>578</v>
      </c>
      <c r="Y184" s="216" t="s">
        <v>215</v>
      </c>
      <c r="Z184" s="217">
        <v>3183</v>
      </c>
      <c r="AA184" s="250">
        <f>AC184-AB184</f>
        <v>576724.50535288267</v>
      </c>
      <c r="AB184" s="250">
        <v>-794998.71455743734</v>
      </c>
      <c r="AC184" s="88">
        <v>-218274.20920455467</v>
      </c>
      <c r="AD184" s="221">
        <v>1616384</v>
      </c>
      <c r="AE184" s="227">
        <f>SUM(AC184:AD184)</f>
        <v>1398109.7907954454</v>
      </c>
      <c r="AF184" s="217">
        <v>676025.78812674677</v>
      </c>
      <c r="AG184" s="219">
        <f>SUM(AE184:AF184)</f>
        <v>2074135.5789221921</v>
      </c>
      <c r="AH184" s="222">
        <v>41494</v>
      </c>
      <c r="AI184" s="248">
        <f>SUM(AG184:AH184)</f>
        <v>2115629.5789221921</v>
      </c>
      <c r="AJ184" s="223">
        <f>AI184/Z184</f>
        <v>664.66527770097139</v>
      </c>
    </row>
    <row r="185" spans="1:36">
      <c r="A185" s="215">
        <v>580</v>
      </c>
      <c r="B185" s="216" t="s">
        <v>216</v>
      </c>
      <c r="C185" s="221">
        <v>4438</v>
      </c>
      <c r="D185" s="249">
        <f>F185-E185</f>
        <v>-354355.60451915732</v>
      </c>
      <c r="E185" s="250">
        <v>-636377.80596177094</v>
      </c>
      <c r="F185" s="221">
        <v>-990733.41048092826</v>
      </c>
      <c r="G185" s="221">
        <v>2018922.5981847316</v>
      </c>
      <c r="H185" s="88">
        <f>SUM(F185:G185)</f>
        <v>1028189.1877038033</v>
      </c>
      <c r="I185" s="221">
        <v>1025465.9249549286</v>
      </c>
      <c r="J185" s="219">
        <f>H185+I185</f>
        <v>2053655.1126587319</v>
      </c>
      <c r="K185" s="222">
        <v>-221649</v>
      </c>
      <c r="L185" s="248">
        <f>J185+K185</f>
        <v>1832006.1126587319</v>
      </c>
      <c r="M185" s="219">
        <v>69428.526500000007</v>
      </c>
      <c r="N185" s="219">
        <f>SUM(L185:M185)</f>
        <v>1901434.6391587318</v>
      </c>
      <c r="O185" s="248">
        <f>L185/C185</f>
        <v>412.79993525433343</v>
      </c>
      <c r="P185" s="219">
        <f>N185/C185</f>
        <v>428.4440376653294</v>
      </c>
      <c r="Q185" s="251">
        <v>9</v>
      </c>
      <c r="R185" s="251">
        <v>9</v>
      </c>
      <c r="S185" s="152"/>
      <c r="T185" s="270">
        <f>L185-AI185</f>
        <v>-555508.64058806538</v>
      </c>
      <c r="U185" s="271">
        <f>T185/AI185</f>
        <v>-0.23267233839398288</v>
      </c>
      <c r="V185" s="272">
        <f>O185-AJ185</f>
        <v>-109.97535558140061</v>
      </c>
      <c r="W185" s="198"/>
      <c r="X185" s="215">
        <v>580</v>
      </c>
      <c r="Y185" s="216" t="s">
        <v>216</v>
      </c>
      <c r="Z185" s="217">
        <v>4567</v>
      </c>
      <c r="AA185" s="250">
        <f>AC185-AB185</f>
        <v>-233187.17838444078</v>
      </c>
      <c r="AB185" s="250">
        <v>127747.20054840394</v>
      </c>
      <c r="AC185" s="88">
        <v>-105439.97783603685</v>
      </c>
      <c r="AD185" s="221">
        <v>1765941</v>
      </c>
      <c r="AE185" s="227">
        <f>SUM(AC185:AD185)</f>
        <v>1660501.0221639632</v>
      </c>
      <c r="AF185" s="217">
        <v>1033549.7310828343</v>
      </c>
      <c r="AG185" s="219">
        <f>SUM(AE185:AF185)</f>
        <v>2694050.7532467972</v>
      </c>
      <c r="AH185" s="222">
        <v>-306536</v>
      </c>
      <c r="AI185" s="248">
        <f>SUM(AG185:AH185)</f>
        <v>2387514.7532467972</v>
      </c>
      <c r="AJ185" s="223">
        <f>AI185/Z185</f>
        <v>522.77529083573404</v>
      </c>
    </row>
    <row r="186" spans="1:36">
      <c r="A186" s="215">
        <v>581</v>
      </c>
      <c r="B186" s="216" t="s">
        <v>217</v>
      </c>
      <c r="C186" s="221">
        <v>6240</v>
      </c>
      <c r="D186" s="249">
        <f>F186-E186</f>
        <v>1269948.9266336884</v>
      </c>
      <c r="E186" s="250">
        <v>-1109011.7787477844</v>
      </c>
      <c r="F186" s="221">
        <v>160937.14788590395</v>
      </c>
      <c r="G186" s="221">
        <v>2191744.4437877815</v>
      </c>
      <c r="H186" s="88">
        <f>SUM(F186:G186)</f>
        <v>2352681.5916736852</v>
      </c>
      <c r="I186" s="221">
        <v>1224477.4940081832</v>
      </c>
      <c r="J186" s="219">
        <f>H186+I186</f>
        <v>3577159.0856818687</v>
      </c>
      <c r="K186" s="222">
        <v>-470829</v>
      </c>
      <c r="L186" s="248">
        <f>J186+K186</f>
        <v>3106330.0856818687</v>
      </c>
      <c r="M186" s="219">
        <v>107649.679</v>
      </c>
      <c r="N186" s="219">
        <f>SUM(L186:M186)</f>
        <v>3213979.7646818687</v>
      </c>
      <c r="O186" s="248">
        <f>L186/C186</f>
        <v>497.80930860286355</v>
      </c>
      <c r="P186" s="219">
        <f>N186/C186</f>
        <v>515.06085972465848</v>
      </c>
      <c r="Q186" s="251">
        <v>6</v>
      </c>
      <c r="R186" s="251">
        <v>6</v>
      </c>
      <c r="S186" s="152"/>
      <c r="T186" s="270">
        <f>L186-AI186</f>
        <v>-2189360.1813568259</v>
      </c>
      <c r="U186" s="271">
        <f>T186/AI186</f>
        <v>-0.41342300454839431</v>
      </c>
      <c r="V186" s="272">
        <f>O186-AJ186</f>
        <v>-344.64857670396032</v>
      </c>
      <c r="W186" s="198"/>
      <c r="X186" s="215">
        <v>581</v>
      </c>
      <c r="Y186" s="216" t="s">
        <v>217</v>
      </c>
      <c r="Z186" s="217">
        <v>6286</v>
      </c>
      <c r="AA186" s="250">
        <f>AC186-AB186</f>
        <v>1262850.8725649123</v>
      </c>
      <c r="AB186" s="250">
        <v>1235696.562877011</v>
      </c>
      <c r="AC186" s="88">
        <v>2498547.4354419233</v>
      </c>
      <c r="AD186" s="221">
        <v>2059719</v>
      </c>
      <c r="AE186" s="227">
        <f>SUM(AC186:AD186)</f>
        <v>4558266.4354419233</v>
      </c>
      <c r="AF186" s="217">
        <v>1238202.831596771</v>
      </c>
      <c r="AG186" s="219">
        <f>SUM(AE186:AF186)</f>
        <v>5796469.2670386946</v>
      </c>
      <c r="AH186" s="222">
        <v>-500779</v>
      </c>
      <c r="AI186" s="248">
        <f>SUM(AG186:AH186)</f>
        <v>5295690.2670386946</v>
      </c>
      <c r="AJ186" s="223">
        <f>AI186/Z186</f>
        <v>842.45788530682387</v>
      </c>
    </row>
    <row r="187" spans="1:36">
      <c r="A187" s="215">
        <v>583</v>
      </c>
      <c r="B187" s="216" t="s">
        <v>218</v>
      </c>
      <c r="C187" s="221">
        <v>947</v>
      </c>
      <c r="D187" s="249">
        <f>F187-E187</f>
        <v>859702.29858741909</v>
      </c>
      <c r="E187" s="250">
        <v>-227820.91234375117</v>
      </c>
      <c r="F187" s="221">
        <v>631881.38624366792</v>
      </c>
      <c r="G187" s="221">
        <v>37541.577134502841</v>
      </c>
      <c r="H187" s="88">
        <f>SUM(F187:G187)</f>
        <v>669422.96337817074</v>
      </c>
      <c r="I187" s="221">
        <v>191518.08710063214</v>
      </c>
      <c r="J187" s="219">
        <f>H187+I187</f>
        <v>860941.05047880288</v>
      </c>
      <c r="K187" s="222">
        <v>-233849</v>
      </c>
      <c r="L187" s="248">
        <f>J187+K187</f>
        <v>627092.05047880288</v>
      </c>
      <c r="M187" s="219">
        <v>149653.5435</v>
      </c>
      <c r="N187" s="219">
        <f>SUM(L187:M187)</f>
        <v>776745.59397880291</v>
      </c>
      <c r="O187" s="248">
        <f>L187/C187</f>
        <v>662.18801528912661</v>
      </c>
      <c r="P187" s="219">
        <f>N187/C187</f>
        <v>820.21710029440646</v>
      </c>
      <c r="Q187" s="251">
        <v>19</v>
      </c>
      <c r="R187" s="251">
        <v>19</v>
      </c>
      <c r="S187" s="152"/>
      <c r="T187" s="270">
        <f>L187-AI187</f>
        <v>453588.56579707761</v>
      </c>
      <c r="U187" s="271">
        <f>T187/AI187</f>
        <v>2.614290811675283</v>
      </c>
      <c r="V187" s="272">
        <f>O187-AJ187</f>
        <v>474.41368121799536</v>
      </c>
      <c r="W187" s="198"/>
      <c r="X187" s="215">
        <v>583</v>
      </c>
      <c r="Y187" s="216" t="s">
        <v>218</v>
      </c>
      <c r="Z187" s="217">
        <v>924</v>
      </c>
      <c r="AA187" s="250">
        <f>AC187-AB187</f>
        <v>793741.18253888772</v>
      </c>
      <c r="AB187" s="250">
        <v>-591762.82060989458</v>
      </c>
      <c r="AC187" s="88">
        <v>201978.36192899314</v>
      </c>
      <c r="AD187" s="221">
        <v>-3780</v>
      </c>
      <c r="AE187" s="227">
        <f>SUM(AC187:AD187)</f>
        <v>198198.36192899314</v>
      </c>
      <c r="AF187" s="217">
        <v>191959.12275273216</v>
      </c>
      <c r="AG187" s="219">
        <f>SUM(AE187:AF187)</f>
        <v>390157.48468172527</v>
      </c>
      <c r="AH187" s="222">
        <v>-216654</v>
      </c>
      <c r="AI187" s="248">
        <f>SUM(AG187:AH187)</f>
        <v>173503.48468172527</v>
      </c>
      <c r="AJ187" s="223">
        <f>AI187/Z187</f>
        <v>187.77433407113125</v>
      </c>
    </row>
    <row r="188" spans="1:36">
      <c r="A188" s="215">
        <v>584</v>
      </c>
      <c r="B188" s="216" t="s">
        <v>219</v>
      </c>
      <c r="C188" s="221">
        <v>2653</v>
      </c>
      <c r="D188" s="249">
        <f>F188-E188</f>
        <v>3789074.6362548363</v>
      </c>
      <c r="E188" s="250">
        <v>-975370.94137533556</v>
      </c>
      <c r="F188" s="221">
        <v>2813703.6948795007</v>
      </c>
      <c r="G188" s="221">
        <v>1820969.3542463663</v>
      </c>
      <c r="H188" s="88">
        <f>SUM(F188:G188)</f>
        <v>4634673.049125867</v>
      </c>
      <c r="I188" s="221">
        <v>547646.60296014382</v>
      </c>
      <c r="J188" s="219">
        <f>H188+I188</f>
        <v>5182319.6520860111</v>
      </c>
      <c r="K188" s="222">
        <v>165165</v>
      </c>
      <c r="L188" s="248">
        <f>J188+K188</f>
        <v>5347484.6520860111</v>
      </c>
      <c r="M188" s="219">
        <v>12609.04</v>
      </c>
      <c r="N188" s="219">
        <f>SUM(L188:M188)</f>
        <v>5360093.6920860112</v>
      </c>
      <c r="O188" s="248">
        <f>L188/C188</f>
        <v>2015.6368835605017</v>
      </c>
      <c r="P188" s="219">
        <f>N188/C188</f>
        <v>2020.3896313931441</v>
      </c>
      <c r="Q188" s="251">
        <v>16</v>
      </c>
      <c r="R188" s="251">
        <v>16</v>
      </c>
      <c r="S188" s="152"/>
      <c r="T188" s="270">
        <f>L188-AI188</f>
        <v>-329287.27050996479</v>
      </c>
      <c r="U188" s="271">
        <f>T188/AI188</f>
        <v>-5.8006077221327293E-2</v>
      </c>
      <c r="V188" s="272">
        <f>O188-AJ188</f>
        <v>-105.72781098208998</v>
      </c>
      <c r="W188" s="198"/>
      <c r="X188" s="215">
        <v>584</v>
      </c>
      <c r="Y188" s="216" t="s">
        <v>219</v>
      </c>
      <c r="Z188" s="217">
        <v>2676</v>
      </c>
      <c r="AA188" s="250">
        <f>AC188-AB188</f>
        <v>3829548.6913495907</v>
      </c>
      <c r="AB188" s="250">
        <v>-717572.64233375771</v>
      </c>
      <c r="AC188" s="88">
        <v>3111976.0490158331</v>
      </c>
      <c r="AD188" s="221">
        <v>1786916</v>
      </c>
      <c r="AE188" s="227">
        <f>SUM(AC188:AD188)</f>
        <v>4898892.0490158331</v>
      </c>
      <c r="AF188" s="217">
        <v>544264.87358014286</v>
      </c>
      <c r="AG188" s="219">
        <f>SUM(AE188:AF188)</f>
        <v>5443156.9225959759</v>
      </c>
      <c r="AH188" s="222">
        <v>233615</v>
      </c>
      <c r="AI188" s="248">
        <f>SUM(AG188:AH188)</f>
        <v>5676771.9225959759</v>
      </c>
      <c r="AJ188" s="223">
        <f>AI188/Z188</f>
        <v>2121.3646945425917</v>
      </c>
    </row>
    <row r="189" spans="1:36">
      <c r="A189" s="215">
        <v>588</v>
      </c>
      <c r="B189" s="216" t="s">
        <v>220</v>
      </c>
      <c r="C189" s="221">
        <v>1600</v>
      </c>
      <c r="D189" s="249">
        <f>F189-E189</f>
        <v>83901.290421688696</v>
      </c>
      <c r="E189" s="250">
        <v>-1071259.1350254801</v>
      </c>
      <c r="F189" s="221">
        <v>-987357.84460379137</v>
      </c>
      <c r="G189" s="221">
        <v>441902.08535899949</v>
      </c>
      <c r="H189" s="88">
        <f>SUM(F189:G189)</f>
        <v>-545455.75924479193</v>
      </c>
      <c r="I189" s="221">
        <v>380138.47448730201</v>
      </c>
      <c r="J189" s="219">
        <f>H189+I189</f>
        <v>-165317.28475748992</v>
      </c>
      <c r="K189" s="222">
        <v>-385495</v>
      </c>
      <c r="L189" s="248">
        <f>J189+K189</f>
        <v>-550812.28475748992</v>
      </c>
      <c r="M189" s="219">
        <v>-10623.116200000004</v>
      </c>
      <c r="N189" s="219">
        <f>SUM(L189:M189)</f>
        <v>-561435.40095748997</v>
      </c>
      <c r="O189" s="248">
        <f>L189/C189</f>
        <v>-344.25767797343121</v>
      </c>
      <c r="P189" s="219">
        <f>N189/C189</f>
        <v>-350.89712559843122</v>
      </c>
      <c r="Q189" s="251">
        <v>10</v>
      </c>
      <c r="R189" s="251">
        <v>10</v>
      </c>
      <c r="S189" s="152"/>
      <c r="T189" s="270">
        <f>L189-AI189</f>
        <v>-210157.80410340155</v>
      </c>
      <c r="U189" s="271">
        <f>-T189/AI189</f>
        <v>-0.61692364562438451</v>
      </c>
      <c r="V189" s="272">
        <f>O189-AJ189</f>
        <v>-137.04692331765969</v>
      </c>
      <c r="W189" s="198"/>
      <c r="X189" s="215">
        <v>588</v>
      </c>
      <c r="Y189" s="216" t="s">
        <v>220</v>
      </c>
      <c r="Z189" s="217">
        <v>1644</v>
      </c>
      <c r="AA189" s="250">
        <f>AC189-AB189</f>
        <v>99282.461364061921</v>
      </c>
      <c r="AB189" s="250">
        <v>-697492.12719703</v>
      </c>
      <c r="AC189" s="88">
        <v>-598209.66583296808</v>
      </c>
      <c r="AD189" s="221">
        <v>219119</v>
      </c>
      <c r="AE189" s="227">
        <f>SUM(AC189:AD189)</f>
        <v>-379090.66583296808</v>
      </c>
      <c r="AF189" s="217">
        <v>384234.18517887971</v>
      </c>
      <c r="AG189" s="219">
        <f>SUM(AE189:AF189)</f>
        <v>5143.5193459116272</v>
      </c>
      <c r="AH189" s="222">
        <v>-345798</v>
      </c>
      <c r="AI189" s="248">
        <f>SUM(AG189:AH189)</f>
        <v>-340654.48065408837</v>
      </c>
      <c r="AJ189" s="223">
        <f>AI189/Z189</f>
        <v>-207.21075465577152</v>
      </c>
    </row>
    <row r="190" spans="1:36">
      <c r="A190" s="215">
        <v>592</v>
      </c>
      <c r="B190" s="216" t="s">
        <v>221</v>
      </c>
      <c r="C190" s="221">
        <v>3651</v>
      </c>
      <c r="D190" s="249">
        <f>F190-E190</f>
        <v>2069714.3356635959</v>
      </c>
      <c r="E190" s="250">
        <v>-933080.04315273045</v>
      </c>
      <c r="F190" s="221">
        <v>1136634.2925108655</v>
      </c>
      <c r="G190" s="221">
        <v>1425204.221694584</v>
      </c>
      <c r="H190" s="88">
        <f>SUM(F190:G190)</f>
        <v>2561838.5142054493</v>
      </c>
      <c r="I190" s="221">
        <v>673755.39020160388</v>
      </c>
      <c r="J190" s="219">
        <f>H190+I190</f>
        <v>3235593.9044070533</v>
      </c>
      <c r="K190" s="437">
        <v>-10118</v>
      </c>
      <c r="L190" s="248">
        <f>J190+K190</f>
        <v>3225475.9044070533</v>
      </c>
      <c r="M190" s="219">
        <v>134522.69549999997</v>
      </c>
      <c r="N190" s="219">
        <f>SUM(L190:M190)</f>
        <v>3359998.5999070532</v>
      </c>
      <c r="O190" s="248">
        <f>L190/C190</f>
        <v>883.44998751220305</v>
      </c>
      <c r="P190" s="219">
        <f>N190/C190</f>
        <v>920.29542588525146</v>
      </c>
      <c r="Q190" s="251">
        <v>13</v>
      </c>
      <c r="R190" s="251">
        <v>13</v>
      </c>
      <c r="S190" s="152"/>
      <c r="T190" s="270">
        <f>L190-AI190</f>
        <v>-1168107.6557089267</v>
      </c>
      <c r="U190" s="271">
        <f>T190/AI190</f>
        <v>-0.26586672125978444</v>
      </c>
      <c r="V190" s="272">
        <f>O190-AJ190</f>
        <v>-311.10780479774257</v>
      </c>
      <c r="W190" s="198"/>
      <c r="X190" s="215">
        <v>592</v>
      </c>
      <c r="Y190" s="216" t="s">
        <v>221</v>
      </c>
      <c r="Z190" s="217">
        <v>3678</v>
      </c>
      <c r="AA190" s="250">
        <f>AC190-AB190</f>
        <v>2081960.9953900464</v>
      </c>
      <c r="AB190" s="250">
        <v>345874.87292954413</v>
      </c>
      <c r="AC190" s="88">
        <v>2427835.8683195906</v>
      </c>
      <c r="AD190" s="221">
        <v>1287518</v>
      </c>
      <c r="AE190" s="227">
        <f>SUM(AC190:AD190)</f>
        <v>3715353.8683195906</v>
      </c>
      <c r="AF190" s="217">
        <v>694864.69179638952</v>
      </c>
      <c r="AG190" s="219">
        <f>SUM(AE190:AF190)</f>
        <v>4410218.56011598</v>
      </c>
      <c r="AH190" s="222">
        <v>-16635</v>
      </c>
      <c r="AI190" s="248">
        <f>SUM(AG190:AH190)</f>
        <v>4393583.56011598</v>
      </c>
      <c r="AJ190" s="223">
        <f>AI190/Z190</f>
        <v>1194.5577923099456</v>
      </c>
    </row>
    <row r="191" spans="1:36">
      <c r="A191" s="215">
        <v>593</v>
      </c>
      <c r="B191" s="216" t="s">
        <v>222</v>
      </c>
      <c r="C191" s="221">
        <v>17077</v>
      </c>
      <c r="D191" s="249">
        <f>F191-E191</f>
        <v>-1448559.8203105857</v>
      </c>
      <c r="E191" s="250">
        <v>-3925547.1164427376</v>
      </c>
      <c r="F191" s="221">
        <v>-5374106.9367533233</v>
      </c>
      <c r="G191" s="221">
        <v>6268444.1043851022</v>
      </c>
      <c r="H191" s="88">
        <f>SUM(F191:G191)</f>
        <v>894337.16763177887</v>
      </c>
      <c r="I191" s="221">
        <v>3322183.4441921045</v>
      </c>
      <c r="J191" s="219">
        <f>H191+I191</f>
        <v>4216520.6118238829</v>
      </c>
      <c r="K191" s="222">
        <v>-1831842</v>
      </c>
      <c r="L191" s="248">
        <f>J191+K191</f>
        <v>2384678.6118238829</v>
      </c>
      <c r="M191" s="219">
        <v>-260754.94719999994</v>
      </c>
      <c r="N191" s="219">
        <f>SUM(L191:M191)</f>
        <v>2123923.6646238831</v>
      </c>
      <c r="O191" s="248">
        <f>L191/C191</f>
        <v>139.64271311260075</v>
      </c>
      <c r="P191" s="219">
        <f>N191/C191</f>
        <v>124.37334804847943</v>
      </c>
      <c r="Q191" s="251">
        <v>10</v>
      </c>
      <c r="R191" s="251">
        <v>10</v>
      </c>
      <c r="S191" s="152"/>
      <c r="T191" s="270">
        <f>L191-AI191</f>
        <v>-2802142.7230943954</v>
      </c>
      <c r="U191" s="271">
        <f>T191/AI191</f>
        <v>-0.54024276954173223</v>
      </c>
      <c r="V191" s="272">
        <f>O191-AJ191</f>
        <v>-160.99029766339635</v>
      </c>
      <c r="W191" s="198"/>
      <c r="X191" s="215">
        <v>593</v>
      </c>
      <c r="Y191" s="216" t="s">
        <v>222</v>
      </c>
      <c r="Z191" s="217">
        <v>17253</v>
      </c>
      <c r="AA191" s="250">
        <f>AC191-AB191</f>
        <v>-1343016.9349220512</v>
      </c>
      <c r="AB191" s="250">
        <v>-333634.97923197271</v>
      </c>
      <c r="AC191" s="88">
        <v>-1676651.9141540239</v>
      </c>
      <c r="AD191" s="221">
        <v>5639449</v>
      </c>
      <c r="AE191" s="227">
        <f>SUM(AC191:AD191)</f>
        <v>3962797.0858459761</v>
      </c>
      <c r="AF191" s="217">
        <v>3330180.2490723021</v>
      </c>
      <c r="AG191" s="219">
        <f>SUM(AE191:AF191)</f>
        <v>7292977.3349182783</v>
      </c>
      <c r="AH191" s="222">
        <v>-2106156</v>
      </c>
      <c r="AI191" s="248">
        <f>SUM(AG191:AH191)</f>
        <v>5186821.3349182783</v>
      </c>
      <c r="AJ191" s="223">
        <f>AI191/Z191</f>
        <v>300.63301077599709</v>
      </c>
    </row>
    <row r="192" spans="1:36">
      <c r="A192" s="215">
        <v>595</v>
      </c>
      <c r="B192" s="216" t="s">
        <v>223</v>
      </c>
      <c r="C192" s="221">
        <v>4140</v>
      </c>
      <c r="D192" s="249">
        <f>F192-E192</f>
        <v>1303623.8082797083</v>
      </c>
      <c r="E192" s="250">
        <v>1034981.3326621957</v>
      </c>
      <c r="F192" s="221">
        <v>2338605.1409419039</v>
      </c>
      <c r="G192" s="221">
        <v>2280686.9865767313</v>
      </c>
      <c r="H192" s="88">
        <f>SUM(F192:G192)</f>
        <v>4619292.1275186352</v>
      </c>
      <c r="I192" s="221">
        <v>965502.29387445038</v>
      </c>
      <c r="J192" s="219">
        <f>H192+I192</f>
        <v>5584794.4213930853</v>
      </c>
      <c r="K192" s="222">
        <v>-42108</v>
      </c>
      <c r="L192" s="248">
        <f>J192+K192</f>
        <v>5542686.4213930853</v>
      </c>
      <c r="M192" s="219">
        <v>137438.53600000005</v>
      </c>
      <c r="N192" s="219">
        <f>SUM(L192:M192)</f>
        <v>5680124.9573930856</v>
      </c>
      <c r="O192" s="248">
        <f>L192/C192</f>
        <v>1338.8131452640303</v>
      </c>
      <c r="P192" s="219">
        <f>N192/C192</f>
        <v>1372.0108592736922</v>
      </c>
      <c r="Q192" s="251">
        <v>11</v>
      </c>
      <c r="R192" s="251">
        <v>11</v>
      </c>
      <c r="S192" s="152"/>
      <c r="T192" s="270">
        <f>L192-AI192</f>
        <v>82442.948544681072</v>
      </c>
      <c r="U192" s="271">
        <f>T192/AI192</f>
        <v>1.5098767839682739E-2</v>
      </c>
      <c r="V192" s="272">
        <f>O192-AJ192</f>
        <v>59.768059096683373</v>
      </c>
      <c r="W192" s="198"/>
      <c r="X192" s="215">
        <v>595</v>
      </c>
      <c r="Y192" s="216" t="s">
        <v>223</v>
      </c>
      <c r="Z192" s="217">
        <v>4269</v>
      </c>
      <c r="AA192" s="250">
        <f>AC192-AB192</f>
        <v>1346310.9167999872</v>
      </c>
      <c r="AB192" s="250">
        <v>1244989.1193526075</v>
      </c>
      <c r="AC192" s="88">
        <v>2591300.0361525947</v>
      </c>
      <c r="AD192" s="221">
        <v>1873860</v>
      </c>
      <c r="AE192" s="227">
        <f>SUM(AC192:AD192)</f>
        <v>4465160.0361525947</v>
      </c>
      <c r="AF192" s="217">
        <v>972282.43669580948</v>
      </c>
      <c r="AG192" s="219">
        <f>SUM(AE192:AF192)</f>
        <v>5437442.4728484042</v>
      </c>
      <c r="AH192" s="222">
        <v>22801</v>
      </c>
      <c r="AI192" s="248">
        <f>SUM(AG192:AH192)</f>
        <v>5460243.4728484042</v>
      </c>
      <c r="AJ192" s="223">
        <f>AI192/Z192</f>
        <v>1279.0450861673469</v>
      </c>
    </row>
    <row r="193" spans="1:36">
      <c r="A193" s="215">
        <v>598</v>
      </c>
      <c r="B193" s="216" t="s">
        <v>224</v>
      </c>
      <c r="C193" s="221">
        <v>19207</v>
      </c>
      <c r="D193" s="249">
        <f>F193-E193</f>
        <v>9663835.3631354179</v>
      </c>
      <c r="E193" s="250">
        <v>-11803577.765483156</v>
      </c>
      <c r="F193" s="221">
        <v>-2139742.4023477379</v>
      </c>
      <c r="G193" s="221">
        <v>1509816.7851735575</v>
      </c>
      <c r="H193" s="88">
        <f>SUM(F193:G193)</f>
        <v>-629925.61717418046</v>
      </c>
      <c r="I193" s="221">
        <v>3076435.0527252527</v>
      </c>
      <c r="J193" s="219">
        <f>H193+I193</f>
        <v>2446509.4355510725</v>
      </c>
      <c r="K193" s="222">
        <v>3096952</v>
      </c>
      <c r="L193" s="248">
        <f>J193+K193</f>
        <v>5543461.4355510725</v>
      </c>
      <c r="M193" s="219">
        <v>819666.40649999992</v>
      </c>
      <c r="N193" s="219">
        <f>SUM(L193:M193)</f>
        <v>6363127.842051072</v>
      </c>
      <c r="O193" s="248">
        <f>L193/C193</f>
        <v>288.6167249206577</v>
      </c>
      <c r="P193" s="219">
        <f>N193/C193</f>
        <v>331.29212485297404</v>
      </c>
      <c r="Q193" s="251">
        <v>15</v>
      </c>
      <c r="R193" s="251">
        <v>15</v>
      </c>
      <c r="S193" s="152"/>
      <c r="T193" s="270">
        <f>L193-AI193</f>
        <v>-3252578.8398134084</v>
      </c>
      <c r="U193" s="271">
        <f>T193/AI193</f>
        <v>-0.3697776201551819</v>
      </c>
      <c r="V193" s="272">
        <f>O193-AJ193</f>
        <v>-171.98128918441017</v>
      </c>
      <c r="W193" s="198"/>
      <c r="X193" s="215">
        <v>598</v>
      </c>
      <c r="Y193" s="216" t="s">
        <v>224</v>
      </c>
      <c r="Z193" s="217">
        <v>19097</v>
      </c>
      <c r="AA193" s="250">
        <f>AC193-AB193</f>
        <v>9405015.9826062918</v>
      </c>
      <c r="AB193" s="250">
        <v>-7167336.3360708337</v>
      </c>
      <c r="AC193" s="88">
        <v>2237679.646535458</v>
      </c>
      <c r="AD193" s="221">
        <v>793398</v>
      </c>
      <c r="AE193" s="227">
        <f>SUM(AC193:AD193)</f>
        <v>3031077.646535458</v>
      </c>
      <c r="AF193" s="217">
        <v>3057466.6288290229</v>
      </c>
      <c r="AG193" s="219">
        <f>SUM(AE193:AF193)</f>
        <v>6088544.2753644809</v>
      </c>
      <c r="AH193" s="222">
        <v>2707496</v>
      </c>
      <c r="AI193" s="248">
        <f>SUM(AG193:AH193)</f>
        <v>8796040.2753644809</v>
      </c>
      <c r="AJ193" s="223">
        <f>AI193/Z193</f>
        <v>460.59801410506788</v>
      </c>
    </row>
    <row r="194" spans="1:36">
      <c r="A194" s="215">
        <v>599</v>
      </c>
      <c r="B194" s="216" t="s">
        <v>225</v>
      </c>
      <c r="C194" s="221">
        <v>11206</v>
      </c>
      <c r="D194" s="249">
        <f>F194-E194</f>
        <v>13909168.508752948</v>
      </c>
      <c r="E194" s="250">
        <v>-4376439.6814631987</v>
      </c>
      <c r="F194" s="221">
        <v>9532728.8272897489</v>
      </c>
      <c r="G194" s="221">
        <v>4793569.6578630488</v>
      </c>
      <c r="H194" s="88">
        <f>SUM(F194:G194)</f>
        <v>14326298.485152798</v>
      </c>
      <c r="I194" s="221">
        <v>2040595.8378582234</v>
      </c>
      <c r="J194" s="219">
        <f>H194+I194</f>
        <v>16366894.323011022</v>
      </c>
      <c r="K194" s="222">
        <v>-961827</v>
      </c>
      <c r="L194" s="248">
        <f>J194+K194</f>
        <v>15405067.323011022</v>
      </c>
      <c r="M194" s="219">
        <v>-494983.62650000013</v>
      </c>
      <c r="N194" s="219">
        <f>SUM(L194:M194)</f>
        <v>14910083.696511023</v>
      </c>
      <c r="O194" s="248">
        <f>L194/C194</f>
        <v>1374.7159845628255</v>
      </c>
      <c r="P194" s="219">
        <f>N194/C194</f>
        <v>1330.5446811093184</v>
      </c>
      <c r="Q194" s="251">
        <v>15</v>
      </c>
      <c r="R194" s="251">
        <v>15</v>
      </c>
      <c r="S194" s="152"/>
      <c r="T194" s="270">
        <f>L194-AI194</f>
        <v>117667.16138277762</v>
      </c>
      <c r="U194" s="271">
        <f>T194/AI194</f>
        <v>7.6970027695176793E-3</v>
      </c>
      <c r="V194" s="272">
        <f>O194-AJ194</f>
        <v>6.3486231567885625</v>
      </c>
      <c r="W194" s="198"/>
      <c r="X194" s="215">
        <v>599</v>
      </c>
      <c r="Y194" s="216" t="s">
        <v>225</v>
      </c>
      <c r="Z194" s="217">
        <v>11172</v>
      </c>
      <c r="AA194" s="250">
        <f>AC194-AB194</f>
        <v>13405190.187889813</v>
      </c>
      <c r="AB194" s="250">
        <v>-4436613.4539107624</v>
      </c>
      <c r="AC194" s="88">
        <v>8968576.7339790501</v>
      </c>
      <c r="AD194" s="221">
        <v>5139984</v>
      </c>
      <c r="AE194" s="227">
        <f>SUM(AC194:AD194)</f>
        <v>14108560.73397905</v>
      </c>
      <c r="AF194" s="217">
        <v>2039832.4276491948</v>
      </c>
      <c r="AG194" s="219">
        <f>SUM(AE194:AF194)</f>
        <v>16148393.161628244</v>
      </c>
      <c r="AH194" s="222">
        <v>-860993</v>
      </c>
      <c r="AI194" s="248">
        <f>SUM(AG194:AH194)</f>
        <v>15287400.161628244</v>
      </c>
      <c r="AJ194" s="223">
        <f>AI194/Z194</f>
        <v>1368.3673614060369</v>
      </c>
    </row>
    <row r="195" spans="1:36">
      <c r="A195" s="215">
        <v>601</v>
      </c>
      <c r="B195" s="216" t="s">
        <v>226</v>
      </c>
      <c r="C195" s="221">
        <v>3786</v>
      </c>
      <c r="D195" s="249">
        <f>F195-E195</f>
        <v>1627760.1820684485</v>
      </c>
      <c r="E195" s="250">
        <v>949891.20053718332</v>
      </c>
      <c r="F195" s="221">
        <v>2577651.3826056318</v>
      </c>
      <c r="G195" s="221">
        <v>1539874.3496339608</v>
      </c>
      <c r="H195" s="88">
        <f>SUM(F195:G195)</f>
        <v>4117525.7322395928</v>
      </c>
      <c r="I195" s="221">
        <v>857854.44757574226</v>
      </c>
      <c r="J195" s="219">
        <f>H195+I195</f>
        <v>4975380.1798153352</v>
      </c>
      <c r="K195" s="222">
        <v>235322</v>
      </c>
      <c r="L195" s="248">
        <f>J195+K195</f>
        <v>5210702.1798153352</v>
      </c>
      <c r="M195" s="219">
        <v>-54486.814100000003</v>
      </c>
      <c r="N195" s="219">
        <f>SUM(L195:M195)</f>
        <v>5156215.3657153351</v>
      </c>
      <c r="O195" s="248">
        <f>L195/C195</f>
        <v>1376.3080242512772</v>
      </c>
      <c r="P195" s="219">
        <f>N195/C195</f>
        <v>1361.9163670669136</v>
      </c>
      <c r="Q195" s="251">
        <v>13</v>
      </c>
      <c r="R195" s="251">
        <v>13</v>
      </c>
      <c r="S195" s="152"/>
      <c r="T195" s="270">
        <f>L195-AI195</f>
        <v>-902636.1316543445</v>
      </c>
      <c r="U195" s="271">
        <f>T195/AI195</f>
        <v>-0.14765028298218716</v>
      </c>
      <c r="V195" s="272">
        <f>O195-AJ195</f>
        <v>-202.14235309694891</v>
      </c>
      <c r="W195" s="198"/>
      <c r="X195" s="215">
        <v>601</v>
      </c>
      <c r="Y195" s="216" t="s">
        <v>226</v>
      </c>
      <c r="Z195" s="217">
        <v>3873</v>
      </c>
      <c r="AA195" s="250">
        <f>AC195-AB195</f>
        <v>1674479.0426487951</v>
      </c>
      <c r="AB195" s="250">
        <v>1964322.2791848052</v>
      </c>
      <c r="AC195" s="88">
        <v>3638801.3218336003</v>
      </c>
      <c r="AD195" s="221">
        <v>1367237</v>
      </c>
      <c r="AE195" s="227">
        <f>SUM(AC195:AD195)</f>
        <v>5006038.3218336003</v>
      </c>
      <c r="AF195" s="217">
        <v>858001.98963607987</v>
      </c>
      <c r="AG195" s="219">
        <f>SUM(AE195:AF195)</f>
        <v>5864040.3114696797</v>
      </c>
      <c r="AH195" s="222">
        <v>249298</v>
      </c>
      <c r="AI195" s="248">
        <f>SUM(AG195:AH195)</f>
        <v>6113338.3114696797</v>
      </c>
      <c r="AJ195" s="223">
        <f>AI195/Z195</f>
        <v>1578.4503773482261</v>
      </c>
    </row>
    <row r="196" spans="1:36">
      <c r="A196" s="215">
        <v>604</v>
      </c>
      <c r="B196" s="216" t="s">
        <v>227</v>
      </c>
      <c r="C196" s="221">
        <v>20405</v>
      </c>
      <c r="D196" s="249">
        <f>F196-E196</f>
        <v>11805227.081721168</v>
      </c>
      <c r="E196" s="250">
        <v>4646809.5981722446</v>
      </c>
      <c r="F196" s="221">
        <v>16452036.679893414</v>
      </c>
      <c r="G196" s="221">
        <v>-403690.54200171522</v>
      </c>
      <c r="H196" s="88">
        <f>SUM(F196:G196)</f>
        <v>16048346.137891699</v>
      </c>
      <c r="I196" s="221">
        <v>2119660.5445921016</v>
      </c>
      <c r="J196" s="219">
        <f>H196+I196</f>
        <v>18168006.6824838</v>
      </c>
      <c r="K196" s="222">
        <v>-2634445</v>
      </c>
      <c r="L196" s="248">
        <f>J196+K196</f>
        <v>15533561.6824838</v>
      </c>
      <c r="M196" s="219">
        <v>-736090.53712000023</v>
      </c>
      <c r="N196" s="219">
        <f>SUM(L196:M196)</f>
        <v>14797471.1453638</v>
      </c>
      <c r="O196" s="248">
        <f>L196/C196</f>
        <v>761.26251813201668</v>
      </c>
      <c r="P196" s="219">
        <f>N196/C196</f>
        <v>725.18849033882873</v>
      </c>
      <c r="Q196" s="251">
        <v>6</v>
      </c>
      <c r="R196" s="251">
        <v>6</v>
      </c>
      <c r="S196" s="152"/>
      <c r="T196" s="270">
        <f>L196-AI196</f>
        <v>-642074.04867227376</v>
      </c>
      <c r="U196" s="271">
        <f>T196/AI196</f>
        <v>-3.9693898857747378E-2</v>
      </c>
      <c r="V196" s="272">
        <f>O196-AJ196</f>
        <v>-39.273744916388409</v>
      </c>
      <c r="W196" s="198"/>
      <c r="X196" s="215">
        <v>604</v>
      </c>
      <c r="Y196" s="216" t="s">
        <v>227</v>
      </c>
      <c r="Z196" s="217">
        <v>20206</v>
      </c>
      <c r="AA196" s="250">
        <f>AC196-AB196</f>
        <v>11809571.341663972</v>
      </c>
      <c r="AB196" s="250">
        <v>4951452.0281954035</v>
      </c>
      <c r="AC196" s="88">
        <v>16761023.369859375</v>
      </c>
      <c r="AD196" s="221">
        <v>-225090</v>
      </c>
      <c r="AE196" s="227">
        <f>SUM(AC196:AD196)</f>
        <v>16535933.369859375</v>
      </c>
      <c r="AF196" s="217">
        <v>2135859.3612966971</v>
      </c>
      <c r="AG196" s="219">
        <f>SUM(AE196:AF196)</f>
        <v>18671792.731156074</v>
      </c>
      <c r="AH196" s="222">
        <v>-2496157</v>
      </c>
      <c r="AI196" s="248">
        <f>SUM(AG196:AH196)</f>
        <v>16175635.731156074</v>
      </c>
      <c r="AJ196" s="223">
        <f>AI196/Z196</f>
        <v>800.53626304840509</v>
      </c>
    </row>
    <row r="197" spans="1:36">
      <c r="A197" s="215">
        <v>607</v>
      </c>
      <c r="B197" s="216" t="s">
        <v>228</v>
      </c>
      <c r="C197" s="221">
        <v>4084</v>
      </c>
      <c r="D197" s="249">
        <f>F197-E197</f>
        <v>762195.53360381234</v>
      </c>
      <c r="E197" s="250">
        <v>-909881.22445682576</v>
      </c>
      <c r="F197" s="221">
        <v>-147685.69085301342</v>
      </c>
      <c r="G197" s="221">
        <v>2534276.3673792565</v>
      </c>
      <c r="H197" s="88">
        <f>SUM(F197:G197)</f>
        <v>2386590.6765262429</v>
      </c>
      <c r="I197" s="221">
        <v>932883.37604997109</v>
      </c>
      <c r="J197" s="219">
        <f>H197+I197</f>
        <v>3319474.0525762141</v>
      </c>
      <c r="K197" s="222">
        <v>-591033</v>
      </c>
      <c r="L197" s="248">
        <f>J197+K197</f>
        <v>2728441.0525762141</v>
      </c>
      <c r="M197" s="219">
        <v>-48860.029999999984</v>
      </c>
      <c r="N197" s="219">
        <f>SUM(L197:M197)</f>
        <v>2679581.0225762143</v>
      </c>
      <c r="O197" s="248">
        <f>L197/C197</f>
        <v>668.0805711499055</v>
      </c>
      <c r="P197" s="219">
        <f>N197/C197</f>
        <v>656.11680278555684</v>
      </c>
      <c r="Q197" s="251">
        <v>12</v>
      </c>
      <c r="R197" s="251">
        <v>12</v>
      </c>
      <c r="S197" s="152"/>
      <c r="T197" s="270">
        <f>L197-AI197</f>
        <v>-904052.44658660144</v>
      </c>
      <c r="U197" s="271">
        <f>T197/AI197</f>
        <v>-0.24887930199873981</v>
      </c>
      <c r="V197" s="272">
        <f>O197-AJ197</f>
        <v>-204.90512920164838</v>
      </c>
      <c r="W197" s="198"/>
      <c r="X197" s="215">
        <v>607</v>
      </c>
      <c r="Y197" s="216" t="s">
        <v>228</v>
      </c>
      <c r="Z197" s="217">
        <v>4161</v>
      </c>
      <c r="AA197" s="250">
        <f>AC197-AB197</f>
        <v>652311.86544983077</v>
      </c>
      <c r="AB197" s="250">
        <v>205732.04681137588</v>
      </c>
      <c r="AC197" s="88">
        <v>858043.91226120666</v>
      </c>
      <c r="AD197" s="221">
        <v>2474427</v>
      </c>
      <c r="AE197" s="227">
        <f>SUM(AC197:AD197)</f>
        <v>3332470.9122612067</v>
      </c>
      <c r="AF197" s="217">
        <v>938647.58690160897</v>
      </c>
      <c r="AG197" s="219">
        <f>SUM(AE197:AF197)</f>
        <v>4271118.4991628155</v>
      </c>
      <c r="AH197" s="222">
        <v>-638625</v>
      </c>
      <c r="AI197" s="248">
        <f>SUM(AG197:AH197)</f>
        <v>3632493.4991628155</v>
      </c>
      <c r="AJ197" s="223">
        <f>AI197/Z197</f>
        <v>872.98570035155387</v>
      </c>
    </row>
    <row r="198" spans="1:36">
      <c r="A198" s="215">
        <v>608</v>
      </c>
      <c r="B198" s="216" t="s">
        <v>229</v>
      </c>
      <c r="C198" s="221">
        <v>1980</v>
      </c>
      <c r="D198" s="249">
        <f>F198-E198</f>
        <v>361771.8842495284</v>
      </c>
      <c r="E198" s="250">
        <v>-444546.07133959723</v>
      </c>
      <c r="F198" s="221">
        <v>-82774.187090068823</v>
      </c>
      <c r="G198" s="221">
        <v>903365.75059115712</v>
      </c>
      <c r="H198" s="88">
        <f>SUM(F198:G198)</f>
        <v>820591.5635010883</v>
      </c>
      <c r="I198" s="221">
        <v>413284.45775106637</v>
      </c>
      <c r="J198" s="219">
        <f>H198+I198</f>
        <v>1233876.0212521546</v>
      </c>
      <c r="K198" s="222">
        <v>349449</v>
      </c>
      <c r="L198" s="248">
        <f>J198+K198</f>
        <v>1583325.0212521546</v>
      </c>
      <c r="M198" s="219">
        <v>-3152.2599999999948</v>
      </c>
      <c r="N198" s="219">
        <f>SUM(L198:M198)</f>
        <v>1580172.7612521546</v>
      </c>
      <c r="O198" s="248">
        <f>L198/C198</f>
        <v>799.65910164250238</v>
      </c>
      <c r="P198" s="219">
        <f>N198/C198</f>
        <v>798.06705113745181</v>
      </c>
      <c r="Q198" s="251">
        <v>4</v>
      </c>
      <c r="R198" s="251">
        <v>4</v>
      </c>
      <c r="S198" s="152"/>
      <c r="T198" s="270">
        <f>L198-AI198</f>
        <v>-541972.41590741067</v>
      </c>
      <c r="U198" s="271">
        <f>T198/AI198</f>
        <v>-0.25501014890026419</v>
      </c>
      <c r="V198" s="272">
        <f>O198-AJ198</f>
        <v>-256.12700722961142</v>
      </c>
      <c r="W198" s="198"/>
      <c r="X198" s="215">
        <v>608</v>
      </c>
      <c r="Y198" s="216" t="s">
        <v>229</v>
      </c>
      <c r="Z198" s="217">
        <v>2013</v>
      </c>
      <c r="AA198" s="250">
        <f>AC198-AB198</f>
        <v>385699.36294574558</v>
      </c>
      <c r="AB198" s="250">
        <v>44290.949753170906</v>
      </c>
      <c r="AC198" s="88">
        <v>429990.31269891647</v>
      </c>
      <c r="AD198" s="221">
        <v>910821</v>
      </c>
      <c r="AE198" s="227">
        <f>SUM(AC198:AD198)</f>
        <v>1340811.3126989165</v>
      </c>
      <c r="AF198" s="217">
        <v>418388.12446064886</v>
      </c>
      <c r="AG198" s="219">
        <f>SUM(AE198:AF198)</f>
        <v>1759199.4371595653</v>
      </c>
      <c r="AH198" s="222">
        <v>366098</v>
      </c>
      <c r="AI198" s="248">
        <f>SUM(AG198:AH198)</f>
        <v>2125297.4371595653</v>
      </c>
      <c r="AJ198" s="223">
        <f>AI198/Z198</f>
        <v>1055.7861088721138</v>
      </c>
    </row>
    <row r="199" spans="1:36">
      <c r="A199" s="215">
        <v>609</v>
      </c>
      <c r="B199" s="216" t="s">
        <v>230</v>
      </c>
      <c r="C199" s="221">
        <v>83205</v>
      </c>
      <c r="D199" s="249">
        <f>F199-E199</f>
        <v>7327927.0222585052</v>
      </c>
      <c r="E199" s="250">
        <v>-24663835.232808024</v>
      </c>
      <c r="F199" s="221">
        <v>-17335908.210549518</v>
      </c>
      <c r="G199" s="221">
        <v>22686581.203463353</v>
      </c>
      <c r="H199" s="88">
        <f>SUM(F199:G199)</f>
        <v>5350672.9929138348</v>
      </c>
      <c r="I199" s="221">
        <v>13542361.845734052</v>
      </c>
      <c r="J199" s="219">
        <f>H199+I199</f>
        <v>18893034.838647887</v>
      </c>
      <c r="K199" s="222">
        <v>-4957865</v>
      </c>
      <c r="L199" s="248">
        <f>J199+K199</f>
        <v>13935169.838647887</v>
      </c>
      <c r="M199" s="219">
        <v>-2918215.7279100004</v>
      </c>
      <c r="N199" s="219">
        <f>SUM(L199:M199)</f>
        <v>11016954.110737886</v>
      </c>
      <c r="O199" s="248">
        <f>L199/C199</f>
        <v>167.47995719785933</v>
      </c>
      <c r="P199" s="219">
        <f>N199/C199</f>
        <v>132.40735665810811</v>
      </c>
      <c r="Q199" s="251">
        <v>4</v>
      </c>
      <c r="R199" s="251">
        <v>4</v>
      </c>
      <c r="S199" s="152"/>
      <c r="T199" s="270">
        <f>L199-AI199</f>
        <v>-10763801.781711347</v>
      </c>
      <c r="U199" s="271">
        <f>T199/AI199</f>
        <v>-0.43579959308260435</v>
      </c>
      <c r="V199" s="272">
        <f>O199-AJ199</f>
        <v>-128.37988828211519</v>
      </c>
      <c r="W199" s="198"/>
      <c r="X199" s="215">
        <v>609</v>
      </c>
      <c r="Y199" s="216" t="s">
        <v>230</v>
      </c>
      <c r="Z199" s="217">
        <v>83482</v>
      </c>
      <c r="AA199" s="250">
        <f>AC199-AB199</f>
        <v>7958000.582316231</v>
      </c>
      <c r="AB199" s="250">
        <v>-16472708.444036026</v>
      </c>
      <c r="AC199" s="88">
        <v>-8514707.8617197946</v>
      </c>
      <c r="AD199" s="221">
        <v>25221433</v>
      </c>
      <c r="AE199" s="227">
        <f>SUM(AC199:AD199)</f>
        <v>16706725.138280205</v>
      </c>
      <c r="AF199" s="217">
        <v>13537031.482079027</v>
      </c>
      <c r="AG199" s="219">
        <f>SUM(AE199:AF199)</f>
        <v>30243756.620359235</v>
      </c>
      <c r="AH199" s="222">
        <v>-5544785</v>
      </c>
      <c r="AI199" s="248">
        <f>SUM(AG199:AH199)</f>
        <v>24698971.620359235</v>
      </c>
      <c r="AJ199" s="223">
        <f>AI199/Z199</f>
        <v>295.85984547997452</v>
      </c>
    </row>
    <row r="200" spans="1:36">
      <c r="A200" s="215">
        <v>611</v>
      </c>
      <c r="B200" s="216" t="s">
        <v>231</v>
      </c>
      <c r="C200" s="221">
        <v>5011</v>
      </c>
      <c r="D200" s="249">
        <f>F200-E200</f>
        <v>2792483.7827582406</v>
      </c>
      <c r="E200" s="250">
        <v>386794.43981506466</v>
      </c>
      <c r="F200" s="221">
        <v>3179278.222573305</v>
      </c>
      <c r="G200" s="221">
        <v>1127579.3538515638</v>
      </c>
      <c r="H200" s="88">
        <f>SUM(F200:G200)</f>
        <v>4306857.5764248688</v>
      </c>
      <c r="I200" s="221">
        <v>719641.43990759377</v>
      </c>
      <c r="J200" s="219">
        <f>H200+I200</f>
        <v>5026499.0163324624</v>
      </c>
      <c r="K200" s="222">
        <v>-1349802</v>
      </c>
      <c r="L200" s="248">
        <f>J200+K200</f>
        <v>3676697.0163324624</v>
      </c>
      <c r="M200" s="219">
        <v>120069.58339999994</v>
      </c>
      <c r="N200" s="219">
        <f>SUM(L200:M200)</f>
        <v>3796766.5997324623</v>
      </c>
      <c r="O200" s="248">
        <f>L200/C200</f>
        <v>733.725207809312</v>
      </c>
      <c r="P200" s="219">
        <f>N200/C200</f>
        <v>757.68640984483386</v>
      </c>
      <c r="Q200" s="251">
        <v>1</v>
      </c>
      <c r="R200" s="252">
        <v>35</v>
      </c>
      <c r="S200" s="199"/>
      <c r="T200" s="270">
        <f>L200-AI200</f>
        <v>-895177.98576613702</v>
      </c>
      <c r="U200" s="271">
        <f>T200/AI200</f>
        <v>-0.19580106309888809</v>
      </c>
      <c r="V200" s="272">
        <f>O200-AJ200</f>
        <v>-168.73728767007992</v>
      </c>
      <c r="W200" s="198"/>
      <c r="X200" s="215">
        <v>611</v>
      </c>
      <c r="Y200" s="216" t="s">
        <v>231</v>
      </c>
      <c r="Z200" s="217">
        <v>5066</v>
      </c>
      <c r="AA200" s="250">
        <f>AC200-AB200</f>
        <v>3060006.7316353386</v>
      </c>
      <c r="AB200" s="250">
        <v>653225.85353859956</v>
      </c>
      <c r="AC200" s="88">
        <v>3713232.5851739384</v>
      </c>
      <c r="AD200" s="221">
        <v>1401689</v>
      </c>
      <c r="AE200" s="227">
        <f>SUM(AC200:AD200)</f>
        <v>5114921.5851739384</v>
      </c>
      <c r="AF200" s="217">
        <v>758884.41692466091</v>
      </c>
      <c r="AG200" s="219">
        <f>SUM(AE200:AF200)</f>
        <v>5873806.0020985994</v>
      </c>
      <c r="AH200" s="222">
        <v>-1301931</v>
      </c>
      <c r="AI200" s="248">
        <f>SUM(AG200:AH200)</f>
        <v>4571875.0020985994</v>
      </c>
      <c r="AJ200" s="223">
        <f>AI200/Z200</f>
        <v>902.46249547939192</v>
      </c>
    </row>
    <row r="201" spans="1:36">
      <c r="A201" s="215">
        <v>614</v>
      </c>
      <c r="B201" s="216" t="s">
        <v>232</v>
      </c>
      <c r="C201" s="221">
        <v>2999</v>
      </c>
      <c r="D201" s="249">
        <f>F201-E201</f>
        <v>2116428.6930084215</v>
      </c>
      <c r="E201" s="250">
        <v>-1260794.4401595674</v>
      </c>
      <c r="F201" s="221">
        <v>855634.25284885406</v>
      </c>
      <c r="G201" s="221">
        <v>1516639.8992714647</v>
      </c>
      <c r="H201" s="88">
        <f>SUM(F201:G201)</f>
        <v>2372274.1521203187</v>
      </c>
      <c r="I201" s="221">
        <v>769000.93389053084</v>
      </c>
      <c r="J201" s="219">
        <f>H201+I201</f>
        <v>3141275.0860108496</v>
      </c>
      <c r="K201" s="222">
        <v>310486</v>
      </c>
      <c r="L201" s="248">
        <f>J201+K201</f>
        <v>3451761.0860108496</v>
      </c>
      <c r="M201" s="219">
        <v>-12609.04</v>
      </c>
      <c r="N201" s="219">
        <f>SUM(L201:M201)</f>
        <v>3439152.0460108495</v>
      </c>
      <c r="O201" s="248">
        <f>L201/C201</f>
        <v>1150.9706855654717</v>
      </c>
      <c r="P201" s="219">
        <f>N201/C201</f>
        <v>1146.7662707605366</v>
      </c>
      <c r="Q201" s="251">
        <v>19</v>
      </c>
      <c r="R201" s="251">
        <v>19</v>
      </c>
      <c r="S201" s="152"/>
      <c r="T201" s="270">
        <f>L201-AI201</f>
        <v>-205639.88297880162</v>
      </c>
      <c r="U201" s="271">
        <f>T201/AI201</f>
        <v>-5.6225687235930591E-2</v>
      </c>
      <c r="V201" s="272">
        <f>O201-AJ201</f>
        <v>-41.919389121302856</v>
      </c>
      <c r="W201" s="198"/>
      <c r="X201" s="215">
        <v>614</v>
      </c>
      <c r="Y201" s="216" t="s">
        <v>232</v>
      </c>
      <c r="Z201" s="217">
        <v>3066</v>
      </c>
      <c r="AA201" s="250">
        <f>AC201-AB201</f>
        <v>1961911.1470784615</v>
      </c>
      <c r="AB201" s="250">
        <v>-871095.40266087779</v>
      </c>
      <c r="AC201" s="88">
        <v>1090815.7444175836</v>
      </c>
      <c r="AD201" s="221">
        <v>1614527</v>
      </c>
      <c r="AE201" s="227">
        <f>SUM(AC201:AD201)</f>
        <v>2705342.7444175836</v>
      </c>
      <c r="AF201" s="217">
        <v>765773.22457206773</v>
      </c>
      <c r="AG201" s="219">
        <f>SUM(AE201:AF201)</f>
        <v>3471115.9689896512</v>
      </c>
      <c r="AH201" s="222">
        <v>186285</v>
      </c>
      <c r="AI201" s="248">
        <f>SUM(AG201:AH201)</f>
        <v>3657400.9689896512</v>
      </c>
      <c r="AJ201" s="223">
        <f>AI201/Z201</f>
        <v>1192.8900746867746</v>
      </c>
    </row>
    <row r="202" spans="1:36">
      <c r="A202" s="215">
        <v>615</v>
      </c>
      <c r="B202" s="216" t="s">
        <v>233</v>
      </c>
      <c r="C202" s="221">
        <v>7603</v>
      </c>
      <c r="D202" s="249">
        <f>F202-E202</f>
        <v>8056846.0941192843</v>
      </c>
      <c r="E202" s="250">
        <v>1970611.3115385191</v>
      </c>
      <c r="F202" s="221">
        <v>10027457.405657804</v>
      </c>
      <c r="G202" s="221">
        <v>3665159.1393682896</v>
      </c>
      <c r="H202" s="88">
        <f>SUM(F202:G202)</f>
        <v>13692616.545026094</v>
      </c>
      <c r="I202" s="221">
        <v>1557067.0265398102</v>
      </c>
      <c r="J202" s="219">
        <f>H202+I202</f>
        <v>15249683.571565904</v>
      </c>
      <c r="K202" s="222">
        <v>128733</v>
      </c>
      <c r="L202" s="248">
        <f>J202+K202</f>
        <v>15378416.571565904</v>
      </c>
      <c r="M202" s="219">
        <v>10260.606299999985</v>
      </c>
      <c r="N202" s="219">
        <f>SUM(L202:M202)</f>
        <v>15388677.177865904</v>
      </c>
      <c r="O202" s="248">
        <f>L202/C202</f>
        <v>2022.6774393747078</v>
      </c>
      <c r="P202" s="219">
        <f>N202/C202</f>
        <v>2024.0269864350787</v>
      </c>
      <c r="Q202" s="251">
        <v>17</v>
      </c>
      <c r="R202" s="251">
        <v>17</v>
      </c>
      <c r="S202" s="152"/>
      <c r="T202" s="270">
        <f>L202-AI202</f>
        <v>137645.44629043713</v>
      </c>
      <c r="U202" s="271">
        <f>T202/AI202</f>
        <v>9.0313964535668652E-3</v>
      </c>
      <c r="V202" s="272">
        <f>O202-AJ202</f>
        <v>43.870489845304064</v>
      </c>
      <c r="W202" s="198"/>
      <c r="X202" s="215">
        <v>615</v>
      </c>
      <c r="Y202" s="216" t="s">
        <v>233</v>
      </c>
      <c r="Z202" s="217">
        <v>7702</v>
      </c>
      <c r="AA202" s="250">
        <f>AC202-AB202</f>
        <v>7981512.9206247274</v>
      </c>
      <c r="AB202" s="250">
        <v>2512548.90016837</v>
      </c>
      <c r="AC202" s="88">
        <v>10494061.820793098</v>
      </c>
      <c r="AD202" s="221">
        <v>3213504</v>
      </c>
      <c r="AE202" s="227">
        <f>SUM(AC202:AD202)</f>
        <v>13707565.820793098</v>
      </c>
      <c r="AF202" s="217">
        <v>1559906.3044823692</v>
      </c>
      <c r="AG202" s="219">
        <f>SUM(AE202:AF202)</f>
        <v>15267472.125275467</v>
      </c>
      <c r="AH202" s="222">
        <v>-26701</v>
      </c>
      <c r="AI202" s="248">
        <f>SUM(AG202:AH202)</f>
        <v>15240771.125275467</v>
      </c>
      <c r="AJ202" s="223">
        <f>AI202/Z202</f>
        <v>1978.8069495294037</v>
      </c>
    </row>
    <row r="203" spans="1:36">
      <c r="A203" s="215">
        <v>616</v>
      </c>
      <c r="B203" s="216" t="s">
        <v>234</v>
      </c>
      <c r="C203" s="221">
        <v>1807</v>
      </c>
      <c r="D203" s="249">
        <f>F203-E203</f>
        <v>372593.77763116115</v>
      </c>
      <c r="E203" s="250">
        <v>-462684.63258146337</v>
      </c>
      <c r="F203" s="221">
        <v>-90090.854950302222</v>
      </c>
      <c r="G203" s="221">
        <v>779712.87489525776</v>
      </c>
      <c r="H203" s="88">
        <f>SUM(F203:G203)</f>
        <v>689622.01994495559</v>
      </c>
      <c r="I203" s="221">
        <v>380148.71369228436</v>
      </c>
      <c r="J203" s="219">
        <f>H203+I203</f>
        <v>1069770.73363724</v>
      </c>
      <c r="K203" s="222">
        <v>-496640</v>
      </c>
      <c r="L203" s="248">
        <f>J203+K203</f>
        <v>573130.73363724002</v>
      </c>
      <c r="M203" s="219">
        <v>-694915.71700000006</v>
      </c>
      <c r="N203" s="219">
        <f>SUM(L203:M203)</f>
        <v>-121784.98336276005</v>
      </c>
      <c r="O203" s="248">
        <f>L203/C203</f>
        <v>317.17251446443828</v>
      </c>
      <c r="P203" s="219">
        <f>N203/C203</f>
        <v>-67.396227649562832</v>
      </c>
      <c r="Q203" s="251">
        <v>1</v>
      </c>
      <c r="R203" s="252">
        <v>34</v>
      </c>
      <c r="S203" s="199"/>
      <c r="T203" s="270">
        <f>L203-AI203</f>
        <v>-539672.75092163146</v>
      </c>
      <c r="U203" s="271">
        <f>T203/AI203</f>
        <v>-0.48496680537944592</v>
      </c>
      <c r="V203" s="272">
        <f>O203-AJ203</f>
        <v>-284.99387328386882</v>
      </c>
      <c r="W203" s="198"/>
      <c r="X203" s="215">
        <v>616</v>
      </c>
      <c r="Y203" s="216" t="s">
        <v>234</v>
      </c>
      <c r="Z203" s="217">
        <v>1848</v>
      </c>
      <c r="AA203" s="250">
        <f>AC203-AB203</f>
        <v>508915.78355377441</v>
      </c>
      <c r="AB203" s="250">
        <v>-55916.108381642371</v>
      </c>
      <c r="AC203" s="88">
        <v>452999.67517213203</v>
      </c>
      <c r="AD203" s="221">
        <v>778797</v>
      </c>
      <c r="AE203" s="227">
        <f>SUM(AC203:AD203)</f>
        <v>1231796.675172132</v>
      </c>
      <c r="AF203" s="217">
        <v>391264.80938673939</v>
      </c>
      <c r="AG203" s="219">
        <f>SUM(AE203:AF203)</f>
        <v>1623061.4845588715</v>
      </c>
      <c r="AH203" s="222">
        <v>-510258</v>
      </c>
      <c r="AI203" s="248">
        <f>SUM(AG203:AH203)</f>
        <v>1112803.4845588715</v>
      </c>
      <c r="AJ203" s="223">
        <f>AI203/Z203</f>
        <v>602.1663877483071</v>
      </c>
    </row>
    <row r="204" spans="1:36">
      <c r="A204" s="215">
        <v>619</v>
      </c>
      <c r="B204" s="216" t="s">
        <v>235</v>
      </c>
      <c r="C204" s="221">
        <v>2675</v>
      </c>
      <c r="D204" s="249">
        <f>F204-E204</f>
        <v>85462.139148511807</v>
      </c>
      <c r="E204" s="250">
        <v>1010165.9465566595</v>
      </c>
      <c r="F204" s="221">
        <v>1095628.0857051713</v>
      </c>
      <c r="G204" s="221">
        <v>1560511.2675316883</v>
      </c>
      <c r="H204" s="88">
        <f>SUM(F204:G204)</f>
        <v>2656139.3532368597</v>
      </c>
      <c r="I204" s="221">
        <v>688811.51824984758</v>
      </c>
      <c r="J204" s="219">
        <f>H204+I204</f>
        <v>3344950.8714867071</v>
      </c>
      <c r="K204" s="222">
        <v>72301</v>
      </c>
      <c r="L204" s="248">
        <f>J204+K204</f>
        <v>3417251.8714867071</v>
      </c>
      <c r="M204" s="219">
        <v>219239.68300000002</v>
      </c>
      <c r="N204" s="219">
        <f>SUM(L204:M204)</f>
        <v>3636491.5544867073</v>
      </c>
      <c r="O204" s="248">
        <f>L204/C204</f>
        <v>1277.4773351352176</v>
      </c>
      <c r="P204" s="219">
        <f>N204/C204</f>
        <v>1359.4360951352178</v>
      </c>
      <c r="Q204" s="251">
        <v>6</v>
      </c>
      <c r="R204" s="251">
        <v>6</v>
      </c>
      <c r="S204" s="152"/>
      <c r="T204" s="270">
        <f>L204-AI204</f>
        <v>-177316.09927611519</v>
      </c>
      <c r="U204" s="271">
        <f>T204/AI204</f>
        <v>-4.9328904257299661E-2</v>
      </c>
      <c r="V204" s="272">
        <f>O204-AJ204</f>
        <v>-43.569328136675949</v>
      </c>
      <c r="W204" s="198"/>
      <c r="X204" s="215">
        <v>619</v>
      </c>
      <c r="Y204" s="216" t="s">
        <v>235</v>
      </c>
      <c r="Z204" s="217">
        <v>2721</v>
      </c>
      <c r="AA204" s="250">
        <f>AC204-AB204</f>
        <v>226347.0595111181</v>
      </c>
      <c r="AB204" s="250">
        <v>1152285.5563696623</v>
      </c>
      <c r="AC204" s="88">
        <v>1378632.6158807804</v>
      </c>
      <c r="AD204" s="221">
        <v>1701156</v>
      </c>
      <c r="AE204" s="227">
        <f>SUM(AC204:AD204)</f>
        <v>3079788.6158807804</v>
      </c>
      <c r="AF204" s="217">
        <v>692332.35488204181</v>
      </c>
      <c r="AG204" s="219">
        <f>SUM(AE204:AF204)</f>
        <v>3772120.9707628223</v>
      </c>
      <c r="AH204" s="222">
        <v>-177553</v>
      </c>
      <c r="AI204" s="248">
        <f>SUM(AG204:AH204)</f>
        <v>3594567.9707628223</v>
      </c>
      <c r="AJ204" s="223">
        <f>AI204/Z204</f>
        <v>1321.0466632718935</v>
      </c>
    </row>
    <row r="205" spans="1:36">
      <c r="A205" s="215">
        <v>620</v>
      </c>
      <c r="B205" s="216" t="s">
        <v>236</v>
      </c>
      <c r="C205" s="221">
        <v>2380</v>
      </c>
      <c r="D205" s="249">
        <f>F205-E205</f>
        <v>1805247.1906584555</v>
      </c>
      <c r="E205" s="250">
        <v>482277.68493872817</v>
      </c>
      <c r="F205" s="221">
        <v>2287524.8755971836</v>
      </c>
      <c r="G205" s="221">
        <v>795721.41825120139</v>
      </c>
      <c r="H205" s="88">
        <f>SUM(F205:G205)</f>
        <v>3083246.2938483851</v>
      </c>
      <c r="I205" s="221">
        <v>591004.61593204807</v>
      </c>
      <c r="J205" s="219">
        <f>H205+I205</f>
        <v>3674250.9097804334</v>
      </c>
      <c r="K205" s="222">
        <v>104708</v>
      </c>
      <c r="L205" s="248">
        <f>J205+K205</f>
        <v>3778958.9097804334</v>
      </c>
      <c r="M205" s="219">
        <v>-36172.183500000006</v>
      </c>
      <c r="N205" s="219">
        <f>SUM(L205:M205)</f>
        <v>3742786.7262804336</v>
      </c>
      <c r="O205" s="248">
        <f>L205/C205</f>
        <v>1587.7978612522829</v>
      </c>
      <c r="P205" s="219">
        <f>N205/C205</f>
        <v>1572.5994648237115</v>
      </c>
      <c r="Q205" s="251">
        <v>18</v>
      </c>
      <c r="R205" s="251">
        <v>18</v>
      </c>
      <c r="S205" s="152"/>
      <c r="T205" s="270">
        <f>L205-AI205</f>
        <v>-222762.8422720246</v>
      </c>
      <c r="U205" s="271">
        <f>T205/AI205</f>
        <v>-5.5666749482962165E-2</v>
      </c>
      <c r="V205" s="272">
        <f>O205-AJ205</f>
        <v>-48.229020208247675</v>
      </c>
      <c r="W205" s="198"/>
      <c r="X205" s="215">
        <v>620</v>
      </c>
      <c r="Y205" s="216" t="s">
        <v>236</v>
      </c>
      <c r="Z205" s="217">
        <v>2446</v>
      </c>
      <c r="AA205" s="250">
        <f>AC205-AB205</f>
        <v>1844322.690057684</v>
      </c>
      <c r="AB205" s="250">
        <v>902540.87072568131</v>
      </c>
      <c r="AC205" s="88">
        <v>2746863.5607833653</v>
      </c>
      <c r="AD205" s="221">
        <v>549017</v>
      </c>
      <c r="AE205" s="227">
        <f>SUM(AC205:AD205)</f>
        <v>3295880.5607833653</v>
      </c>
      <c r="AF205" s="217">
        <v>592880.19126909296</v>
      </c>
      <c r="AG205" s="219">
        <f>SUM(AE205:AF205)</f>
        <v>3888760.752052458</v>
      </c>
      <c r="AH205" s="222">
        <v>112961</v>
      </c>
      <c r="AI205" s="248">
        <f>SUM(AG205:AH205)</f>
        <v>4001721.752052458</v>
      </c>
      <c r="AJ205" s="223">
        <f>AI205/Z205</f>
        <v>1636.0268814605306</v>
      </c>
    </row>
    <row r="206" spans="1:36">
      <c r="A206" s="215">
        <v>623</v>
      </c>
      <c r="B206" s="216" t="s">
        <v>237</v>
      </c>
      <c r="C206" s="221">
        <v>2107</v>
      </c>
      <c r="D206" s="249">
        <f>F206-E206</f>
        <v>924629.39419708541</v>
      </c>
      <c r="E206" s="250">
        <v>492560.61038211267</v>
      </c>
      <c r="F206" s="221">
        <v>1417190.0045791981</v>
      </c>
      <c r="G206" s="221">
        <v>-71486.339083328654</v>
      </c>
      <c r="H206" s="88">
        <f>SUM(F206:G206)</f>
        <v>1345703.6654958695</v>
      </c>
      <c r="I206" s="221">
        <v>474537.06906927645</v>
      </c>
      <c r="J206" s="219">
        <f>H206+I206</f>
        <v>1820240.7345651458</v>
      </c>
      <c r="K206" s="222">
        <v>-517571</v>
      </c>
      <c r="L206" s="248">
        <f>J206+K206</f>
        <v>1302669.7345651458</v>
      </c>
      <c r="M206" s="219">
        <v>-69349.72</v>
      </c>
      <c r="N206" s="219">
        <f>SUM(L206:M206)</f>
        <v>1233320.0145651458</v>
      </c>
      <c r="O206" s="248">
        <f>L206/C206</f>
        <v>618.25806101810429</v>
      </c>
      <c r="P206" s="219">
        <f>N206/C206</f>
        <v>585.3440980375633</v>
      </c>
      <c r="Q206" s="251">
        <v>10</v>
      </c>
      <c r="R206" s="251">
        <v>10</v>
      </c>
      <c r="S206" s="152"/>
      <c r="T206" s="270">
        <f>L206-AI206</f>
        <v>-110773.6545600933</v>
      </c>
      <c r="U206" s="271">
        <f>T206/AI206</f>
        <v>-7.8371483012594945E-2</v>
      </c>
      <c r="V206" s="272">
        <f>O206-AJ206</f>
        <v>-49.40532543689767</v>
      </c>
      <c r="W206" s="198"/>
      <c r="X206" s="215">
        <v>623</v>
      </c>
      <c r="Y206" s="216" t="s">
        <v>237</v>
      </c>
      <c r="Z206" s="217">
        <v>2117</v>
      </c>
      <c r="AA206" s="250">
        <f>AC206-AB206</f>
        <v>846813.03855827765</v>
      </c>
      <c r="AB206" s="250">
        <v>618898.63940760645</v>
      </c>
      <c r="AC206" s="88">
        <v>1465711.6779658841</v>
      </c>
      <c r="AD206" s="221">
        <v>-113437</v>
      </c>
      <c r="AE206" s="227">
        <f>SUM(AC206:AD206)</f>
        <v>1352274.6779658841</v>
      </c>
      <c r="AF206" s="217">
        <v>477548.71115935512</v>
      </c>
      <c r="AG206" s="219">
        <f>SUM(AE206:AF206)</f>
        <v>1829823.3891252391</v>
      </c>
      <c r="AH206" s="222">
        <v>-416380</v>
      </c>
      <c r="AI206" s="248">
        <f>SUM(AG206:AH206)</f>
        <v>1413443.3891252391</v>
      </c>
      <c r="AJ206" s="223">
        <f>AI206/Z206</f>
        <v>667.66338645500196</v>
      </c>
    </row>
    <row r="207" spans="1:36">
      <c r="A207" s="215">
        <v>624</v>
      </c>
      <c r="B207" s="216" t="s">
        <v>238</v>
      </c>
      <c r="C207" s="221">
        <v>5117</v>
      </c>
      <c r="D207" s="249">
        <f>F207-E207</f>
        <v>1787497.4113062667</v>
      </c>
      <c r="E207" s="250">
        <v>1247581.3691740213</v>
      </c>
      <c r="F207" s="221">
        <v>3035078.780480288</v>
      </c>
      <c r="G207" s="221">
        <v>1080031.7538383401</v>
      </c>
      <c r="H207" s="88">
        <f>SUM(F207:G207)</f>
        <v>4115110.5343186278</v>
      </c>
      <c r="I207" s="221">
        <v>714644.12615671521</v>
      </c>
      <c r="J207" s="219">
        <f>H207+I207</f>
        <v>4829754.6604753435</v>
      </c>
      <c r="K207" s="222">
        <v>-843136</v>
      </c>
      <c r="L207" s="248">
        <f>J207+K207</f>
        <v>3986618.6604753435</v>
      </c>
      <c r="M207" s="219">
        <v>-103000.09549999997</v>
      </c>
      <c r="N207" s="219">
        <f>SUM(L207:M207)</f>
        <v>3883618.5649753436</v>
      </c>
      <c r="O207" s="248">
        <f>L207/C207</f>
        <v>779.09295690352621</v>
      </c>
      <c r="P207" s="219">
        <f>N207/C207</f>
        <v>758.96395641495872</v>
      </c>
      <c r="Q207" s="251">
        <v>8</v>
      </c>
      <c r="R207" s="251">
        <v>8</v>
      </c>
      <c r="S207" s="152"/>
      <c r="T207" s="270">
        <f>L207-AI207</f>
        <v>-1437749.2887389418</v>
      </c>
      <c r="U207" s="271">
        <f>T207/AI207</f>
        <v>-0.26505379100383453</v>
      </c>
      <c r="V207" s="272">
        <f>O207-AJ207</f>
        <v>-280.56087181581063</v>
      </c>
      <c r="W207" s="198"/>
      <c r="X207" s="215">
        <v>624</v>
      </c>
      <c r="Y207" s="216" t="s">
        <v>238</v>
      </c>
      <c r="Z207" s="217">
        <v>5119</v>
      </c>
      <c r="AA207" s="250">
        <f>AC207-AB207</f>
        <v>1890225.5645599719</v>
      </c>
      <c r="AB207" s="250">
        <v>2472908.5233423552</v>
      </c>
      <c r="AC207" s="88">
        <v>4363134.0879023271</v>
      </c>
      <c r="AD207" s="221">
        <v>1198329</v>
      </c>
      <c r="AE207" s="227">
        <f>SUM(AC207:AD207)</f>
        <v>5561463.0879023271</v>
      </c>
      <c r="AF207" s="217">
        <v>739756.86131195829</v>
      </c>
      <c r="AG207" s="219">
        <f>SUM(AE207:AF207)</f>
        <v>6301219.9492142852</v>
      </c>
      <c r="AH207" s="222">
        <v>-876852</v>
      </c>
      <c r="AI207" s="248">
        <f>SUM(AG207:AH207)</f>
        <v>5424367.9492142852</v>
      </c>
      <c r="AJ207" s="223">
        <f>AI207/Z207</f>
        <v>1059.6538287193368</v>
      </c>
    </row>
    <row r="208" spans="1:36">
      <c r="A208" s="215">
        <v>625</v>
      </c>
      <c r="B208" s="216" t="s">
        <v>239</v>
      </c>
      <c r="C208" s="221">
        <v>2991</v>
      </c>
      <c r="D208" s="249">
        <f>F208-E208</f>
        <v>1761309.5499502888</v>
      </c>
      <c r="E208" s="250">
        <v>1225944.0145017637</v>
      </c>
      <c r="F208" s="221">
        <v>2987253.5644520526</v>
      </c>
      <c r="G208" s="221">
        <v>581409.5257253584</v>
      </c>
      <c r="H208" s="88">
        <f>SUM(F208:G208)</f>
        <v>3568663.0901774112</v>
      </c>
      <c r="I208" s="221">
        <v>557257.40818761988</v>
      </c>
      <c r="J208" s="219">
        <f>H208+I208</f>
        <v>4125920.4983650311</v>
      </c>
      <c r="K208" s="222">
        <v>343455</v>
      </c>
      <c r="L208" s="248">
        <f>J208+K208</f>
        <v>4469375.4983650316</v>
      </c>
      <c r="M208" s="219">
        <v>-4570.7769999999873</v>
      </c>
      <c r="N208" s="219">
        <f>SUM(L208:M208)</f>
        <v>4464804.7213650318</v>
      </c>
      <c r="O208" s="248">
        <f>L208/C208</f>
        <v>1494.2746567586198</v>
      </c>
      <c r="P208" s="219">
        <f>N208/C208</f>
        <v>1492.7464798946946</v>
      </c>
      <c r="Q208" s="251">
        <v>17</v>
      </c>
      <c r="R208" s="251">
        <v>17</v>
      </c>
      <c r="S208" s="152"/>
      <c r="T208" s="270">
        <f>L208-AI208</f>
        <v>-436559.03796677943</v>
      </c>
      <c r="U208" s="271">
        <f>T208/AI208</f>
        <v>-8.8985907727418753E-2</v>
      </c>
      <c r="V208" s="272">
        <f>O208-AJ208</f>
        <v>-115.2839181533916</v>
      </c>
      <c r="W208" s="198"/>
      <c r="X208" s="215">
        <v>625</v>
      </c>
      <c r="Y208" s="216" t="s">
        <v>239</v>
      </c>
      <c r="Z208" s="217">
        <v>3048</v>
      </c>
      <c r="AA208" s="250">
        <f>AC208-AB208</f>
        <v>1790717.6387355637</v>
      </c>
      <c r="AB208" s="250">
        <v>1550760.0985701417</v>
      </c>
      <c r="AC208" s="88">
        <v>3341477.7373057054</v>
      </c>
      <c r="AD208" s="221">
        <v>659657</v>
      </c>
      <c r="AE208" s="227">
        <f>SUM(AC208:AD208)</f>
        <v>4001134.7373057054</v>
      </c>
      <c r="AF208" s="217">
        <v>563298.79902610555</v>
      </c>
      <c r="AG208" s="219">
        <f>SUM(AE208:AF208)</f>
        <v>4564433.536331811</v>
      </c>
      <c r="AH208" s="222">
        <v>341501</v>
      </c>
      <c r="AI208" s="248">
        <f>SUM(AG208:AH208)</f>
        <v>4905934.536331811</v>
      </c>
      <c r="AJ208" s="223">
        <f>AI208/Z208</f>
        <v>1609.5585749120114</v>
      </c>
    </row>
    <row r="209" spans="1:36">
      <c r="A209" s="215">
        <v>626</v>
      </c>
      <c r="B209" s="216" t="s">
        <v>240</v>
      </c>
      <c r="C209" s="221">
        <v>4835</v>
      </c>
      <c r="D209" s="249">
        <f>F209-E209</f>
        <v>1943579.5734850389</v>
      </c>
      <c r="E209" s="250">
        <v>-1714828.421395866</v>
      </c>
      <c r="F209" s="221">
        <v>228751.15208917297</v>
      </c>
      <c r="G209" s="221">
        <v>1603048.7071316787</v>
      </c>
      <c r="H209" s="88">
        <f>SUM(F209:G209)</f>
        <v>1831799.8592208517</v>
      </c>
      <c r="I209" s="221">
        <v>957942.40238802379</v>
      </c>
      <c r="J209" s="219">
        <f>H209+I209</f>
        <v>2789742.2616088754</v>
      </c>
      <c r="K209" s="222">
        <v>-196098</v>
      </c>
      <c r="L209" s="248">
        <f>J209+K209</f>
        <v>2593644.2616088754</v>
      </c>
      <c r="M209" s="219">
        <v>-6383.3265000000029</v>
      </c>
      <c r="N209" s="219">
        <f>SUM(L209:M209)</f>
        <v>2587260.9351088754</v>
      </c>
      <c r="O209" s="248">
        <f>L209/C209</f>
        <v>536.43107789221824</v>
      </c>
      <c r="P209" s="219">
        <f>N209/C209</f>
        <v>535.11084490359372</v>
      </c>
      <c r="Q209" s="251">
        <v>17</v>
      </c>
      <c r="R209" s="251">
        <v>17</v>
      </c>
      <c r="S209" s="152"/>
      <c r="T209" s="270">
        <f>L209-AI209</f>
        <v>588654.32743039494</v>
      </c>
      <c r="U209" s="271">
        <f>T209/AI209</f>
        <v>0.29359465471410895</v>
      </c>
      <c r="V209" s="272">
        <f>O209-AJ209</f>
        <v>132.52496705851951</v>
      </c>
      <c r="W209" s="198"/>
      <c r="X209" s="215">
        <v>626</v>
      </c>
      <c r="Y209" s="216" t="s">
        <v>240</v>
      </c>
      <c r="Z209" s="217">
        <v>4964</v>
      </c>
      <c r="AA209" s="250">
        <f>AC209-AB209</f>
        <v>1974725.5111499811</v>
      </c>
      <c r="AB209" s="250">
        <v>-631094.78099128511</v>
      </c>
      <c r="AC209" s="88">
        <v>1343630.730158696</v>
      </c>
      <c r="AD209" s="221">
        <v>-38849</v>
      </c>
      <c r="AE209" s="227">
        <f>SUM(AC209:AD209)</f>
        <v>1304781.730158696</v>
      </c>
      <c r="AF209" s="217">
        <v>958856.20401978435</v>
      </c>
      <c r="AG209" s="219">
        <f>SUM(AE209:AF209)</f>
        <v>2263637.9341784804</v>
      </c>
      <c r="AH209" s="222">
        <v>-258648</v>
      </c>
      <c r="AI209" s="248">
        <f>SUM(AG209:AH209)</f>
        <v>2004989.9341784804</v>
      </c>
      <c r="AJ209" s="223">
        <f>AI209/Z209</f>
        <v>403.90611083369873</v>
      </c>
    </row>
    <row r="210" spans="1:36">
      <c r="A210" s="215">
        <v>630</v>
      </c>
      <c r="B210" s="216" t="s">
        <v>241</v>
      </c>
      <c r="C210" s="221">
        <v>1635</v>
      </c>
      <c r="D210" s="249">
        <f>F210-E210</f>
        <v>2535681.1013471824</v>
      </c>
      <c r="E210" s="250">
        <v>-660616.66302165762</v>
      </c>
      <c r="F210" s="221">
        <v>1875064.4383255248</v>
      </c>
      <c r="G210" s="221">
        <v>558549.9367131202</v>
      </c>
      <c r="H210" s="88">
        <f>SUM(F210:G210)</f>
        <v>2433614.3750386452</v>
      </c>
      <c r="I210" s="221">
        <v>295039.95447022474</v>
      </c>
      <c r="J210" s="219">
        <f>H210+I210</f>
        <v>2728654.3295088699</v>
      </c>
      <c r="K210" s="222">
        <v>-179669</v>
      </c>
      <c r="L210" s="248">
        <f>J210+K210</f>
        <v>2548985.3295088699</v>
      </c>
      <c r="M210" s="219">
        <v>190711.72999999998</v>
      </c>
      <c r="N210" s="219">
        <f>SUM(L210:M210)</f>
        <v>2739697.0595088699</v>
      </c>
      <c r="O210" s="248">
        <f>L210/C210</f>
        <v>1559.0124339503791</v>
      </c>
      <c r="P210" s="219">
        <f>N210/C210</f>
        <v>1675.655693889217</v>
      </c>
      <c r="Q210" s="251">
        <v>17</v>
      </c>
      <c r="R210" s="251">
        <v>17</v>
      </c>
      <c r="S210" s="152"/>
      <c r="T210" s="270">
        <f>L210-AI210</f>
        <v>303116.82410245948</v>
      </c>
      <c r="U210" s="271">
        <f>T210/AI210</f>
        <v>0.13496641649890706</v>
      </c>
      <c r="V210" s="272">
        <f>O210-AJ210</f>
        <v>182.02377337011512</v>
      </c>
      <c r="W210" s="198"/>
      <c r="X210" s="215">
        <v>630</v>
      </c>
      <c r="Y210" s="216" t="s">
        <v>241</v>
      </c>
      <c r="Z210" s="217">
        <v>1631</v>
      </c>
      <c r="AA210" s="250">
        <f>AC210-AB210</f>
        <v>2446825.1509560747</v>
      </c>
      <c r="AB210" s="250">
        <v>-821097.43560530478</v>
      </c>
      <c r="AC210" s="88">
        <v>1625727.7153507699</v>
      </c>
      <c r="AD210" s="221">
        <v>533140</v>
      </c>
      <c r="AE210" s="227">
        <f>SUM(AC210:AD210)</f>
        <v>2158867.7153507699</v>
      </c>
      <c r="AF210" s="217">
        <v>293457.79005564051</v>
      </c>
      <c r="AG210" s="219">
        <f>SUM(AE210:AF210)</f>
        <v>2452325.5054064104</v>
      </c>
      <c r="AH210" s="222">
        <v>-206457</v>
      </c>
      <c r="AI210" s="248">
        <f>SUM(AG210:AH210)</f>
        <v>2245868.5054064104</v>
      </c>
      <c r="AJ210" s="223">
        <f>AI210/Z210</f>
        <v>1376.988660580264</v>
      </c>
    </row>
    <row r="211" spans="1:36">
      <c r="A211" s="215">
        <v>631</v>
      </c>
      <c r="B211" s="216" t="s">
        <v>242</v>
      </c>
      <c r="C211" s="221">
        <v>1963</v>
      </c>
      <c r="D211" s="249">
        <f>F211-E211</f>
        <v>280729.47474320367</v>
      </c>
      <c r="E211" s="250">
        <v>267797.13242865511</v>
      </c>
      <c r="F211" s="221">
        <v>548526.60717185878</v>
      </c>
      <c r="G211" s="221">
        <v>593093.59426144965</v>
      </c>
      <c r="H211" s="88">
        <f>SUM(F211:G211)</f>
        <v>1141620.2014333084</v>
      </c>
      <c r="I211" s="221">
        <v>333250.12285065651</v>
      </c>
      <c r="J211" s="219">
        <f>H211+I211</f>
        <v>1474870.3242839649</v>
      </c>
      <c r="K211" s="222">
        <v>-529741</v>
      </c>
      <c r="L211" s="248">
        <f>J211+K211</f>
        <v>945129.32428396493</v>
      </c>
      <c r="M211" s="219">
        <v>-736320.65210000006</v>
      </c>
      <c r="N211" s="219">
        <f>SUM(L211:M211)</f>
        <v>208808.67218396487</v>
      </c>
      <c r="O211" s="248">
        <f>L211/C211</f>
        <v>481.47189214669635</v>
      </c>
      <c r="P211" s="219">
        <f>N211/C211</f>
        <v>106.372222202733</v>
      </c>
      <c r="Q211" s="251">
        <v>2</v>
      </c>
      <c r="R211" s="251">
        <v>2</v>
      </c>
      <c r="S211" s="152"/>
      <c r="T211" s="270">
        <f>L211-AI211</f>
        <v>-999374.34347445564</v>
      </c>
      <c r="U211" s="271">
        <f>T211/AI211</f>
        <v>-0.51394829438738554</v>
      </c>
      <c r="V211" s="272">
        <f>O211-AJ211</f>
        <v>-498.12693292051807</v>
      </c>
      <c r="W211" s="198"/>
      <c r="X211" s="215">
        <v>631</v>
      </c>
      <c r="Y211" s="216" t="s">
        <v>242</v>
      </c>
      <c r="Z211" s="217">
        <v>1985</v>
      </c>
      <c r="AA211" s="250">
        <f>AC211-AB211</f>
        <v>437236.04622934433</v>
      </c>
      <c r="AB211" s="250">
        <v>1114922.4854158484</v>
      </c>
      <c r="AC211" s="88">
        <v>1552158.5316451928</v>
      </c>
      <c r="AD211" s="221">
        <v>590437</v>
      </c>
      <c r="AE211" s="227">
        <f>SUM(AC211:AD211)</f>
        <v>2142595.5316451928</v>
      </c>
      <c r="AF211" s="217">
        <v>344417.13611322764</v>
      </c>
      <c r="AG211" s="219">
        <f>SUM(AE211:AF211)</f>
        <v>2487012.6677584206</v>
      </c>
      <c r="AH211" s="222">
        <v>-542509</v>
      </c>
      <c r="AI211" s="248">
        <f>SUM(AG211:AH211)</f>
        <v>1944503.6677584206</v>
      </c>
      <c r="AJ211" s="223">
        <f>AI211/Z211</f>
        <v>979.59882506721442</v>
      </c>
    </row>
    <row r="212" spans="1:36">
      <c r="A212" s="215">
        <v>635</v>
      </c>
      <c r="B212" s="216" t="s">
        <v>243</v>
      </c>
      <c r="C212" s="221">
        <v>6347</v>
      </c>
      <c r="D212" s="249">
        <f>F212-E212</f>
        <v>1179666.7086813403</v>
      </c>
      <c r="E212" s="250">
        <v>-538761.12913830997</v>
      </c>
      <c r="F212" s="221">
        <v>640905.57954303036</v>
      </c>
      <c r="G212" s="221">
        <v>2319522.1496603829</v>
      </c>
      <c r="H212" s="88">
        <f>SUM(F212:G212)</f>
        <v>2960427.7292034132</v>
      </c>
      <c r="I212" s="221">
        <v>1238742.9642665072</v>
      </c>
      <c r="J212" s="219">
        <f>H212+I212</f>
        <v>4199170.6934699202</v>
      </c>
      <c r="K212" s="222">
        <v>-571680</v>
      </c>
      <c r="L212" s="248">
        <f>J212+K212</f>
        <v>3627490.6934699202</v>
      </c>
      <c r="M212" s="219">
        <v>-499696.2551999999</v>
      </c>
      <c r="N212" s="219">
        <f>SUM(L212:M212)</f>
        <v>3127794.4382699202</v>
      </c>
      <c r="O212" s="248">
        <f>L212/C212</f>
        <v>571.52839033715463</v>
      </c>
      <c r="P212" s="219">
        <f>N212/C212</f>
        <v>492.79887163540576</v>
      </c>
      <c r="Q212" s="251">
        <v>6</v>
      </c>
      <c r="R212" s="251">
        <v>6</v>
      </c>
      <c r="S212" s="152"/>
      <c r="T212" s="270">
        <f>L212-AI212</f>
        <v>-544074.91573483218</v>
      </c>
      <c r="U212" s="271">
        <f>T212/AI212</f>
        <v>-0.13042463350793421</v>
      </c>
      <c r="V212" s="272">
        <f>O212-AJ212</f>
        <v>-76.33084389250098</v>
      </c>
      <c r="W212" s="198"/>
      <c r="X212" s="215">
        <v>635</v>
      </c>
      <c r="Y212" s="216" t="s">
        <v>243</v>
      </c>
      <c r="Z212" s="217">
        <v>6439</v>
      </c>
      <c r="AA212" s="250">
        <f>AC212-AB212</f>
        <v>1396232.1139583916</v>
      </c>
      <c r="AB212" s="250">
        <v>-128598.86888017091</v>
      </c>
      <c r="AC212" s="88">
        <v>1267633.2450782207</v>
      </c>
      <c r="AD212" s="221">
        <v>2240824</v>
      </c>
      <c r="AE212" s="227">
        <f>SUM(AC212:AD212)</f>
        <v>3508457.245078221</v>
      </c>
      <c r="AF212" s="217">
        <v>1272187.3641265316</v>
      </c>
      <c r="AG212" s="219">
        <f>SUM(AE212:AF212)</f>
        <v>4780644.6092047524</v>
      </c>
      <c r="AH212" s="222">
        <v>-609079</v>
      </c>
      <c r="AI212" s="248">
        <f>SUM(AG212:AH212)</f>
        <v>4171565.6092047524</v>
      </c>
      <c r="AJ212" s="223">
        <f>AI212/Z212</f>
        <v>647.85923422965561</v>
      </c>
    </row>
    <row r="213" spans="1:36">
      <c r="A213" s="215">
        <v>636</v>
      </c>
      <c r="B213" s="216" t="s">
        <v>244</v>
      </c>
      <c r="C213" s="221">
        <v>8154</v>
      </c>
      <c r="D213" s="249">
        <f>F213-E213</f>
        <v>4124150.6139891869</v>
      </c>
      <c r="E213" s="250">
        <v>477797.7464857311</v>
      </c>
      <c r="F213" s="221">
        <v>4601948.360474918</v>
      </c>
      <c r="G213" s="221">
        <v>3741617.3530154377</v>
      </c>
      <c r="H213" s="88">
        <f>SUM(F213:G213)</f>
        <v>8343565.7134903558</v>
      </c>
      <c r="I213" s="221">
        <v>1738482.5819979981</v>
      </c>
      <c r="J213" s="219">
        <f>H213+I213</f>
        <v>10082048.295488354</v>
      </c>
      <c r="K213" s="222">
        <v>-710886</v>
      </c>
      <c r="L213" s="248">
        <f>J213+K213</f>
        <v>9371162.2954883538</v>
      </c>
      <c r="M213" s="219">
        <v>695546.16899999999</v>
      </c>
      <c r="N213" s="219">
        <f>SUM(L213:M213)</f>
        <v>10066708.464488354</v>
      </c>
      <c r="O213" s="248">
        <f>L213/C213</f>
        <v>1149.2718046956529</v>
      </c>
      <c r="P213" s="219">
        <f>N213/C213</f>
        <v>1234.5730272857927</v>
      </c>
      <c r="Q213" s="251">
        <v>2</v>
      </c>
      <c r="R213" s="251">
        <v>2</v>
      </c>
      <c r="S213" s="152"/>
      <c r="T213" s="270">
        <f>L213-AI213</f>
        <v>1082884.8535307609</v>
      </c>
      <c r="U213" s="271">
        <f>T213/AI213</f>
        <v>0.13065258265232446</v>
      </c>
      <c r="V213" s="272">
        <f>O213-AJ213</f>
        <v>141.2108168633016</v>
      </c>
      <c r="W213" s="198"/>
      <c r="X213" s="215">
        <v>636</v>
      </c>
      <c r="Y213" s="216" t="s">
        <v>244</v>
      </c>
      <c r="Z213" s="217">
        <v>8222</v>
      </c>
      <c r="AA213" s="250">
        <f>AC213-AB213</f>
        <v>3704963.7579602725</v>
      </c>
      <c r="AB213" s="250">
        <v>775264.32873264665</v>
      </c>
      <c r="AC213" s="88">
        <v>4480228.086692919</v>
      </c>
      <c r="AD213" s="221">
        <v>2692776</v>
      </c>
      <c r="AE213" s="227">
        <f>SUM(AC213:AD213)</f>
        <v>7173004.086692919</v>
      </c>
      <c r="AF213" s="217">
        <v>1772192.3552646746</v>
      </c>
      <c r="AG213" s="219">
        <f>SUM(AE213:AF213)</f>
        <v>8945196.441957593</v>
      </c>
      <c r="AH213" s="222">
        <v>-656919</v>
      </c>
      <c r="AI213" s="248">
        <f>SUM(AG213:AH213)</f>
        <v>8288277.441957593</v>
      </c>
      <c r="AJ213" s="223">
        <f>AI213/Z213</f>
        <v>1008.0609878323513</v>
      </c>
    </row>
    <row r="214" spans="1:36">
      <c r="A214" s="215">
        <v>638</v>
      </c>
      <c r="B214" s="216" t="s">
        <v>245</v>
      </c>
      <c r="C214" s="221">
        <v>51232</v>
      </c>
      <c r="D214" s="249">
        <f>F214-E214</f>
        <v>26886211.478249367</v>
      </c>
      <c r="E214" s="250">
        <v>17062383.231100474</v>
      </c>
      <c r="F214" s="221">
        <v>43948594.709349841</v>
      </c>
      <c r="G214" s="221">
        <v>-3446951.8996120552</v>
      </c>
      <c r="H214" s="88">
        <f>SUM(F214:G214)</f>
        <v>40501642.809737787</v>
      </c>
      <c r="I214" s="221">
        <v>7324920.5436812136</v>
      </c>
      <c r="J214" s="219">
        <f>H214+I214</f>
        <v>47826563.353418998</v>
      </c>
      <c r="K214" s="222">
        <v>-1526775</v>
      </c>
      <c r="L214" s="248">
        <f>J214+K214</f>
        <v>46299788.353418998</v>
      </c>
      <c r="M214" s="219">
        <v>-673034.30420999951</v>
      </c>
      <c r="N214" s="219">
        <f>SUM(L214:M214)</f>
        <v>45626754.049208999</v>
      </c>
      <c r="O214" s="248">
        <f>L214/C214</f>
        <v>903.7279113331316</v>
      </c>
      <c r="P214" s="219">
        <f>N214/C214</f>
        <v>890.59092069817689</v>
      </c>
      <c r="Q214" s="251">
        <v>1</v>
      </c>
      <c r="R214" s="252">
        <v>34</v>
      </c>
      <c r="S214" s="199"/>
      <c r="T214" s="270">
        <f>L214-AI214</f>
        <v>-1044974.1691220552</v>
      </c>
      <c r="U214" s="271">
        <f>T214/AI214</f>
        <v>-2.2071589621439926E-2</v>
      </c>
      <c r="V214" s="272">
        <f>O214-AJ214</f>
        <v>-21.896490366628996</v>
      </c>
      <c r="W214" s="198"/>
      <c r="X214" s="215">
        <v>638</v>
      </c>
      <c r="Y214" s="216" t="s">
        <v>245</v>
      </c>
      <c r="Z214" s="217">
        <v>51149</v>
      </c>
      <c r="AA214" s="250">
        <f>AC214-AB214</f>
        <v>26174144.99024187</v>
      </c>
      <c r="AB214" s="250">
        <v>19427004.869197294</v>
      </c>
      <c r="AC214" s="88">
        <v>45601149.859439164</v>
      </c>
      <c r="AD214" s="221">
        <v>-4472510</v>
      </c>
      <c r="AE214" s="227">
        <f>SUM(AC214:AD214)</f>
        <v>41128639.859439164</v>
      </c>
      <c r="AF214" s="217">
        <v>7464233.663101892</v>
      </c>
      <c r="AG214" s="219">
        <f>SUM(AE214:AF214)</f>
        <v>48592873.522541054</v>
      </c>
      <c r="AH214" s="222">
        <v>-1248111</v>
      </c>
      <c r="AI214" s="248">
        <f>SUM(AG214:AH214)</f>
        <v>47344762.522541054</v>
      </c>
      <c r="AJ214" s="223">
        <f>AI214/Z214</f>
        <v>925.6244016997606</v>
      </c>
    </row>
    <row r="215" spans="1:36">
      <c r="A215" s="215">
        <v>678</v>
      </c>
      <c r="B215" s="216" t="s">
        <v>246</v>
      </c>
      <c r="C215" s="221">
        <v>24073</v>
      </c>
      <c r="D215" s="249">
        <f>F215-E215</f>
        <v>11510900.701690232</v>
      </c>
      <c r="E215" s="250">
        <v>711844.61832561949</v>
      </c>
      <c r="F215" s="221">
        <v>12222745.320015851</v>
      </c>
      <c r="G215" s="221">
        <v>7861808.3314749151</v>
      </c>
      <c r="H215" s="88">
        <f>SUM(F215:G215)</f>
        <v>20084553.651490767</v>
      </c>
      <c r="I215" s="221">
        <v>3455085.4561190233</v>
      </c>
      <c r="J215" s="219">
        <f>H215+I215</f>
        <v>23539639.10760979</v>
      </c>
      <c r="K215" s="222">
        <v>-589223</v>
      </c>
      <c r="L215" s="248">
        <f>J215+K215</f>
        <v>22950416.10760979</v>
      </c>
      <c r="M215" s="219">
        <v>-6477.89430000016</v>
      </c>
      <c r="N215" s="219">
        <f>SUM(L215:M215)</f>
        <v>22943938.213309791</v>
      </c>
      <c r="O215" s="248">
        <f>L215/C215</f>
        <v>953.36751163584881</v>
      </c>
      <c r="P215" s="219">
        <f>N215/C215</f>
        <v>953.09841786689617</v>
      </c>
      <c r="Q215" s="251">
        <v>17</v>
      </c>
      <c r="R215" s="251">
        <v>17</v>
      </c>
      <c r="S215" s="152"/>
      <c r="T215" s="270">
        <f>L215-AI215</f>
        <v>-1820845.9395398609</v>
      </c>
      <c r="U215" s="271">
        <f>T215/AI215</f>
        <v>-7.3506385588027787E-2</v>
      </c>
      <c r="V215" s="272">
        <f>O215-AJ215</f>
        <v>-67.70676895564543</v>
      </c>
      <c r="W215" s="198"/>
      <c r="X215" s="215">
        <v>678</v>
      </c>
      <c r="Y215" s="216" t="s">
        <v>246</v>
      </c>
      <c r="Z215" s="217">
        <v>24260</v>
      </c>
      <c r="AA215" s="250">
        <f>AC215-AB215</f>
        <v>11575899.297150478</v>
      </c>
      <c r="AB215" s="250">
        <v>3354241.7462686226</v>
      </c>
      <c r="AC215" s="88">
        <v>14930141.0434191</v>
      </c>
      <c r="AD215" s="221">
        <v>7135771</v>
      </c>
      <c r="AE215" s="227">
        <f>SUM(AC215:AD215)</f>
        <v>22065912.0434191</v>
      </c>
      <c r="AF215" s="217">
        <v>3472366.0037305523</v>
      </c>
      <c r="AG215" s="219">
        <f>SUM(AE215:AF215)</f>
        <v>25538278.047149651</v>
      </c>
      <c r="AH215" s="222">
        <v>-767016</v>
      </c>
      <c r="AI215" s="248">
        <f>SUM(AG215:AH215)</f>
        <v>24771262.047149651</v>
      </c>
      <c r="AJ215" s="223">
        <f>AI215/Z215</f>
        <v>1021.0742805914942</v>
      </c>
    </row>
    <row r="216" spans="1:36">
      <c r="A216" s="215">
        <v>680</v>
      </c>
      <c r="B216" s="216" t="s">
        <v>247</v>
      </c>
      <c r="C216" s="221">
        <v>24942</v>
      </c>
      <c r="D216" s="249">
        <f>F216-E216</f>
        <v>8352692.8072037343</v>
      </c>
      <c r="E216" s="250">
        <v>109553.11681564758</v>
      </c>
      <c r="F216" s="221">
        <v>8462245.9240193814</v>
      </c>
      <c r="G216" s="221">
        <v>1528490.6635992252</v>
      </c>
      <c r="H216" s="88">
        <f>SUM(F216:G216)</f>
        <v>9990736.5876186062</v>
      </c>
      <c r="I216" s="221">
        <v>3428419.251286753</v>
      </c>
      <c r="J216" s="219">
        <f>H216+I216</f>
        <v>13419155.838905359</v>
      </c>
      <c r="K216" s="222">
        <v>467043</v>
      </c>
      <c r="L216" s="248">
        <f>J216+K216</f>
        <v>13886198.838905359</v>
      </c>
      <c r="M216" s="219">
        <v>-787828.58049999981</v>
      </c>
      <c r="N216" s="219">
        <f>SUM(L216:M216)</f>
        <v>13098370.258405359</v>
      </c>
      <c r="O216" s="248">
        <f>L216/C216</f>
        <v>556.73958940363082</v>
      </c>
      <c r="P216" s="219">
        <f>N216/C216</f>
        <v>525.15316568059336</v>
      </c>
      <c r="Q216" s="251">
        <v>2</v>
      </c>
      <c r="R216" s="251">
        <v>2</v>
      </c>
      <c r="S216" s="152"/>
      <c r="T216" s="270">
        <f>L216-AI216</f>
        <v>-243852.50593683124</v>
      </c>
      <c r="U216" s="271">
        <f>T216/AI216</f>
        <v>-1.7257722564882491E-2</v>
      </c>
      <c r="V216" s="272">
        <f>O216-AJ216</f>
        <v>-12.790896079730373</v>
      </c>
      <c r="W216" s="198"/>
      <c r="X216" s="215">
        <v>680</v>
      </c>
      <c r="Y216" s="216" t="s">
        <v>247</v>
      </c>
      <c r="Z216" s="217">
        <v>24810</v>
      </c>
      <c r="AA216" s="250">
        <f>AC216-AB216</f>
        <v>7807687.1040563695</v>
      </c>
      <c r="AB216" s="250">
        <v>874114.62632112589</v>
      </c>
      <c r="AC216" s="88">
        <v>8681801.7303774953</v>
      </c>
      <c r="AD216" s="221">
        <v>2366690</v>
      </c>
      <c r="AE216" s="227">
        <f>SUM(AC216:AD216)</f>
        <v>11048491.730377495</v>
      </c>
      <c r="AF216" s="217">
        <v>3437295.6144646946</v>
      </c>
      <c r="AG216" s="219">
        <f>SUM(AE216:AF216)</f>
        <v>14485787.34484219</v>
      </c>
      <c r="AH216" s="222">
        <v>-355736</v>
      </c>
      <c r="AI216" s="248">
        <f>SUM(AG216:AH216)</f>
        <v>14130051.34484219</v>
      </c>
      <c r="AJ216" s="223">
        <f>AI216/Z216</f>
        <v>569.53048548336119</v>
      </c>
    </row>
    <row r="217" spans="1:36">
      <c r="A217" s="215">
        <v>681</v>
      </c>
      <c r="B217" s="216" t="s">
        <v>248</v>
      </c>
      <c r="C217" s="221">
        <v>3308</v>
      </c>
      <c r="D217" s="249">
        <f>F217-E217</f>
        <v>154897.30926603213</v>
      </c>
      <c r="E217" s="250">
        <v>437792.7207137298</v>
      </c>
      <c r="F217" s="221">
        <v>592690.02997976192</v>
      </c>
      <c r="G217" s="221">
        <v>1147672.9307255514</v>
      </c>
      <c r="H217" s="88">
        <f>SUM(F217:G217)</f>
        <v>1740362.9607053134</v>
      </c>
      <c r="I217" s="221">
        <v>802022.15442834981</v>
      </c>
      <c r="J217" s="219">
        <f>H217+I217</f>
        <v>2542385.1151336632</v>
      </c>
      <c r="K217" s="222">
        <v>76126</v>
      </c>
      <c r="L217" s="248">
        <f>J217+K217</f>
        <v>2618511.1151336632</v>
      </c>
      <c r="M217" s="219">
        <v>-61390.263500000001</v>
      </c>
      <c r="N217" s="219">
        <f>SUM(L217:M217)</f>
        <v>2557120.8516336633</v>
      </c>
      <c r="O217" s="248">
        <f>L217/C217</f>
        <v>791.5692609231146</v>
      </c>
      <c r="P217" s="219">
        <f>N217/C217</f>
        <v>773.01114015527912</v>
      </c>
      <c r="Q217" s="251">
        <v>10</v>
      </c>
      <c r="R217" s="251">
        <v>10</v>
      </c>
      <c r="S217" s="152"/>
      <c r="T217" s="270">
        <f>L217-AI217</f>
        <v>-9900.1204910515808</v>
      </c>
      <c r="U217" s="271">
        <f>T217/AI217</f>
        <v>-3.7665797333644949E-3</v>
      </c>
      <c r="V217" s="272">
        <f>O217-AJ217</f>
        <v>2.2565775523294178</v>
      </c>
      <c r="W217" s="198"/>
      <c r="X217" s="215">
        <v>681</v>
      </c>
      <c r="Y217" s="216" t="s">
        <v>248</v>
      </c>
      <c r="Z217" s="217">
        <v>3330</v>
      </c>
      <c r="AA217" s="250">
        <f>AC217-AB217</f>
        <v>124131.27735977992</v>
      </c>
      <c r="AB217" s="250">
        <v>744894.57805015356</v>
      </c>
      <c r="AC217" s="88">
        <v>869025.85540993349</v>
      </c>
      <c r="AD217" s="221">
        <v>1045482</v>
      </c>
      <c r="AE217" s="227">
        <f>SUM(AC217:AD217)</f>
        <v>1914507.8554099335</v>
      </c>
      <c r="AF217" s="217">
        <v>805669.38021478138</v>
      </c>
      <c r="AG217" s="219">
        <f>SUM(AE217:AF217)</f>
        <v>2720177.2356247148</v>
      </c>
      <c r="AH217" s="222">
        <v>-91766</v>
      </c>
      <c r="AI217" s="248">
        <f>SUM(AG217:AH217)</f>
        <v>2628411.2356247148</v>
      </c>
      <c r="AJ217" s="223">
        <f>AI217/Z217</f>
        <v>789.31268337078518</v>
      </c>
    </row>
    <row r="218" spans="1:36">
      <c r="A218" s="215">
        <v>683</v>
      </c>
      <c r="B218" s="216" t="s">
        <v>249</v>
      </c>
      <c r="C218" s="221">
        <v>3618</v>
      </c>
      <c r="D218" s="249">
        <f>F218-E218</f>
        <v>5222378.3205308542</v>
      </c>
      <c r="E218" s="250">
        <v>-188302.56312116233</v>
      </c>
      <c r="F218" s="221">
        <v>5034075.7574096918</v>
      </c>
      <c r="G218" s="221">
        <v>2492447.4028989668</v>
      </c>
      <c r="H218" s="88">
        <f>SUM(F218:G218)</f>
        <v>7526523.1603086591</v>
      </c>
      <c r="I218" s="221">
        <v>762159.80487067404</v>
      </c>
      <c r="J218" s="219">
        <f>H218+I218</f>
        <v>8288682.9651793335</v>
      </c>
      <c r="K218" s="222">
        <v>100358</v>
      </c>
      <c r="L218" s="248">
        <f>J218+K218</f>
        <v>8389040.9651793335</v>
      </c>
      <c r="M218" s="219">
        <v>4807.1965000000491</v>
      </c>
      <c r="N218" s="219">
        <f>SUM(L218:M218)</f>
        <v>8393848.1616793331</v>
      </c>
      <c r="O218" s="248">
        <f>L218/C218</f>
        <v>2318.6956786012529</v>
      </c>
      <c r="P218" s="219">
        <f>N218/C218</f>
        <v>2320.0243675177812</v>
      </c>
      <c r="Q218" s="251">
        <v>19</v>
      </c>
      <c r="R218" s="251">
        <v>19</v>
      </c>
      <c r="S218" s="152"/>
      <c r="T218" s="270">
        <f>L218-AI218</f>
        <v>109950.39128015283</v>
      </c>
      <c r="U218" s="271">
        <f>T218/AI218</f>
        <v>1.3280491413729008E-2</v>
      </c>
      <c r="V218" s="272">
        <f>O218-AJ218</f>
        <v>62.812688437988527</v>
      </c>
      <c r="W218" s="198"/>
      <c r="X218" s="215">
        <v>683</v>
      </c>
      <c r="Y218" s="216" t="s">
        <v>249</v>
      </c>
      <c r="Z218" s="217">
        <v>3670</v>
      </c>
      <c r="AA218" s="250">
        <f>AC218-AB218</f>
        <v>5276775.5688604536</v>
      </c>
      <c r="AB218" s="250">
        <v>-348882.9734463644</v>
      </c>
      <c r="AC218" s="88">
        <v>4927892.595414089</v>
      </c>
      <c r="AD218" s="221">
        <v>2472724</v>
      </c>
      <c r="AE218" s="227">
        <f>SUM(AC218:AD218)</f>
        <v>7400616.595414089</v>
      </c>
      <c r="AF218" s="217">
        <v>759963.97848509159</v>
      </c>
      <c r="AG218" s="219">
        <f>SUM(AE218:AF218)</f>
        <v>8160580.5738991806</v>
      </c>
      <c r="AH218" s="222">
        <v>118510</v>
      </c>
      <c r="AI218" s="248">
        <f>SUM(AG218:AH218)</f>
        <v>8279090.5738991806</v>
      </c>
      <c r="AJ218" s="223">
        <f>AI218/Z218</f>
        <v>2255.8829901632644</v>
      </c>
    </row>
    <row r="219" spans="1:36">
      <c r="A219" s="215">
        <v>684</v>
      </c>
      <c r="B219" s="216" t="s">
        <v>250</v>
      </c>
      <c r="C219" s="221">
        <v>38667</v>
      </c>
      <c r="D219" s="249">
        <f>F219-E219</f>
        <v>6719509.0771251302</v>
      </c>
      <c r="E219" s="250">
        <v>-1674871.2287709303</v>
      </c>
      <c r="F219" s="221">
        <v>5044637.8483541999</v>
      </c>
      <c r="G219" s="221">
        <v>19300.99825431214</v>
      </c>
      <c r="H219" s="88">
        <f>SUM(F219:G219)</f>
        <v>5063938.8466085121</v>
      </c>
      <c r="I219" s="221">
        <v>6994486.0991022736</v>
      </c>
      <c r="J219" s="219">
        <f>H219+I219</f>
        <v>12058424.945710786</v>
      </c>
      <c r="K219" s="222">
        <v>-1367697</v>
      </c>
      <c r="L219" s="248">
        <f>J219+K219</f>
        <v>10690727.945710786</v>
      </c>
      <c r="M219" s="219">
        <v>-3097607.6922500003</v>
      </c>
      <c r="N219" s="219">
        <f>SUM(L219:M219)</f>
        <v>7593120.2534607854</v>
      </c>
      <c r="O219" s="248">
        <f>L219/C219</f>
        <v>276.48195995838273</v>
      </c>
      <c r="P219" s="219">
        <f>N219/C219</f>
        <v>196.37210679547897</v>
      </c>
      <c r="Q219" s="251">
        <v>4</v>
      </c>
      <c r="R219" s="251">
        <v>4</v>
      </c>
      <c r="S219" s="152"/>
      <c r="T219" s="270">
        <f>L219-AI219</f>
        <v>-10237189.083021536</v>
      </c>
      <c r="U219" s="271">
        <f>T219/AI219</f>
        <v>-0.48916426173549482</v>
      </c>
      <c r="V219" s="272">
        <f>O219-AJ219</f>
        <v>-260.69602276017577</v>
      </c>
      <c r="W219" s="198"/>
      <c r="X219" s="215">
        <v>684</v>
      </c>
      <c r="Y219" s="216" t="s">
        <v>250</v>
      </c>
      <c r="Z219" s="217">
        <v>38959</v>
      </c>
      <c r="AA219" s="250">
        <f>AC219-AB219</f>
        <v>7427065.5280936789</v>
      </c>
      <c r="AB219" s="250">
        <v>8809104.5328130145</v>
      </c>
      <c r="AC219" s="88">
        <v>16236170.060906693</v>
      </c>
      <c r="AD219" s="221">
        <v>-487968</v>
      </c>
      <c r="AE219" s="227">
        <f>SUM(AC219:AD219)</f>
        <v>15748202.060906693</v>
      </c>
      <c r="AF219" s="217">
        <v>7040812.967825627</v>
      </c>
      <c r="AG219" s="219">
        <f>SUM(AE219:AF219)</f>
        <v>22789015.028732322</v>
      </c>
      <c r="AH219" s="222">
        <v>-1861098</v>
      </c>
      <c r="AI219" s="248">
        <f>SUM(AG219:AH219)</f>
        <v>20927917.028732322</v>
      </c>
      <c r="AJ219" s="223">
        <f>AI219/Z219</f>
        <v>537.1779827185585</v>
      </c>
    </row>
    <row r="220" spans="1:36">
      <c r="A220" s="215">
        <v>686</v>
      </c>
      <c r="B220" s="216" t="s">
        <v>251</v>
      </c>
      <c r="C220" s="221">
        <v>2964</v>
      </c>
      <c r="D220" s="249">
        <f>F220-E220</f>
        <v>301609.47691742977</v>
      </c>
      <c r="E220" s="250">
        <v>-570370.83842463978</v>
      </c>
      <c r="F220" s="221">
        <v>-268761.36150721001</v>
      </c>
      <c r="G220" s="221">
        <v>1397377.5114989683</v>
      </c>
      <c r="H220" s="88">
        <f>SUM(F220:G220)</f>
        <v>1128616.1499917584</v>
      </c>
      <c r="I220" s="221">
        <v>666944.04381339496</v>
      </c>
      <c r="J220" s="219">
        <f>H220+I220</f>
        <v>1795560.1938051535</v>
      </c>
      <c r="K220" s="222">
        <v>626552</v>
      </c>
      <c r="L220" s="248">
        <f>J220+K220</f>
        <v>2422112.1938051535</v>
      </c>
      <c r="M220" s="219">
        <v>11048.671299999987</v>
      </c>
      <c r="N220" s="219">
        <f>SUM(L220:M220)</f>
        <v>2433160.8651051535</v>
      </c>
      <c r="O220" s="248">
        <f>L220/C220</f>
        <v>817.17685351051057</v>
      </c>
      <c r="P220" s="219">
        <f>N220/C220</f>
        <v>820.90447540659704</v>
      </c>
      <c r="Q220" s="251">
        <v>11</v>
      </c>
      <c r="R220" s="251">
        <v>11</v>
      </c>
      <c r="S220" s="152"/>
      <c r="T220" s="270">
        <f>L220-AI220</f>
        <v>450435.83662717184</v>
      </c>
      <c r="U220" s="271">
        <f>T220/AI220</f>
        <v>0.2284532321886088</v>
      </c>
      <c r="V220" s="272">
        <f>O220-AJ220</f>
        <v>167.1022220637642</v>
      </c>
      <c r="W220" s="198"/>
      <c r="X220" s="215">
        <v>686</v>
      </c>
      <c r="Y220" s="216" t="s">
        <v>251</v>
      </c>
      <c r="Z220" s="217">
        <v>3033</v>
      </c>
      <c r="AA220" s="250">
        <f>AC220-AB220</f>
        <v>442579.18503488984</v>
      </c>
      <c r="AB220" s="250">
        <v>-864295.42155668838</v>
      </c>
      <c r="AC220" s="88">
        <v>-421716.23652179854</v>
      </c>
      <c r="AD220" s="221">
        <v>1319499</v>
      </c>
      <c r="AE220" s="227">
        <f>SUM(AC220:AD220)</f>
        <v>897782.76347820146</v>
      </c>
      <c r="AF220" s="217">
        <v>672707.59369978029</v>
      </c>
      <c r="AG220" s="219">
        <f>SUM(AE220:AF220)</f>
        <v>1570490.3571779816</v>
      </c>
      <c r="AH220" s="222">
        <v>401186</v>
      </c>
      <c r="AI220" s="248">
        <f>SUM(AG220:AH220)</f>
        <v>1971676.3571779816</v>
      </c>
      <c r="AJ220" s="223">
        <f>AI220/Z220</f>
        <v>650.07463144674637</v>
      </c>
    </row>
    <row r="221" spans="1:36">
      <c r="A221" s="215">
        <v>687</v>
      </c>
      <c r="B221" s="216" t="s">
        <v>252</v>
      </c>
      <c r="C221" s="221">
        <v>1477</v>
      </c>
      <c r="D221" s="249">
        <f>F221-E221</f>
        <v>934549.00810231769</v>
      </c>
      <c r="E221" s="250">
        <v>-88877.318954435905</v>
      </c>
      <c r="F221" s="221">
        <v>845671.68914788181</v>
      </c>
      <c r="G221" s="221">
        <v>155652.45034538591</v>
      </c>
      <c r="H221" s="88">
        <f>SUM(F221:G221)</f>
        <v>1001324.1394932678</v>
      </c>
      <c r="I221" s="221">
        <v>377030.6913369656</v>
      </c>
      <c r="J221" s="219">
        <f>H221+I221</f>
        <v>1378354.8308302334</v>
      </c>
      <c r="K221" s="222">
        <v>134475</v>
      </c>
      <c r="L221" s="248">
        <f>J221+K221</f>
        <v>1512829.8308302334</v>
      </c>
      <c r="M221" s="219">
        <v>211280.22650000002</v>
      </c>
      <c r="N221" s="219">
        <f>SUM(L221:M221)</f>
        <v>1724110.0573302335</v>
      </c>
      <c r="O221" s="248">
        <f>L221/C221</f>
        <v>1024.2585178268337</v>
      </c>
      <c r="P221" s="219">
        <f>N221/C221</f>
        <v>1167.3053874950801</v>
      </c>
      <c r="Q221" s="251">
        <v>11</v>
      </c>
      <c r="R221" s="251">
        <v>11</v>
      </c>
      <c r="S221" s="152"/>
      <c r="T221" s="270">
        <f>L221-AI221</f>
        <v>585049.30849173851</v>
      </c>
      <c r="U221" s="271">
        <f>T221/AI221</f>
        <v>0.6305902036152975</v>
      </c>
      <c r="V221" s="272">
        <f>O221-AJ221</f>
        <v>411.05262070952051</v>
      </c>
      <c r="W221" s="198"/>
      <c r="X221" s="215">
        <v>687</v>
      </c>
      <c r="Y221" s="216" t="s">
        <v>252</v>
      </c>
      <c r="Z221" s="217">
        <v>1513</v>
      </c>
      <c r="AA221" s="250">
        <f>AC221-AB221</f>
        <v>920347.87867581134</v>
      </c>
      <c r="AB221" s="250">
        <v>-464331.06506324699</v>
      </c>
      <c r="AC221" s="88">
        <v>456016.81361256435</v>
      </c>
      <c r="AD221" s="221">
        <v>-31305</v>
      </c>
      <c r="AE221" s="227">
        <f>SUM(AC221:AD221)</f>
        <v>424711.81361256435</v>
      </c>
      <c r="AF221" s="217">
        <v>376032.7087259306</v>
      </c>
      <c r="AG221" s="219">
        <f>SUM(AE221:AF221)</f>
        <v>800744.52233849489</v>
      </c>
      <c r="AH221" s="222">
        <v>127036</v>
      </c>
      <c r="AI221" s="248">
        <f>SUM(AG221:AH221)</f>
        <v>927780.52233849489</v>
      </c>
      <c r="AJ221" s="223">
        <f>AI221/Z221</f>
        <v>613.20589711731316</v>
      </c>
    </row>
    <row r="222" spans="1:36">
      <c r="A222" s="215">
        <v>689</v>
      </c>
      <c r="B222" s="216" t="s">
        <v>253</v>
      </c>
      <c r="C222" s="221">
        <v>3093</v>
      </c>
      <c r="D222" s="249">
        <f>F222-E222</f>
        <v>-413429.92606561305</v>
      </c>
      <c r="E222" s="250">
        <v>2099328.032565902</v>
      </c>
      <c r="F222" s="221">
        <v>1685898.1065002889</v>
      </c>
      <c r="G222" s="221">
        <v>-20773.005539406837</v>
      </c>
      <c r="H222" s="88">
        <f>SUM(F222:G222)</f>
        <v>1665125.1009608821</v>
      </c>
      <c r="I222" s="221">
        <v>588431.24081252282</v>
      </c>
      <c r="J222" s="219">
        <f>H222+I222</f>
        <v>2253556.3417734047</v>
      </c>
      <c r="K222" s="222">
        <v>88240</v>
      </c>
      <c r="L222" s="248">
        <f>J222+K222</f>
        <v>2341796.3417734047</v>
      </c>
      <c r="M222" s="219">
        <v>3325.6342999999979</v>
      </c>
      <c r="N222" s="219">
        <f>SUM(L222:M222)</f>
        <v>2345121.9760734048</v>
      </c>
      <c r="O222" s="248">
        <f>L222/C222</f>
        <v>757.12781822612499</v>
      </c>
      <c r="P222" s="219">
        <f>N222/C222</f>
        <v>758.20303138487066</v>
      </c>
      <c r="Q222" s="251">
        <v>9</v>
      </c>
      <c r="R222" s="251">
        <v>9</v>
      </c>
      <c r="S222" s="152"/>
      <c r="T222" s="270">
        <f>L222-AI222</f>
        <v>-641599.05089460779</v>
      </c>
      <c r="U222" s="271">
        <f>T222/AI222</f>
        <v>-0.21505666076692367</v>
      </c>
      <c r="V222" s="272">
        <f>O222-AJ222</f>
        <v>-207.74779389160221</v>
      </c>
      <c r="W222" s="198"/>
      <c r="X222" s="215">
        <v>689</v>
      </c>
      <c r="Y222" s="216" t="s">
        <v>253</v>
      </c>
      <c r="Z222" s="217">
        <v>3092</v>
      </c>
      <c r="AA222" s="250">
        <f>AC222-AB222</f>
        <v>-469671.07290449692</v>
      </c>
      <c r="AB222" s="250">
        <v>2501140.4752171203</v>
      </c>
      <c r="AC222" s="88">
        <v>2031469.4023126233</v>
      </c>
      <c r="AD222" s="221">
        <v>434703</v>
      </c>
      <c r="AE222" s="227">
        <f>SUM(AC222:AD222)</f>
        <v>2466172.4023126233</v>
      </c>
      <c r="AF222" s="217">
        <v>595411.99035538931</v>
      </c>
      <c r="AG222" s="219">
        <f>SUM(AE222:AF222)</f>
        <v>3061584.3926680125</v>
      </c>
      <c r="AH222" s="222">
        <v>-78189</v>
      </c>
      <c r="AI222" s="248">
        <f>SUM(AG222:AH222)</f>
        <v>2983395.3926680125</v>
      </c>
      <c r="AJ222" s="223">
        <f>AI222/Z222</f>
        <v>964.8756121177272</v>
      </c>
    </row>
    <row r="223" spans="1:36">
      <c r="A223" s="215">
        <v>691</v>
      </c>
      <c r="B223" s="216" t="s">
        <v>254</v>
      </c>
      <c r="C223" s="221">
        <v>2636</v>
      </c>
      <c r="D223" s="249">
        <f>F223-E223</f>
        <v>1904994.3108248981</v>
      </c>
      <c r="E223" s="250">
        <v>399032.7445252146</v>
      </c>
      <c r="F223" s="221">
        <v>2304027.0553501127</v>
      </c>
      <c r="G223" s="221">
        <v>1708881.6675977139</v>
      </c>
      <c r="H223" s="88">
        <f>SUM(F223:G223)</f>
        <v>4012908.7229478266</v>
      </c>
      <c r="I223" s="221">
        <v>641849.22308627202</v>
      </c>
      <c r="J223" s="219">
        <f>H223+I223</f>
        <v>4654757.946034099</v>
      </c>
      <c r="K223" s="222">
        <v>-55945</v>
      </c>
      <c r="L223" s="248">
        <f>J223+K223</f>
        <v>4598812.946034099</v>
      </c>
      <c r="M223" s="219">
        <v>-21987.013499999986</v>
      </c>
      <c r="N223" s="219">
        <f>SUM(L223:M223)</f>
        <v>4576825.9325340986</v>
      </c>
      <c r="O223" s="248">
        <f>L223/C223</f>
        <v>1744.6179613179434</v>
      </c>
      <c r="P223" s="219">
        <f>N223/C223</f>
        <v>1736.276909155576</v>
      </c>
      <c r="Q223" s="251">
        <v>17</v>
      </c>
      <c r="R223" s="251">
        <v>17</v>
      </c>
      <c r="S223" s="152"/>
      <c r="T223" s="270">
        <f>L223-AI223</f>
        <v>-282769.25933209062</v>
      </c>
      <c r="U223" s="271">
        <f>T223/AI223</f>
        <v>-5.7925739532000531E-2</v>
      </c>
      <c r="V223" s="272">
        <f>O223-AJ223</f>
        <v>-70.096613167628902</v>
      </c>
      <c r="W223" s="198"/>
      <c r="X223" s="215">
        <v>691</v>
      </c>
      <c r="Y223" s="216" t="s">
        <v>254</v>
      </c>
      <c r="Z223" s="217">
        <v>2690</v>
      </c>
      <c r="AA223" s="250">
        <f>AC223-AB223</f>
        <v>1872302.4358752859</v>
      </c>
      <c r="AB223" s="250">
        <v>593159.71106353041</v>
      </c>
      <c r="AC223" s="88">
        <v>2465462.1469388162</v>
      </c>
      <c r="AD223" s="221">
        <v>1795427</v>
      </c>
      <c r="AE223" s="227">
        <f>SUM(AC223:AD223)</f>
        <v>4260889.1469388157</v>
      </c>
      <c r="AF223" s="217">
        <v>640960.05842737365</v>
      </c>
      <c r="AG223" s="219">
        <f>SUM(AE223:AF223)</f>
        <v>4901849.2053661896</v>
      </c>
      <c r="AH223" s="222">
        <v>-20267</v>
      </c>
      <c r="AI223" s="248">
        <f>SUM(AG223:AH223)</f>
        <v>4881582.2053661896</v>
      </c>
      <c r="AJ223" s="223">
        <f>AI223/Z223</f>
        <v>1814.7145744855723</v>
      </c>
    </row>
    <row r="224" spans="1:36">
      <c r="A224" s="215">
        <v>694</v>
      </c>
      <c r="B224" s="216" t="s">
        <v>255</v>
      </c>
      <c r="C224" s="221">
        <v>28349</v>
      </c>
      <c r="D224" s="249">
        <f>F224-E224</f>
        <v>5739004.534243173</v>
      </c>
      <c r="E224" s="250">
        <v>-3001127.8673481829</v>
      </c>
      <c r="F224" s="221">
        <v>2737876.66689499</v>
      </c>
      <c r="G224" s="221">
        <v>767934.28666146309</v>
      </c>
      <c r="H224" s="88">
        <f>SUM(F224:G224)</f>
        <v>3505810.9535564529</v>
      </c>
      <c r="I224" s="221">
        <v>4263642.6319200806</v>
      </c>
      <c r="J224" s="219">
        <f>H224+I224</f>
        <v>7769453.5854765335</v>
      </c>
      <c r="K224" s="222">
        <v>504021</v>
      </c>
      <c r="L224" s="248">
        <f>J224+K224</f>
        <v>8273474.5854765335</v>
      </c>
      <c r="M224" s="219">
        <v>277320.07349999994</v>
      </c>
      <c r="N224" s="219">
        <f>SUM(L224:M224)</f>
        <v>8550794.6589765325</v>
      </c>
      <c r="O224" s="248">
        <f>L224/C224</f>
        <v>291.84361301903186</v>
      </c>
      <c r="P224" s="219">
        <f>N224/C224</f>
        <v>301.62597125036274</v>
      </c>
      <c r="Q224" s="251">
        <v>5</v>
      </c>
      <c r="R224" s="251">
        <v>5</v>
      </c>
      <c r="S224" s="152"/>
      <c r="T224" s="270">
        <f>L224-AI224</f>
        <v>-5801697.6816485478</v>
      </c>
      <c r="U224" s="271">
        <f>T224/AI224</f>
        <v>-0.41219372463379245</v>
      </c>
      <c r="V224" s="272">
        <f>O224-AJ224</f>
        <v>-201.658447467104</v>
      </c>
      <c r="W224" s="198"/>
      <c r="X224" s="215">
        <v>694</v>
      </c>
      <c r="Y224" s="216" t="s">
        <v>255</v>
      </c>
      <c r="Z224" s="217">
        <v>28521</v>
      </c>
      <c r="AA224" s="250">
        <f>AC224-AB224</f>
        <v>5764491.5477792863</v>
      </c>
      <c r="AB224" s="250">
        <v>1885978.4477380845</v>
      </c>
      <c r="AC224" s="88">
        <v>7650469.9955173703</v>
      </c>
      <c r="AD224" s="221">
        <v>2205258</v>
      </c>
      <c r="AE224" s="227">
        <f>SUM(AC224:AD224)</f>
        <v>9855727.9955173694</v>
      </c>
      <c r="AF224" s="217">
        <v>4328850.2716077128</v>
      </c>
      <c r="AG224" s="219">
        <f>SUM(AE224:AF224)</f>
        <v>14184578.267125081</v>
      </c>
      <c r="AH224" s="222">
        <v>-109406</v>
      </c>
      <c r="AI224" s="248">
        <f>SUM(AG224:AH224)</f>
        <v>14075172.267125081</v>
      </c>
      <c r="AJ224" s="223">
        <f>AI224/Z224</f>
        <v>493.50206048613586</v>
      </c>
    </row>
    <row r="225" spans="1:36">
      <c r="A225" s="215">
        <v>697</v>
      </c>
      <c r="B225" s="216" t="s">
        <v>256</v>
      </c>
      <c r="C225" s="221">
        <v>1174</v>
      </c>
      <c r="D225" s="249">
        <f>F225-E225</f>
        <v>484731.90954222518</v>
      </c>
      <c r="E225" s="250">
        <v>-257285.20207889006</v>
      </c>
      <c r="F225" s="221">
        <v>227446.70746333513</v>
      </c>
      <c r="G225" s="221">
        <v>419727.00138191832</v>
      </c>
      <c r="H225" s="88">
        <f>SUM(F225:G225)</f>
        <v>647173.70884525345</v>
      </c>
      <c r="I225" s="221">
        <v>289700.64148855588</v>
      </c>
      <c r="J225" s="219">
        <f>H225+I225</f>
        <v>936874.35033380939</v>
      </c>
      <c r="K225" s="222">
        <v>-189898</v>
      </c>
      <c r="L225" s="248">
        <f>J225+K225</f>
        <v>746976.35033380939</v>
      </c>
      <c r="M225" s="219">
        <v>27550.752400000005</v>
      </c>
      <c r="N225" s="219">
        <f>SUM(L225:M225)</f>
        <v>774527.10273380938</v>
      </c>
      <c r="O225" s="248">
        <f>L225/C225</f>
        <v>636.26605650239298</v>
      </c>
      <c r="P225" s="219">
        <f>N225/C225</f>
        <v>659.73347762675417</v>
      </c>
      <c r="Q225" s="251">
        <v>18</v>
      </c>
      <c r="R225" s="251">
        <v>18</v>
      </c>
      <c r="S225" s="152"/>
      <c r="T225" s="270">
        <f>L225-AI225</f>
        <v>160504.48234834452</v>
      </c>
      <c r="U225" s="271">
        <f>T225/AI225</f>
        <v>0.27367805876124729</v>
      </c>
      <c r="V225" s="272">
        <f>O225-AJ225</f>
        <v>151.57856229952944</v>
      </c>
      <c r="W225" s="198"/>
      <c r="X225" s="215">
        <v>697</v>
      </c>
      <c r="Y225" s="216" t="s">
        <v>256</v>
      </c>
      <c r="Z225" s="217">
        <v>1210</v>
      </c>
      <c r="AA225" s="250">
        <f>AC225-AB225</f>
        <v>348881.90671489947</v>
      </c>
      <c r="AB225" s="250">
        <v>-206289.23691114865</v>
      </c>
      <c r="AC225" s="88">
        <v>142592.66980375082</v>
      </c>
      <c r="AD225" s="221">
        <v>341734</v>
      </c>
      <c r="AE225" s="227">
        <f>SUM(AC225:AD225)</f>
        <v>484326.66980375082</v>
      </c>
      <c r="AF225" s="217">
        <v>294418.19818171411</v>
      </c>
      <c r="AG225" s="219">
        <f>SUM(AE225:AF225)</f>
        <v>778744.86798546487</v>
      </c>
      <c r="AH225" s="222">
        <v>-192273</v>
      </c>
      <c r="AI225" s="248">
        <f>SUM(AG225:AH225)</f>
        <v>586471.86798546487</v>
      </c>
      <c r="AJ225" s="223">
        <f>AI225/Z225</f>
        <v>484.68749420286355</v>
      </c>
    </row>
    <row r="226" spans="1:36">
      <c r="A226" s="215">
        <v>698</v>
      </c>
      <c r="B226" s="216" t="s">
        <v>257</v>
      </c>
      <c r="C226" s="221">
        <v>64535</v>
      </c>
      <c r="D226" s="249">
        <f>F226-E226</f>
        <v>23576909.958677623</v>
      </c>
      <c r="E226" s="250">
        <v>-32847341.346272301</v>
      </c>
      <c r="F226" s="221">
        <v>-9270431.3875946775</v>
      </c>
      <c r="G226" s="221">
        <v>16703201.161491858</v>
      </c>
      <c r="H226" s="88">
        <f>SUM(F226:G226)</f>
        <v>7432769.7738971803</v>
      </c>
      <c r="I226" s="221">
        <v>9664295.5870860573</v>
      </c>
      <c r="J226" s="219">
        <f>H226+I226</f>
        <v>17097065.360983238</v>
      </c>
      <c r="K226" s="222">
        <v>-3370566</v>
      </c>
      <c r="L226" s="248">
        <f>J226+K226</f>
        <v>13726499.360983238</v>
      </c>
      <c r="M226" s="219">
        <v>-5583293.9449100001</v>
      </c>
      <c r="N226" s="219">
        <f>SUM(L226:M226)</f>
        <v>8143205.4160732375</v>
      </c>
      <c r="O226" s="248">
        <f>L226/C226</f>
        <v>212.69852577645057</v>
      </c>
      <c r="P226" s="219">
        <f>N226/C226</f>
        <v>126.18277548730515</v>
      </c>
      <c r="Q226" s="251">
        <v>19</v>
      </c>
      <c r="R226" s="251">
        <v>19</v>
      </c>
      <c r="S226" s="152"/>
      <c r="T226" s="270">
        <f>L226-AI226</f>
        <v>-4992294.4012356438</v>
      </c>
      <c r="U226" s="271">
        <f>T226/AI226</f>
        <v>-0.26669957822345647</v>
      </c>
      <c r="V226" s="272">
        <f>O226-AJ226</f>
        <v>-78.962330599661612</v>
      </c>
      <c r="W226" s="198"/>
      <c r="X226" s="215">
        <v>698</v>
      </c>
      <c r="Y226" s="216" t="s">
        <v>257</v>
      </c>
      <c r="Z226" s="217">
        <v>64180</v>
      </c>
      <c r="AA226" s="250">
        <f>AC226-AB226</f>
        <v>23458721.596370567</v>
      </c>
      <c r="AB226" s="250">
        <v>-30175562.302185047</v>
      </c>
      <c r="AC226" s="88">
        <v>-6716840.7058144808</v>
      </c>
      <c r="AD226" s="221">
        <v>19322521</v>
      </c>
      <c r="AE226" s="227">
        <f>SUM(AC226:AD226)</f>
        <v>12605680.294185519</v>
      </c>
      <c r="AF226" s="217">
        <v>9602704.4680333622</v>
      </c>
      <c r="AG226" s="219">
        <f>SUM(AE226:AF226)</f>
        <v>22208384.762218881</v>
      </c>
      <c r="AH226" s="222">
        <v>-3489591</v>
      </c>
      <c r="AI226" s="248">
        <f>SUM(AG226:AH226)</f>
        <v>18718793.762218881</v>
      </c>
      <c r="AJ226" s="223">
        <f>AI226/Z226</f>
        <v>291.66085637611218</v>
      </c>
    </row>
    <row r="227" spans="1:36">
      <c r="A227" s="215">
        <v>700</v>
      </c>
      <c r="B227" s="216" t="s">
        <v>258</v>
      </c>
      <c r="C227" s="221">
        <v>4842</v>
      </c>
      <c r="D227" s="249">
        <f>F227-E227</f>
        <v>340098.01640679955</v>
      </c>
      <c r="E227" s="250">
        <v>420660.1913107289</v>
      </c>
      <c r="F227" s="221">
        <v>760758.20771752845</v>
      </c>
      <c r="G227" s="221">
        <v>501513.01053437561</v>
      </c>
      <c r="H227" s="88">
        <f>SUM(F227:G227)</f>
        <v>1262271.218251904</v>
      </c>
      <c r="I227" s="221">
        <v>790539.21424228686</v>
      </c>
      <c r="J227" s="219">
        <f>H227+I227</f>
        <v>2052810.432494191</v>
      </c>
      <c r="K227" s="222">
        <v>-1115090</v>
      </c>
      <c r="L227" s="248">
        <f>J227+K227</f>
        <v>937720.43249419099</v>
      </c>
      <c r="M227" s="219">
        <v>-14169.4087</v>
      </c>
      <c r="N227" s="219">
        <f>SUM(L227:M227)</f>
        <v>923551.02379419096</v>
      </c>
      <c r="O227" s="248">
        <f>L227/C227</f>
        <v>193.66386462085728</v>
      </c>
      <c r="P227" s="219">
        <f>N227/C227</f>
        <v>190.73751007728023</v>
      </c>
      <c r="Q227" s="251">
        <v>9</v>
      </c>
      <c r="R227" s="251">
        <v>9</v>
      </c>
      <c r="S227" s="152"/>
      <c r="T227" s="270">
        <f>L227-AI227</f>
        <v>4772.6511418502778</v>
      </c>
      <c r="U227" s="271">
        <f>T227/AI227</f>
        <v>5.1156680333513966E-3</v>
      </c>
      <c r="V227" s="272">
        <f>O227-AJ227</f>
        <v>3.7701578526218498</v>
      </c>
      <c r="W227" s="198"/>
      <c r="X227" s="215">
        <v>700</v>
      </c>
      <c r="Y227" s="216" t="s">
        <v>258</v>
      </c>
      <c r="Z227" s="217">
        <v>4913</v>
      </c>
      <c r="AA227" s="250">
        <f>AC227-AB227</f>
        <v>469253.8075662707</v>
      </c>
      <c r="AB227" s="250">
        <v>751558.18969618343</v>
      </c>
      <c r="AC227" s="88">
        <v>1220811.9972624541</v>
      </c>
      <c r="AD227" s="221">
        <v>-6020</v>
      </c>
      <c r="AE227" s="227">
        <f>SUM(AC227:AD227)</f>
        <v>1214791.9972624541</v>
      </c>
      <c r="AF227" s="217">
        <v>815623.78408988658</v>
      </c>
      <c r="AG227" s="219">
        <f>SUM(AE227:AF227)</f>
        <v>2030415.7813523407</v>
      </c>
      <c r="AH227" s="222">
        <v>-1097468</v>
      </c>
      <c r="AI227" s="248">
        <f>SUM(AG227:AH227)</f>
        <v>932947.78135234071</v>
      </c>
      <c r="AJ227" s="223">
        <f>AI227/Z227</f>
        <v>189.89370676823543</v>
      </c>
    </row>
    <row r="228" spans="1:36">
      <c r="A228" s="215">
        <v>702</v>
      </c>
      <c r="B228" s="216" t="s">
        <v>259</v>
      </c>
      <c r="C228" s="221">
        <v>4114</v>
      </c>
      <c r="D228" s="249">
        <f>F228-E228</f>
        <v>63018.326409343281</v>
      </c>
      <c r="E228" s="250">
        <v>565989.34810529149</v>
      </c>
      <c r="F228" s="221">
        <v>629007.67451463477</v>
      </c>
      <c r="G228" s="221">
        <v>1165825.8508979406</v>
      </c>
      <c r="H228" s="88">
        <f>SUM(F228:G228)</f>
        <v>1794833.5254125753</v>
      </c>
      <c r="I228" s="221">
        <v>897669.0863562678</v>
      </c>
      <c r="J228" s="219">
        <f>H228+I228</f>
        <v>2692502.6117688431</v>
      </c>
      <c r="K228" s="222">
        <v>-824393</v>
      </c>
      <c r="L228" s="248">
        <f>J228+K228</f>
        <v>1868109.6117688431</v>
      </c>
      <c r="M228" s="219">
        <v>-2048.9689999999973</v>
      </c>
      <c r="N228" s="219">
        <f>SUM(L228:M228)</f>
        <v>1866060.6427688431</v>
      </c>
      <c r="O228" s="248">
        <f>L228/C228</f>
        <v>454.08595327390452</v>
      </c>
      <c r="P228" s="219">
        <f>N228/C228</f>
        <v>453.58790538863468</v>
      </c>
      <c r="Q228" s="251">
        <v>6</v>
      </c>
      <c r="R228" s="251">
        <v>6</v>
      </c>
      <c r="S228" s="152"/>
      <c r="T228" s="270">
        <f>L228-AI228</f>
        <v>-15486.64429965755</v>
      </c>
      <c r="U228" s="271">
        <f>T228/AI228</f>
        <v>-8.2218491620819761E-3</v>
      </c>
      <c r="V228" s="272">
        <f>O228-AJ228</f>
        <v>0.75352100711734238</v>
      </c>
      <c r="W228" s="198"/>
      <c r="X228" s="215">
        <v>702</v>
      </c>
      <c r="Y228" s="216" t="s">
        <v>259</v>
      </c>
      <c r="Z228" s="217">
        <v>4155</v>
      </c>
      <c r="AA228" s="250">
        <f>AC228-AB228</f>
        <v>108873.02867564186</v>
      </c>
      <c r="AB228" s="250">
        <v>814569.63268871582</v>
      </c>
      <c r="AC228" s="88">
        <v>923442.66136435769</v>
      </c>
      <c r="AD228" s="221">
        <v>874075</v>
      </c>
      <c r="AE228" s="227">
        <f>SUM(AC228:AD228)</f>
        <v>1797517.6613643577</v>
      </c>
      <c r="AF228" s="217">
        <v>910151.59470414324</v>
      </c>
      <c r="AG228" s="219">
        <f>SUM(AE228:AF228)</f>
        <v>2707669.2560685007</v>
      </c>
      <c r="AH228" s="222">
        <v>-824073</v>
      </c>
      <c r="AI228" s="248">
        <f>SUM(AG228:AH228)</f>
        <v>1883596.2560685007</v>
      </c>
      <c r="AJ228" s="223">
        <f>AI228/Z228</f>
        <v>453.33243226678718</v>
      </c>
    </row>
    <row r="229" spans="1:36">
      <c r="A229" s="215">
        <v>704</v>
      </c>
      <c r="B229" s="216" t="s">
        <v>260</v>
      </c>
      <c r="C229" s="221">
        <v>6428</v>
      </c>
      <c r="D229" s="249">
        <f>F229-E229</f>
        <v>4019615.0870801071</v>
      </c>
      <c r="E229" s="250">
        <v>740996.36035193293</v>
      </c>
      <c r="F229" s="221">
        <v>4760611.4474320402</v>
      </c>
      <c r="G229" s="221">
        <v>1109658.2421610232</v>
      </c>
      <c r="H229" s="88">
        <f>SUM(F229:G229)</f>
        <v>5870269.6895930637</v>
      </c>
      <c r="I229" s="221">
        <v>847116.43534206226</v>
      </c>
      <c r="J229" s="219">
        <f>H229+I229</f>
        <v>6717386.1249351259</v>
      </c>
      <c r="K229" s="222">
        <v>-1120014</v>
      </c>
      <c r="L229" s="248">
        <f>J229+K229</f>
        <v>5597372.1249351259</v>
      </c>
      <c r="M229" s="219">
        <v>61390.263500000059</v>
      </c>
      <c r="N229" s="219">
        <f>SUM(L229:M229)</f>
        <v>5658762.3884351263</v>
      </c>
      <c r="O229" s="248">
        <f>L229/C229</f>
        <v>870.77973318841407</v>
      </c>
      <c r="P229" s="219">
        <f>N229/C229</f>
        <v>880.33017866134514</v>
      </c>
      <c r="Q229" s="251">
        <v>2</v>
      </c>
      <c r="R229" s="251">
        <v>2</v>
      </c>
      <c r="S229" s="152"/>
      <c r="T229" s="270">
        <f>L229-AI229</f>
        <v>279493.34618252423</v>
      </c>
      <c r="U229" s="271">
        <f>T229/AI229</f>
        <v>5.2557299218483525E-2</v>
      </c>
      <c r="V229" s="272">
        <f>O229-AJ229</f>
        <v>37.125746865698602</v>
      </c>
      <c r="W229" s="198"/>
      <c r="X229" s="215">
        <v>704</v>
      </c>
      <c r="Y229" s="216" t="s">
        <v>260</v>
      </c>
      <c r="Z229" s="217">
        <v>6379</v>
      </c>
      <c r="AA229" s="250">
        <f>AC229-AB229</f>
        <v>3821733.2918232959</v>
      </c>
      <c r="AB229" s="250">
        <v>449461.92112221569</v>
      </c>
      <c r="AC229" s="88">
        <v>4271195.2129455116</v>
      </c>
      <c r="AD229" s="221">
        <v>1148254</v>
      </c>
      <c r="AE229" s="227">
        <f>SUM(AC229:AD229)</f>
        <v>5419449.2129455116</v>
      </c>
      <c r="AF229" s="217">
        <v>871842.56580708991</v>
      </c>
      <c r="AG229" s="219">
        <f>SUM(AE229:AF229)</f>
        <v>6291291.7787526017</v>
      </c>
      <c r="AH229" s="222">
        <v>-973413</v>
      </c>
      <c r="AI229" s="248">
        <f>SUM(AG229:AH229)</f>
        <v>5317878.7787526017</v>
      </c>
      <c r="AJ229" s="223">
        <f>AI229/Z229</f>
        <v>833.65398632271547</v>
      </c>
    </row>
    <row r="230" spans="1:36">
      <c r="A230" s="215">
        <v>707</v>
      </c>
      <c r="B230" s="216" t="s">
        <v>261</v>
      </c>
      <c r="C230" s="221">
        <v>1960</v>
      </c>
      <c r="D230" s="249">
        <f>F230-E230</f>
        <v>-137614.62913648586</v>
      </c>
      <c r="E230" s="250">
        <v>-321231.12872200523</v>
      </c>
      <c r="F230" s="221">
        <v>-458845.7578584911</v>
      </c>
      <c r="G230" s="221">
        <v>1272819.4878410366</v>
      </c>
      <c r="H230" s="88">
        <f>SUM(F230:G230)</f>
        <v>813973.7299825456</v>
      </c>
      <c r="I230" s="221">
        <v>524382.82559333195</v>
      </c>
      <c r="J230" s="219">
        <f>H230+I230</f>
        <v>1338356.5555758774</v>
      </c>
      <c r="K230" s="222">
        <v>-571143</v>
      </c>
      <c r="L230" s="248">
        <f>J230+K230</f>
        <v>767213.55557587743</v>
      </c>
      <c r="M230" s="219">
        <v>-17337.430000000008</v>
      </c>
      <c r="N230" s="219">
        <f>SUM(L230:M230)</f>
        <v>749876.12557587738</v>
      </c>
      <c r="O230" s="248">
        <f>L230/C230</f>
        <v>391.43548753871295</v>
      </c>
      <c r="P230" s="219">
        <f>N230/C230</f>
        <v>382.58985998769253</v>
      </c>
      <c r="Q230" s="251">
        <v>12</v>
      </c>
      <c r="R230" s="251">
        <v>12</v>
      </c>
      <c r="S230" s="152"/>
      <c r="T230" s="270">
        <f>L230-AI230</f>
        <v>-696787.04553838586</v>
      </c>
      <c r="U230" s="271">
        <f>T230/AI230</f>
        <v>-0.47594724005444761</v>
      </c>
      <c r="V230" s="272">
        <f>O230-AJ230</f>
        <v>-329.03724923011742</v>
      </c>
      <c r="W230" s="198"/>
      <c r="X230" s="215">
        <v>707</v>
      </c>
      <c r="Y230" s="216" t="s">
        <v>261</v>
      </c>
      <c r="Z230" s="217">
        <v>2032</v>
      </c>
      <c r="AA230" s="250">
        <f>AC230-AB230</f>
        <v>-99696.399509669864</v>
      </c>
      <c r="AB230" s="250">
        <v>370642.55836030038</v>
      </c>
      <c r="AC230" s="88">
        <v>270946.15885063051</v>
      </c>
      <c r="AD230" s="221">
        <v>1231830</v>
      </c>
      <c r="AE230" s="227">
        <f>SUM(AC230:AD230)</f>
        <v>1502776.1588506305</v>
      </c>
      <c r="AF230" s="217">
        <v>524427.4422636329</v>
      </c>
      <c r="AG230" s="219">
        <f>SUM(AE230:AF230)</f>
        <v>2027203.6011142633</v>
      </c>
      <c r="AH230" s="222">
        <v>-563203</v>
      </c>
      <c r="AI230" s="248">
        <f>SUM(AG230:AH230)</f>
        <v>1464000.6011142633</v>
      </c>
      <c r="AJ230" s="223">
        <f>AI230/Z230</f>
        <v>720.47273676883037</v>
      </c>
    </row>
    <row r="231" spans="1:36">
      <c r="A231" s="215">
        <v>710</v>
      </c>
      <c r="B231" s="216" t="s">
        <v>262</v>
      </c>
      <c r="C231" s="221">
        <v>27306</v>
      </c>
      <c r="D231" s="249">
        <f>F231-E231</f>
        <v>10714682.228135854</v>
      </c>
      <c r="E231" s="250">
        <v>-3865410.029148622</v>
      </c>
      <c r="F231" s="221">
        <v>6849272.1989872325</v>
      </c>
      <c r="G231" s="221">
        <v>7440546.0135168284</v>
      </c>
      <c r="H231" s="88">
        <f>SUM(F231:G231)</f>
        <v>14289818.212504061</v>
      </c>
      <c r="I231" s="221">
        <v>4808817.0721378895</v>
      </c>
      <c r="J231" s="219">
        <f>H231+I231</f>
        <v>19098635.284641951</v>
      </c>
      <c r="K231" s="222">
        <v>-637903</v>
      </c>
      <c r="L231" s="248">
        <f>J231+K231</f>
        <v>18460732.284641951</v>
      </c>
      <c r="M231" s="219">
        <v>-1138671.96624</v>
      </c>
      <c r="N231" s="219">
        <f>SUM(L231:M231)</f>
        <v>17322060.318401951</v>
      </c>
      <c r="O231" s="248">
        <f>L231/C231</f>
        <v>676.06871327334477</v>
      </c>
      <c r="P231" s="219">
        <f>N231/C231</f>
        <v>634.36828237024656</v>
      </c>
      <c r="Q231" s="251">
        <v>1</v>
      </c>
      <c r="R231" s="252">
        <v>33</v>
      </c>
      <c r="S231" s="199"/>
      <c r="T231" s="270">
        <f>L231-AI231</f>
        <v>-2849715.8896099851</v>
      </c>
      <c r="U231" s="271">
        <f>T231/AI231</f>
        <v>-0.13372388352925943</v>
      </c>
      <c r="V231" s="272">
        <f>O231-AJ231</f>
        <v>-99.307803036214864</v>
      </c>
      <c r="W231" s="198"/>
      <c r="X231" s="215">
        <v>710</v>
      </c>
      <c r="Y231" s="216" t="s">
        <v>262</v>
      </c>
      <c r="Z231" s="217">
        <v>27484</v>
      </c>
      <c r="AA231" s="250">
        <f>AC231-AB231</f>
        <v>10620228.90398483</v>
      </c>
      <c r="AB231" s="250">
        <v>-1463511.6122464272</v>
      </c>
      <c r="AC231" s="88">
        <v>9156717.2917384021</v>
      </c>
      <c r="AD231" s="221">
        <v>8151506</v>
      </c>
      <c r="AE231" s="227">
        <f>SUM(AC231:AD231)</f>
        <v>17308223.291738402</v>
      </c>
      <c r="AF231" s="217">
        <v>4902020.8825135343</v>
      </c>
      <c r="AG231" s="219">
        <f>SUM(AE231:AF231)</f>
        <v>22210244.174251936</v>
      </c>
      <c r="AH231" s="222">
        <v>-899796</v>
      </c>
      <c r="AI231" s="248">
        <f>SUM(AG231:AH231)</f>
        <v>21310448.174251936</v>
      </c>
      <c r="AJ231" s="223">
        <f>AI231/Z231</f>
        <v>775.37651630955963</v>
      </c>
    </row>
    <row r="232" spans="1:36">
      <c r="A232" s="215">
        <v>729</v>
      </c>
      <c r="B232" s="216" t="s">
        <v>263</v>
      </c>
      <c r="C232" s="221">
        <v>8975</v>
      </c>
      <c r="D232" s="249">
        <f>F232-E232</f>
        <v>1448173.1108501754</v>
      </c>
      <c r="E232" s="250">
        <v>-1048302.2628135467</v>
      </c>
      <c r="F232" s="221">
        <v>399870.84803662868</v>
      </c>
      <c r="G232" s="221">
        <v>4751158.3825585954</v>
      </c>
      <c r="H232" s="88">
        <f>SUM(F232:G232)</f>
        <v>5151029.2305952236</v>
      </c>
      <c r="I232" s="221">
        <v>1883138.1090361306</v>
      </c>
      <c r="J232" s="219">
        <f>H232+I232</f>
        <v>7034167.3396313544</v>
      </c>
      <c r="K232" s="222">
        <v>168261</v>
      </c>
      <c r="L232" s="248">
        <f>J232+K232</f>
        <v>7202428.3396313544</v>
      </c>
      <c r="M232" s="219">
        <v>-40427.734500000006</v>
      </c>
      <c r="N232" s="219">
        <f>SUM(L232:M232)</f>
        <v>7162000.6051313542</v>
      </c>
      <c r="O232" s="248">
        <f>L232/C232</f>
        <v>802.49897934611192</v>
      </c>
      <c r="P232" s="219">
        <f>N232/C232</f>
        <v>797.99449639346562</v>
      </c>
      <c r="Q232" s="251">
        <v>13</v>
      </c>
      <c r="R232" s="251">
        <v>13</v>
      </c>
      <c r="S232" s="152"/>
      <c r="T232" s="270">
        <f>L232-AI232</f>
        <v>-1579311.6809150781</v>
      </c>
      <c r="U232" s="271">
        <f>T232/AI232</f>
        <v>-0.17984040488786954</v>
      </c>
      <c r="V232" s="272">
        <f>O232-AJ232</f>
        <v>-160.727961593499</v>
      </c>
      <c r="W232" s="198"/>
      <c r="X232" s="215">
        <v>729</v>
      </c>
      <c r="Y232" s="216" t="s">
        <v>263</v>
      </c>
      <c r="Z232" s="217">
        <v>9117</v>
      </c>
      <c r="AA232" s="250">
        <f>AC232-AB232</f>
        <v>1844600.1265597309</v>
      </c>
      <c r="AB232" s="250">
        <v>196802.57316477303</v>
      </c>
      <c r="AC232" s="88">
        <v>2041402.6997245038</v>
      </c>
      <c r="AD232" s="221">
        <v>4572390</v>
      </c>
      <c r="AE232" s="227">
        <f>SUM(AC232:AD232)</f>
        <v>6613792.6997245038</v>
      </c>
      <c r="AF232" s="217">
        <v>1905196.320821929</v>
      </c>
      <c r="AG232" s="219">
        <f>SUM(AE232:AF232)</f>
        <v>8518989.0205464326</v>
      </c>
      <c r="AH232" s="222">
        <v>262751</v>
      </c>
      <c r="AI232" s="248">
        <f>SUM(AG232:AH232)</f>
        <v>8781740.0205464326</v>
      </c>
      <c r="AJ232" s="223">
        <f>AI232/Z232</f>
        <v>963.22694093961093</v>
      </c>
    </row>
    <row r="233" spans="1:36">
      <c r="A233" s="215">
        <v>732</v>
      </c>
      <c r="B233" s="216" t="s">
        <v>264</v>
      </c>
      <c r="C233" s="221">
        <v>3336</v>
      </c>
      <c r="D233" s="249">
        <f>F233-E233</f>
        <v>2677675.1920068995</v>
      </c>
      <c r="E233" s="250">
        <v>-451737.21372929617</v>
      </c>
      <c r="F233" s="221">
        <v>2225937.9782776032</v>
      </c>
      <c r="G233" s="221">
        <v>1347947.522416342</v>
      </c>
      <c r="H233" s="88">
        <f>SUM(F233:G233)</f>
        <v>3573885.5006939452</v>
      </c>
      <c r="I233" s="221">
        <v>757141.45744576736</v>
      </c>
      <c r="J233" s="219">
        <f>H233+I233</f>
        <v>4331026.9581397129</v>
      </c>
      <c r="K233" s="222">
        <v>257995</v>
      </c>
      <c r="L233" s="248">
        <f>J233+K233</f>
        <v>4589021.9581397129</v>
      </c>
      <c r="M233" s="219">
        <v>-102448.45</v>
      </c>
      <c r="N233" s="219">
        <f>SUM(L233:M233)</f>
        <v>4486573.5081397127</v>
      </c>
      <c r="O233" s="248">
        <f>L233/C233</f>
        <v>1375.606102559866</v>
      </c>
      <c r="P233" s="219">
        <f>N233/C233</f>
        <v>1344.896135533487</v>
      </c>
      <c r="Q233" s="251">
        <v>19</v>
      </c>
      <c r="R233" s="251">
        <v>19</v>
      </c>
      <c r="S233" s="152"/>
      <c r="T233" s="270">
        <f>L233-AI233</f>
        <v>-204130.91534968186</v>
      </c>
      <c r="U233" s="271">
        <f>T233/AI233</f>
        <v>-4.258802519709233E-2</v>
      </c>
      <c r="V233" s="272">
        <f>O233-AJ233</f>
        <v>-27.541694129066855</v>
      </c>
      <c r="W233" s="198"/>
      <c r="X233" s="215">
        <v>732</v>
      </c>
      <c r="Y233" s="216" t="s">
        <v>264</v>
      </c>
      <c r="Z233" s="217">
        <v>3416</v>
      </c>
      <c r="AA233" s="250">
        <f>AC233-AB233</f>
        <v>2706924.3617693447</v>
      </c>
      <c r="AB233" s="250">
        <v>-25410.226782449987</v>
      </c>
      <c r="AC233" s="88">
        <v>2681514.1349868947</v>
      </c>
      <c r="AD233" s="221">
        <v>1179060</v>
      </c>
      <c r="AE233" s="227">
        <f>SUM(AC233:AD233)</f>
        <v>3860574.1349868947</v>
      </c>
      <c r="AF233" s="217">
        <v>755675.73850250023</v>
      </c>
      <c r="AG233" s="219">
        <f>SUM(AE233:AF233)</f>
        <v>4616249.8734893948</v>
      </c>
      <c r="AH233" s="222">
        <v>176903</v>
      </c>
      <c r="AI233" s="248">
        <f>SUM(AG233:AH233)</f>
        <v>4793152.8734893948</v>
      </c>
      <c r="AJ233" s="223">
        <f>AI233/Z233</f>
        <v>1403.1477966889329</v>
      </c>
    </row>
    <row r="234" spans="1:36">
      <c r="A234" s="215">
        <v>734</v>
      </c>
      <c r="B234" s="216" t="s">
        <v>265</v>
      </c>
      <c r="C234" s="221">
        <v>50933</v>
      </c>
      <c r="D234" s="249">
        <f>F234-E234</f>
        <v>7828218.4338136986</v>
      </c>
      <c r="E234" s="250">
        <v>-4310643.0286126155</v>
      </c>
      <c r="F234" s="221">
        <v>3517575.405201083</v>
      </c>
      <c r="G234" s="221">
        <v>14859086.706145555</v>
      </c>
      <c r="H234" s="88">
        <f>SUM(F234:G234)</f>
        <v>18376662.11134664</v>
      </c>
      <c r="I234" s="221">
        <v>9133203.6394595839</v>
      </c>
      <c r="J234" s="219">
        <f>H234+I234</f>
        <v>27509865.750806224</v>
      </c>
      <c r="K234" s="222">
        <v>-1294597</v>
      </c>
      <c r="L234" s="248">
        <f>J234+K234</f>
        <v>26215268.750806224</v>
      </c>
      <c r="M234" s="219">
        <v>-678476.68110000016</v>
      </c>
      <c r="N234" s="219">
        <f>SUM(L234:M234)</f>
        <v>25536792.069706224</v>
      </c>
      <c r="O234" s="248">
        <f>L234/C234</f>
        <v>514.701053360419</v>
      </c>
      <c r="P234" s="219">
        <f>N234/C234</f>
        <v>501.38008893460477</v>
      </c>
      <c r="Q234" s="251">
        <v>2</v>
      </c>
      <c r="R234" s="251">
        <v>2</v>
      </c>
      <c r="S234" s="152"/>
      <c r="T234" s="270">
        <f>L234-AI234</f>
        <v>-2046410.6097900011</v>
      </c>
      <c r="U234" s="271">
        <f>T234/AI234</f>
        <v>-7.2409377506532882E-2</v>
      </c>
      <c r="V234" s="272">
        <f>O234-AJ234</f>
        <v>-35.137066495538647</v>
      </c>
      <c r="W234" s="198"/>
      <c r="X234" s="215">
        <v>734</v>
      </c>
      <c r="Y234" s="216" t="s">
        <v>265</v>
      </c>
      <c r="Z234" s="217">
        <v>51400</v>
      </c>
      <c r="AA234" s="250">
        <f>AC234-AB234</f>
        <v>8559208.5126209669</v>
      </c>
      <c r="AB234" s="250">
        <v>-3361307.7223346438</v>
      </c>
      <c r="AC234" s="88">
        <v>5197900.7902863231</v>
      </c>
      <c r="AD234" s="221">
        <v>16342235</v>
      </c>
      <c r="AE234" s="227">
        <f>SUM(AC234:AD234)</f>
        <v>21540135.790286325</v>
      </c>
      <c r="AF234" s="217">
        <v>9273826.5703098979</v>
      </c>
      <c r="AG234" s="219">
        <f>SUM(AE234:AF234)</f>
        <v>30813962.360596225</v>
      </c>
      <c r="AH234" s="222">
        <v>-2552283</v>
      </c>
      <c r="AI234" s="248">
        <f>SUM(AG234:AH234)</f>
        <v>28261679.360596225</v>
      </c>
      <c r="AJ234" s="223">
        <f>AI234/Z234</f>
        <v>549.83811985595764</v>
      </c>
    </row>
    <row r="235" spans="1:36">
      <c r="A235" s="215">
        <v>738</v>
      </c>
      <c r="B235" s="216" t="s">
        <v>266</v>
      </c>
      <c r="C235" s="221">
        <v>2917</v>
      </c>
      <c r="D235" s="249">
        <f>F235-E235</f>
        <v>585446.14058288594</v>
      </c>
      <c r="E235" s="250">
        <v>-64375.358170612802</v>
      </c>
      <c r="F235" s="221">
        <v>521070.78241227311</v>
      </c>
      <c r="G235" s="221">
        <v>896684.20143546443</v>
      </c>
      <c r="H235" s="88">
        <f>SUM(F235:G235)</f>
        <v>1417754.9838477375</v>
      </c>
      <c r="I235" s="221">
        <v>569770.65239065827</v>
      </c>
      <c r="J235" s="219">
        <f>H235+I235</f>
        <v>1987525.6362383957</v>
      </c>
      <c r="K235" s="222">
        <v>-483838</v>
      </c>
      <c r="L235" s="248">
        <f>J235+K235</f>
        <v>1503687.6362383957</v>
      </c>
      <c r="M235" s="219">
        <v>49868.753199999977</v>
      </c>
      <c r="N235" s="219">
        <f>SUM(L235:M235)</f>
        <v>1553556.3894383956</v>
      </c>
      <c r="O235" s="248">
        <f>L235/C235</f>
        <v>515.49113343791419</v>
      </c>
      <c r="P235" s="219">
        <f>N235/C235</f>
        <v>532.58703786026592</v>
      </c>
      <c r="Q235" s="251">
        <v>2</v>
      </c>
      <c r="R235" s="251">
        <v>2</v>
      </c>
      <c r="S235" s="152"/>
      <c r="T235" s="270">
        <f>L235-AI235</f>
        <v>-388.46671988815069</v>
      </c>
      <c r="U235" s="271">
        <f>T235/AI235</f>
        <v>-2.5827597361868663E-4</v>
      </c>
      <c r="V235" s="272">
        <f>O235-AJ235</f>
        <v>7.1855900251788398</v>
      </c>
      <c r="W235" s="198"/>
      <c r="X235" s="215">
        <v>738</v>
      </c>
      <c r="Y235" s="216" t="s">
        <v>266</v>
      </c>
      <c r="Z235" s="217">
        <v>2959</v>
      </c>
      <c r="AA235" s="250">
        <f>AC235-AB235</f>
        <v>620013.37291202717</v>
      </c>
      <c r="AB235" s="250">
        <v>42711.571216587734</v>
      </c>
      <c r="AC235" s="88">
        <v>662724.94412861497</v>
      </c>
      <c r="AD235" s="221">
        <v>932037</v>
      </c>
      <c r="AE235" s="227">
        <f>SUM(AC235:AD235)</f>
        <v>1594761.9441286149</v>
      </c>
      <c r="AF235" s="217">
        <v>584899.15882966912</v>
      </c>
      <c r="AG235" s="219">
        <f>SUM(AE235:AF235)</f>
        <v>2179661.1029582839</v>
      </c>
      <c r="AH235" s="222">
        <v>-675585</v>
      </c>
      <c r="AI235" s="248">
        <f>SUM(AG235:AH235)</f>
        <v>1504076.1029582839</v>
      </c>
      <c r="AJ235" s="223">
        <f>AI235/Z235</f>
        <v>508.30554341273535</v>
      </c>
    </row>
    <row r="236" spans="1:36">
      <c r="A236" s="215">
        <v>739</v>
      </c>
      <c r="B236" s="216" t="s">
        <v>267</v>
      </c>
      <c r="C236" s="221">
        <v>3256</v>
      </c>
      <c r="D236" s="249">
        <f>F236-E236</f>
        <v>-91361.495647146134</v>
      </c>
      <c r="E236" s="250">
        <v>1969752.4237745851</v>
      </c>
      <c r="F236" s="221">
        <v>1878390.928127439</v>
      </c>
      <c r="G236" s="221">
        <v>1091048.1115239949</v>
      </c>
      <c r="H236" s="88">
        <f>SUM(F236:G236)</f>
        <v>2969439.0396514339</v>
      </c>
      <c r="I236" s="221">
        <v>704284.69981162541</v>
      </c>
      <c r="J236" s="219">
        <f>H236+I236</f>
        <v>3673723.7394630592</v>
      </c>
      <c r="K236" s="222">
        <v>331252</v>
      </c>
      <c r="L236" s="248">
        <f>J236+K236</f>
        <v>4004975.7394630592</v>
      </c>
      <c r="M236" s="219">
        <v>103677.83140000002</v>
      </c>
      <c r="N236" s="219">
        <f>SUM(L236:M236)</f>
        <v>4108653.5708630593</v>
      </c>
      <c r="O236" s="248">
        <f>L236/C236</f>
        <v>1230.0294040119961</v>
      </c>
      <c r="P236" s="219">
        <f>N236/C236</f>
        <v>1261.871489822807</v>
      </c>
      <c r="Q236" s="251">
        <v>9</v>
      </c>
      <c r="R236" s="251">
        <v>9</v>
      </c>
      <c r="S236" s="152"/>
      <c r="T236" s="270">
        <f>L236-AI236</f>
        <v>-691369.67570298444</v>
      </c>
      <c r="U236" s="271">
        <f>T236/AI236</f>
        <v>-0.14721440068490799</v>
      </c>
      <c r="V236" s="272">
        <f>O236-AJ236</f>
        <v>-210.12558377274581</v>
      </c>
      <c r="W236" s="198"/>
      <c r="X236" s="215">
        <v>739</v>
      </c>
      <c r="Y236" s="216" t="s">
        <v>267</v>
      </c>
      <c r="Z236" s="217">
        <v>3261</v>
      </c>
      <c r="AA236" s="250">
        <f>AC236-AB236</f>
        <v>-39945.980341822375</v>
      </c>
      <c r="AB236" s="250">
        <v>2723843.9655313506</v>
      </c>
      <c r="AC236" s="88">
        <v>2683897.9851895282</v>
      </c>
      <c r="AD236" s="221">
        <v>851472</v>
      </c>
      <c r="AE236" s="227">
        <f>SUM(AC236:AD236)</f>
        <v>3535369.9851895282</v>
      </c>
      <c r="AF236" s="217">
        <v>719684.42997651559</v>
      </c>
      <c r="AG236" s="219">
        <f>SUM(AE236:AF236)</f>
        <v>4255054.4151660437</v>
      </c>
      <c r="AH236" s="222">
        <v>441291</v>
      </c>
      <c r="AI236" s="248">
        <f>SUM(AG236:AH236)</f>
        <v>4696345.4151660437</v>
      </c>
      <c r="AJ236" s="223">
        <f>AI236/Z236</f>
        <v>1440.1549877847419</v>
      </c>
    </row>
    <row r="237" spans="1:36">
      <c r="A237" s="215">
        <v>740</v>
      </c>
      <c r="B237" s="216" t="s">
        <v>268</v>
      </c>
      <c r="C237" s="221">
        <v>32085</v>
      </c>
      <c r="D237" s="249">
        <f>F237-E237</f>
        <v>-781406.38400392421</v>
      </c>
      <c r="E237" s="250">
        <v>-9011014.640035145</v>
      </c>
      <c r="F237" s="221">
        <v>-9792421.0240390692</v>
      </c>
      <c r="G237" s="221">
        <v>9358231.9081515893</v>
      </c>
      <c r="H237" s="88">
        <f>SUM(F237:G237)</f>
        <v>-434189.11588747986</v>
      </c>
      <c r="I237" s="221">
        <v>6152036.684439783</v>
      </c>
      <c r="J237" s="219">
        <f>H237+I237</f>
        <v>5717847.5685523031</v>
      </c>
      <c r="K237" s="222">
        <v>-1529726</v>
      </c>
      <c r="L237" s="248">
        <f>J237+K237</f>
        <v>4188121.5685523031</v>
      </c>
      <c r="M237" s="219">
        <v>-367001.87049999996</v>
      </c>
      <c r="N237" s="219">
        <f>SUM(L237:M237)</f>
        <v>3821119.6980523029</v>
      </c>
      <c r="O237" s="248">
        <f>L237/C237</f>
        <v>130.53207319782774</v>
      </c>
      <c r="P237" s="219">
        <f>N237/C237</f>
        <v>119.09364806147119</v>
      </c>
      <c r="Q237" s="251">
        <v>10</v>
      </c>
      <c r="R237" s="251">
        <v>10</v>
      </c>
      <c r="S237" s="152"/>
      <c r="T237" s="270">
        <f>L237-AI237</f>
        <v>-6474608.2094875714</v>
      </c>
      <c r="U237" s="271">
        <f>T237/AI237</f>
        <v>-0.60721863390200215</v>
      </c>
      <c r="V237" s="272">
        <f>O237-AJ237</f>
        <v>-197.07814519526147</v>
      </c>
      <c r="W237" s="198"/>
      <c r="X237" s="215">
        <v>740</v>
      </c>
      <c r="Y237" s="216" t="s">
        <v>268</v>
      </c>
      <c r="Z237" s="217">
        <v>32547</v>
      </c>
      <c r="AA237" s="250">
        <f>AC237-AB237</f>
        <v>-241117.68345431611</v>
      </c>
      <c r="AB237" s="250">
        <v>-1792708.744695642</v>
      </c>
      <c r="AC237" s="88">
        <v>-2033826.4281499581</v>
      </c>
      <c r="AD237" s="221">
        <v>8026896</v>
      </c>
      <c r="AE237" s="227">
        <f>SUM(AC237:AD237)</f>
        <v>5993069.5718500419</v>
      </c>
      <c r="AF237" s="217">
        <v>6155499.2061898327</v>
      </c>
      <c r="AG237" s="219">
        <f>SUM(AE237:AF237)</f>
        <v>12148568.778039875</v>
      </c>
      <c r="AH237" s="222">
        <v>-1485839</v>
      </c>
      <c r="AI237" s="248">
        <f>SUM(AG237:AH237)</f>
        <v>10662729.778039875</v>
      </c>
      <c r="AJ237" s="223">
        <f>AI237/Z237</f>
        <v>327.61021839308921</v>
      </c>
    </row>
    <row r="238" spans="1:36">
      <c r="A238" s="215">
        <v>742</v>
      </c>
      <c r="B238" s="216" t="s">
        <v>269</v>
      </c>
      <c r="C238" s="221">
        <v>988</v>
      </c>
      <c r="D238" s="249">
        <f>F238-E238</f>
        <v>899949.74695777206</v>
      </c>
      <c r="E238" s="250">
        <v>151804.34352199582</v>
      </c>
      <c r="F238" s="221">
        <v>1051754.0904797679</v>
      </c>
      <c r="G238" s="221">
        <v>-22975.863869158784</v>
      </c>
      <c r="H238" s="88">
        <f>SUM(F238:G238)</f>
        <v>1028778.2266106091</v>
      </c>
      <c r="I238" s="221">
        <v>227813.65568504349</v>
      </c>
      <c r="J238" s="219">
        <f>H238+I238</f>
        <v>1256591.8822956525</v>
      </c>
      <c r="K238" s="222">
        <v>329204</v>
      </c>
      <c r="L238" s="248">
        <f>J238+K238</f>
        <v>1585795.8822956525</v>
      </c>
      <c r="M238" s="219">
        <v>0</v>
      </c>
      <c r="N238" s="219">
        <f>SUM(L238:M238)</f>
        <v>1585795.8822956525</v>
      </c>
      <c r="O238" s="248">
        <f>L238/C238</f>
        <v>1605.0565610279884</v>
      </c>
      <c r="P238" s="219">
        <f>N238/C238</f>
        <v>1605.0565610279884</v>
      </c>
      <c r="Q238" s="251">
        <v>19</v>
      </c>
      <c r="R238" s="251">
        <v>19</v>
      </c>
      <c r="S238" s="152"/>
      <c r="T238" s="270">
        <f>L238-AI238</f>
        <v>182596.1278651061</v>
      </c>
      <c r="U238" s="271">
        <f>T238/AI238</f>
        <v>0.13012839211848934</v>
      </c>
      <c r="V238" s="272">
        <f>O238-AJ238</f>
        <v>214.37295901555399</v>
      </c>
      <c r="W238" s="198"/>
      <c r="X238" s="215">
        <v>742</v>
      </c>
      <c r="Y238" s="216" t="s">
        <v>269</v>
      </c>
      <c r="Z238" s="217">
        <v>1009</v>
      </c>
      <c r="AA238" s="250">
        <f>AC238-AB238</f>
        <v>913435.50668043678</v>
      </c>
      <c r="AB238" s="250">
        <v>-37881.772681386748</v>
      </c>
      <c r="AC238" s="88">
        <v>875553.73399904999</v>
      </c>
      <c r="AD238" s="221">
        <v>-49038</v>
      </c>
      <c r="AE238" s="227">
        <f>SUM(AC238:AD238)</f>
        <v>826515.73399904999</v>
      </c>
      <c r="AF238" s="217">
        <v>225038.02043149644</v>
      </c>
      <c r="AG238" s="219">
        <f>SUM(AE238:AF238)</f>
        <v>1051553.7544305464</v>
      </c>
      <c r="AH238" s="222">
        <v>351646</v>
      </c>
      <c r="AI238" s="248">
        <f>SUM(AG238:AH238)</f>
        <v>1403199.7544305464</v>
      </c>
      <c r="AJ238" s="223">
        <f>AI238/Z238</f>
        <v>1390.6836020124344</v>
      </c>
    </row>
    <row r="239" spans="1:36">
      <c r="A239" s="215">
        <v>743</v>
      </c>
      <c r="B239" s="216" t="s">
        <v>270</v>
      </c>
      <c r="C239" s="221">
        <v>65323</v>
      </c>
      <c r="D239" s="249">
        <f>F239-E239</f>
        <v>20710423.126926217</v>
      </c>
      <c r="E239" s="250">
        <v>-16181081.939997699</v>
      </c>
      <c r="F239" s="221">
        <v>4529341.1869285181</v>
      </c>
      <c r="G239" s="221">
        <v>12299018.935356123</v>
      </c>
      <c r="H239" s="88">
        <f>SUM(F239:G239)</f>
        <v>16828360.122284643</v>
      </c>
      <c r="I239" s="221">
        <v>9891809.9511747789</v>
      </c>
      <c r="J239" s="219">
        <f>H239+I239</f>
        <v>26720170.073459424</v>
      </c>
      <c r="K239" s="222">
        <v>-2659356</v>
      </c>
      <c r="L239" s="248">
        <f>J239+K239</f>
        <v>24060814.073459424</v>
      </c>
      <c r="M239" s="219">
        <v>-211894.91719999979</v>
      </c>
      <c r="N239" s="219">
        <f>SUM(L239:M239)</f>
        <v>23848919.156259425</v>
      </c>
      <c r="O239" s="248">
        <f>L239/C239</f>
        <v>368.33602365873315</v>
      </c>
      <c r="P239" s="219">
        <f>N239/C239</f>
        <v>365.09222105934242</v>
      </c>
      <c r="Q239" s="251">
        <v>14</v>
      </c>
      <c r="R239" s="251">
        <v>14</v>
      </c>
      <c r="S239" s="152"/>
      <c r="T239" s="270">
        <f>L239-AI239</f>
        <v>-6812549.7374521866</v>
      </c>
      <c r="U239" s="271">
        <f>T239/AI239</f>
        <v>-0.22066107791741238</v>
      </c>
      <c r="V239" s="272">
        <f>O239-AJ239</f>
        <v>-108.5757999156553</v>
      </c>
      <c r="W239" s="198"/>
      <c r="X239" s="215">
        <v>743</v>
      </c>
      <c r="Y239" s="216" t="s">
        <v>270</v>
      </c>
      <c r="Z239" s="217">
        <v>64736</v>
      </c>
      <c r="AA239" s="250">
        <f>AC239-AB239</f>
        <v>20093637.065751456</v>
      </c>
      <c r="AB239" s="250">
        <v>-8187192.1826409344</v>
      </c>
      <c r="AC239" s="88">
        <v>11906444.883110523</v>
      </c>
      <c r="AD239" s="221">
        <v>11856680</v>
      </c>
      <c r="AE239" s="227">
        <f>SUM(AC239:AD239)</f>
        <v>23763124.883110523</v>
      </c>
      <c r="AF239" s="217">
        <v>9945565.9278010912</v>
      </c>
      <c r="AG239" s="219">
        <f>SUM(AE239:AF239)</f>
        <v>33708690.810911611</v>
      </c>
      <c r="AH239" s="222">
        <v>-2835327</v>
      </c>
      <c r="AI239" s="248">
        <f>SUM(AG239:AH239)</f>
        <v>30873363.810911611</v>
      </c>
      <c r="AJ239" s="223">
        <f>AI239/Z239</f>
        <v>476.91182357438845</v>
      </c>
    </row>
    <row r="240" spans="1:36">
      <c r="A240" s="215">
        <v>746</v>
      </c>
      <c r="B240" s="216" t="s">
        <v>271</v>
      </c>
      <c r="C240" s="221">
        <v>4735</v>
      </c>
      <c r="D240" s="249">
        <f>F240-E240</f>
        <v>5638508.8239320815</v>
      </c>
      <c r="E240" s="250">
        <v>-998594.41400059906</v>
      </c>
      <c r="F240" s="221">
        <v>4639914.4099314827</v>
      </c>
      <c r="G240" s="221">
        <v>1410848.1951298011</v>
      </c>
      <c r="H240" s="88">
        <f>SUM(F240:G240)</f>
        <v>6050762.6050612833</v>
      </c>
      <c r="I240" s="221">
        <v>927037.86173937644</v>
      </c>
      <c r="J240" s="219">
        <f>H240+I240</f>
        <v>6977800.4668006599</v>
      </c>
      <c r="K240" s="222">
        <v>288435</v>
      </c>
      <c r="L240" s="248">
        <f>J240+K240</f>
        <v>7266235.4668006599</v>
      </c>
      <c r="M240" s="219">
        <v>27267.048999999985</v>
      </c>
      <c r="N240" s="219">
        <f>SUM(L240:M240)</f>
        <v>7293502.5158006595</v>
      </c>
      <c r="O240" s="248">
        <f>L240/C240</f>
        <v>1534.5798240339302</v>
      </c>
      <c r="P240" s="219">
        <f>N240/C240</f>
        <v>1540.338440507003</v>
      </c>
      <c r="Q240" s="251">
        <v>17</v>
      </c>
      <c r="R240" s="251">
        <v>17</v>
      </c>
      <c r="S240" s="152"/>
      <c r="T240" s="270">
        <f>L240-AI240</f>
        <v>-210323.71703214757</v>
      </c>
      <c r="U240" s="271">
        <f>T240/AI240</f>
        <v>-2.8131084347857264E-2</v>
      </c>
      <c r="V240" s="272">
        <f>O240-AJ240</f>
        <v>-29.22674024818798</v>
      </c>
      <c r="W240" s="198"/>
      <c r="X240" s="215">
        <v>746</v>
      </c>
      <c r="Y240" s="216" t="s">
        <v>271</v>
      </c>
      <c r="Z240" s="217">
        <v>4781</v>
      </c>
      <c r="AA240" s="250">
        <f>AC240-AB240</f>
        <v>5680291.0116206873</v>
      </c>
      <c r="AB240" s="250">
        <v>-710574.00683244562</v>
      </c>
      <c r="AC240" s="88">
        <v>4969717.0047882413</v>
      </c>
      <c r="AD240" s="221">
        <v>1377483</v>
      </c>
      <c r="AE240" s="227">
        <f>SUM(AC240:AD240)</f>
        <v>6347200.0047882413</v>
      </c>
      <c r="AF240" s="217">
        <v>923550.17904456658</v>
      </c>
      <c r="AG240" s="219">
        <f>SUM(AE240:AF240)</f>
        <v>7270750.1838328075</v>
      </c>
      <c r="AH240" s="222">
        <v>205809</v>
      </c>
      <c r="AI240" s="248">
        <f>SUM(AG240:AH240)</f>
        <v>7476559.1838328075</v>
      </c>
      <c r="AJ240" s="223">
        <f>AI240/Z240</f>
        <v>1563.8065642821182</v>
      </c>
    </row>
    <row r="241" spans="1:36">
      <c r="A241" s="215">
        <v>747</v>
      </c>
      <c r="B241" s="216" t="s">
        <v>272</v>
      </c>
      <c r="C241" s="221">
        <v>1308</v>
      </c>
      <c r="D241" s="249">
        <f>F241-E241</f>
        <v>183880.57457036944</v>
      </c>
      <c r="E241" s="250">
        <v>574438.72199321282</v>
      </c>
      <c r="F241" s="221">
        <v>758319.29656358226</v>
      </c>
      <c r="G241" s="221">
        <v>546791.75487211917</v>
      </c>
      <c r="H241" s="88">
        <f>SUM(F241:G241)</f>
        <v>1305111.0514357015</v>
      </c>
      <c r="I241" s="221">
        <v>335091.58715118672</v>
      </c>
      <c r="J241" s="219">
        <f>H241+I241</f>
        <v>1640202.6385868883</v>
      </c>
      <c r="K241" s="222">
        <v>-235805</v>
      </c>
      <c r="L241" s="248">
        <f>J241+K241</f>
        <v>1404397.6385868883</v>
      </c>
      <c r="M241" s="219">
        <v>53746.03300000001</v>
      </c>
      <c r="N241" s="219">
        <f>SUM(L241:M241)</f>
        <v>1458143.6715868884</v>
      </c>
      <c r="O241" s="248">
        <f>L241/C241</f>
        <v>1073.6985004486914</v>
      </c>
      <c r="P241" s="219">
        <f>N241/C241</f>
        <v>1114.7887397453276</v>
      </c>
      <c r="Q241" s="251">
        <v>4</v>
      </c>
      <c r="R241" s="251">
        <v>4</v>
      </c>
      <c r="S241" s="152"/>
      <c r="T241" s="270">
        <f>L241-AI241</f>
        <v>-246299.03700603801</v>
      </c>
      <c r="U241" s="271">
        <f>T241/AI241</f>
        <v>-0.14920914341671401</v>
      </c>
      <c r="V241" s="272">
        <f>O241-AJ241</f>
        <v>-147.2309933330589</v>
      </c>
      <c r="W241" s="198"/>
      <c r="X241" s="215">
        <v>747</v>
      </c>
      <c r="Y241" s="216" t="s">
        <v>272</v>
      </c>
      <c r="Z241" s="217">
        <v>1352</v>
      </c>
      <c r="AA241" s="250">
        <f>AC241-AB241</f>
        <v>229079.95816161495</v>
      </c>
      <c r="AB241" s="250">
        <v>812735.25726145261</v>
      </c>
      <c r="AC241" s="88">
        <v>1041815.2154230676</v>
      </c>
      <c r="AD241" s="221">
        <v>467959</v>
      </c>
      <c r="AE241" s="227">
        <f>SUM(AC241:AD241)</f>
        <v>1509774.2154230676</v>
      </c>
      <c r="AF241" s="217">
        <v>336015.46016985865</v>
      </c>
      <c r="AG241" s="219">
        <f>SUM(AE241:AF241)</f>
        <v>1845789.6755929263</v>
      </c>
      <c r="AH241" s="222">
        <v>-195093</v>
      </c>
      <c r="AI241" s="248">
        <f>SUM(AG241:AH241)</f>
        <v>1650696.6755929263</v>
      </c>
      <c r="AJ241" s="223">
        <f>AI241/Z241</f>
        <v>1220.9294937817504</v>
      </c>
    </row>
    <row r="242" spans="1:36">
      <c r="A242" s="215">
        <v>748</v>
      </c>
      <c r="B242" s="216" t="s">
        <v>273</v>
      </c>
      <c r="C242" s="221">
        <v>4897</v>
      </c>
      <c r="D242" s="249">
        <f>F242-E242</f>
        <v>4244043.3813030189</v>
      </c>
      <c r="E242" s="250">
        <v>-1993522.9014447997</v>
      </c>
      <c r="F242" s="221">
        <v>2250520.4798582192</v>
      </c>
      <c r="G242" s="221">
        <v>2561589.8101555142</v>
      </c>
      <c r="H242" s="88">
        <f>SUM(F242:G242)</f>
        <v>4812110.2900137333</v>
      </c>
      <c r="I242" s="221">
        <v>1015680.294506805</v>
      </c>
      <c r="J242" s="219">
        <f>H242+I242</f>
        <v>5827790.5845205383</v>
      </c>
      <c r="K242" s="222">
        <v>461331</v>
      </c>
      <c r="L242" s="248">
        <f>J242+K242</f>
        <v>6289121.5845205383</v>
      </c>
      <c r="M242" s="219">
        <v>269518.23</v>
      </c>
      <c r="N242" s="219">
        <f>SUM(L242:M242)</f>
        <v>6558639.8145205379</v>
      </c>
      <c r="O242" s="248">
        <f>L242/C242</f>
        <v>1284.2804951032342</v>
      </c>
      <c r="P242" s="219">
        <f>N242/C242</f>
        <v>1339.3179118890214</v>
      </c>
      <c r="Q242" s="251">
        <v>17</v>
      </c>
      <c r="R242" s="251">
        <v>17</v>
      </c>
      <c r="S242" s="152"/>
      <c r="T242" s="270">
        <f>L242-AI242</f>
        <v>-538799.02841606457</v>
      </c>
      <c r="U242" s="271">
        <f>T242/AI242</f>
        <v>-7.8911144250157564E-2</v>
      </c>
      <c r="V242" s="272">
        <f>O242-AJ242</f>
        <v>-73.698942632764783</v>
      </c>
      <c r="W242" s="198"/>
      <c r="X242" s="215">
        <v>748</v>
      </c>
      <c r="Y242" s="216" t="s">
        <v>273</v>
      </c>
      <c r="Z242" s="217">
        <v>5028</v>
      </c>
      <c r="AA242" s="250">
        <f>AC242-AB242</f>
        <v>4537297.6268343069</v>
      </c>
      <c r="AB242" s="250">
        <v>-1500351.8354530591</v>
      </c>
      <c r="AC242" s="88">
        <v>3036945.7913812483</v>
      </c>
      <c r="AD242" s="221">
        <v>2699997</v>
      </c>
      <c r="AE242" s="227">
        <f>SUM(AC242:AD242)</f>
        <v>5736942.7913812483</v>
      </c>
      <c r="AF242" s="217">
        <v>1025424.8215553551</v>
      </c>
      <c r="AG242" s="219">
        <f>SUM(AE242:AF242)</f>
        <v>6762367.6129366029</v>
      </c>
      <c r="AH242" s="222">
        <v>65553</v>
      </c>
      <c r="AI242" s="248">
        <f>SUM(AG242:AH242)</f>
        <v>6827920.6129366029</v>
      </c>
      <c r="AJ242" s="223">
        <f>AI242/Z242</f>
        <v>1357.979437735999</v>
      </c>
    </row>
    <row r="243" spans="1:36">
      <c r="A243" s="215">
        <v>749</v>
      </c>
      <c r="B243" s="216" t="s">
        <v>274</v>
      </c>
      <c r="C243" s="221">
        <v>21232</v>
      </c>
      <c r="D243" s="249">
        <f>F243-E243</f>
        <v>10781287.863038521</v>
      </c>
      <c r="E243" s="250">
        <v>-5332142.0591564486</v>
      </c>
      <c r="F243" s="221">
        <v>5449145.8038820736</v>
      </c>
      <c r="G243" s="221">
        <v>5010593.8415084388</v>
      </c>
      <c r="H243" s="88">
        <f>SUM(F243:G243)</f>
        <v>10459739.645390512</v>
      </c>
      <c r="I243" s="221">
        <v>3020021.1533850855</v>
      </c>
      <c r="J243" s="219">
        <f>H243+I243</f>
        <v>13479760.798775598</v>
      </c>
      <c r="K243" s="222">
        <v>-1920641</v>
      </c>
      <c r="L243" s="248">
        <f>J243+K243</f>
        <v>11559119.798775598</v>
      </c>
      <c r="M243" s="219">
        <v>35751.356790000165</v>
      </c>
      <c r="N243" s="219">
        <f>SUM(L243:M243)</f>
        <v>11594871.155565599</v>
      </c>
      <c r="O243" s="248">
        <f>L243/C243</f>
        <v>544.41973430555754</v>
      </c>
      <c r="P243" s="219">
        <f>N243/C243</f>
        <v>546.1035774098342</v>
      </c>
      <c r="Q243" s="251">
        <v>11</v>
      </c>
      <c r="R243" s="251">
        <v>11</v>
      </c>
      <c r="S243" s="152"/>
      <c r="T243" s="270">
        <f>L243-AI243</f>
        <v>462909.48807453364</v>
      </c>
      <c r="U243" s="271">
        <f>T243/AI243</f>
        <v>4.1717800502402945E-2</v>
      </c>
      <c r="V243" s="272">
        <f>O243-AJ243</f>
        <v>23.299633300482355</v>
      </c>
      <c r="W243" s="198"/>
      <c r="X243" s="215">
        <v>749</v>
      </c>
      <c r="Y243" s="216" t="s">
        <v>274</v>
      </c>
      <c r="Z243" s="217">
        <v>21293</v>
      </c>
      <c r="AA243" s="250">
        <f>AC243-AB243</f>
        <v>10670716.042779488</v>
      </c>
      <c r="AB243" s="250">
        <v>-5048735.5241520405</v>
      </c>
      <c r="AC243" s="88">
        <v>5621980.518627448</v>
      </c>
      <c r="AD243" s="221">
        <v>4632796</v>
      </c>
      <c r="AE243" s="227">
        <f>SUM(AC243:AD243)</f>
        <v>10254776.518627448</v>
      </c>
      <c r="AF243" s="217">
        <v>3085504.7920736158</v>
      </c>
      <c r="AG243" s="219">
        <f>SUM(AE243:AF243)</f>
        <v>13340281.310701065</v>
      </c>
      <c r="AH243" s="222">
        <v>-2244071</v>
      </c>
      <c r="AI243" s="248">
        <f>SUM(AG243:AH243)</f>
        <v>11096210.310701065</v>
      </c>
      <c r="AJ243" s="223">
        <f>AI243/Z243</f>
        <v>521.12010100507518</v>
      </c>
    </row>
    <row r="244" spans="1:36">
      <c r="A244" s="215">
        <v>751</v>
      </c>
      <c r="B244" s="216" t="s">
        <v>275</v>
      </c>
      <c r="C244" s="221">
        <v>2877</v>
      </c>
      <c r="D244" s="249">
        <f>F244-E244</f>
        <v>1244178.1504707064</v>
      </c>
      <c r="E244" s="250">
        <v>48664.125399570403</v>
      </c>
      <c r="F244" s="221">
        <v>1292842.2758702768</v>
      </c>
      <c r="G244" s="221">
        <v>1201637.772055164</v>
      </c>
      <c r="H244" s="88">
        <f>SUM(F244:G244)</f>
        <v>2494480.0479254406</v>
      </c>
      <c r="I244" s="221">
        <v>505376.80502929178</v>
      </c>
      <c r="J244" s="219">
        <f>H244+I244</f>
        <v>2999856.8529547323</v>
      </c>
      <c r="K244" s="222">
        <v>154252</v>
      </c>
      <c r="L244" s="248">
        <f>J244+K244</f>
        <v>3154108.8529547323</v>
      </c>
      <c r="M244" s="219">
        <v>18913.559999999983</v>
      </c>
      <c r="N244" s="219">
        <f>SUM(L244:M244)</f>
        <v>3173022.4129547323</v>
      </c>
      <c r="O244" s="248">
        <f>L244/C244</f>
        <v>1096.3186836825626</v>
      </c>
      <c r="P244" s="219">
        <f>N244/C244</f>
        <v>1102.8927399912172</v>
      </c>
      <c r="Q244" s="251">
        <v>19</v>
      </c>
      <c r="R244" s="251">
        <v>19</v>
      </c>
      <c r="S244" s="152"/>
      <c r="T244" s="270">
        <f>L244-AI244</f>
        <v>36417.268265916966</v>
      </c>
      <c r="U244" s="271">
        <f>T244/AI244</f>
        <v>1.1680843751436005E-2</v>
      </c>
      <c r="V244" s="272">
        <f>O244-AJ244</f>
        <v>22.733427247020018</v>
      </c>
      <c r="W244" s="198"/>
      <c r="X244" s="215">
        <v>751</v>
      </c>
      <c r="Y244" s="216" t="s">
        <v>275</v>
      </c>
      <c r="Z244" s="217">
        <v>2904</v>
      </c>
      <c r="AA244" s="250">
        <f>AC244-AB244</f>
        <v>1312027.9939742747</v>
      </c>
      <c r="AB244" s="250">
        <v>-195818.75661701229</v>
      </c>
      <c r="AC244" s="88">
        <v>1116209.2373572625</v>
      </c>
      <c r="AD244" s="221">
        <v>1306770</v>
      </c>
      <c r="AE244" s="227">
        <f>SUM(AC244:AD244)</f>
        <v>2422979.2373572625</v>
      </c>
      <c r="AF244" s="217">
        <v>521520.34733155294</v>
      </c>
      <c r="AG244" s="219">
        <f>SUM(AE244:AF244)</f>
        <v>2944499.5846888153</v>
      </c>
      <c r="AH244" s="222">
        <v>173192</v>
      </c>
      <c r="AI244" s="248">
        <f>SUM(AG244:AH244)</f>
        <v>3117691.5846888153</v>
      </c>
      <c r="AJ244" s="223">
        <f>AI244/Z244</f>
        <v>1073.5852564355425</v>
      </c>
    </row>
    <row r="245" spans="1:36">
      <c r="A245" s="215">
        <v>753</v>
      </c>
      <c r="B245" s="216" t="s">
        <v>276</v>
      </c>
      <c r="C245" s="221">
        <v>22320</v>
      </c>
      <c r="D245" s="249">
        <f>F245-E245</f>
        <v>13581417.280235689</v>
      </c>
      <c r="E245" s="250">
        <v>8981412.3190235235</v>
      </c>
      <c r="F245" s="221">
        <v>22562829.599259213</v>
      </c>
      <c r="G245" s="221">
        <v>-613531.47980384016</v>
      </c>
      <c r="H245" s="88">
        <f>SUM(F245:G245)</f>
        <v>21949298.119455371</v>
      </c>
      <c r="I245" s="221">
        <v>2475592.6170254587</v>
      </c>
      <c r="J245" s="219">
        <f>H245+I245</f>
        <v>24424890.736480828</v>
      </c>
      <c r="K245" s="222">
        <v>-2292200</v>
      </c>
      <c r="L245" s="248">
        <f>J245+K245</f>
        <v>22132690.736480828</v>
      </c>
      <c r="M245" s="219">
        <v>-136536.98963999981</v>
      </c>
      <c r="N245" s="219">
        <f>SUM(L245:M245)</f>
        <v>21996153.746840827</v>
      </c>
      <c r="O245" s="248">
        <f>L245/C245</f>
        <v>991.60800790684721</v>
      </c>
      <c r="P245" s="219">
        <f>N245/C245</f>
        <v>985.49075926706212</v>
      </c>
      <c r="Q245" s="251">
        <v>1</v>
      </c>
      <c r="R245" s="252">
        <v>34</v>
      </c>
      <c r="S245" s="199"/>
      <c r="T245" s="270">
        <f>L245-AI245</f>
        <v>-15563.732920978218</v>
      </c>
      <c r="U245" s="271">
        <f>T245/AI245</f>
        <v>-7.0270697595965325E-4</v>
      </c>
      <c r="V245" s="272">
        <f>O245-AJ245</f>
        <v>-6.5107153649781822</v>
      </c>
      <c r="W245" s="198"/>
      <c r="X245" s="215">
        <v>753</v>
      </c>
      <c r="Y245" s="216" t="s">
        <v>276</v>
      </c>
      <c r="Z245" s="217">
        <v>22190</v>
      </c>
      <c r="AA245" s="250">
        <f>AC245-AB245</f>
        <v>13643750.63292376</v>
      </c>
      <c r="AB245" s="250">
        <v>8674618.9492432848</v>
      </c>
      <c r="AC245" s="88">
        <v>22318369.582167044</v>
      </c>
      <c r="AD245" s="221">
        <v>-640179</v>
      </c>
      <c r="AE245" s="227">
        <f>SUM(AC245:AD245)</f>
        <v>21678190.582167044</v>
      </c>
      <c r="AF245" s="217">
        <v>2530377.8872347632</v>
      </c>
      <c r="AG245" s="219">
        <f>SUM(AE245:AF245)</f>
        <v>24208568.469401807</v>
      </c>
      <c r="AH245" s="222">
        <v>-2060314</v>
      </c>
      <c r="AI245" s="248">
        <f>SUM(AG245:AH245)</f>
        <v>22148254.469401807</v>
      </c>
      <c r="AJ245" s="223">
        <f>AI245/Z245</f>
        <v>998.11872327182539</v>
      </c>
    </row>
    <row r="246" spans="1:36">
      <c r="A246" s="215">
        <v>755</v>
      </c>
      <c r="B246" s="216" t="s">
        <v>277</v>
      </c>
      <c r="C246" s="221">
        <v>6217</v>
      </c>
      <c r="D246" s="249">
        <f>F246-E246</f>
        <v>3387136.8205832541</v>
      </c>
      <c r="E246" s="250">
        <v>1641598.5430082304</v>
      </c>
      <c r="F246" s="221">
        <v>5028735.3635914847</v>
      </c>
      <c r="G246" s="221">
        <v>-16214.597533682334</v>
      </c>
      <c r="H246" s="88">
        <f>SUM(F246:G246)</f>
        <v>5012520.7660578024</v>
      </c>
      <c r="I246" s="221">
        <v>868897.16991338076</v>
      </c>
      <c r="J246" s="219">
        <f>H246+I246</f>
        <v>5881417.9359711828</v>
      </c>
      <c r="K246" s="222">
        <v>-1656296</v>
      </c>
      <c r="L246" s="248">
        <f>J246+K246</f>
        <v>4225121.9359711828</v>
      </c>
      <c r="M246" s="219">
        <v>-1034146.1769000001</v>
      </c>
      <c r="N246" s="219">
        <f>SUM(L246:M246)</f>
        <v>3190975.7590711825</v>
      </c>
      <c r="O246" s="248">
        <f>L246/C246</f>
        <v>679.60783914608055</v>
      </c>
      <c r="P246" s="219">
        <f>N246/C246</f>
        <v>513.26616681215739</v>
      </c>
      <c r="Q246" s="251">
        <v>1</v>
      </c>
      <c r="R246" s="252">
        <v>33</v>
      </c>
      <c r="S246" s="199"/>
      <c r="T246" s="270">
        <f>L246-AI246</f>
        <v>-45936.950869293883</v>
      </c>
      <c r="U246" s="271">
        <f>T246/AI246</f>
        <v>-1.0755400964109822E-2</v>
      </c>
      <c r="V246" s="272">
        <f>O246-AJ246</f>
        <v>-9.4949176852322807</v>
      </c>
      <c r="W246" s="198"/>
      <c r="X246" s="215">
        <v>755</v>
      </c>
      <c r="Y246" s="216" t="s">
        <v>277</v>
      </c>
      <c r="Z246" s="217">
        <v>6198</v>
      </c>
      <c r="AA246" s="250">
        <f>AC246-AB246</f>
        <v>3530677.8506962676</v>
      </c>
      <c r="AB246" s="250">
        <v>1301277.5363694122</v>
      </c>
      <c r="AC246" s="88">
        <v>4831955.3870656798</v>
      </c>
      <c r="AD246" s="221">
        <v>126925</v>
      </c>
      <c r="AE246" s="227">
        <f>SUM(AC246:AD246)</f>
        <v>4958880.3870656798</v>
      </c>
      <c r="AF246" s="217">
        <v>912800.49977479712</v>
      </c>
      <c r="AG246" s="219">
        <f>SUM(AE246:AF246)</f>
        <v>5871680.8868404767</v>
      </c>
      <c r="AH246" s="222">
        <v>-1600622</v>
      </c>
      <c r="AI246" s="248">
        <f>SUM(AG246:AH246)</f>
        <v>4271058.8868404767</v>
      </c>
      <c r="AJ246" s="223">
        <f>AI246/Z246</f>
        <v>689.10275683131283</v>
      </c>
    </row>
    <row r="247" spans="1:36">
      <c r="A247" s="215">
        <v>758</v>
      </c>
      <c r="B247" s="216" t="s">
        <v>278</v>
      </c>
      <c r="C247" s="221">
        <v>8134</v>
      </c>
      <c r="D247" s="249">
        <f>F247-E247</f>
        <v>8117519.0268903561</v>
      </c>
      <c r="E247" s="250">
        <v>-3647226.9814830809</v>
      </c>
      <c r="F247" s="221">
        <v>4470292.0454072747</v>
      </c>
      <c r="G247" s="221">
        <v>608424.11334587587</v>
      </c>
      <c r="H247" s="88">
        <f>SUM(F247:G247)</f>
        <v>5078716.1587531511</v>
      </c>
      <c r="I247" s="221">
        <v>1511507.9409612808</v>
      </c>
      <c r="J247" s="219">
        <f>H247+I247</f>
        <v>6590224.0997144319</v>
      </c>
      <c r="K247" s="222">
        <v>-816829</v>
      </c>
      <c r="L247" s="248">
        <f>J247+K247</f>
        <v>5773395.0997144319</v>
      </c>
      <c r="M247" s="219">
        <v>-115136.2965</v>
      </c>
      <c r="N247" s="219">
        <f>SUM(L247:M247)</f>
        <v>5658258.8032144317</v>
      </c>
      <c r="O247" s="248">
        <f>L247/C247</f>
        <v>709.78548066319547</v>
      </c>
      <c r="P247" s="219">
        <f>N247/C247</f>
        <v>695.63053887563706</v>
      </c>
      <c r="Q247" s="251">
        <v>19</v>
      </c>
      <c r="R247" s="251">
        <v>19</v>
      </c>
      <c r="S247" s="152"/>
      <c r="T247" s="270">
        <f>L247-AI247</f>
        <v>3268125.0816956437</v>
      </c>
      <c r="U247" s="271">
        <f>T247/AI247</f>
        <v>1.3045001369872837</v>
      </c>
      <c r="V247" s="272">
        <f>O247-AJ247</f>
        <v>403.77961550883026</v>
      </c>
      <c r="W247" s="198"/>
      <c r="X247" s="215">
        <v>758</v>
      </c>
      <c r="Y247" s="216" t="s">
        <v>278</v>
      </c>
      <c r="Z247" s="217">
        <v>8187</v>
      </c>
      <c r="AA247" s="250">
        <f>AC247-AB247</f>
        <v>7616099.3412966598</v>
      </c>
      <c r="AB247" s="250">
        <v>-5567326.6822932586</v>
      </c>
      <c r="AC247" s="88">
        <v>2048772.6590034012</v>
      </c>
      <c r="AD247" s="221">
        <v>-104264</v>
      </c>
      <c r="AE247" s="227">
        <f>SUM(AC247:AD247)</f>
        <v>1944508.6590034012</v>
      </c>
      <c r="AF247" s="217">
        <v>1522016.359015387</v>
      </c>
      <c r="AG247" s="219">
        <f>SUM(AE247:AF247)</f>
        <v>3466525.0180187882</v>
      </c>
      <c r="AH247" s="222">
        <v>-961255</v>
      </c>
      <c r="AI247" s="248">
        <f>SUM(AG247:AH247)</f>
        <v>2505270.0180187882</v>
      </c>
      <c r="AJ247" s="223">
        <f>AI247/Z247</f>
        <v>306.00586515436521</v>
      </c>
    </row>
    <row r="248" spans="1:36">
      <c r="A248" s="215">
        <v>759</v>
      </c>
      <c r="B248" s="216" t="s">
        <v>279</v>
      </c>
      <c r="C248" s="221">
        <v>1942</v>
      </c>
      <c r="D248" s="249">
        <f>F248-E248</f>
        <v>1037444.4953112904</v>
      </c>
      <c r="E248" s="250">
        <v>-156542.61018074339</v>
      </c>
      <c r="F248" s="221">
        <v>880901.88513054699</v>
      </c>
      <c r="G248" s="221">
        <v>904178.12308113603</v>
      </c>
      <c r="H248" s="88">
        <f>SUM(F248:G248)</f>
        <v>1785080.008211683</v>
      </c>
      <c r="I248" s="221">
        <v>486972.1783051081</v>
      </c>
      <c r="J248" s="219">
        <f>H248+I248</f>
        <v>2272052.1865167911</v>
      </c>
      <c r="K248" s="222">
        <v>-505276</v>
      </c>
      <c r="L248" s="248">
        <f>J248+K248</f>
        <v>1766776.1865167911</v>
      </c>
      <c r="M248" s="219">
        <v>524851.29</v>
      </c>
      <c r="N248" s="219">
        <f>SUM(L248:M248)</f>
        <v>2291627.4765167912</v>
      </c>
      <c r="O248" s="248">
        <f>L248/C248</f>
        <v>909.7714657655979</v>
      </c>
      <c r="P248" s="219">
        <f>N248/C248</f>
        <v>1180.0347458891817</v>
      </c>
      <c r="Q248" s="251">
        <v>14</v>
      </c>
      <c r="R248" s="251">
        <v>14</v>
      </c>
      <c r="S248" s="152"/>
      <c r="T248" s="270">
        <f>L248-AI248</f>
        <v>-368746.32484012796</v>
      </c>
      <c r="U248" s="271">
        <f>T248/AI248</f>
        <v>-0.17267264703560775</v>
      </c>
      <c r="V248" s="272">
        <f>O248-AJ248</f>
        <v>-159.59383786831245</v>
      </c>
      <c r="W248" s="198"/>
      <c r="X248" s="215">
        <v>759</v>
      </c>
      <c r="Y248" s="216" t="s">
        <v>279</v>
      </c>
      <c r="Z248" s="217">
        <v>1997</v>
      </c>
      <c r="AA248" s="250">
        <f>AC248-AB248</f>
        <v>936692.07371162903</v>
      </c>
      <c r="AB248" s="250">
        <v>287272.13883721136</v>
      </c>
      <c r="AC248" s="88">
        <v>1223964.2125488403</v>
      </c>
      <c r="AD248" s="221">
        <v>935857</v>
      </c>
      <c r="AE248" s="227">
        <f>SUM(AC248:AD248)</f>
        <v>2159821.2125488403</v>
      </c>
      <c r="AF248" s="217">
        <v>487637.29880807875</v>
      </c>
      <c r="AG248" s="219">
        <f>SUM(AE248:AF248)</f>
        <v>2647458.5113569191</v>
      </c>
      <c r="AH248" s="222">
        <v>-511936</v>
      </c>
      <c r="AI248" s="248">
        <f>SUM(AG248:AH248)</f>
        <v>2135522.5113569191</v>
      </c>
      <c r="AJ248" s="223">
        <f>AI248/Z248</f>
        <v>1069.3653036339103</v>
      </c>
    </row>
    <row r="249" spans="1:36">
      <c r="A249" s="215">
        <v>761</v>
      </c>
      <c r="B249" s="216" t="s">
        <v>280</v>
      </c>
      <c r="C249" s="221">
        <v>8426</v>
      </c>
      <c r="D249" s="249">
        <f>F249-E249</f>
        <v>485813.74947732501</v>
      </c>
      <c r="E249" s="250">
        <v>1400508.6688556694</v>
      </c>
      <c r="F249" s="221">
        <v>1886322.4183329944</v>
      </c>
      <c r="G249" s="221">
        <v>3966365.6546373293</v>
      </c>
      <c r="H249" s="88">
        <f>SUM(F249:G249)</f>
        <v>5852688.0729703233</v>
      </c>
      <c r="I249" s="221">
        <v>1825932.6538719828</v>
      </c>
      <c r="J249" s="219">
        <f>H249+I249</f>
        <v>7678620.7268423066</v>
      </c>
      <c r="K249" s="222">
        <v>714367</v>
      </c>
      <c r="L249" s="248">
        <f>J249+K249</f>
        <v>8392987.7268423066</v>
      </c>
      <c r="M249" s="219">
        <v>503936.0449000001</v>
      </c>
      <c r="N249" s="219">
        <f>SUM(L249:M249)</f>
        <v>8896923.7717423066</v>
      </c>
      <c r="O249" s="248">
        <f>L249/C249</f>
        <v>996.08209433210379</v>
      </c>
      <c r="P249" s="219">
        <f>N249/C249</f>
        <v>1055.8893628936989</v>
      </c>
      <c r="Q249" s="251">
        <v>2</v>
      </c>
      <c r="R249" s="251">
        <v>2</v>
      </c>
      <c r="S249" s="152"/>
      <c r="T249" s="270">
        <f>L249-AI249</f>
        <v>-2243539.7402739059</v>
      </c>
      <c r="U249" s="271">
        <f>T249/AI249</f>
        <v>-0.21092783779386762</v>
      </c>
      <c r="V249" s="272">
        <f>O249-AJ249</f>
        <v>-246.06755732224781</v>
      </c>
      <c r="W249" s="198"/>
      <c r="X249" s="215">
        <v>761</v>
      </c>
      <c r="Y249" s="216" t="s">
        <v>280</v>
      </c>
      <c r="Z249" s="217">
        <v>8563</v>
      </c>
      <c r="AA249" s="250">
        <f>AC249-AB249</f>
        <v>705954.85900239972</v>
      </c>
      <c r="AB249" s="250">
        <v>3743879.1699311105</v>
      </c>
      <c r="AC249" s="88">
        <v>4449834.0289335102</v>
      </c>
      <c r="AD249" s="221">
        <v>4177982</v>
      </c>
      <c r="AE249" s="227">
        <f>SUM(AC249:AD249)</f>
        <v>8627816.0289335102</v>
      </c>
      <c r="AF249" s="217">
        <v>1840449.4381827025</v>
      </c>
      <c r="AG249" s="219">
        <f>SUM(AE249:AF249)</f>
        <v>10468265.467116212</v>
      </c>
      <c r="AH249" s="222">
        <v>168262</v>
      </c>
      <c r="AI249" s="248">
        <f>SUM(AG249:AH249)</f>
        <v>10636527.467116212</v>
      </c>
      <c r="AJ249" s="223">
        <f>AI249/Z249</f>
        <v>1242.1496516543516</v>
      </c>
    </row>
    <row r="250" spans="1:36">
      <c r="A250" s="215">
        <v>762</v>
      </c>
      <c r="B250" s="216" t="s">
        <v>281</v>
      </c>
      <c r="C250" s="221">
        <v>3672</v>
      </c>
      <c r="D250" s="249">
        <f>F250-E250</f>
        <v>995028.91989197838</v>
      </c>
      <c r="E250" s="250">
        <v>1522876.522204933</v>
      </c>
      <c r="F250" s="221">
        <v>2517905.4420969114</v>
      </c>
      <c r="G250" s="221">
        <v>1286418.507842063</v>
      </c>
      <c r="H250" s="88">
        <f>SUM(F250:G250)</f>
        <v>3804323.9499389743</v>
      </c>
      <c r="I250" s="221">
        <v>885231.54954171623</v>
      </c>
      <c r="J250" s="219">
        <f>H250+I250</f>
        <v>4689555.4994806908</v>
      </c>
      <c r="K250" s="222">
        <v>-35301</v>
      </c>
      <c r="L250" s="248">
        <f>J250+K250</f>
        <v>4654254.4994806908</v>
      </c>
      <c r="M250" s="219">
        <v>3908.8023999999859</v>
      </c>
      <c r="N250" s="219">
        <f>SUM(L250:M250)</f>
        <v>4658163.3018806912</v>
      </c>
      <c r="O250" s="248">
        <f>L250/C250</f>
        <v>1267.4985020372251</v>
      </c>
      <c r="P250" s="219">
        <f>N250/C250</f>
        <v>1268.5629907082493</v>
      </c>
      <c r="Q250" s="251">
        <v>11</v>
      </c>
      <c r="R250" s="251">
        <v>11</v>
      </c>
      <c r="S250" s="152"/>
      <c r="T250" s="270">
        <f>L250-AI250</f>
        <v>191916.61810257379</v>
      </c>
      <c r="U250" s="271">
        <f>T250/AI250</f>
        <v>4.3008087510241072E-2</v>
      </c>
      <c r="V250" s="272">
        <f>O250-AJ250</f>
        <v>86.048176017072365</v>
      </c>
      <c r="W250" s="198"/>
      <c r="X250" s="215">
        <v>762</v>
      </c>
      <c r="Y250" s="216" t="s">
        <v>281</v>
      </c>
      <c r="Z250" s="217">
        <v>3777</v>
      </c>
      <c r="AA250" s="250">
        <f>AC250-AB250</f>
        <v>1068592.5816253508</v>
      </c>
      <c r="AB250" s="250">
        <v>2112703.126274324</v>
      </c>
      <c r="AC250" s="88">
        <v>3181295.7078996748</v>
      </c>
      <c r="AD250" s="221">
        <v>404542</v>
      </c>
      <c r="AE250" s="227">
        <f>SUM(AC250:AD250)</f>
        <v>3585837.7078996748</v>
      </c>
      <c r="AF250" s="217">
        <v>890771.17347844259</v>
      </c>
      <c r="AG250" s="219">
        <f>SUM(AE250:AF250)</f>
        <v>4476608.881378117</v>
      </c>
      <c r="AH250" s="222">
        <v>-14271</v>
      </c>
      <c r="AI250" s="248">
        <f>SUM(AG250:AH250)</f>
        <v>4462337.881378117</v>
      </c>
      <c r="AJ250" s="223">
        <f>AI250/Z250</f>
        <v>1181.4503260201527</v>
      </c>
    </row>
    <row r="251" spans="1:36">
      <c r="A251" s="215">
        <v>765</v>
      </c>
      <c r="B251" s="216" t="s">
        <v>282</v>
      </c>
      <c r="C251" s="221">
        <v>10354</v>
      </c>
      <c r="D251" s="249">
        <f>F251-E251</f>
        <v>4196074.4100304749</v>
      </c>
      <c r="E251" s="250">
        <v>-1617634.1422768687</v>
      </c>
      <c r="F251" s="221">
        <v>2578440.2677536062</v>
      </c>
      <c r="G251" s="221">
        <v>1769185.3447409282</v>
      </c>
      <c r="H251" s="88">
        <f>SUM(F251:G251)</f>
        <v>4347625.6124945339</v>
      </c>
      <c r="I251" s="221">
        <v>1862384.0320725932</v>
      </c>
      <c r="J251" s="219">
        <f>H251+I251</f>
        <v>6210009.6445671273</v>
      </c>
      <c r="K251" s="222">
        <v>789421</v>
      </c>
      <c r="L251" s="248">
        <f>J251+K251</f>
        <v>6999430.6445671273</v>
      </c>
      <c r="M251" s="219">
        <v>-21356.561499999982</v>
      </c>
      <c r="N251" s="219">
        <f>SUM(L251:M251)</f>
        <v>6978074.0830671275</v>
      </c>
      <c r="O251" s="248">
        <f>L251/C251</f>
        <v>676.01223146292523</v>
      </c>
      <c r="P251" s="219">
        <f>N251/C251</f>
        <v>673.94959272427343</v>
      </c>
      <c r="Q251" s="251">
        <v>18</v>
      </c>
      <c r="R251" s="251">
        <v>18</v>
      </c>
      <c r="S251" s="152"/>
      <c r="T251" s="270">
        <f>L251-AI251</f>
        <v>2165121.3572693896</v>
      </c>
      <c r="U251" s="271">
        <f>T251/AI251</f>
        <v>0.44786570916310575</v>
      </c>
      <c r="V251" s="272">
        <f>O251-AJ251</f>
        <v>208.83893350218523</v>
      </c>
      <c r="W251" s="198"/>
      <c r="X251" s="215">
        <v>765</v>
      </c>
      <c r="Y251" s="216" t="s">
        <v>282</v>
      </c>
      <c r="Z251" s="217">
        <v>10348</v>
      </c>
      <c r="AA251" s="250">
        <f>AC251-AB251</f>
        <v>4009531.4600446932</v>
      </c>
      <c r="AB251" s="250">
        <v>-2949679.0255426308</v>
      </c>
      <c r="AC251" s="88">
        <v>1059852.4345020624</v>
      </c>
      <c r="AD251" s="221">
        <v>1431520</v>
      </c>
      <c r="AE251" s="227">
        <f>SUM(AC251:AD251)</f>
        <v>2491372.4345020624</v>
      </c>
      <c r="AF251" s="217">
        <v>1887722.8527956752</v>
      </c>
      <c r="AG251" s="219">
        <f>SUM(AE251:AF251)</f>
        <v>4379095.2872977378</v>
      </c>
      <c r="AH251" s="222">
        <v>455214</v>
      </c>
      <c r="AI251" s="248">
        <f>SUM(AG251:AH251)</f>
        <v>4834309.2872977378</v>
      </c>
      <c r="AJ251" s="223">
        <f>AI251/Z251</f>
        <v>467.17329796074</v>
      </c>
    </row>
    <row r="252" spans="1:36">
      <c r="A252" s="215">
        <v>768</v>
      </c>
      <c r="B252" s="216" t="s">
        <v>283</v>
      </c>
      <c r="C252" s="221">
        <v>2375</v>
      </c>
      <c r="D252" s="249">
        <f>F252-E252</f>
        <v>580895.06652785081</v>
      </c>
      <c r="E252" s="250">
        <v>804446.59184031759</v>
      </c>
      <c r="F252" s="221">
        <v>1385341.6583681684</v>
      </c>
      <c r="G252" s="221">
        <v>763322.17471850431</v>
      </c>
      <c r="H252" s="88">
        <f>SUM(F252:G252)</f>
        <v>2148663.8330866727</v>
      </c>
      <c r="I252" s="221">
        <v>567352.11782793526</v>
      </c>
      <c r="J252" s="219">
        <f>H252+I252</f>
        <v>2716015.9509146078</v>
      </c>
      <c r="K252" s="222">
        <v>287371</v>
      </c>
      <c r="L252" s="248">
        <f>J252+K252</f>
        <v>3003386.9509146078</v>
      </c>
      <c r="M252" s="219">
        <v>63045.200000000026</v>
      </c>
      <c r="N252" s="219">
        <f>SUM(L252:M252)</f>
        <v>3066432.150914608</v>
      </c>
      <c r="O252" s="248">
        <f>L252/C252</f>
        <v>1264.5839793324665</v>
      </c>
      <c r="P252" s="219">
        <f>N252/C252</f>
        <v>1291.1293267008875</v>
      </c>
      <c r="Q252" s="251">
        <v>10</v>
      </c>
      <c r="R252" s="251">
        <v>10</v>
      </c>
      <c r="S252" s="152"/>
      <c r="T252" s="270">
        <f>L252-AI252</f>
        <v>572997.86435074685</v>
      </c>
      <c r="U252" s="271">
        <f>T252/AI252</f>
        <v>0.23576384025031324</v>
      </c>
      <c r="V252" s="272">
        <f>O252-AJ252</f>
        <v>264.42386140495171</v>
      </c>
      <c r="W252" s="198"/>
      <c r="X252" s="215">
        <v>768</v>
      </c>
      <c r="Y252" s="216" t="s">
        <v>283</v>
      </c>
      <c r="Z252" s="217">
        <v>2430</v>
      </c>
      <c r="AA252" s="250">
        <f>AC252-AB252</f>
        <v>641464.26380253769</v>
      </c>
      <c r="AB252" s="250">
        <v>631670.2812751513</v>
      </c>
      <c r="AC252" s="88">
        <v>1273134.545077689</v>
      </c>
      <c r="AD252" s="221">
        <v>358341</v>
      </c>
      <c r="AE252" s="227">
        <f>SUM(AC252:AD252)</f>
        <v>1631475.545077689</v>
      </c>
      <c r="AF252" s="217">
        <v>569415.54148617212</v>
      </c>
      <c r="AG252" s="219">
        <f>SUM(AE252:AF252)</f>
        <v>2200891.086563861</v>
      </c>
      <c r="AH252" s="222">
        <v>229498</v>
      </c>
      <c r="AI252" s="248">
        <f>SUM(AG252:AH252)</f>
        <v>2430389.086563861</v>
      </c>
      <c r="AJ252" s="223">
        <f>AI252/Z252</f>
        <v>1000.1601179275148</v>
      </c>
    </row>
    <row r="253" spans="1:36">
      <c r="A253" s="215">
        <v>777</v>
      </c>
      <c r="B253" s="216" t="s">
        <v>284</v>
      </c>
      <c r="C253" s="221">
        <v>7367</v>
      </c>
      <c r="D253" s="249">
        <f>F253-E253</f>
        <v>3195112.1580748302</v>
      </c>
      <c r="E253" s="250">
        <v>449531.82733498246</v>
      </c>
      <c r="F253" s="221">
        <v>3644643.9854098125</v>
      </c>
      <c r="G253" s="221">
        <v>3070203.8262551795</v>
      </c>
      <c r="H253" s="88">
        <f>SUM(F253:G253)</f>
        <v>6714847.811664992</v>
      </c>
      <c r="I253" s="221">
        <v>1559321.824338343</v>
      </c>
      <c r="J253" s="219">
        <f>H253+I253</f>
        <v>8274169.636003335</v>
      </c>
      <c r="K253" s="222">
        <v>-183942</v>
      </c>
      <c r="L253" s="248">
        <f>J253+K253</f>
        <v>8090227.636003335</v>
      </c>
      <c r="M253" s="219">
        <v>-5547.9775999999983</v>
      </c>
      <c r="N253" s="219">
        <f>SUM(L253:M253)</f>
        <v>8084679.6584033351</v>
      </c>
      <c r="O253" s="248">
        <f>L253/C253</f>
        <v>1098.171255056785</v>
      </c>
      <c r="P253" s="219">
        <f>N253/C253</f>
        <v>1097.41817000181</v>
      </c>
      <c r="Q253" s="251">
        <v>18</v>
      </c>
      <c r="R253" s="251">
        <v>18</v>
      </c>
      <c r="S253" s="152"/>
      <c r="T253" s="270">
        <f>L253-AI253</f>
        <v>597745.02401651628</v>
      </c>
      <c r="U253" s="271">
        <f>T253/AI253</f>
        <v>7.9779300796803482E-2</v>
      </c>
      <c r="V253" s="272">
        <f>O253-AJ253</f>
        <v>100.23803555933978</v>
      </c>
      <c r="W253" s="198"/>
      <c r="X253" s="215">
        <v>777</v>
      </c>
      <c r="Y253" s="216" t="s">
        <v>284</v>
      </c>
      <c r="Z253" s="217">
        <v>7508</v>
      </c>
      <c r="AA253" s="250">
        <f>AC253-AB253</f>
        <v>3099749.1633736673</v>
      </c>
      <c r="AB253" s="250">
        <v>383849.05508948967</v>
      </c>
      <c r="AC253" s="88">
        <v>3483598.2184631568</v>
      </c>
      <c r="AD253" s="221">
        <v>2542504</v>
      </c>
      <c r="AE253" s="227">
        <f>SUM(AC253:AD253)</f>
        <v>6026102.2184631564</v>
      </c>
      <c r="AF253" s="217">
        <v>1559568.3935236621</v>
      </c>
      <c r="AG253" s="219">
        <f>SUM(AE253:AF253)</f>
        <v>7585670.6119868187</v>
      </c>
      <c r="AH253" s="222">
        <v>-93188</v>
      </c>
      <c r="AI253" s="248">
        <f>SUM(AG253:AH253)</f>
        <v>7492482.6119868187</v>
      </c>
      <c r="AJ253" s="223">
        <f>AI253/Z253</f>
        <v>997.93321949744518</v>
      </c>
    </row>
    <row r="254" spans="1:36">
      <c r="A254" s="215">
        <v>778</v>
      </c>
      <c r="B254" s="216" t="s">
        <v>285</v>
      </c>
      <c r="C254" s="221">
        <v>6763</v>
      </c>
      <c r="D254" s="249">
        <f>F254-E254</f>
        <v>487977.17023426306</v>
      </c>
      <c r="E254" s="250">
        <v>581119.44389868283</v>
      </c>
      <c r="F254" s="221">
        <v>1069096.6141329459</v>
      </c>
      <c r="G254" s="221">
        <v>3229453.7454785225</v>
      </c>
      <c r="H254" s="88">
        <f>SUM(F254:G254)</f>
        <v>4298550.3596114684</v>
      </c>
      <c r="I254" s="221">
        <v>1359137.6177347938</v>
      </c>
      <c r="J254" s="219">
        <f>H254+I254</f>
        <v>5657687.977346262</v>
      </c>
      <c r="K254" s="222">
        <v>336156</v>
      </c>
      <c r="L254" s="248">
        <f>J254+K254</f>
        <v>5993843.977346262</v>
      </c>
      <c r="M254" s="219">
        <v>146222.30849000002</v>
      </c>
      <c r="N254" s="219">
        <f>SUM(L254:M254)</f>
        <v>6140066.2858362617</v>
      </c>
      <c r="O254" s="248">
        <f>L254/C254</f>
        <v>886.26999517170816</v>
      </c>
      <c r="P254" s="219">
        <f>N254/C254</f>
        <v>907.89091909452338</v>
      </c>
      <c r="Q254" s="251">
        <v>11</v>
      </c>
      <c r="R254" s="251">
        <v>11</v>
      </c>
      <c r="S254" s="152"/>
      <c r="T254" s="270">
        <f>L254-AI254</f>
        <v>822749.08890461922</v>
      </c>
      <c r="U254" s="271">
        <f>T254/AI254</f>
        <v>0.15910539385839084</v>
      </c>
      <c r="V254" s="272">
        <f>O254-AJ254</f>
        <v>135.85715401053517</v>
      </c>
      <c r="W254" s="198"/>
      <c r="X254" s="215">
        <v>778</v>
      </c>
      <c r="Y254" s="216" t="s">
        <v>285</v>
      </c>
      <c r="Z254" s="217">
        <v>6891</v>
      </c>
      <c r="AA254" s="250">
        <f>AC254-AB254</f>
        <v>342094.95037001441</v>
      </c>
      <c r="AB254" s="250">
        <v>204713.41561116235</v>
      </c>
      <c r="AC254" s="88">
        <v>546808.36598117673</v>
      </c>
      <c r="AD254" s="221">
        <v>3044071</v>
      </c>
      <c r="AE254" s="227">
        <f>SUM(AC254:AD254)</f>
        <v>3590879.3659811765</v>
      </c>
      <c r="AF254" s="217">
        <v>1365028.5224604667</v>
      </c>
      <c r="AG254" s="219">
        <f>SUM(AE254:AF254)</f>
        <v>4955907.8884416427</v>
      </c>
      <c r="AH254" s="222">
        <v>215187</v>
      </c>
      <c r="AI254" s="248">
        <f>SUM(AG254:AH254)</f>
        <v>5171094.8884416427</v>
      </c>
      <c r="AJ254" s="223">
        <f>AI254/Z254</f>
        <v>750.41284116117299</v>
      </c>
    </row>
    <row r="255" spans="1:36">
      <c r="A255" s="215">
        <v>781</v>
      </c>
      <c r="B255" s="216" t="s">
        <v>286</v>
      </c>
      <c r="C255" s="221">
        <v>3504</v>
      </c>
      <c r="D255" s="249">
        <f>F255-E255</f>
        <v>-698188.50787327532</v>
      </c>
      <c r="E255" s="250">
        <v>3183720.8930118512</v>
      </c>
      <c r="F255" s="221">
        <v>2485532.3851385759</v>
      </c>
      <c r="G255" s="221">
        <v>756295.74786122574</v>
      </c>
      <c r="H255" s="88">
        <f>SUM(F255:G255)</f>
        <v>3241828.1329998015</v>
      </c>
      <c r="I255" s="221">
        <v>802150.07737273281</v>
      </c>
      <c r="J255" s="219">
        <f>H255+I255</f>
        <v>4043978.2103725346</v>
      </c>
      <c r="K255" s="222">
        <v>-261471</v>
      </c>
      <c r="L255" s="248">
        <f>J255+K255</f>
        <v>3782507.2103725346</v>
      </c>
      <c r="M255" s="219">
        <v>-35778.150999999998</v>
      </c>
      <c r="N255" s="219">
        <f>SUM(L255:M255)</f>
        <v>3746729.0593725345</v>
      </c>
      <c r="O255" s="248">
        <f>L255/C255</f>
        <v>1079.4826513620246</v>
      </c>
      <c r="P255" s="219">
        <f>N255/C255</f>
        <v>1069.2719918300613</v>
      </c>
      <c r="Q255" s="251">
        <v>7</v>
      </c>
      <c r="R255" s="251">
        <v>7</v>
      </c>
      <c r="S255" s="152"/>
      <c r="T255" s="270">
        <f>L255-AI255</f>
        <v>202599.49301921157</v>
      </c>
      <c r="U255" s="271">
        <f>T255/AI255</f>
        <v>5.6593495982347912E-2</v>
      </c>
      <c r="V255" s="272">
        <f>O255-AJ255</f>
        <v>80.624471296923389</v>
      </c>
      <c r="W255" s="198"/>
      <c r="X255" s="215">
        <v>781</v>
      </c>
      <c r="Y255" s="216" t="s">
        <v>286</v>
      </c>
      <c r="Z255" s="217">
        <v>3584</v>
      </c>
      <c r="AA255" s="250">
        <f>AC255-AB255</f>
        <v>-615246.50386745622</v>
      </c>
      <c r="AB255" s="250">
        <v>3261691.0322808335</v>
      </c>
      <c r="AC255" s="88">
        <v>2646444.5284133772</v>
      </c>
      <c r="AD255" s="221">
        <v>542259</v>
      </c>
      <c r="AE255" s="227">
        <f>SUM(AC255:AD255)</f>
        <v>3188703.5284133772</v>
      </c>
      <c r="AF255" s="217">
        <v>805419.18893994577</v>
      </c>
      <c r="AG255" s="219">
        <f>SUM(AE255:AF255)</f>
        <v>3994122.717353323</v>
      </c>
      <c r="AH255" s="222">
        <v>-414215</v>
      </c>
      <c r="AI255" s="248">
        <f>SUM(AG255:AH255)</f>
        <v>3579907.717353323</v>
      </c>
      <c r="AJ255" s="223">
        <f>AI255/Z255</f>
        <v>998.85818006510124</v>
      </c>
    </row>
    <row r="256" spans="1:36">
      <c r="A256" s="215">
        <v>783</v>
      </c>
      <c r="B256" s="216" t="s">
        <v>287</v>
      </c>
      <c r="C256" s="221">
        <v>6419</v>
      </c>
      <c r="D256" s="249">
        <f>F256-E256</f>
        <v>337050.87446099333</v>
      </c>
      <c r="E256" s="250">
        <v>-498975.90676515538</v>
      </c>
      <c r="F256" s="221">
        <v>-161925.03230416204</v>
      </c>
      <c r="G256" s="221">
        <v>1560564.6471283075</v>
      </c>
      <c r="H256" s="88">
        <f>SUM(F256:G256)</f>
        <v>1398639.6148241456</v>
      </c>
      <c r="I256" s="221">
        <v>1238613.8229683826</v>
      </c>
      <c r="J256" s="219">
        <f>H256+I256</f>
        <v>2637253.4377925284</v>
      </c>
      <c r="K256" s="222">
        <v>6757</v>
      </c>
      <c r="L256" s="248">
        <f>J256+K256</f>
        <v>2644010.4377925284</v>
      </c>
      <c r="M256" s="219">
        <v>-104371.32859999998</v>
      </c>
      <c r="N256" s="219">
        <f>SUM(L256:M256)</f>
        <v>2539639.1091925283</v>
      </c>
      <c r="O256" s="248">
        <f>L256/C256</f>
        <v>411.90379152399572</v>
      </c>
      <c r="P256" s="219">
        <f>N256/C256</f>
        <v>395.64404255998261</v>
      </c>
      <c r="Q256" s="251">
        <v>4</v>
      </c>
      <c r="R256" s="251">
        <v>4</v>
      </c>
      <c r="S256" s="152"/>
      <c r="T256" s="270">
        <f>L256-AI256</f>
        <v>-925018.84190217964</v>
      </c>
      <c r="U256" s="271">
        <f>T256/AI256</f>
        <v>-0.259179392885593</v>
      </c>
      <c r="V256" s="272">
        <f>O256-AJ256</f>
        <v>-129.84321510847366</v>
      </c>
      <c r="W256" s="198"/>
      <c r="X256" s="215">
        <v>783</v>
      </c>
      <c r="Y256" s="216" t="s">
        <v>287</v>
      </c>
      <c r="Z256" s="217">
        <v>6588</v>
      </c>
      <c r="AA256" s="250">
        <f>AC256-AB256</f>
        <v>245065.75436051213</v>
      </c>
      <c r="AB256" s="250">
        <v>787499.03348971601</v>
      </c>
      <c r="AC256" s="88">
        <v>1032564.7878502281</v>
      </c>
      <c r="AD256" s="221">
        <v>1733538</v>
      </c>
      <c r="AE256" s="227">
        <f>SUM(AC256:AD256)</f>
        <v>2766102.7878502281</v>
      </c>
      <c r="AF256" s="217">
        <v>1263911.4918444799</v>
      </c>
      <c r="AG256" s="219">
        <f>SUM(AE256:AF256)</f>
        <v>4030014.2796947081</v>
      </c>
      <c r="AH256" s="222">
        <v>-460985</v>
      </c>
      <c r="AI256" s="248">
        <f>SUM(AG256:AH256)</f>
        <v>3569029.2796947081</v>
      </c>
      <c r="AJ256" s="223">
        <f>AI256/Z256</f>
        <v>541.74700663246938</v>
      </c>
    </row>
    <row r="257" spans="1:36">
      <c r="A257" s="215">
        <v>785</v>
      </c>
      <c r="B257" s="216" t="s">
        <v>288</v>
      </c>
      <c r="C257" s="221">
        <v>2626</v>
      </c>
      <c r="D257" s="249">
        <f>F257-E257</f>
        <v>1374063.9505142565</v>
      </c>
      <c r="E257" s="250">
        <v>2241333.7210746356</v>
      </c>
      <c r="F257" s="221">
        <v>3615397.6715888921</v>
      </c>
      <c r="G257" s="221">
        <v>1088501.3999090265</v>
      </c>
      <c r="H257" s="88">
        <f>SUM(F257:G257)</f>
        <v>4703899.071497919</v>
      </c>
      <c r="I257" s="221">
        <v>636627.13202352799</v>
      </c>
      <c r="J257" s="219">
        <f>H257+I257</f>
        <v>5340526.2035214473</v>
      </c>
      <c r="K257" s="222">
        <v>108439</v>
      </c>
      <c r="L257" s="248">
        <f>J257+K257</f>
        <v>5448965.2035214473</v>
      </c>
      <c r="M257" s="219">
        <v>50987.805500000002</v>
      </c>
      <c r="N257" s="219">
        <f>SUM(L257:M257)</f>
        <v>5499953.009021447</v>
      </c>
      <c r="O257" s="248">
        <f>L257/C257</f>
        <v>2075.0057896121275</v>
      </c>
      <c r="P257" s="219">
        <f>N257/C257</f>
        <v>2094.422318743887</v>
      </c>
      <c r="Q257" s="251">
        <v>17</v>
      </c>
      <c r="R257" s="251">
        <v>17</v>
      </c>
      <c r="S257" s="152"/>
      <c r="T257" s="270">
        <f>L257-AI257</f>
        <v>267518.25880224165</v>
      </c>
      <c r="U257" s="271">
        <f>T257/AI257</f>
        <v>5.1630029537384187E-2</v>
      </c>
      <c r="V257" s="272">
        <f>O257-AJ257</f>
        <v>136.56697752114155</v>
      </c>
      <c r="W257" s="198"/>
      <c r="X257" s="215">
        <v>785</v>
      </c>
      <c r="Y257" s="216" t="s">
        <v>288</v>
      </c>
      <c r="Z257" s="217">
        <v>2673</v>
      </c>
      <c r="AA257" s="250">
        <f>AC257-AB257</f>
        <v>1335804.4991582842</v>
      </c>
      <c r="AB257" s="250">
        <v>1992720.5564200929</v>
      </c>
      <c r="AC257" s="88">
        <v>3328525.0555783771</v>
      </c>
      <c r="AD257" s="221">
        <v>1147280</v>
      </c>
      <c r="AE257" s="227">
        <f>SUM(AC257:AD257)</f>
        <v>4475805.0555783771</v>
      </c>
      <c r="AF257" s="217">
        <v>638365.88914082851</v>
      </c>
      <c r="AG257" s="219">
        <f>SUM(AE257:AF257)</f>
        <v>5114170.9447192056</v>
      </c>
      <c r="AH257" s="222">
        <v>67276</v>
      </c>
      <c r="AI257" s="248">
        <f>SUM(AG257:AH257)</f>
        <v>5181446.9447192056</v>
      </c>
      <c r="AJ257" s="223">
        <f>AI257/Z257</f>
        <v>1938.4388120909859</v>
      </c>
    </row>
    <row r="258" spans="1:36">
      <c r="A258" s="215">
        <v>790</v>
      </c>
      <c r="B258" s="216" t="s">
        <v>289</v>
      </c>
      <c r="C258" s="221">
        <v>23734</v>
      </c>
      <c r="D258" s="249">
        <f>F258-E258</f>
        <v>2153284.4530099705</v>
      </c>
      <c r="E258" s="250">
        <v>1879003.457065749</v>
      </c>
      <c r="F258" s="221">
        <v>4032287.9100757195</v>
      </c>
      <c r="G258" s="221">
        <v>9838322.5819209348</v>
      </c>
      <c r="H258" s="88">
        <f>SUM(F258:G258)</f>
        <v>13870610.491996653</v>
      </c>
      <c r="I258" s="221">
        <v>4378201.2742238045</v>
      </c>
      <c r="J258" s="219">
        <f>H258+I258</f>
        <v>18248811.766220458</v>
      </c>
      <c r="K258" s="222">
        <v>-1951704</v>
      </c>
      <c r="L258" s="248">
        <f>J258+K258</f>
        <v>16297107.766220458</v>
      </c>
      <c r="M258" s="219">
        <v>169560.06540000002</v>
      </c>
      <c r="N258" s="219">
        <f>SUM(L258:M258)</f>
        <v>16466667.831620459</v>
      </c>
      <c r="O258" s="248">
        <f>L258/C258</f>
        <v>686.65660091937548</v>
      </c>
      <c r="P258" s="219">
        <f>N258/C258</f>
        <v>693.80078501813682</v>
      </c>
      <c r="Q258" s="251">
        <v>6</v>
      </c>
      <c r="R258" s="251">
        <v>6</v>
      </c>
      <c r="S258" s="152"/>
      <c r="T258" s="270">
        <f>L258-AI258</f>
        <v>-2115540.5030613281</v>
      </c>
      <c r="U258" s="271">
        <f>T258/AI258</f>
        <v>-0.11489604711510888</v>
      </c>
      <c r="V258" s="272">
        <f>O258-AJ258</f>
        <v>-80.601015102034012</v>
      </c>
      <c r="W258" s="198"/>
      <c r="X258" s="215">
        <v>790</v>
      </c>
      <c r="Y258" s="216" t="s">
        <v>289</v>
      </c>
      <c r="Z258" s="217">
        <v>23998</v>
      </c>
      <c r="AA258" s="250">
        <f>AC258-AB258</f>
        <v>2938891.9047611663</v>
      </c>
      <c r="AB258" s="250">
        <v>3326248.6695823735</v>
      </c>
      <c r="AC258" s="88">
        <v>6265140.5743435398</v>
      </c>
      <c r="AD258" s="221">
        <v>10005395</v>
      </c>
      <c r="AE258" s="227">
        <f>SUM(AC258:AD258)</f>
        <v>16270535.57434354</v>
      </c>
      <c r="AF258" s="217">
        <v>4475838.6949382462</v>
      </c>
      <c r="AG258" s="219">
        <f>SUM(AE258:AF258)</f>
        <v>20746374.269281786</v>
      </c>
      <c r="AH258" s="222">
        <v>-2333726</v>
      </c>
      <c r="AI258" s="248">
        <f>SUM(AG258:AH258)</f>
        <v>18412648.269281786</v>
      </c>
      <c r="AJ258" s="223">
        <f>AI258/Z258</f>
        <v>767.25761602140949</v>
      </c>
    </row>
    <row r="259" spans="1:36">
      <c r="A259" s="215">
        <v>791</v>
      </c>
      <c r="B259" s="216" t="s">
        <v>290</v>
      </c>
      <c r="C259" s="221">
        <v>5029</v>
      </c>
      <c r="D259" s="249">
        <f>F259-E259</f>
        <v>2934469.5944482554</v>
      </c>
      <c r="E259" s="250">
        <v>249347.92811627151</v>
      </c>
      <c r="F259" s="221">
        <v>3183817.5225645266</v>
      </c>
      <c r="G259" s="221">
        <v>2915768.7726750532</v>
      </c>
      <c r="H259" s="88">
        <f>SUM(F259:G259)</f>
        <v>6099586.2952395799</v>
      </c>
      <c r="I259" s="221">
        <v>1259422.1857064292</v>
      </c>
      <c r="J259" s="219">
        <f>H259+I259</f>
        <v>7359008.480946009</v>
      </c>
      <c r="K259" s="222">
        <v>-240085</v>
      </c>
      <c r="L259" s="248">
        <f>J259+K259</f>
        <v>7118923.480946009</v>
      </c>
      <c r="M259" s="219">
        <v>-216954.29449999999</v>
      </c>
      <c r="N259" s="219">
        <f>SUM(L259:M259)</f>
        <v>6901969.1864460092</v>
      </c>
      <c r="O259" s="248">
        <f>L259/C259</f>
        <v>1415.5743648729388</v>
      </c>
      <c r="P259" s="219">
        <f>N259/C259</f>
        <v>1372.4337217033226</v>
      </c>
      <c r="Q259" s="251">
        <v>17</v>
      </c>
      <c r="R259" s="251">
        <v>17</v>
      </c>
      <c r="S259" s="152"/>
      <c r="T259" s="270">
        <f>L259-AI259</f>
        <v>-1186278.2710438119</v>
      </c>
      <c r="U259" s="271">
        <f>T259/AI259</f>
        <v>-0.14283557539822495</v>
      </c>
      <c r="V259" s="272">
        <f>O259-AJ259</f>
        <v>-203.05782222310904</v>
      </c>
      <c r="W259" s="198"/>
      <c r="X259" s="215">
        <v>791</v>
      </c>
      <c r="Y259" s="216" t="s">
        <v>290</v>
      </c>
      <c r="Z259" s="217">
        <v>5131</v>
      </c>
      <c r="AA259" s="250">
        <f>AC259-AB259</f>
        <v>3094207.3447761647</v>
      </c>
      <c r="AB259" s="250">
        <v>1452543.9143496554</v>
      </c>
      <c r="AC259" s="88">
        <v>4546751.2591258204</v>
      </c>
      <c r="AD259" s="221">
        <v>2780392</v>
      </c>
      <c r="AE259" s="227">
        <f>SUM(AC259:AD259)</f>
        <v>7327143.2591258204</v>
      </c>
      <c r="AF259" s="217">
        <v>1262903.4928640013</v>
      </c>
      <c r="AG259" s="219">
        <f>SUM(AE259:AF259)</f>
        <v>8590046.751989821</v>
      </c>
      <c r="AH259" s="222">
        <v>-284845</v>
      </c>
      <c r="AI259" s="248">
        <f>SUM(AG259:AH259)</f>
        <v>8305201.751989821</v>
      </c>
      <c r="AJ259" s="223">
        <f>AI259/Z259</f>
        <v>1618.6321870960478</v>
      </c>
    </row>
    <row r="260" spans="1:36">
      <c r="A260" s="215">
        <v>831</v>
      </c>
      <c r="B260" s="216" t="s">
        <v>291</v>
      </c>
      <c r="C260" s="221">
        <v>4559</v>
      </c>
      <c r="D260" s="249">
        <f>F260-E260</f>
        <v>1620491.8798661672</v>
      </c>
      <c r="E260" s="250">
        <v>37142.41827643555</v>
      </c>
      <c r="F260" s="221">
        <v>1657634.2981426027</v>
      </c>
      <c r="G260" s="221">
        <v>843893.27278682333</v>
      </c>
      <c r="H260" s="88">
        <f>SUM(F260:G260)</f>
        <v>2501527.5709294258</v>
      </c>
      <c r="I260" s="221">
        <v>676809.12581157265</v>
      </c>
      <c r="J260" s="219">
        <f>H260+I260</f>
        <v>3178336.6967409984</v>
      </c>
      <c r="K260" s="222">
        <v>-828305</v>
      </c>
      <c r="L260" s="248">
        <f>J260+K260</f>
        <v>2350031.6967409984</v>
      </c>
      <c r="M260" s="219">
        <v>-82999.005799999984</v>
      </c>
      <c r="N260" s="219">
        <f>SUM(L260:M260)</f>
        <v>2267032.6909409985</v>
      </c>
      <c r="O260" s="248">
        <f>L260/C260</f>
        <v>515.47087009015104</v>
      </c>
      <c r="P260" s="219">
        <f>N260/C260</f>
        <v>497.26534128997554</v>
      </c>
      <c r="Q260" s="251">
        <v>9</v>
      </c>
      <c r="R260" s="251">
        <v>9</v>
      </c>
      <c r="S260" s="152"/>
      <c r="T260" s="270">
        <f>L260-AI260</f>
        <v>-489866.77957167709</v>
      </c>
      <c r="U260" s="271">
        <f>T260/AI260</f>
        <v>-0.17249446895993273</v>
      </c>
      <c r="V260" s="272">
        <f>O260-AJ260</f>
        <v>-102.57014760575225</v>
      </c>
      <c r="W260" s="198"/>
      <c r="X260" s="215">
        <v>831</v>
      </c>
      <c r="Y260" s="216" t="s">
        <v>291</v>
      </c>
      <c r="Z260" s="217">
        <v>4595</v>
      </c>
      <c r="AA260" s="250">
        <f>AC260-AB260</f>
        <v>1766339.8557421018</v>
      </c>
      <c r="AB260" s="250">
        <v>672966.33671611617</v>
      </c>
      <c r="AC260" s="88">
        <v>2439306.192458218</v>
      </c>
      <c r="AD260" s="221">
        <v>833672</v>
      </c>
      <c r="AE260" s="227">
        <f>SUM(AC260:AD260)</f>
        <v>3272978.192458218</v>
      </c>
      <c r="AF260" s="217">
        <v>695604.28385445778</v>
      </c>
      <c r="AG260" s="219">
        <f>SUM(AE260:AF260)</f>
        <v>3968582.4763126755</v>
      </c>
      <c r="AH260" s="222">
        <v>-1128684</v>
      </c>
      <c r="AI260" s="248">
        <f>SUM(AG260:AH260)</f>
        <v>2839898.4763126755</v>
      </c>
      <c r="AJ260" s="223">
        <f>AI260/Z260</f>
        <v>618.04101769590329</v>
      </c>
    </row>
    <row r="261" spans="1:36">
      <c r="A261" s="215">
        <v>832</v>
      </c>
      <c r="B261" s="216" t="s">
        <v>292</v>
      </c>
      <c r="C261" s="221">
        <v>3825</v>
      </c>
      <c r="D261" s="249">
        <f>F261-E261</f>
        <v>3773923.2038430665</v>
      </c>
      <c r="E261" s="250">
        <v>2392544.7440433642</v>
      </c>
      <c r="F261" s="221">
        <v>6166467.9478864307</v>
      </c>
      <c r="G261" s="221">
        <v>1837642.6592332195</v>
      </c>
      <c r="H261" s="88">
        <f>SUM(F261:G261)</f>
        <v>8004110.6071196496</v>
      </c>
      <c r="I261" s="221">
        <v>765441.80607375619</v>
      </c>
      <c r="J261" s="219">
        <f>H261+I261</f>
        <v>8769552.4131934065</v>
      </c>
      <c r="K261" s="222">
        <v>-162177</v>
      </c>
      <c r="L261" s="248">
        <f>J261+K261</f>
        <v>8607375.4131934065</v>
      </c>
      <c r="M261" s="219">
        <v>-18913.560000000005</v>
      </c>
      <c r="N261" s="219">
        <f>SUM(L261:M261)</f>
        <v>8588461.853193406</v>
      </c>
      <c r="O261" s="248">
        <f>L261/C261</f>
        <v>2250.2942256714787</v>
      </c>
      <c r="P261" s="219">
        <f>N261/C261</f>
        <v>2245.3495041028514</v>
      </c>
      <c r="Q261" s="251">
        <v>17</v>
      </c>
      <c r="R261" s="251">
        <v>17</v>
      </c>
      <c r="S261" s="152"/>
      <c r="T261" s="270">
        <f>L261-AI261</f>
        <v>-49827.801336724311</v>
      </c>
      <c r="U261" s="271">
        <f>T261/AI261</f>
        <v>-5.7556464948280315E-3</v>
      </c>
      <c r="V261" s="272">
        <f>O261-AJ261</f>
        <v>37.873266169784074</v>
      </c>
      <c r="W261" s="198"/>
      <c r="X261" s="215">
        <v>832</v>
      </c>
      <c r="Y261" s="216" t="s">
        <v>292</v>
      </c>
      <c r="Z261" s="217">
        <v>3913</v>
      </c>
      <c r="AA261" s="250">
        <f>AC261-AB261</f>
        <v>3667039.4268804975</v>
      </c>
      <c r="AB261" s="250">
        <v>2950938.6924344078</v>
      </c>
      <c r="AC261" s="88">
        <v>6617978.1193149053</v>
      </c>
      <c r="AD261" s="221">
        <v>1421923</v>
      </c>
      <c r="AE261" s="227">
        <f>SUM(AC261:AD261)</f>
        <v>8039901.1193149053</v>
      </c>
      <c r="AF261" s="217">
        <v>765347.09521522524</v>
      </c>
      <c r="AG261" s="219">
        <f>SUM(AE261:AF261)</f>
        <v>8805248.2145301308</v>
      </c>
      <c r="AH261" s="222">
        <v>-148045</v>
      </c>
      <c r="AI261" s="248">
        <f>SUM(AG261:AH261)</f>
        <v>8657203.2145301308</v>
      </c>
      <c r="AJ261" s="223">
        <f>AI261/Z261</f>
        <v>2212.4209595016946</v>
      </c>
    </row>
    <row r="262" spans="1:36">
      <c r="A262" s="215">
        <v>833</v>
      </c>
      <c r="B262" s="216" t="s">
        <v>293</v>
      </c>
      <c r="C262" s="221">
        <v>1691</v>
      </c>
      <c r="D262" s="249">
        <f>F262-E262</f>
        <v>273035.04283013823</v>
      </c>
      <c r="E262" s="250">
        <v>919356.84995648521</v>
      </c>
      <c r="F262" s="221">
        <v>1192391.8927866234</v>
      </c>
      <c r="G262" s="221">
        <v>376592.34515492304</v>
      </c>
      <c r="H262" s="88">
        <f>SUM(F262:G262)</f>
        <v>1568984.2379415464</v>
      </c>
      <c r="I262" s="221">
        <v>335096.1111613845</v>
      </c>
      <c r="J262" s="219">
        <f>H262+I262</f>
        <v>1904080.3491029309</v>
      </c>
      <c r="K262" s="222">
        <v>-271513</v>
      </c>
      <c r="L262" s="248">
        <f>J262+K262</f>
        <v>1632567.3491029309</v>
      </c>
      <c r="M262" s="219">
        <v>242724.02000000002</v>
      </c>
      <c r="N262" s="219">
        <f>SUM(L262:M262)</f>
        <v>1875291.3691029309</v>
      </c>
      <c r="O262" s="248">
        <f>L262/C262</f>
        <v>965.44491372142568</v>
      </c>
      <c r="P262" s="219">
        <f>N262/C262</f>
        <v>1108.983660025388</v>
      </c>
      <c r="Q262" s="251">
        <v>2</v>
      </c>
      <c r="R262" s="251">
        <v>2</v>
      </c>
      <c r="S262" s="152"/>
      <c r="T262" s="270">
        <f>L262-AI262</f>
        <v>-56913.369521111017</v>
      </c>
      <c r="U262" s="271">
        <f>T262/AI262</f>
        <v>-3.3686900888376392E-2</v>
      </c>
      <c r="V262" s="272">
        <f>O262-AJ262</f>
        <v>-41.997375261306502</v>
      </c>
      <c r="W262" s="198"/>
      <c r="X262" s="215">
        <v>833</v>
      </c>
      <c r="Y262" s="216" t="s">
        <v>293</v>
      </c>
      <c r="Z262" s="217">
        <v>1677</v>
      </c>
      <c r="AA262" s="250">
        <f>AC262-AB262</f>
        <v>286512.39597185934</v>
      </c>
      <c r="AB262" s="250">
        <v>1070135.5545519022</v>
      </c>
      <c r="AC262" s="88">
        <v>1356647.9505237616</v>
      </c>
      <c r="AD262" s="221">
        <v>392070</v>
      </c>
      <c r="AE262" s="227">
        <f>SUM(AC262:AD262)</f>
        <v>1748717.9505237616</v>
      </c>
      <c r="AF262" s="217">
        <v>342281.76810028043</v>
      </c>
      <c r="AG262" s="219">
        <f>SUM(AE262:AF262)</f>
        <v>2090999.7186240419</v>
      </c>
      <c r="AH262" s="222">
        <v>-401519</v>
      </c>
      <c r="AI262" s="248">
        <f>SUM(AG262:AH262)</f>
        <v>1689480.7186240419</v>
      </c>
      <c r="AJ262" s="223">
        <f>AI262/Z262</f>
        <v>1007.4422889827322</v>
      </c>
    </row>
    <row r="263" spans="1:36">
      <c r="A263" s="215">
        <v>834</v>
      </c>
      <c r="B263" s="216" t="s">
        <v>294</v>
      </c>
      <c r="C263" s="221">
        <v>5879</v>
      </c>
      <c r="D263" s="249">
        <f>F263-E263</f>
        <v>1043041.4459626558</v>
      </c>
      <c r="E263" s="250">
        <v>2234204.5860930486</v>
      </c>
      <c r="F263" s="221">
        <v>3277246.0320557044</v>
      </c>
      <c r="G263" s="221">
        <v>1595625.0040446012</v>
      </c>
      <c r="H263" s="88">
        <f>SUM(F263:G263)</f>
        <v>4872871.0361003056</v>
      </c>
      <c r="I263" s="221">
        <v>1089004.4694244643</v>
      </c>
      <c r="J263" s="219">
        <f>H263+I263</f>
        <v>5961875.5055247694</v>
      </c>
      <c r="K263" s="222">
        <v>-1534670</v>
      </c>
      <c r="L263" s="248">
        <f>J263+K263</f>
        <v>4427205.5055247694</v>
      </c>
      <c r="M263" s="219">
        <v>-437486.40410000004</v>
      </c>
      <c r="N263" s="219">
        <f>SUM(L263:M263)</f>
        <v>3989719.1014247695</v>
      </c>
      <c r="O263" s="248">
        <f>L263/C263</f>
        <v>753.05417681999825</v>
      </c>
      <c r="P263" s="219">
        <f>N263/C263</f>
        <v>678.63907151297326</v>
      </c>
      <c r="Q263" s="251">
        <v>5</v>
      </c>
      <c r="R263" s="251">
        <v>5</v>
      </c>
      <c r="S263" s="152"/>
      <c r="T263" s="270">
        <f>L263-AI263</f>
        <v>254248.60756291822</v>
      </c>
      <c r="U263" s="271">
        <f>T263/AI263</f>
        <v>6.0927685998170243E-2</v>
      </c>
      <c r="V263" s="272">
        <f>O263-AJ263</f>
        <v>53.714994992974425</v>
      </c>
      <c r="W263" s="198"/>
      <c r="X263" s="215">
        <v>834</v>
      </c>
      <c r="Y263" s="216" t="s">
        <v>294</v>
      </c>
      <c r="Z263" s="217">
        <v>5967</v>
      </c>
      <c r="AA263" s="250">
        <f>AC263-AB263</f>
        <v>1119463.2491703485</v>
      </c>
      <c r="AB263" s="250">
        <v>1923216.9546679468</v>
      </c>
      <c r="AC263" s="88">
        <v>3042680.2038382953</v>
      </c>
      <c r="AD263" s="221">
        <v>1533891</v>
      </c>
      <c r="AE263" s="227">
        <f>SUM(AC263:AD263)</f>
        <v>4576571.2038382953</v>
      </c>
      <c r="AF263" s="217">
        <v>1113721.6941235561</v>
      </c>
      <c r="AG263" s="219">
        <f>SUM(AE263:AF263)</f>
        <v>5690292.8979618512</v>
      </c>
      <c r="AH263" s="222">
        <v>-1517336</v>
      </c>
      <c r="AI263" s="248">
        <f>SUM(AG263:AH263)</f>
        <v>4172956.8979618512</v>
      </c>
      <c r="AJ263" s="223">
        <f>AI263/Z263</f>
        <v>699.33918182702382</v>
      </c>
    </row>
    <row r="264" spans="1:36">
      <c r="A264" s="215">
        <v>837</v>
      </c>
      <c r="B264" s="216" t="s">
        <v>295</v>
      </c>
      <c r="C264" s="221">
        <v>249009</v>
      </c>
      <c r="D264" s="249">
        <f>F264-E264</f>
        <v>11378478.163672499</v>
      </c>
      <c r="E264" s="250">
        <v>-51398953.29486569</v>
      </c>
      <c r="F264" s="221">
        <v>-40020475.131193191</v>
      </c>
      <c r="G264" s="221">
        <v>1235695.6416559145</v>
      </c>
      <c r="H264" s="88">
        <f>SUM(F264:G264)</f>
        <v>-38784779.489537276</v>
      </c>
      <c r="I264" s="221">
        <v>36720100.380104199</v>
      </c>
      <c r="J264" s="219">
        <f>H264+I264</f>
        <v>-2064679.1094330773</v>
      </c>
      <c r="K264" s="222">
        <v>85221448</v>
      </c>
      <c r="L264" s="248">
        <f>J264+K264</f>
        <v>83156768.890566915</v>
      </c>
      <c r="M264" s="219">
        <v>-12624235.469329983</v>
      </c>
      <c r="N264" s="219">
        <f>SUM(L264:M264)</f>
        <v>70532533.421236932</v>
      </c>
      <c r="O264" s="248">
        <f>L264/C264</f>
        <v>333.9508567584582</v>
      </c>
      <c r="P264" s="219">
        <f>N264/C264</f>
        <v>283.25294837229552</v>
      </c>
      <c r="Q264" s="251">
        <v>6</v>
      </c>
      <c r="R264" s="251">
        <v>6</v>
      </c>
      <c r="S264" s="152"/>
      <c r="T264" s="270">
        <f>L264-AI264</f>
        <v>24813154.538925879</v>
      </c>
      <c r="U264" s="271">
        <f>T264/AI264</f>
        <v>0.42529340725062498</v>
      </c>
      <c r="V264" s="272">
        <f>O264-AJ264</f>
        <v>95.056017404093382</v>
      </c>
      <c r="W264" s="198"/>
      <c r="X264" s="215">
        <v>837</v>
      </c>
      <c r="Y264" s="216" t="s">
        <v>295</v>
      </c>
      <c r="Z264" s="217">
        <v>244223</v>
      </c>
      <c r="AA264" s="250">
        <f>AC264-AB264</f>
        <v>9363176.2332050726</v>
      </c>
      <c r="AB264" s="250">
        <v>-71724428.277617261</v>
      </c>
      <c r="AC264" s="88">
        <v>-62361252.044412188</v>
      </c>
      <c r="AD264" s="221">
        <v>4430428</v>
      </c>
      <c r="AE264" s="227">
        <f>SUM(AC264:AD264)</f>
        <v>-57930824.044412188</v>
      </c>
      <c r="AF264" s="217">
        <v>36300023.396053225</v>
      </c>
      <c r="AG264" s="219">
        <f>SUM(AE264:AF264)</f>
        <v>-21630800.648358963</v>
      </c>
      <c r="AH264" s="222">
        <v>79974415</v>
      </c>
      <c r="AI264" s="248">
        <f>SUM(AG264:AH264)</f>
        <v>58343614.351641037</v>
      </c>
      <c r="AJ264" s="223">
        <f>AI264/Z264</f>
        <v>238.89483935436482</v>
      </c>
    </row>
    <row r="265" spans="1:36">
      <c r="A265" s="215">
        <v>844</v>
      </c>
      <c r="B265" s="216" t="s">
        <v>296</v>
      </c>
      <c r="C265" s="221">
        <v>1441</v>
      </c>
      <c r="D265" s="249">
        <f>F265-E265</f>
        <v>-118019.35548283681</v>
      </c>
      <c r="E265" s="250">
        <v>52894.613423651208</v>
      </c>
      <c r="F265" s="221">
        <v>-65124.742059185592</v>
      </c>
      <c r="G265" s="221">
        <v>751697.50509584288</v>
      </c>
      <c r="H265" s="88">
        <f>SUM(F265:G265)</f>
        <v>686572.76303665724</v>
      </c>
      <c r="I265" s="221">
        <v>358454.45312555594</v>
      </c>
      <c r="J265" s="219">
        <f>H265+I265</f>
        <v>1045027.2161622131</v>
      </c>
      <c r="K265" s="222">
        <v>-358733</v>
      </c>
      <c r="L265" s="248">
        <f>J265+K265</f>
        <v>686294.21616221312</v>
      </c>
      <c r="M265" s="219">
        <v>-36250.990000000005</v>
      </c>
      <c r="N265" s="219">
        <f>SUM(L265:M265)</f>
        <v>650043.22616221313</v>
      </c>
      <c r="O265" s="248">
        <f>L265/C265</f>
        <v>476.26246784331238</v>
      </c>
      <c r="P265" s="219">
        <f>N265/C265</f>
        <v>451.10563925205628</v>
      </c>
      <c r="Q265" s="251">
        <v>11</v>
      </c>
      <c r="R265" s="251">
        <v>11</v>
      </c>
      <c r="S265" s="152"/>
      <c r="T265" s="270">
        <f>L265-AI265</f>
        <v>156004.26047092676</v>
      </c>
      <c r="U265" s="271">
        <f>T265/AI265</f>
        <v>0.29418671577054384</v>
      </c>
      <c r="V265" s="272">
        <f>O265-AJ265</f>
        <v>117.71618272411945</v>
      </c>
      <c r="W265" s="198"/>
      <c r="X265" s="215">
        <v>844</v>
      </c>
      <c r="Y265" s="216" t="s">
        <v>296</v>
      </c>
      <c r="Z265" s="217">
        <v>1479</v>
      </c>
      <c r="AA265" s="250">
        <f>AC265-AB265</f>
        <v>-74467.173112858945</v>
      </c>
      <c r="AB265" s="250">
        <v>-89626.498554876496</v>
      </c>
      <c r="AC265" s="88">
        <v>-164093.67166773544</v>
      </c>
      <c r="AD265" s="221">
        <v>658008</v>
      </c>
      <c r="AE265" s="227">
        <f>SUM(AC265:AD265)</f>
        <v>493914.32833226456</v>
      </c>
      <c r="AF265" s="217">
        <v>367381.62735902186</v>
      </c>
      <c r="AG265" s="219">
        <f>SUM(AE265:AF265)</f>
        <v>861295.95569128636</v>
      </c>
      <c r="AH265" s="222">
        <v>-331006</v>
      </c>
      <c r="AI265" s="248">
        <f>SUM(AG265:AH265)</f>
        <v>530289.95569128636</v>
      </c>
      <c r="AJ265" s="223">
        <f>AI265/Z265</f>
        <v>358.54628511919293</v>
      </c>
    </row>
    <row r="266" spans="1:36">
      <c r="A266" s="215">
        <v>845</v>
      </c>
      <c r="B266" s="216" t="s">
        <v>297</v>
      </c>
      <c r="C266" s="221">
        <v>2863</v>
      </c>
      <c r="D266" s="249">
        <f>F266-E266</f>
        <v>2328763.2025386258</v>
      </c>
      <c r="E266" s="250">
        <v>59713.80262628675</v>
      </c>
      <c r="F266" s="221">
        <v>2388477.0051649124</v>
      </c>
      <c r="G266" s="221">
        <v>1255008.2280608944</v>
      </c>
      <c r="H266" s="88">
        <f>SUM(F266:G266)</f>
        <v>3643485.2332258066</v>
      </c>
      <c r="I266" s="221">
        <v>589827.92928421777</v>
      </c>
      <c r="J266" s="219">
        <f>H266+I266</f>
        <v>4233313.1625100244</v>
      </c>
      <c r="K266" s="222">
        <v>29790</v>
      </c>
      <c r="L266" s="248">
        <f>J266+K266</f>
        <v>4263103.1625100244</v>
      </c>
      <c r="M266" s="219">
        <v>-14185.170000000006</v>
      </c>
      <c r="N266" s="219">
        <f>SUM(L266:M266)</f>
        <v>4248917.9925100245</v>
      </c>
      <c r="O266" s="248">
        <f>L266/C266</f>
        <v>1489.0335880230612</v>
      </c>
      <c r="P266" s="219">
        <f>N266/C266</f>
        <v>1484.0789355606094</v>
      </c>
      <c r="Q266" s="251">
        <v>19</v>
      </c>
      <c r="R266" s="251">
        <v>19</v>
      </c>
      <c r="S266" s="152"/>
      <c r="T266" s="270">
        <f>L266-AI266</f>
        <v>218211.06087487889</v>
      </c>
      <c r="U266" s="271">
        <f>T266/AI266</f>
        <v>5.3947313152473753E-2</v>
      </c>
      <c r="V266" s="272">
        <f>O266-AJ266</f>
        <v>85.531817851255028</v>
      </c>
      <c r="W266" s="198"/>
      <c r="X266" s="215">
        <v>845</v>
      </c>
      <c r="Y266" s="216" t="s">
        <v>297</v>
      </c>
      <c r="Z266" s="217">
        <v>2882</v>
      </c>
      <c r="AA266" s="250">
        <f>AC266-AB266</f>
        <v>2117466.3209497216</v>
      </c>
      <c r="AB266" s="250">
        <v>142133.51434360075</v>
      </c>
      <c r="AC266" s="88">
        <v>2259599.8352933223</v>
      </c>
      <c r="AD266" s="221">
        <v>1323282</v>
      </c>
      <c r="AE266" s="227">
        <f>SUM(AC266:AD266)</f>
        <v>3582881.8352933223</v>
      </c>
      <c r="AF266" s="217">
        <v>595425.26634182327</v>
      </c>
      <c r="AG266" s="219">
        <f>SUM(AE266:AF266)</f>
        <v>4178307.1016351455</v>
      </c>
      <c r="AH266" s="222">
        <v>-133415</v>
      </c>
      <c r="AI266" s="248">
        <f>SUM(AG266:AH266)</f>
        <v>4044892.1016351455</v>
      </c>
      <c r="AJ266" s="223">
        <f>AI266/Z266</f>
        <v>1403.5017701718061</v>
      </c>
    </row>
    <row r="267" spans="1:36">
      <c r="A267" s="215">
        <v>846</v>
      </c>
      <c r="B267" s="216" t="s">
        <v>298</v>
      </c>
      <c r="C267" s="221">
        <v>4862</v>
      </c>
      <c r="D267" s="249">
        <f>F267-E267</f>
        <v>1011548.462619924</v>
      </c>
      <c r="E267" s="250">
        <v>1378269.1897455282</v>
      </c>
      <c r="F267" s="221">
        <v>2389817.6523654521</v>
      </c>
      <c r="G267" s="221">
        <v>2846111.3497847915</v>
      </c>
      <c r="H267" s="88">
        <f>SUM(F267:G267)</f>
        <v>5235929.0021502431</v>
      </c>
      <c r="I267" s="221">
        <v>1138178.2460818195</v>
      </c>
      <c r="J267" s="219">
        <f>H267+I267</f>
        <v>6374107.2482320629</v>
      </c>
      <c r="K267" s="222">
        <v>-329681</v>
      </c>
      <c r="L267" s="248">
        <f>J267+K267</f>
        <v>6044426.2482320629</v>
      </c>
      <c r="M267" s="219">
        <v>37984.733000000007</v>
      </c>
      <c r="N267" s="219">
        <f>SUM(L267:M267)</f>
        <v>6082410.9812320629</v>
      </c>
      <c r="O267" s="248">
        <f>L267/C267</f>
        <v>1243.1975006647599</v>
      </c>
      <c r="P267" s="219">
        <f>N267/C267</f>
        <v>1251.0100742970101</v>
      </c>
      <c r="Q267" s="251">
        <v>14</v>
      </c>
      <c r="R267" s="251">
        <v>14</v>
      </c>
      <c r="S267" s="152"/>
      <c r="T267" s="270">
        <f>L267-AI267</f>
        <v>-922907.90316895582</v>
      </c>
      <c r="U267" s="271">
        <f>T267/AI267</f>
        <v>-0.13246212728054299</v>
      </c>
      <c r="V267" s="272">
        <f>O267-AJ267</f>
        <v>-163.77627788956534</v>
      </c>
      <c r="W267" s="198"/>
      <c r="X267" s="215">
        <v>846</v>
      </c>
      <c r="Y267" s="216" t="s">
        <v>298</v>
      </c>
      <c r="Z267" s="217">
        <v>4952</v>
      </c>
      <c r="AA267" s="250">
        <f>AC267-AB267</f>
        <v>790087.73499877146</v>
      </c>
      <c r="AB267" s="250">
        <v>2481350.6617994928</v>
      </c>
      <c r="AC267" s="88">
        <v>3271438.3967982642</v>
      </c>
      <c r="AD267" s="221">
        <v>2947395</v>
      </c>
      <c r="AE267" s="227">
        <f>SUM(AC267:AD267)</f>
        <v>6218833.3967982642</v>
      </c>
      <c r="AF267" s="217">
        <v>1137822.7546027547</v>
      </c>
      <c r="AG267" s="219">
        <f>SUM(AE267:AF267)</f>
        <v>7356656.1514010187</v>
      </c>
      <c r="AH267" s="222">
        <v>-389322</v>
      </c>
      <c r="AI267" s="248">
        <f>SUM(AG267:AH267)</f>
        <v>6967334.1514010187</v>
      </c>
      <c r="AJ267" s="223">
        <f>AI267/Z267</f>
        <v>1406.9737785543252</v>
      </c>
    </row>
    <row r="268" spans="1:36">
      <c r="A268" s="215">
        <v>848</v>
      </c>
      <c r="B268" s="216" t="s">
        <v>299</v>
      </c>
      <c r="C268" s="221">
        <v>4160</v>
      </c>
      <c r="D268" s="249">
        <f>F268-E268</f>
        <v>1059602.4390658599</v>
      </c>
      <c r="E268" s="250">
        <v>-50986.001616952795</v>
      </c>
      <c r="F268" s="221">
        <v>1008616.4374489071</v>
      </c>
      <c r="G268" s="221">
        <v>2556266.1640898176</v>
      </c>
      <c r="H268" s="88">
        <f>SUM(F268:G268)</f>
        <v>3564882.6015387247</v>
      </c>
      <c r="I268" s="221">
        <v>976850.07326114131</v>
      </c>
      <c r="J268" s="219">
        <f>H268+I268</f>
        <v>4541732.674799866</v>
      </c>
      <c r="K268" s="222">
        <v>638089</v>
      </c>
      <c r="L268" s="248">
        <f>J268+K268</f>
        <v>5179821.674799866</v>
      </c>
      <c r="M268" s="219">
        <v>-1654.9365000000107</v>
      </c>
      <c r="N268" s="219">
        <f>SUM(L268:M268)</f>
        <v>5178166.7382998662</v>
      </c>
      <c r="O268" s="248">
        <f>L268/C268</f>
        <v>1245.1494410576602</v>
      </c>
      <c r="P268" s="219">
        <f>N268/C268</f>
        <v>1244.7516197836217</v>
      </c>
      <c r="Q268" s="251">
        <v>12</v>
      </c>
      <c r="R268" s="251">
        <v>12</v>
      </c>
      <c r="S268" s="152"/>
      <c r="T268" s="270">
        <f>L268-AI268</f>
        <v>-1247397.1673945673</v>
      </c>
      <c r="U268" s="271">
        <f>T268/AI268</f>
        <v>-0.19408039433875426</v>
      </c>
      <c r="V268" s="272">
        <f>O268-AJ268</f>
        <v>-270.34663114097998</v>
      </c>
      <c r="W268" s="198"/>
      <c r="X268" s="215">
        <v>848</v>
      </c>
      <c r="Y268" s="216" t="s">
        <v>299</v>
      </c>
      <c r="Z268" s="217">
        <v>4241</v>
      </c>
      <c r="AA268" s="250">
        <f>AC268-AB268</f>
        <v>1165843.7805411904</v>
      </c>
      <c r="AB268" s="250">
        <v>1180122.8998052268</v>
      </c>
      <c r="AC268" s="88">
        <v>2345966.6803464172</v>
      </c>
      <c r="AD268" s="221">
        <v>2436794</v>
      </c>
      <c r="AE268" s="227">
        <f>SUM(AC268:AD268)</f>
        <v>4782760.6803464172</v>
      </c>
      <c r="AF268" s="217">
        <v>989321.16184801632</v>
      </c>
      <c r="AG268" s="219">
        <f>SUM(AE268:AF268)</f>
        <v>5772081.8421944333</v>
      </c>
      <c r="AH268" s="222">
        <v>655137</v>
      </c>
      <c r="AI268" s="248">
        <f>SUM(AG268:AH268)</f>
        <v>6427218.8421944333</v>
      </c>
      <c r="AJ268" s="223">
        <f>AI268/Z268</f>
        <v>1515.4960721986401</v>
      </c>
    </row>
    <row r="269" spans="1:36">
      <c r="A269" s="215">
        <v>849</v>
      </c>
      <c r="B269" s="216" t="s">
        <v>300</v>
      </c>
      <c r="C269" s="221">
        <v>2903</v>
      </c>
      <c r="D269" s="249">
        <f>F269-E269</f>
        <v>1949984.3511296907</v>
      </c>
      <c r="E269" s="250">
        <v>668548.80023699533</v>
      </c>
      <c r="F269" s="221">
        <v>2618533.151366686</v>
      </c>
      <c r="G269" s="221">
        <v>1619605.710605596</v>
      </c>
      <c r="H269" s="88">
        <f>SUM(F269:G269)</f>
        <v>4238138.8619722817</v>
      </c>
      <c r="I269" s="221">
        <v>697004.74121979531</v>
      </c>
      <c r="J269" s="219">
        <f>H269+I269</f>
        <v>4935143.603192077</v>
      </c>
      <c r="K269" s="222">
        <v>183768</v>
      </c>
      <c r="L269" s="248">
        <f>J269+K269</f>
        <v>5118911.603192077</v>
      </c>
      <c r="M269" s="219">
        <v>291741.66300000006</v>
      </c>
      <c r="N269" s="219">
        <f>SUM(L269:M269)</f>
        <v>5410653.2661920767</v>
      </c>
      <c r="O269" s="248">
        <f>L269/C269</f>
        <v>1763.3178102625136</v>
      </c>
      <c r="P269" s="219">
        <f>N269/C269</f>
        <v>1863.8144216989585</v>
      </c>
      <c r="Q269" s="251">
        <v>16</v>
      </c>
      <c r="R269" s="251">
        <v>16</v>
      </c>
      <c r="S269" s="152"/>
      <c r="T269" s="270">
        <f>L269-AI269</f>
        <v>-15347.564063506201</v>
      </c>
      <c r="U269" s="271">
        <f>T269/AI269</f>
        <v>-2.989246074952219E-3</v>
      </c>
      <c r="V269" s="272">
        <f>O269-AJ269</f>
        <v>15.7823551040442</v>
      </c>
      <c r="W269" s="198"/>
      <c r="X269" s="215">
        <v>849</v>
      </c>
      <c r="Y269" s="216" t="s">
        <v>300</v>
      </c>
      <c r="Z269" s="217">
        <v>2938</v>
      </c>
      <c r="AA269" s="250">
        <f>AC269-AB269</f>
        <v>1844417.9229956672</v>
      </c>
      <c r="AB269" s="250">
        <v>894632.12709814007</v>
      </c>
      <c r="AC269" s="88">
        <v>2739050.0500938073</v>
      </c>
      <c r="AD269" s="221">
        <v>1535334</v>
      </c>
      <c r="AE269" s="227">
        <f>SUM(AC269:AD269)</f>
        <v>4274384.0500938073</v>
      </c>
      <c r="AF269" s="217">
        <v>698965.11716177571</v>
      </c>
      <c r="AG269" s="219">
        <f>SUM(AE269:AF269)</f>
        <v>4973349.1672555832</v>
      </c>
      <c r="AH269" s="222">
        <v>160910</v>
      </c>
      <c r="AI269" s="248">
        <f>SUM(AG269:AH269)</f>
        <v>5134259.1672555832</v>
      </c>
      <c r="AJ269" s="223">
        <f>AI269/Z269</f>
        <v>1747.5354551584694</v>
      </c>
    </row>
    <row r="270" spans="1:36">
      <c r="A270" s="215">
        <v>850</v>
      </c>
      <c r="B270" s="216" t="s">
        <v>301</v>
      </c>
      <c r="C270" s="221">
        <v>2407</v>
      </c>
      <c r="D270" s="249">
        <f>F270-E270</f>
        <v>1201694.2161736623</v>
      </c>
      <c r="E270" s="250">
        <v>347253.32994240231</v>
      </c>
      <c r="F270" s="221">
        <v>1548947.5461160648</v>
      </c>
      <c r="G270" s="221">
        <v>912818.68791179231</v>
      </c>
      <c r="H270" s="88">
        <f>SUM(F270:G270)</f>
        <v>2461766.234027857</v>
      </c>
      <c r="I270" s="221">
        <v>403611.06843806518</v>
      </c>
      <c r="J270" s="219">
        <f>H270+I270</f>
        <v>2865377.3024659222</v>
      </c>
      <c r="K270" s="222">
        <v>-505788</v>
      </c>
      <c r="L270" s="248">
        <f>J270+K270</f>
        <v>2359589.3024659222</v>
      </c>
      <c r="M270" s="219">
        <v>232242.75550000006</v>
      </c>
      <c r="N270" s="219">
        <f>SUM(L270:M270)</f>
        <v>2591832.0579659222</v>
      </c>
      <c r="O270" s="248">
        <f>L270/C270</f>
        <v>980.30299229992613</v>
      </c>
      <c r="P270" s="219">
        <f>N270/C270</f>
        <v>1076.7893884361954</v>
      </c>
      <c r="Q270" s="251">
        <v>13</v>
      </c>
      <c r="R270" s="251">
        <v>13</v>
      </c>
      <c r="S270" s="152"/>
      <c r="T270" s="270">
        <f>L270-AI270</f>
        <v>-235672.80210141186</v>
      </c>
      <c r="U270" s="271">
        <f>T270/AI270</f>
        <v>-9.0808863461866701E-2</v>
      </c>
      <c r="V270" s="272">
        <f>O270-AJ270</f>
        <v>-106.94548049744878</v>
      </c>
      <c r="W270" s="198"/>
      <c r="X270" s="215">
        <v>850</v>
      </c>
      <c r="Y270" s="216" t="s">
        <v>301</v>
      </c>
      <c r="Z270" s="217">
        <v>2387</v>
      </c>
      <c r="AA270" s="250">
        <f>AC270-AB270</f>
        <v>1276253.3072344707</v>
      </c>
      <c r="AB270" s="250">
        <v>578436.3677046739</v>
      </c>
      <c r="AC270" s="88">
        <v>1854689.6749391446</v>
      </c>
      <c r="AD270" s="221">
        <v>832595</v>
      </c>
      <c r="AE270" s="227">
        <f>SUM(AC270:AD270)</f>
        <v>2687284.6749391444</v>
      </c>
      <c r="AF270" s="217">
        <v>420099.42962818942</v>
      </c>
      <c r="AG270" s="219">
        <f>SUM(AE270:AF270)</f>
        <v>3107384.1045673341</v>
      </c>
      <c r="AH270" s="222">
        <v>-512122</v>
      </c>
      <c r="AI270" s="248">
        <f>SUM(AG270:AH270)</f>
        <v>2595262.1045673341</v>
      </c>
      <c r="AJ270" s="223">
        <f>AI270/Z270</f>
        <v>1087.2484727973749</v>
      </c>
    </row>
    <row r="271" spans="1:36">
      <c r="A271" s="215">
        <v>851</v>
      </c>
      <c r="B271" s="216" t="s">
        <v>302</v>
      </c>
      <c r="C271" s="221">
        <v>21227</v>
      </c>
      <c r="D271" s="249">
        <f>F271-E271</f>
        <v>7746874.3188713612</v>
      </c>
      <c r="E271" s="250">
        <v>-6976357.1919583874</v>
      </c>
      <c r="F271" s="221">
        <v>770517.12691297382</v>
      </c>
      <c r="G271" s="221">
        <v>6002030.3831444001</v>
      </c>
      <c r="H271" s="88">
        <f>SUM(F271:G271)</f>
        <v>6772547.5100573739</v>
      </c>
      <c r="I271" s="221">
        <v>3273624.5307257581</v>
      </c>
      <c r="J271" s="219">
        <f>H271+I271</f>
        <v>10046172.040783131</v>
      </c>
      <c r="K271" s="222">
        <v>-352480</v>
      </c>
      <c r="L271" s="248">
        <f>J271+K271</f>
        <v>9693692.0407831315</v>
      </c>
      <c r="M271" s="219">
        <v>-126594.76160000003</v>
      </c>
      <c r="N271" s="219">
        <f>SUM(L271:M271)</f>
        <v>9567097.2791831307</v>
      </c>
      <c r="O271" s="248">
        <f>L271/C271</f>
        <v>456.66801906925764</v>
      </c>
      <c r="P271" s="219">
        <f>N271/C271</f>
        <v>450.70416352678808</v>
      </c>
      <c r="Q271" s="251">
        <v>19</v>
      </c>
      <c r="R271" s="251">
        <v>19</v>
      </c>
      <c r="S271" s="152"/>
      <c r="T271" s="270">
        <f>L271-AI271</f>
        <v>-5528988.0645308588</v>
      </c>
      <c r="U271" s="271">
        <f>T271/AI271</f>
        <v>-0.36320726877790588</v>
      </c>
      <c r="V271" s="272">
        <f>O271-AJ271</f>
        <v>-256.90626046545333</v>
      </c>
      <c r="W271" s="198"/>
      <c r="X271" s="215">
        <v>851</v>
      </c>
      <c r="Y271" s="216" t="s">
        <v>302</v>
      </c>
      <c r="Z271" s="217">
        <v>21333</v>
      </c>
      <c r="AA271" s="250">
        <f>AC271-AB271</f>
        <v>7581124.4812207371</v>
      </c>
      <c r="AB271" s="250">
        <v>-1941633.9797533783</v>
      </c>
      <c r="AC271" s="88">
        <v>5639490.5014673583</v>
      </c>
      <c r="AD271" s="221">
        <v>6501141</v>
      </c>
      <c r="AE271" s="227">
        <f>SUM(AC271:AD271)</f>
        <v>12140631.501467358</v>
      </c>
      <c r="AF271" s="217">
        <v>3292338.6038466329</v>
      </c>
      <c r="AG271" s="219">
        <f>SUM(AE271:AF271)</f>
        <v>15432970.10531399</v>
      </c>
      <c r="AH271" s="222">
        <v>-210290</v>
      </c>
      <c r="AI271" s="248">
        <f>SUM(AG271:AH271)</f>
        <v>15222680.10531399</v>
      </c>
      <c r="AJ271" s="223">
        <f>AI271/Z271</f>
        <v>713.57427953471097</v>
      </c>
    </row>
    <row r="272" spans="1:36">
      <c r="A272" s="215">
        <v>853</v>
      </c>
      <c r="B272" s="216" t="s">
        <v>303</v>
      </c>
      <c r="C272" s="221">
        <v>197900</v>
      </c>
      <c r="D272" s="249">
        <f>F272-E272</f>
        <v>29758611.884017859</v>
      </c>
      <c r="E272" s="250">
        <v>-32100942.759769257</v>
      </c>
      <c r="F272" s="221">
        <v>-2342330.8757513985</v>
      </c>
      <c r="G272" s="221">
        <v>-3011722.7297873786</v>
      </c>
      <c r="H272" s="88">
        <f>SUM(F272:G272)</f>
        <v>-5354053.6055387771</v>
      </c>
      <c r="I272" s="221">
        <v>31715140.840591531</v>
      </c>
      <c r="J272" s="219">
        <f>H272+I272</f>
        <v>26361087.235052753</v>
      </c>
      <c r="K272" s="222">
        <v>47344861</v>
      </c>
      <c r="L272" s="248">
        <f>J272+K272</f>
        <v>73705948.23505275</v>
      </c>
      <c r="M272" s="219">
        <v>-2857605.6487600021</v>
      </c>
      <c r="N272" s="219">
        <f>SUM(L272:M272)</f>
        <v>70848342.586292744</v>
      </c>
      <c r="O272" s="248">
        <f>L272/C272</f>
        <v>372.44036500784614</v>
      </c>
      <c r="P272" s="219">
        <f>N272/C272</f>
        <v>358.00072049667887</v>
      </c>
      <c r="Q272" s="251">
        <v>2</v>
      </c>
      <c r="R272" s="251">
        <v>2</v>
      </c>
      <c r="S272" s="152"/>
      <c r="T272" s="270">
        <f>L272-AI272</f>
        <v>-7071359.769574061</v>
      </c>
      <c r="U272" s="271">
        <f>T272/AI272</f>
        <v>-8.7541414095763423E-2</v>
      </c>
      <c r="V272" s="272">
        <f>O272-AJ272</f>
        <v>-41.511412485027108</v>
      </c>
      <c r="W272" s="198"/>
      <c r="X272" s="215">
        <v>853</v>
      </c>
      <c r="Y272" s="216" t="s">
        <v>303</v>
      </c>
      <c r="Z272" s="217">
        <v>195137</v>
      </c>
      <c r="AA272" s="250">
        <f>AC272-AB272</f>
        <v>24469996.895284884</v>
      </c>
      <c r="AB272" s="250">
        <v>-15162910.937963391</v>
      </c>
      <c r="AC272" s="88">
        <v>9307085.9573214948</v>
      </c>
      <c r="AD272" s="221">
        <v>-2685618</v>
      </c>
      <c r="AE272" s="227">
        <f>SUM(AC272:AD272)</f>
        <v>6621467.9573214948</v>
      </c>
      <c r="AF272" s="217">
        <v>31340782.047305323</v>
      </c>
      <c r="AG272" s="219">
        <f>SUM(AE272:AF272)</f>
        <v>37962250.004626818</v>
      </c>
      <c r="AH272" s="222">
        <v>42815058</v>
      </c>
      <c r="AI272" s="248">
        <f>SUM(AG272:AH272)</f>
        <v>80777308.004626811</v>
      </c>
      <c r="AJ272" s="223">
        <f>AI272/Z272</f>
        <v>413.95177749287325</v>
      </c>
    </row>
    <row r="273" spans="1:36">
      <c r="A273" s="215">
        <v>854</v>
      </c>
      <c r="B273" s="216" t="s">
        <v>304</v>
      </c>
      <c r="C273" s="221">
        <v>3262</v>
      </c>
      <c r="D273" s="249">
        <f>F273-E273</f>
        <v>1299009.2070625178</v>
      </c>
      <c r="E273" s="250">
        <v>-727000.79142452474</v>
      </c>
      <c r="F273" s="221">
        <v>572008.4156379929</v>
      </c>
      <c r="G273" s="221">
        <v>1316113.7099010227</v>
      </c>
      <c r="H273" s="88">
        <f>SUM(F273:G273)</f>
        <v>1888122.1255390155</v>
      </c>
      <c r="I273" s="221">
        <v>671044.0619350333</v>
      </c>
      <c r="J273" s="219">
        <f>H273+I273</f>
        <v>2559166.1874740487</v>
      </c>
      <c r="K273" s="222">
        <v>-414712</v>
      </c>
      <c r="L273" s="248">
        <f>J273+K273</f>
        <v>2144454.1874740487</v>
      </c>
      <c r="M273" s="219">
        <v>-38930.410999999993</v>
      </c>
      <c r="N273" s="219">
        <f>SUM(L273:M273)</f>
        <v>2105523.7764740488</v>
      </c>
      <c r="O273" s="248">
        <f>L273/C273</f>
        <v>657.40471719008235</v>
      </c>
      <c r="P273" s="219">
        <f>N273/C273</f>
        <v>645.47019511773419</v>
      </c>
      <c r="Q273" s="251">
        <v>19</v>
      </c>
      <c r="R273" s="251">
        <v>19</v>
      </c>
      <c r="S273" s="152"/>
      <c r="T273" s="270">
        <f>L273-AI273</f>
        <v>-1416337.7119799652</v>
      </c>
      <c r="U273" s="271">
        <f>T273/AI273</f>
        <v>-0.39775919289109152</v>
      </c>
      <c r="V273" s="272">
        <f>O273-AJ273</f>
        <v>-422.93263094523729</v>
      </c>
      <c r="W273" s="198"/>
      <c r="X273" s="215">
        <v>854</v>
      </c>
      <c r="Y273" s="216" t="s">
        <v>304</v>
      </c>
      <c r="Z273" s="217">
        <v>3296</v>
      </c>
      <c r="AA273" s="250">
        <f>AC273-AB273</f>
        <v>1188826.3518796521</v>
      </c>
      <c r="AB273" s="250">
        <v>709869.02208443673</v>
      </c>
      <c r="AC273" s="88">
        <v>1898695.3739640887</v>
      </c>
      <c r="AD273" s="221">
        <v>1301770</v>
      </c>
      <c r="AE273" s="227">
        <f>SUM(AC273:AD273)</f>
        <v>3200465.373964089</v>
      </c>
      <c r="AF273" s="217">
        <v>677713.52548992482</v>
      </c>
      <c r="AG273" s="219">
        <f>SUM(AE273:AF273)</f>
        <v>3878178.8994540139</v>
      </c>
      <c r="AH273" s="222">
        <v>-317387</v>
      </c>
      <c r="AI273" s="248">
        <f>SUM(AG273:AH273)</f>
        <v>3560791.8994540139</v>
      </c>
      <c r="AJ273" s="223">
        <f>AI273/Z273</f>
        <v>1080.3373481353196</v>
      </c>
    </row>
    <row r="274" spans="1:36">
      <c r="A274" s="215">
        <v>857</v>
      </c>
      <c r="B274" s="216" t="s">
        <v>305</v>
      </c>
      <c r="C274" s="221">
        <v>2394</v>
      </c>
      <c r="D274" s="249">
        <f>F274-E274</f>
        <v>23702.027893360937</v>
      </c>
      <c r="E274" s="250">
        <v>-1822218.9624717722</v>
      </c>
      <c r="F274" s="221">
        <v>-1798516.9345784113</v>
      </c>
      <c r="G274" s="221">
        <v>1126098.5572708424</v>
      </c>
      <c r="H274" s="88">
        <f>SUM(F274:G274)</f>
        <v>-672418.37730756891</v>
      </c>
      <c r="I274" s="221">
        <v>518548.33069202688</v>
      </c>
      <c r="J274" s="219">
        <f>H274+I274</f>
        <v>-153870.04661554203</v>
      </c>
      <c r="K274" s="222">
        <v>-23037</v>
      </c>
      <c r="L274" s="248">
        <f>J274+K274</f>
        <v>-176907.04661554203</v>
      </c>
      <c r="M274" s="219">
        <v>810997.69150000019</v>
      </c>
      <c r="N274" s="219">
        <f>SUM(L274:M274)</f>
        <v>634090.64488445816</v>
      </c>
      <c r="O274" s="248">
        <f>L274/C274</f>
        <v>-73.896009446759408</v>
      </c>
      <c r="P274" s="219">
        <f>N274/C274</f>
        <v>264.86660187320723</v>
      </c>
      <c r="Q274" s="251">
        <v>11</v>
      </c>
      <c r="R274" s="251">
        <v>11</v>
      </c>
      <c r="S274" s="152"/>
      <c r="T274" s="270">
        <f>L274-AI274</f>
        <v>86133.798245690414</v>
      </c>
      <c r="U274" s="271">
        <f>T274/-AI274</f>
        <v>0.32745408147974286</v>
      </c>
      <c r="V274" s="272">
        <f>O274-AJ274</f>
        <v>34.798554545485402</v>
      </c>
      <c r="W274" s="198"/>
      <c r="X274" s="215">
        <v>857</v>
      </c>
      <c r="Y274" s="216" t="s">
        <v>305</v>
      </c>
      <c r="Z274" s="217">
        <v>2420</v>
      </c>
      <c r="AA274" s="250">
        <f>AC274-AB274</f>
        <v>-2343.0941344834864</v>
      </c>
      <c r="AB274" s="250">
        <v>-1860307.6013008687</v>
      </c>
      <c r="AC274" s="88">
        <v>-1862650.6954353522</v>
      </c>
      <c r="AD274" s="221">
        <v>971581</v>
      </c>
      <c r="AE274" s="227">
        <f>SUM(AC274:AD274)</f>
        <v>-891069.69543535216</v>
      </c>
      <c r="AF274" s="217">
        <v>527451.85057411972</v>
      </c>
      <c r="AG274" s="219">
        <f>SUM(AE274:AF274)</f>
        <v>-363617.84486123244</v>
      </c>
      <c r="AH274" s="222">
        <v>100577</v>
      </c>
      <c r="AI274" s="248">
        <f>SUM(AG274:AH274)</f>
        <v>-263040.84486123244</v>
      </c>
      <c r="AJ274" s="223">
        <f>AI274/Z274</f>
        <v>-108.69456399224481</v>
      </c>
    </row>
    <row r="275" spans="1:36">
      <c r="A275" s="215">
        <v>858</v>
      </c>
      <c r="B275" s="216" t="s">
        <v>306</v>
      </c>
      <c r="C275" s="221">
        <v>40384</v>
      </c>
      <c r="D275" s="249">
        <f>F275-E275</f>
        <v>21316498.887700241</v>
      </c>
      <c r="E275" s="250">
        <v>7117852.7008432858</v>
      </c>
      <c r="F275" s="221">
        <v>28434351.588543527</v>
      </c>
      <c r="G275" s="221">
        <v>-900341.69438742392</v>
      </c>
      <c r="H275" s="88">
        <f>SUM(F275:G275)</f>
        <v>27534009.894156102</v>
      </c>
      <c r="I275" s="221">
        <v>4523017.9727779003</v>
      </c>
      <c r="J275" s="219">
        <f>H275+I275</f>
        <v>32057027.866934001</v>
      </c>
      <c r="K275" s="222">
        <v>-3368275</v>
      </c>
      <c r="L275" s="248">
        <f>J275+K275</f>
        <v>28688752.866934001</v>
      </c>
      <c r="M275" s="219">
        <v>2478320.9971700003</v>
      </c>
      <c r="N275" s="219">
        <f>SUM(L275:M275)</f>
        <v>31167073.864104003</v>
      </c>
      <c r="O275" s="248">
        <f>L275/C275</f>
        <v>710.39899135632925</v>
      </c>
      <c r="P275" s="219">
        <f>N275/C275</f>
        <v>771.76787500257535</v>
      </c>
      <c r="Q275" s="251">
        <v>1</v>
      </c>
      <c r="R275" s="252">
        <v>35</v>
      </c>
      <c r="S275" s="199"/>
      <c r="T275" s="270">
        <f>L275-AI275</f>
        <v>1094231.5124516301</v>
      </c>
      <c r="U275" s="271">
        <f>T275/AI275</f>
        <v>3.965394066434446E-2</v>
      </c>
      <c r="V275" s="272">
        <f>O275-AJ275</f>
        <v>15.637891741988824</v>
      </c>
      <c r="W275" s="198"/>
      <c r="X275" s="215">
        <v>858</v>
      </c>
      <c r="Y275" s="216" t="s">
        <v>306</v>
      </c>
      <c r="Z275" s="217">
        <v>39718</v>
      </c>
      <c r="AA275" s="250">
        <f>AC275-AB275</f>
        <v>20754659.10241624</v>
      </c>
      <c r="AB275" s="250">
        <v>6151918.7643500902</v>
      </c>
      <c r="AC275" s="88">
        <v>26906577.86676633</v>
      </c>
      <c r="AD275" s="221">
        <v>-703436</v>
      </c>
      <c r="AE275" s="227">
        <f>SUM(AC275:AD275)</f>
        <v>26203141.86676633</v>
      </c>
      <c r="AF275" s="217">
        <v>4629137.4877160424</v>
      </c>
      <c r="AG275" s="219">
        <f>SUM(AE275:AF275)</f>
        <v>30832279.354482371</v>
      </c>
      <c r="AH275" s="222">
        <v>-3237758</v>
      </c>
      <c r="AI275" s="248">
        <f>SUM(AG275:AH275)</f>
        <v>27594521.354482371</v>
      </c>
      <c r="AJ275" s="223">
        <f>AI275/Z275</f>
        <v>694.76109961434042</v>
      </c>
    </row>
    <row r="276" spans="1:36">
      <c r="A276" s="215">
        <v>859</v>
      </c>
      <c r="B276" s="216" t="s">
        <v>307</v>
      </c>
      <c r="C276" s="221">
        <v>6562</v>
      </c>
      <c r="D276" s="249">
        <f>F276-E276</f>
        <v>10157445.204914166</v>
      </c>
      <c r="E276" s="250">
        <v>-3695885.0942310947</v>
      </c>
      <c r="F276" s="221">
        <v>6461560.1106830714</v>
      </c>
      <c r="G276" s="221">
        <v>4622365.8680947442</v>
      </c>
      <c r="H276" s="88">
        <f>SUM(F276:G276)</f>
        <v>11083925.978777815</v>
      </c>
      <c r="I276" s="221">
        <v>943994.37421462615</v>
      </c>
      <c r="J276" s="219">
        <f>H276+I276</f>
        <v>12027920.352992442</v>
      </c>
      <c r="K276" s="222">
        <v>-983941</v>
      </c>
      <c r="L276" s="248">
        <f>J276+K276</f>
        <v>11043979.352992442</v>
      </c>
      <c r="M276" s="219">
        <v>45928.428199999966</v>
      </c>
      <c r="N276" s="219">
        <f>SUM(L276:M276)</f>
        <v>11089907.781192441</v>
      </c>
      <c r="O276" s="248">
        <f>L276/C276</f>
        <v>1683.0203220043343</v>
      </c>
      <c r="P276" s="219">
        <f>N276/C276</f>
        <v>1690.0194729034502</v>
      </c>
      <c r="Q276" s="251">
        <v>17</v>
      </c>
      <c r="R276" s="251">
        <v>17</v>
      </c>
      <c r="S276" s="152"/>
      <c r="T276" s="270">
        <f>L276-AI276</f>
        <v>-1151015.4620373026</v>
      </c>
      <c r="U276" s="271">
        <f>T276/AI276</f>
        <v>-9.4384251858699558E-2</v>
      </c>
      <c r="V276" s="272">
        <f>O276-AJ276</f>
        <v>-166.66795571896978</v>
      </c>
      <c r="W276" s="198"/>
      <c r="X276" s="215">
        <v>859</v>
      </c>
      <c r="Y276" s="216" t="s">
        <v>307</v>
      </c>
      <c r="Z276" s="217">
        <v>6593</v>
      </c>
      <c r="AA276" s="250">
        <f>AC276-AB276</f>
        <v>10240134.106787892</v>
      </c>
      <c r="AB276" s="250">
        <v>-2872505.5795068429</v>
      </c>
      <c r="AC276" s="88">
        <v>7367628.5272810496</v>
      </c>
      <c r="AD276" s="221">
        <v>4826238</v>
      </c>
      <c r="AE276" s="227">
        <f>SUM(AC276:AD276)</f>
        <v>12193866.52728105</v>
      </c>
      <c r="AF276" s="217">
        <v>968220.28774869477</v>
      </c>
      <c r="AG276" s="219">
        <f>SUM(AE276:AF276)</f>
        <v>13162086.815029744</v>
      </c>
      <c r="AH276" s="222">
        <v>-967092</v>
      </c>
      <c r="AI276" s="248">
        <f>SUM(AG276:AH276)</f>
        <v>12194994.815029744</v>
      </c>
      <c r="AJ276" s="223">
        <f>AI276/Z276</f>
        <v>1849.6882777233041</v>
      </c>
    </row>
    <row r="277" spans="1:36">
      <c r="A277" s="215">
        <v>886</v>
      </c>
      <c r="B277" s="216" t="s">
        <v>308</v>
      </c>
      <c r="C277" s="221">
        <v>12599</v>
      </c>
      <c r="D277" s="249">
        <f>F277-E277</f>
        <v>3824307.7809920628</v>
      </c>
      <c r="E277" s="250">
        <v>-1982967.6862284131</v>
      </c>
      <c r="F277" s="221">
        <v>1841340.0947636496</v>
      </c>
      <c r="G277" s="221">
        <v>3618175.395542888</v>
      </c>
      <c r="H277" s="88">
        <f>SUM(F277:G277)</f>
        <v>5459515.4903065376</v>
      </c>
      <c r="I277" s="221">
        <v>1907243.906523976</v>
      </c>
      <c r="J277" s="219">
        <f>H277+I277</f>
        <v>7366759.3968305141</v>
      </c>
      <c r="K277" s="222">
        <v>-197329</v>
      </c>
      <c r="L277" s="248">
        <f>J277+K277</f>
        <v>7169430.3968305141</v>
      </c>
      <c r="M277" s="219">
        <v>30129.301079999888</v>
      </c>
      <c r="N277" s="219">
        <f>SUM(L277:M277)</f>
        <v>7199559.6979105137</v>
      </c>
      <c r="O277" s="248">
        <f>L277/C277</f>
        <v>569.04757495281478</v>
      </c>
      <c r="P277" s="219">
        <f>N277/C277</f>
        <v>571.43897911822478</v>
      </c>
      <c r="Q277" s="251">
        <v>4</v>
      </c>
      <c r="R277" s="251">
        <v>4</v>
      </c>
      <c r="S277" s="152"/>
      <c r="T277" s="270">
        <f>L277-AI277</f>
        <v>-1729658.1615308244</v>
      </c>
      <c r="U277" s="271">
        <f>T277/AI277</f>
        <v>-0.19436351826229273</v>
      </c>
      <c r="V277" s="272">
        <f>O277-AJ277</f>
        <v>-133.3826530337144</v>
      </c>
      <c r="W277" s="198"/>
      <c r="X277" s="215">
        <v>886</v>
      </c>
      <c r="Y277" s="216" t="s">
        <v>308</v>
      </c>
      <c r="Z277" s="217">
        <v>12669</v>
      </c>
      <c r="AA277" s="250">
        <f>AC277-AB277</f>
        <v>3593946.3776230933</v>
      </c>
      <c r="AB277" s="250">
        <v>-706105.65077050426</v>
      </c>
      <c r="AC277" s="88">
        <v>2887840.7268525893</v>
      </c>
      <c r="AD277" s="221">
        <v>4289665</v>
      </c>
      <c r="AE277" s="227">
        <f>SUM(AC277:AD277)</f>
        <v>7177505.7268525893</v>
      </c>
      <c r="AF277" s="217">
        <v>1935332.8315087492</v>
      </c>
      <c r="AG277" s="219">
        <f>SUM(AE277:AF277)</f>
        <v>9112838.5583613385</v>
      </c>
      <c r="AH277" s="222">
        <v>-213750</v>
      </c>
      <c r="AI277" s="248">
        <f>SUM(AG277:AH277)</f>
        <v>8899088.5583613385</v>
      </c>
      <c r="AJ277" s="223">
        <f>AI277/Z277</f>
        <v>702.43022798652919</v>
      </c>
    </row>
    <row r="278" spans="1:36">
      <c r="A278" s="215">
        <v>887</v>
      </c>
      <c r="B278" s="216" t="s">
        <v>309</v>
      </c>
      <c r="C278" s="221">
        <v>4569</v>
      </c>
      <c r="D278" s="249">
        <f>F278-E278</f>
        <v>136613.83972833015</v>
      </c>
      <c r="E278" s="250">
        <v>-1099702.9052034549</v>
      </c>
      <c r="F278" s="221">
        <v>-963089.06547512475</v>
      </c>
      <c r="G278" s="221">
        <v>2580192.1882263105</v>
      </c>
      <c r="H278" s="88">
        <f>SUM(F278:G278)</f>
        <v>1617103.1227511857</v>
      </c>
      <c r="I278" s="221">
        <v>1037260.1293238909</v>
      </c>
      <c r="J278" s="219">
        <f>H278+I278</f>
        <v>2654363.2520750766</v>
      </c>
      <c r="K278" s="222">
        <v>-245784</v>
      </c>
      <c r="L278" s="248">
        <f>J278+K278</f>
        <v>2408579.2520750766</v>
      </c>
      <c r="M278" s="219">
        <v>240407.10890000002</v>
      </c>
      <c r="N278" s="219">
        <f>SUM(L278:M278)</f>
        <v>2648986.3609750764</v>
      </c>
      <c r="O278" s="248">
        <f>L278/C278</f>
        <v>527.15676342199095</v>
      </c>
      <c r="P278" s="219">
        <f>N278/C278</f>
        <v>579.77377127929014</v>
      </c>
      <c r="Q278" s="251">
        <v>6</v>
      </c>
      <c r="R278" s="251">
        <v>6</v>
      </c>
      <c r="S278" s="152"/>
      <c r="T278" s="270">
        <f>L278-AI278</f>
        <v>-417973.49292713776</v>
      </c>
      <c r="U278" s="271">
        <f>T278/AI278</f>
        <v>-0.14787394067426479</v>
      </c>
      <c r="V278" s="272">
        <f>O278-AJ278</f>
        <v>-78.230416916885588</v>
      </c>
      <c r="W278" s="198"/>
      <c r="X278" s="215">
        <v>887</v>
      </c>
      <c r="Y278" s="216" t="s">
        <v>309</v>
      </c>
      <c r="Z278" s="217">
        <v>4669</v>
      </c>
      <c r="AA278" s="250">
        <f>AC278-AB278</f>
        <v>286046.50989832636</v>
      </c>
      <c r="AB278" s="250">
        <v>-607766.49731243635</v>
      </c>
      <c r="AC278" s="88">
        <v>-321719.98741410999</v>
      </c>
      <c r="AD278" s="221">
        <v>2399839</v>
      </c>
      <c r="AE278" s="227">
        <f>SUM(AC278:AD278)</f>
        <v>2078119.01258589</v>
      </c>
      <c r="AF278" s="217">
        <v>1059397.7324163243</v>
      </c>
      <c r="AG278" s="219">
        <f>SUM(AE278:AF278)</f>
        <v>3137516.7450022143</v>
      </c>
      <c r="AH278" s="222">
        <v>-310964</v>
      </c>
      <c r="AI278" s="248">
        <f>SUM(AG278:AH278)</f>
        <v>2826552.7450022143</v>
      </c>
      <c r="AJ278" s="223">
        <f>AI278/Z278</f>
        <v>605.38718033887653</v>
      </c>
    </row>
    <row r="279" spans="1:36">
      <c r="A279" s="215">
        <v>889</v>
      </c>
      <c r="B279" s="216" t="s">
        <v>310</v>
      </c>
      <c r="C279" s="221">
        <v>2523</v>
      </c>
      <c r="D279" s="249">
        <f>F279-E279</f>
        <v>1901522.9803200194</v>
      </c>
      <c r="E279" s="250">
        <v>1274268.2596493692</v>
      </c>
      <c r="F279" s="221">
        <v>3175791.2399693886</v>
      </c>
      <c r="G279" s="221">
        <v>1145506.5896339284</v>
      </c>
      <c r="H279" s="88">
        <f>SUM(F279:G279)</f>
        <v>4321297.8296033172</v>
      </c>
      <c r="I279" s="221">
        <v>552984.30280738708</v>
      </c>
      <c r="J279" s="219">
        <f>H279+I279</f>
        <v>4874282.1324107042</v>
      </c>
      <c r="K279" s="222">
        <v>355931</v>
      </c>
      <c r="L279" s="248">
        <f>J279+K279</f>
        <v>5230213.1324107042</v>
      </c>
      <c r="M279" s="219">
        <v>167826.3224</v>
      </c>
      <c r="N279" s="219">
        <f>SUM(L279:M279)</f>
        <v>5398039.4548107041</v>
      </c>
      <c r="O279" s="248">
        <f>L279/C279</f>
        <v>2073.0135285020629</v>
      </c>
      <c r="P279" s="219">
        <f>N279/C279</f>
        <v>2139.5320867263986</v>
      </c>
      <c r="Q279" s="251">
        <v>17</v>
      </c>
      <c r="R279" s="251">
        <v>17</v>
      </c>
      <c r="S279" s="152"/>
      <c r="T279" s="270">
        <f>L279-AI279</f>
        <v>-93206.729228934273</v>
      </c>
      <c r="U279" s="271">
        <f>T279/AI279</f>
        <v>-1.750880667906329E-2</v>
      </c>
      <c r="V279" s="272">
        <f>O279-AJ279</f>
        <v>3.0716337094418122E-2</v>
      </c>
      <c r="W279" s="198"/>
      <c r="X279" s="215">
        <v>889</v>
      </c>
      <c r="Y279" s="216" t="s">
        <v>310</v>
      </c>
      <c r="Z279" s="217">
        <v>2568</v>
      </c>
      <c r="AA279" s="250">
        <f>AC279-AB279</f>
        <v>2039426.0566518023</v>
      </c>
      <c r="AB279" s="250">
        <v>1517726.4936542278</v>
      </c>
      <c r="AC279" s="88">
        <v>3557152.5503060301</v>
      </c>
      <c r="AD279" s="221">
        <v>1009703</v>
      </c>
      <c r="AE279" s="227">
        <f>SUM(AC279:AD279)</f>
        <v>4566855.5503060296</v>
      </c>
      <c r="AF279" s="217">
        <v>555205.31133360858</v>
      </c>
      <c r="AG279" s="219">
        <f>SUM(AE279:AF279)</f>
        <v>5122060.8616396384</v>
      </c>
      <c r="AH279" s="222">
        <v>201359</v>
      </c>
      <c r="AI279" s="248">
        <f>SUM(AG279:AH279)</f>
        <v>5323419.8616396384</v>
      </c>
      <c r="AJ279" s="223">
        <f>AI279/Z279</f>
        <v>2072.9828121649684</v>
      </c>
    </row>
    <row r="280" spans="1:36">
      <c r="A280" s="215">
        <v>890</v>
      </c>
      <c r="B280" s="216" t="s">
        <v>311</v>
      </c>
      <c r="C280" s="221">
        <v>1180</v>
      </c>
      <c r="D280" s="249">
        <f>F280-E280</f>
        <v>1916427.8464367227</v>
      </c>
      <c r="E280" s="250">
        <v>340970.45249642571</v>
      </c>
      <c r="F280" s="221">
        <v>2257398.2989331484</v>
      </c>
      <c r="G280" s="221">
        <v>425286.8428775295</v>
      </c>
      <c r="H280" s="88">
        <f>SUM(F280:G280)</f>
        <v>2682685.1418106779</v>
      </c>
      <c r="I280" s="221">
        <v>237723.01733606966</v>
      </c>
      <c r="J280" s="219">
        <f>H280+I280</f>
        <v>2920408.1591467476</v>
      </c>
      <c r="K280" s="222">
        <v>386304</v>
      </c>
      <c r="L280" s="248">
        <f>J280+K280</f>
        <v>3306712.1591467476</v>
      </c>
      <c r="M280" s="219">
        <v>33098.729999999996</v>
      </c>
      <c r="N280" s="219">
        <f>SUM(L280:M280)</f>
        <v>3339810.8891467475</v>
      </c>
      <c r="O280" s="248">
        <f>L280/C280</f>
        <v>2802.2984399548709</v>
      </c>
      <c r="P280" s="219">
        <f>N280/C280</f>
        <v>2830.3482111413114</v>
      </c>
      <c r="Q280" s="251">
        <v>19</v>
      </c>
      <c r="R280" s="251">
        <v>19</v>
      </c>
      <c r="S280" s="152"/>
      <c r="T280" s="270">
        <f>L280-AI280</f>
        <v>-443136.41056326823</v>
      </c>
      <c r="U280" s="271">
        <f>T280/AI280</f>
        <v>-0.11817448153580691</v>
      </c>
      <c r="V280" s="272">
        <f>O280-AJ280</f>
        <v>-386.34830299582291</v>
      </c>
      <c r="W280" s="198"/>
      <c r="X280" s="215">
        <v>890</v>
      </c>
      <c r="Y280" s="216" t="s">
        <v>311</v>
      </c>
      <c r="Z280" s="217">
        <v>1176</v>
      </c>
      <c r="AA280" s="250">
        <f>AC280-AB280</f>
        <v>1869242.1057450892</v>
      </c>
      <c r="AB280" s="250">
        <v>696518.82486922375</v>
      </c>
      <c r="AC280" s="88">
        <v>2565760.9306143131</v>
      </c>
      <c r="AD280" s="221">
        <v>493192</v>
      </c>
      <c r="AE280" s="227">
        <f>SUM(AC280:AD280)</f>
        <v>3058952.9306143131</v>
      </c>
      <c r="AF280" s="217">
        <v>234551.63909570267</v>
      </c>
      <c r="AG280" s="219">
        <f>SUM(AE280:AF280)</f>
        <v>3293504.5697100158</v>
      </c>
      <c r="AH280" s="222">
        <v>456344</v>
      </c>
      <c r="AI280" s="248">
        <f>SUM(AG280:AH280)</f>
        <v>3749848.5697100158</v>
      </c>
      <c r="AJ280" s="223">
        <f>AI280/Z280</f>
        <v>3188.6467429506938</v>
      </c>
    </row>
    <row r="281" spans="1:36">
      <c r="A281" s="215">
        <v>892</v>
      </c>
      <c r="B281" s="216" t="s">
        <v>312</v>
      </c>
      <c r="C281" s="221">
        <v>3592</v>
      </c>
      <c r="D281" s="249">
        <f>F281-E281</f>
        <v>3916717.3938200017</v>
      </c>
      <c r="E281" s="250">
        <v>456418.23091513012</v>
      </c>
      <c r="F281" s="221">
        <v>4373135.6247351319</v>
      </c>
      <c r="G281" s="221">
        <v>2094213.03494639</v>
      </c>
      <c r="H281" s="88">
        <f>SUM(F281:G281)</f>
        <v>6467348.6596815214</v>
      </c>
      <c r="I281" s="221">
        <v>579322.10097779008</v>
      </c>
      <c r="J281" s="219">
        <f>H281+I281</f>
        <v>7046670.760659311</v>
      </c>
      <c r="K281" s="222">
        <v>-538534</v>
      </c>
      <c r="L281" s="248">
        <f>J281+K281</f>
        <v>6508136.760659311</v>
      </c>
      <c r="M281" s="219">
        <v>-7124.107600000003</v>
      </c>
      <c r="N281" s="219">
        <f>SUM(L281:M281)</f>
        <v>6501012.6530593112</v>
      </c>
      <c r="O281" s="248">
        <f>L281/C281</f>
        <v>1811.842082588895</v>
      </c>
      <c r="P281" s="219">
        <f>N281/C281</f>
        <v>1809.85875641963</v>
      </c>
      <c r="Q281" s="251">
        <v>13</v>
      </c>
      <c r="R281" s="251">
        <v>13</v>
      </c>
      <c r="S281" s="152"/>
      <c r="T281" s="270">
        <f>L281-AI281</f>
        <v>59544.191301956773</v>
      </c>
      <c r="U281" s="271">
        <f>T281/AI281</f>
        <v>9.2336724116981635E-3</v>
      </c>
      <c r="V281" s="272">
        <f>O281-AJ281</f>
        <v>37.325690360674344</v>
      </c>
      <c r="W281" s="198"/>
      <c r="X281" s="215">
        <v>892</v>
      </c>
      <c r="Y281" s="216" t="s">
        <v>312</v>
      </c>
      <c r="Z281" s="217">
        <v>3634</v>
      </c>
      <c r="AA281" s="250">
        <f>AC281-AB281</f>
        <v>3895737.3568724417</v>
      </c>
      <c r="AB281" s="250">
        <v>508009.95941710693</v>
      </c>
      <c r="AC281" s="88">
        <v>4403747.3162895488</v>
      </c>
      <c r="AD281" s="221">
        <v>2042123</v>
      </c>
      <c r="AE281" s="227">
        <f>SUM(AC281:AD281)</f>
        <v>6445870.3162895488</v>
      </c>
      <c r="AF281" s="217">
        <v>596788.2530678059</v>
      </c>
      <c r="AG281" s="219">
        <f>SUM(AE281:AF281)</f>
        <v>7042658.5693573542</v>
      </c>
      <c r="AH281" s="222">
        <v>-594066</v>
      </c>
      <c r="AI281" s="248">
        <f>SUM(AG281:AH281)</f>
        <v>6448592.5693573542</v>
      </c>
      <c r="AJ281" s="223">
        <f>AI281/Z281</f>
        <v>1774.5163922282206</v>
      </c>
    </row>
    <row r="282" spans="1:36">
      <c r="A282" s="215">
        <v>893</v>
      </c>
      <c r="B282" s="216" t="s">
        <v>313</v>
      </c>
      <c r="C282" s="221">
        <v>7434</v>
      </c>
      <c r="D282" s="249">
        <f>F282-E282</f>
        <v>6435234.1044991724</v>
      </c>
      <c r="E282" s="250">
        <v>-917364.71126171225</v>
      </c>
      <c r="F282" s="221">
        <v>5517869.3932374604</v>
      </c>
      <c r="G282" s="221">
        <v>2395571.8398203081</v>
      </c>
      <c r="H282" s="88">
        <f>SUM(F282:G282)</f>
        <v>7913441.233057769</v>
      </c>
      <c r="I282" s="221">
        <v>1516510.5745014292</v>
      </c>
      <c r="J282" s="219">
        <f>H282+I282</f>
        <v>9429951.8075591978</v>
      </c>
      <c r="K282" s="222">
        <v>85778</v>
      </c>
      <c r="L282" s="248">
        <f>J282+K282</f>
        <v>9515729.8075591978</v>
      </c>
      <c r="M282" s="219">
        <v>78.80649999997695</v>
      </c>
      <c r="N282" s="219">
        <f>SUM(L282:M282)</f>
        <v>9515808.6140591986</v>
      </c>
      <c r="O282" s="248">
        <f>L282/C282</f>
        <v>1280.0282227009952</v>
      </c>
      <c r="P282" s="219">
        <f>N282/C282</f>
        <v>1280.0388235215494</v>
      </c>
      <c r="Q282" s="251">
        <v>15</v>
      </c>
      <c r="R282" s="251">
        <v>15</v>
      </c>
      <c r="S282" s="152"/>
      <c r="T282" s="270">
        <f>L282-AI282</f>
        <v>430440.81540929712</v>
      </c>
      <c r="U282" s="271">
        <f>T282/AI282</f>
        <v>4.7377779152783954E-2</v>
      </c>
      <c r="V282" s="272">
        <f>O282-AJ282</f>
        <v>68.171614437703056</v>
      </c>
      <c r="W282" s="198"/>
      <c r="X282" s="215">
        <v>893</v>
      </c>
      <c r="Y282" s="216" t="s">
        <v>313</v>
      </c>
      <c r="Z282" s="217">
        <v>7497</v>
      </c>
      <c r="AA282" s="250">
        <f>AC282-AB282</f>
        <v>6525041.9660955016</v>
      </c>
      <c r="AB282" s="250">
        <v>-827929.35958173743</v>
      </c>
      <c r="AC282" s="88">
        <v>5697112.6065137638</v>
      </c>
      <c r="AD282" s="221">
        <v>2204497</v>
      </c>
      <c r="AE282" s="227">
        <f>SUM(AC282:AD282)</f>
        <v>7901609.6065137638</v>
      </c>
      <c r="AF282" s="217">
        <v>1521040.3856361366</v>
      </c>
      <c r="AG282" s="219">
        <f>SUM(AE282:AF282)</f>
        <v>9422649.9921499006</v>
      </c>
      <c r="AH282" s="222">
        <v>-337361</v>
      </c>
      <c r="AI282" s="248">
        <f>SUM(AG282:AH282)</f>
        <v>9085288.9921499006</v>
      </c>
      <c r="AJ282" s="223">
        <f>AI282/Z282</f>
        <v>1211.8566082632922</v>
      </c>
    </row>
    <row r="283" spans="1:36">
      <c r="A283" s="215">
        <v>895</v>
      </c>
      <c r="B283" s="216" t="s">
        <v>314</v>
      </c>
      <c r="C283" s="221">
        <v>15092</v>
      </c>
      <c r="D283" s="249">
        <f>F283-E283</f>
        <v>1828579.4979624329</v>
      </c>
      <c r="E283" s="250">
        <v>979123.17156628368</v>
      </c>
      <c r="F283" s="221">
        <v>2807702.6695287167</v>
      </c>
      <c r="G283" s="221">
        <v>1794596.7273950984</v>
      </c>
      <c r="H283" s="88">
        <f>SUM(F283:G283)</f>
        <v>4602299.3969238149</v>
      </c>
      <c r="I283" s="221">
        <v>2603416.4578149375</v>
      </c>
      <c r="J283" s="219">
        <f>H283+I283</f>
        <v>7205715.8547387524</v>
      </c>
      <c r="K283" s="222">
        <v>-1214631</v>
      </c>
      <c r="L283" s="248">
        <f>J283+K283</f>
        <v>5991084.8547387524</v>
      </c>
      <c r="M283" s="219">
        <v>265499.09850000002</v>
      </c>
      <c r="N283" s="219">
        <f>SUM(L283:M283)</f>
        <v>6256583.9532387527</v>
      </c>
      <c r="O283" s="248">
        <f>L283/C283</f>
        <v>396.97090211627034</v>
      </c>
      <c r="P283" s="219">
        <f>N283/C283</f>
        <v>414.56294415841194</v>
      </c>
      <c r="Q283" s="251">
        <v>2</v>
      </c>
      <c r="R283" s="251">
        <v>2</v>
      </c>
      <c r="S283" s="152"/>
      <c r="T283" s="270">
        <f>L283-AI283</f>
        <v>-1312441.54127065</v>
      </c>
      <c r="U283" s="271">
        <f>T283/AI283</f>
        <v>-0.179699705335187</v>
      </c>
      <c r="V283" s="272">
        <f>O283-AJ283</f>
        <v>-75.3518293077355</v>
      </c>
      <c r="W283" s="198"/>
      <c r="X283" s="215">
        <v>895</v>
      </c>
      <c r="Y283" s="216" t="s">
        <v>314</v>
      </c>
      <c r="Z283" s="217">
        <v>15463</v>
      </c>
      <c r="AA283" s="250">
        <f>AC283-AB283</f>
        <v>1969814.1907983562</v>
      </c>
      <c r="AB283" s="250">
        <v>2793678.4899772899</v>
      </c>
      <c r="AC283" s="88">
        <v>4763492.6807756461</v>
      </c>
      <c r="AD283" s="221">
        <v>1470319</v>
      </c>
      <c r="AE283" s="227">
        <f>SUM(AC283:AD283)</f>
        <v>6233811.6807756461</v>
      </c>
      <c r="AF283" s="217">
        <v>2613083.7152337567</v>
      </c>
      <c r="AG283" s="219">
        <f>SUM(AE283:AF283)</f>
        <v>8846895.3960094023</v>
      </c>
      <c r="AH283" s="222">
        <v>-1543369</v>
      </c>
      <c r="AI283" s="248">
        <f>SUM(AG283:AH283)</f>
        <v>7303526.3960094023</v>
      </c>
      <c r="AJ283" s="223">
        <f>AI283/Z283</f>
        <v>472.32273142400584</v>
      </c>
    </row>
    <row r="284" spans="1:36">
      <c r="A284" s="215">
        <v>905</v>
      </c>
      <c r="B284" s="216" t="s">
        <v>315</v>
      </c>
      <c r="C284" s="221">
        <v>67988</v>
      </c>
      <c r="D284" s="249">
        <f>F284-E284</f>
        <v>22135191.778823942</v>
      </c>
      <c r="E284" s="250">
        <v>-25011700.753101993</v>
      </c>
      <c r="F284" s="221">
        <v>-2876508.9742780514</v>
      </c>
      <c r="G284" s="221">
        <v>3179511.19281467</v>
      </c>
      <c r="H284" s="88">
        <f>SUM(F284:G284)</f>
        <v>303002.21853661863</v>
      </c>
      <c r="I284" s="221">
        <v>10587144.681542942</v>
      </c>
      <c r="J284" s="219">
        <f>H284+I284</f>
        <v>10890146.900079561</v>
      </c>
      <c r="K284" s="222">
        <v>31590920</v>
      </c>
      <c r="L284" s="248">
        <f>J284+K284</f>
        <v>42481066.900079563</v>
      </c>
      <c r="M284" s="219">
        <v>-5766993.4725400005</v>
      </c>
      <c r="N284" s="219">
        <f>SUM(L284:M284)</f>
        <v>36714073.427539565</v>
      </c>
      <c r="O284" s="248">
        <f>L284/C284</f>
        <v>624.83183650172919</v>
      </c>
      <c r="P284" s="219">
        <f>N284/C284</f>
        <v>540.00814007677184</v>
      </c>
      <c r="Q284" s="251">
        <v>15</v>
      </c>
      <c r="R284" s="251">
        <v>15</v>
      </c>
      <c r="S284" s="152"/>
      <c r="T284" s="270">
        <f>L284-AI284</f>
        <v>-6659014.581021443</v>
      </c>
      <c r="U284" s="271">
        <f>T284/AI284</f>
        <v>-0.13551085753861564</v>
      </c>
      <c r="V284" s="272">
        <f>O284-AJ284</f>
        <v>-101.93118177973213</v>
      </c>
      <c r="W284" s="198"/>
      <c r="X284" s="215">
        <v>905</v>
      </c>
      <c r="Y284" s="216" t="s">
        <v>315</v>
      </c>
      <c r="Z284" s="217">
        <v>67615</v>
      </c>
      <c r="AA284" s="250">
        <f>AC284-AB284</f>
        <v>21772421.89660909</v>
      </c>
      <c r="AB284" s="250">
        <v>-14155992.309101781</v>
      </c>
      <c r="AC284" s="88">
        <v>7616429.5875073113</v>
      </c>
      <c r="AD284" s="221">
        <v>2607194</v>
      </c>
      <c r="AE284" s="227">
        <f>SUM(AC284:AD284)</f>
        <v>10223623.587507311</v>
      </c>
      <c r="AF284" s="217">
        <v>10466596.893593699</v>
      </c>
      <c r="AG284" s="219">
        <f>SUM(AE284:AF284)</f>
        <v>20690220.48110101</v>
      </c>
      <c r="AH284" s="222">
        <v>28449861</v>
      </c>
      <c r="AI284" s="248">
        <f>SUM(AG284:AH284)</f>
        <v>49140081.481101006</v>
      </c>
      <c r="AJ284" s="223">
        <f>AI284/Z284</f>
        <v>726.76301828146131</v>
      </c>
    </row>
    <row r="285" spans="1:36">
      <c r="A285" s="215">
        <v>908</v>
      </c>
      <c r="B285" s="216" t="s">
        <v>316</v>
      </c>
      <c r="C285" s="221">
        <v>20703</v>
      </c>
      <c r="D285" s="249">
        <f>F285-E285</f>
        <v>4749687.5338940956</v>
      </c>
      <c r="E285" s="250">
        <v>-4484348.6717093866</v>
      </c>
      <c r="F285" s="221">
        <v>265338.86218470894</v>
      </c>
      <c r="G285" s="221">
        <v>4281392.3095552186</v>
      </c>
      <c r="H285" s="88">
        <f>SUM(F285:G285)</f>
        <v>4546731.1717399275</v>
      </c>
      <c r="I285" s="221">
        <v>2863396.2832361627</v>
      </c>
      <c r="J285" s="219">
        <f>H285+I285</f>
        <v>7410127.4549760902</v>
      </c>
      <c r="K285" s="222">
        <v>829851</v>
      </c>
      <c r="L285" s="248">
        <f>J285+K285</f>
        <v>8239978.4549760902</v>
      </c>
      <c r="M285" s="219">
        <v>-124435.46349999984</v>
      </c>
      <c r="N285" s="219">
        <f>SUM(L285:M285)</f>
        <v>8115542.9914760906</v>
      </c>
      <c r="O285" s="248">
        <f>L285/C285</f>
        <v>398.00890957716706</v>
      </c>
      <c r="P285" s="219">
        <f>N285/C285</f>
        <v>391.99840561638848</v>
      </c>
      <c r="Q285" s="251">
        <v>6</v>
      </c>
      <c r="R285" s="251">
        <v>6</v>
      </c>
      <c r="S285" s="152"/>
      <c r="T285" s="270">
        <f>L285-AI285</f>
        <v>-4442175.7221178254</v>
      </c>
      <c r="U285" s="271">
        <f>T285/AI285</f>
        <v>-0.35026980906296939</v>
      </c>
      <c r="V285" s="272">
        <f>O285-AJ285</f>
        <v>-214.80356575957683</v>
      </c>
      <c r="W285" s="198"/>
      <c r="X285" s="215">
        <v>908</v>
      </c>
      <c r="Y285" s="216" t="s">
        <v>316</v>
      </c>
      <c r="Z285" s="217">
        <v>20695</v>
      </c>
      <c r="AA285" s="250">
        <f>AC285-AB285</f>
        <v>4385085.5892095407</v>
      </c>
      <c r="AB285" s="250">
        <v>65177.027583061339</v>
      </c>
      <c r="AC285" s="88">
        <v>4450262.6167926025</v>
      </c>
      <c r="AD285" s="221">
        <v>4395559</v>
      </c>
      <c r="AE285" s="227">
        <f>SUM(AC285:AD285)</f>
        <v>8845821.6167926025</v>
      </c>
      <c r="AF285" s="217">
        <v>2924192.5603013136</v>
      </c>
      <c r="AG285" s="219">
        <f>SUM(AE285:AF285)</f>
        <v>11770014.177093916</v>
      </c>
      <c r="AH285" s="222">
        <v>912140</v>
      </c>
      <c r="AI285" s="248">
        <f>SUM(AG285:AH285)</f>
        <v>12682154.177093916</v>
      </c>
      <c r="AJ285" s="223">
        <f>AI285/Z285</f>
        <v>612.81247533674389</v>
      </c>
    </row>
    <row r="286" spans="1:36">
      <c r="A286" s="215">
        <v>915</v>
      </c>
      <c r="B286" s="216" t="s">
        <v>317</v>
      </c>
      <c r="C286" s="221">
        <v>19759</v>
      </c>
      <c r="D286" s="249">
        <f>F286-E286</f>
        <v>-1866751.5647480574</v>
      </c>
      <c r="E286" s="250">
        <v>-1378217.3353834383</v>
      </c>
      <c r="F286" s="221">
        <v>-3244968.9001314957</v>
      </c>
      <c r="G286" s="221">
        <v>6074696.8803582322</v>
      </c>
      <c r="H286" s="88">
        <f>SUM(F286:G286)</f>
        <v>2829727.9802267365</v>
      </c>
      <c r="I286" s="221">
        <v>3310473.3823810727</v>
      </c>
      <c r="J286" s="219">
        <f>H286+I286</f>
        <v>6140201.3626078088</v>
      </c>
      <c r="K286" s="222">
        <v>-2419926</v>
      </c>
      <c r="L286" s="248">
        <f>J286+K286</f>
        <v>3720275.3626078088</v>
      </c>
      <c r="M286" s="219">
        <v>188284.48980000004</v>
      </c>
      <c r="N286" s="219">
        <f>SUM(L286:M286)</f>
        <v>3908559.8524078089</v>
      </c>
      <c r="O286" s="248">
        <f>L286/C286</f>
        <v>188.28257313668752</v>
      </c>
      <c r="P286" s="219">
        <f>N286/C286</f>
        <v>197.81162267360742</v>
      </c>
      <c r="Q286" s="251">
        <v>11</v>
      </c>
      <c r="R286" s="251">
        <v>11</v>
      </c>
      <c r="S286" s="152"/>
      <c r="T286" s="270">
        <f>L286-AI286</f>
        <v>-3775429.1486298535</v>
      </c>
      <c r="U286" s="271">
        <f>T286/AI286</f>
        <v>-0.50367902616354188</v>
      </c>
      <c r="V286" s="272">
        <f>O286-AJ286</f>
        <v>-187.00929644913646</v>
      </c>
      <c r="W286" s="198"/>
      <c r="X286" s="215">
        <v>915</v>
      </c>
      <c r="Y286" s="216" t="s">
        <v>317</v>
      </c>
      <c r="Z286" s="217">
        <v>19973</v>
      </c>
      <c r="AA286" s="250">
        <f>AC286-AB286</f>
        <v>-1739820.7369767444</v>
      </c>
      <c r="AB286" s="250">
        <v>1807046.9287185483</v>
      </c>
      <c r="AC286" s="88">
        <v>67226.191741803894</v>
      </c>
      <c r="AD286" s="221">
        <v>6452902</v>
      </c>
      <c r="AE286" s="227">
        <f>SUM(AC286:AD286)</f>
        <v>6520128.1917418037</v>
      </c>
      <c r="AF286" s="217">
        <v>3323029.3194958591</v>
      </c>
      <c r="AG286" s="219">
        <f>SUM(AE286:AF286)</f>
        <v>9843157.5112376623</v>
      </c>
      <c r="AH286" s="222">
        <v>-2347453</v>
      </c>
      <c r="AI286" s="248">
        <f>SUM(AG286:AH286)</f>
        <v>7495704.5112376623</v>
      </c>
      <c r="AJ286" s="223">
        <f>AI286/Z286</f>
        <v>375.29186958582397</v>
      </c>
    </row>
    <row r="287" spans="1:36">
      <c r="A287" s="215">
        <v>918</v>
      </c>
      <c r="B287" s="216" t="s">
        <v>318</v>
      </c>
      <c r="C287" s="221">
        <v>2228</v>
      </c>
      <c r="D287" s="249">
        <f>F287-E287</f>
        <v>349817.91122259182</v>
      </c>
      <c r="E287" s="250">
        <v>-141227.33791648579</v>
      </c>
      <c r="F287" s="221">
        <v>208590.57330610603</v>
      </c>
      <c r="G287" s="221">
        <v>924420.81660341076</v>
      </c>
      <c r="H287" s="88">
        <f>SUM(F287:G287)</f>
        <v>1133011.3899095168</v>
      </c>
      <c r="I287" s="221">
        <v>510136.77889194078</v>
      </c>
      <c r="J287" s="219">
        <f>H287+I287</f>
        <v>1643148.1688014576</v>
      </c>
      <c r="K287" s="222">
        <v>-451347</v>
      </c>
      <c r="L287" s="248">
        <f>J287+K287</f>
        <v>1191801.1688014576</v>
      </c>
      <c r="M287" s="219">
        <v>15099.325399999994</v>
      </c>
      <c r="N287" s="219">
        <f>SUM(L287:M287)</f>
        <v>1206900.4942014576</v>
      </c>
      <c r="O287" s="248">
        <f>L287/C287</f>
        <v>534.91973465056446</v>
      </c>
      <c r="P287" s="219">
        <f>N287/C287</f>
        <v>541.69681068288048</v>
      </c>
      <c r="Q287" s="251">
        <v>2</v>
      </c>
      <c r="R287" s="251">
        <v>2</v>
      </c>
      <c r="S287" s="152"/>
      <c r="T287" s="270">
        <f>L287-AI287</f>
        <v>169595.18954965146</v>
      </c>
      <c r="U287" s="271">
        <f>T287/AI287</f>
        <v>0.16591097390545986</v>
      </c>
      <c r="V287" s="272">
        <f>O287-AJ287</f>
        <v>84.807018115202879</v>
      </c>
      <c r="W287" s="198"/>
      <c r="X287" s="215">
        <v>918</v>
      </c>
      <c r="Y287" s="216" t="s">
        <v>318</v>
      </c>
      <c r="Z287" s="217">
        <v>2271</v>
      </c>
      <c r="AA287" s="250">
        <f>AC287-AB287</f>
        <v>405985.61418573151</v>
      </c>
      <c r="AB287" s="250">
        <v>-80380.261705417579</v>
      </c>
      <c r="AC287" s="88">
        <v>325605.35248031392</v>
      </c>
      <c r="AD287" s="221">
        <v>738026</v>
      </c>
      <c r="AE287" s="227">
        <f>SUM(AC287:AD287)</f>
        <v>1063631.352480314</v>
      </c>
      <c r="AF287" s="217">
        <v>520627.6267714923</v>
      </c>
      <c r="AG287" s="219">
        <f>SUM(AE287:AF287)</f>
        <v>1584258.9792518062</v>
      </c>
      <c r="AH287" s="222">
        <v>-562053</v>
      </c>
      <c r="AI287" s="248">
        <f>SUM(AG287:AH287)</f>
        <v>1022205.9792518062</v>
      </c>
      <c r="AJ287" s="223">
        <f>AI287/Z287</f>
        <v>450.11271653536159</v>
      </c>
    </row>
    <row r="288" spans="1:36">
      <c r="A288" s="215">
        <v>921</v>
      </c>
      <c r="B288" s="216" t="s">
        <v>319</v>
      </c>
      <c r="C288" s="221">
        <v>1894</v>
      </c>
      <c r="D288" s="249">
        <f>F288-E288</f>
        <v>154625.89503135975</v>
      </c>
      <c r="E288" s="250">
        <v>666627.71822231438</v>
      </c>
      <c r="F288" s="221">
        <v>821253.61325367412</v>
      </c>
      <c r="G288" s="221">
        <v>1060693.5749849083</v>
      </c>
      <c r="H288" s="88">
        <f>SUM(F288:G288)</f>
        <v>1881947.1882385826</v>
      </c>
      <c r="I288" s="221">
        <v>489829.10183069477</v>
      </c>
      <c r="J288" s="219">
        <f>H288+I288</f>
        <v>2371776.2900692774</v>
      </c>
      <c r="K288" s="222">
        <v>312797</v>
      </c>
      <c r="L288" s="248">
        <f>J288+K288</f>
        <v>2684573.2900692774</v>
      </c>
      <c r="M288" s="219">
        <v>213691.70540000001</v>
      </c>
      <c r="N288" s="219">
        <f>SUM(L288:M288)</f>
        <v>2898264.9954692773</v>
      </c>
      <c r="O288" s="248">
        <f>L288/C288</f>
        <v>1417.4093400576967</v>
      </c>
      <c r="P288" s="219">
        <f>N288/C288</f>
        <v>1530.2349500893756</v>
      </c>
      <c r="Q288" s="251">
        <v>11</v>
      </c>
      <c r="R288" s="251">
        <v>11</v>
      </c>
      <c r="S288" s="152"/>
      <c r="T288" s="270">
        <f>L288-AI288</f>
        <v>-89690.774031475652</v>
      </c>
      <c r="U288" s="271">
        <f>T288/AI288</f>
        <v>-3.2329573522608387E-2</v>
      </c>
      <c r="V288" s="272">
        <f>O288-AJ288</f>
        <v>-11.88693201894057</v>
      </c>
      <c r="W288" s="200"/>
      <c r="X288" s="215">
        <v>921</v>
      </c>
      <c r="Y288" s="216" t="s">
        <v>319</v>
      </c>
      <c r="Z288" s="217">
        <v>1941</v>
      </c>
      <c r="AA288" s="250">
        <f>AC288-AB288</f>
        <v>207066.39412760956</v>
      </c>
      <c r="AB288" s="250">
        <v>864875.53386762401</v>
      </c>
      <c r="AC288" s="88">
        <v>1071941.9279952336</v>
      </c>
      <c r="AD288" s="221">
        <v>964813</v>
      </c>
      <c r="AE288" s="227">
        <f>SUM(AC288:AD288)</f>
        <v>2036754.9279952336</v>
      </c>
      <c r="AF288" s="217">
        <v>489090.13610551949</v>
      </c>
      <c r="AG288" s="219">
        <f>SUM(AE288:AF288)</f>
        <v>2525845.0641007531</v>
      </c>
      <c r="AH288" s="222">
        <v>248419</v>
      </c>
      <c r="AI288" s="248">
        <f>SUM(AG288:AH288)</f>
        <v>2774264.0641007531</v>
      </c>
      <c r="AJ288" s="223">
        <f>AI288/Z288</f>
        <v>1429.2962720766373</v>
      </c>
    </row>
    <row r="289" spans="1:36">
      <c r="A289" s="215">
        <v>922</v>
      </c>
      <c r="B289" s="216" t="s">
        <v>320</v>
      </c>
      <c r="C289" s="221">
        <v>4501</v>
      </c>
      <c r="D289" s="249">
        <f>F289-E289</f>
        <v>2688300.910775221</v>
      </c>
      <c r="E289" s="250">
        <v>-542930.43320992286</v>
      </c>
      <c r="F289" s="221">
        <v>2145370.4775652983</v>
      </c>
      <c r="G289" s="221">
        <v>1252799.1173364331</v>
      </c>
      <c r="H289" s="88">
        <f>SUM(F289:G289)</f>
        <v>3398169.5949017312</v>
      </c>
      <c r="I289" s="221">
        <v>697335.80695750774</v>
      </c>
      <c r="J289" s="219">
        <f>H289+I289</f>
        <v>4095505.4018592387</v>
      </c>
      <c r="K289" s="222">
        <v>-1124614</v>
      </c>
      <c r="L289" s="248">
        <f>J289+K289</f>
        <v>2970891.4018592387</v>
      </c>
      <c r="M289" s="219">
        <v>-89224.719300000026</v>
      </c>
      <c r="N289" s="219">
        <f>SUM(L289:M289)</f>
        <v>2881666.6825592387</v>
      </c>
      <c r="O289" s="248">
        <f>L289/C289</f>
        <v>660.05141121067288</v>
      </c>
      <c r="P289" s="219">
        <f>N289/C289</f>
        <v>640.22810099072183</v>
      </c>
      <c r="Q289" s="251">
        <v>6</v>
      </c>
      <c r="R289" s="251">
        <v>6</v>
      </c>
      <c r="S289" s="152"/>
      <c r="T289" s="270">
        <f>L289-AI289</f>
        <v>3536.4543381151743</v>
      </c>
      <c r="U289" s="271">
        <f>T289/AI289</f>
        <v>1.1917867598109442E-3</v>
      </c>
      <c r="V289" s="272">
        <f>O289-AJ289</f>
        <v>-7.670224145115526</v>
      </c>
      <c r="W289" s="198"/>
      <c r="X289" s="215">
        <v>922</v>
      </c>
      <c r="Y289" s="216" t="s">
        <v>320</v>
      </c>
      <c r="Z289" s="217">
        <v>4444</v>
      </c>
      <c r="AA289" s="250">
        <f>AC289-AB289</f>
        <v>2589407.1440280266</v>
      </c>
      <c r="AB289" s="250">
        <v>-654070.2289735236</v>
      </c>
      <c r="AC289" s="88">
        <v>1935336.9150545031</v>
      </c>
      <c r="AD289" s="221">
        <v>1367818</v>
      </c>
      <c r="AE289" s="227">
        <f>SUM(AC289:AD289)</f>
        <v>3303154.9150545029</v>
      </c>
      <c r="AF289" s="217">
        <v>723605.03246662067</v>
      </c>
      <c r="AG289" s="219">
        <f>SUM(AE289:AF289)</f>
        <v>4026759.9475211236</v>
      </c>
      <c r="AH289" s="222">
        <v>-1059405</v>
      </c>
      <c r="AI289" s="248">
        <f>SUM(AG289:AH289)</f>
        <v>2967354.9475211236</v>
      </c>
      <c r="AJ289" s="223">
        <f>AI289/Z289</f>
        <v>667.72163535578841</v>
      </c>
    </row>
    <row r="290" spans="1:36">
      <c r="A290" s="215">
        <v>924</v>
      </c>
      <c r="B290" s="216" t="s">
        <v>321</v>
      </c>
      <c r="C290" s="221">
        <v>2946</v>
      </c>
      <c r="D290" s="249">
        <f>F290-E290</f>
        <v>981353.69935215102</v>
      </c>
      <c r="E290" s="250">
        <v>-127826.10406287717</v>
      </c>
      <c r="F290" s="221">
        <v>853527.59528927389</v>
      </c>
      <c r="G290" s="221">
        <v>1638184.7060515159</v>
      </c>
      <c r="H290" s="88">
        <f>SUM(F290:G290)</f>
        <v>2491712.3013407895</v>
      </c>
      <c r="I290" s="221">
        <v>720400.04595424735</v>
      </c>
      <c r="J290" s="219">
        <f>H290+I290</f>
        <v>3212112.347295037</v>
      </c>
      <c r="K290" s="222">
        <v>261338</v>
      </c>
      <c r="L290" s="248">
        <f>J290+K290</f>
        <v>3473450.347295037</v>
      </c>
      <c r="M290" s="219">
        <v>17337.430000000008</v>
      </c>
      <c r="N290" s="219">
        <f>SUM(L290:M290)</f>
        <v>3490787.7772950372</v>
      </c>
      <c r="O290" s="248">
        <f>L290/C290</f>
        <v>1179.0394933112821</v>
      </c>
      <c r="P290" s="219">
        <f>N290/C290</f>
        <v>1184.9245679888111</v>
      </c>
      <c r="Q290" s="251">
        <v>16</v>
      </c>
      <c r="R290" s="251">
        <v>16</v>
      </c>
      <c r="S290" s="152"/>
      <c r="T290" s="270">
        <f>L290-AI290</f>
        <v>224482.38911362039</v>
      </c>
      <c r="U290" s="271">
        <f>T290/AI290</f>
        <v>6.9093445057941599E-2</v>
      </c>
      <c r="V290" s="272">
        <f>O290-AJ290</f>
        <v>97.492236925990255</v>
      </c>
      <c r="W290" s="198"/>
      <c r="X290" s="215">
        <v>924</v>
      </c>
      <c r="Y290" s="216" t="s">
        <v>321</v>
      </c>
      <c r="Z290" s="217">
        <v>3004</v>
      </c>
      <c r="AA290" s="250">
        <f>AC290-AB290</f>
        <v>1187116.333670387</v>
      </c>
      <c r="AB290" s="250">
        <v>-419131.37752108672</v>
      </c>
      <c r="AC290" s="88">
        <v>767984.95614930021</v>
      </c>
      <c r="AD290" s="221">
        <v>1620249</v>
      </c>
      <c r="AE290" s="227">
        <f>SUM(AC290:AD290)</f>
        <v>2388233.9561493001</v>
      </c>
      <c r="AF290" s="217">
        <v>723912.00203211652</v>
      </c>
      <c r="AG290" s="219">
        <f>SUM(AE290:AF290)</f>
        <v>3112145.9581814166</v>
      </c>
      <c r="AH290" s="222">
        <v>136822</v>
      </c>
      <c r="AI290" s="248">
        <f>SUM(AG290:AH290)</f>
        <v>3248967.9581814166</v>
      </c>
      <c r="AJ290" s="223">
        <f>AI290/Z290</f>
        <v>1081.5472563852918</v>
      </c>
    </row>
    <row r="291" spans="1:36">
      <c r="A291" s="215">
        <v>925</v>
      </c>
      <c r="B291" s="216" t="s">
        <v>322</v>
      </c>
      <c r="C291" s="221">
        <v>3427</v>
      </c>
      <c r="D291" s="249">
        <f>F291-E291</f>
        <v>1247454.3559173257</v>
      </c>
      <c r="E291" s="250">
        <v>1935804.9363604239</v>
      </c>
      <c r="F291" s="221">
        <v>3183259.2922777496</v>
      </c>
      <c r="G291" s="221">
        <v>-20416.79060073354</v>
      </c>
      <c r="H291" s="88">
        <f>SUM(F291:G291)</f>
        <v>3162842.5016770163</v>
      </c>
      <c r="I291" s="221">
        <v>820530.34692520485</v>
      </c>
      <c r="J291" s="219">
        <f>H291+I291</f>
        <v>3983372.8486022213</v>
      </c>
      <c r="K291" s="222">
        <v>-43112</v>
      </c>
      <c r="L291" s="248">
        <f>J291+K291</f>
        <v>3940260.8486022213</v>
      </c>
      <c r="M291" s="219">
        <v>61469.07</v>
      </c>
      <c r="N291" s="219">
        <f>SUM(L291:M291)</f>
        <v>4001729.9186022212</v>
      </c>
      <c r="O291" s="248">
        <f>L291/C291</f>
        <v>1149.7697252997436</v>
      </c>
      <c r="P291" s="219">
        <f>N291/C291</f>
        <v>1167.7064250371232</v>
      </c>
      <c r="Q291" s="251">
        <v>11</v>
      </c>
      <c r="R291" s="251">
        <v>11</v>
      </c>
      <c r="S291" s="152"/>
      <c r="T291" s="270">
        <f>L291-AI291</f>
        <v>-191533.06260093115</v>
      </c>
      <c r="U291" s="271">
        <f>T291/AI291</f>
        <v>-4.6355909011240572E-2</v>
      </c>
      <c r="V291" s="272">
        <f>O291-AJ291</f>
        <v>-34.125378196861675</v>
      </c>
      <c r="W291" s="198"/>
      <c r="X291" s="215">
        <v>925</v>
      </c>
      <c r="Y291" s="216" t="s">
        <v>322</v>
      </c>
      <c r="Z291" s="217">
        <v>3490</v>
      </c>
      <c r="AA291" s="250">
        <f>AC291-AB291</f>
        <v>1322270.9376441259</v>
      </c>
      <c r="AB291" s="250">
        <v>2078295.3105277307</v>
      </c>
      <c r="AC291" s="88">
        <v>3400566.2481718566</v>
      </c>
      <c r="AD291" s="221">
        <v>-135602</v>
      </c>
      <c r="AE291" s="227">
        <f>SUM(AC291:AD291)</f>
        <v>3264964.2481718566</v>
      </c>
      <c r="AF291" s="217">
        <v>817536.66303129576</v>
      </c>
      <c r="AG291" s="219">
        <f>SUM(AE291:AF291)</f>
        <v>4082500.9112031525</v>
      </c>
      <c r="AH291" s="222">
        <v>49293</v>
      </c>
      <c r="AI291" s="248">
        <f>SUM(AG291:AH291)</f>
        <v>4131793.9112031525</v>
      </c>
      <c r="AJ291" s="223">
        <f>AI291/Z291</f>
        <v>1183.8951034966053</v>
      </c>
    </row>
    <row r="292" spans="1:36">
      <c r="A292" s="215">
        <v>927</v>
      </c>
      <c r="B292" s="216" t="s">
        <v>323</v>
      </c>
      <c r="C292" s="221">
        <v>28913</v>
      </c>
      <c r="D292" s="249">
        <f>F292-E292</f>
        <v>13556905.991214884</v>
      </c>
      <c r="E292" s="250">
        <v>1018301.2191711742</v>
      </c>
      <c r="F292" s="221">
        <v>14575207.210386058</v>
      </c>
      <c r="G292" s="221">
        <v>2622340.0928733731</v>
      </c>
      <c r="H292" s="88">
        <f>SUM(F292:G292)</f>
        <v>17197547.303259432</v>
      </c>
      <c r="I292" s="221">
        <v>4028182.342729406</v>
      </c>
      <c r="J292" s="219">
        <f>H292+I292</f>
        <v>21225729.645988837</v>
      </c>
      <c r="K292" s="222">
        <v>-3155643</v>
      </c>
      <c r="L292" s="248">
        <f>J292+K292</f>
        <v>18070086.645988837</v>
      </c>
      <c r="M292" s="219">
        <v>-191542.3505099999</v>
      </c>
      <c r="N292" s="219">
        <f>SUM(L292:M292)</f>
        <v>17878544.295478836</v>
      </c>
      <c r="O292" s="248">
        <f>L292/C292</f>
        <v>624.98138020920817</v>
      </c>
      <c r="P292" s="219">
        <f>N292/C292</f>
        <v>618.35659722197056</v>
      </c>
      <c r="Q292" s="251">
        <v>1</v>
      </c>
      <c r="R292" s="252">
        <v>33</v>
      </c>
      <c r="S292" s="199"/>
      <c r="T292" s="270">
        <f>L292-AI292</f>
        <v>-2092463.8537565097</v>
      </c>
      <c r="U292" s="271">
        <f>T292/AI292</f>
        <v>-0.10377972041696498</v>
      </c>
      <c r="V292" s="272">
        <f>O292-AJ292</f>
        <v>-64.595913807185866</v>
      </c>
      <c r="W292" s="198"/>
      <c r="X292" s="215">
        <v>927</v>
      </c>
      <c r="Y292" s="216" t="s">
        <v>323</v>
      </c>
      <c r="Z292" s="217">
        <v>29239</v>
      </c>
      <c r="AA292" s="250">
        <f>AC292-AB292</f>
        <v>14692565.048590893</v>
      </c>
      <c r="AB292" s="250">
        <v>883285.1056101498</v>
      </c>
      <c r="AC292" s="88">
        <v>15575850.154201042</v>
      </c>
      <c r="AD292" s="221">
        <v>3695454</v>
      </c>
      <c r="AE292" s="227">
        <f>SUM(AC292:AD292)</f>
        <v>19271304.154201042</v>
      </c>
      <c r="AF292" s="217">
        <v>4188001.3455443038</v>
      </c>
      <c r="AG292" s="219">
        <f>SUM(AE292:AF292)</f>
        <v>23459305.499745347</v>
      </c>
      <c r="AH292" s="222">
        <v>-3296755</v>
      </c>
      <c r="AI292" s="248">
        <f>SUM(AG292:AH292)</f>
        <v>20162550.499745347</v>
      </c>
      <c r="AJ292" s="223">
        <f>AI292/Z292</f>
        <v>689.57729401639403</v>
      </c>
    </row>
    <row r="293" spans="1:36">
      <c r="A293" s="215">
        <v>931</v>
      </c>
      <c r="B293" s="216" t="s">
        <v>324</v>
      </c>
      <c r="C293" s="221">
        <v>5951</v>
      </c>
      <c r="D293" s="249">
        <f>F293-E293</f>
        <v>666403.13483692938</v>
      </c>
      <c r="E293" s="250">
        <v>3684111.4603003818</v>
      </c>
      <c r="F293" s="221">
        <v>4350514.5951373111</v>
      </c>
      <c r="G293" s="221">
        <v>2372291.80699465</v>
      </c>
      <c r="H293" s="88">
        <f>SUM(F293:G293)</f>
        <v>6722806.4021319617</v>
      </c>
      <c r="I293" s="221">
        <v>1309714.2925791396</v>
      </c>
      <c r="J293" s="219">
        <f>H293+I293</f>
        <v>8032520.6947111012</v>
      </c>
      <c r="K293" s="222">
        <v>-3395</v>
      </c>
      <c r="L293" s="248">
        <f>J293+K293</f>
        <v>8029125.6947111012</v>
      </c>
      <c r="M293" s="219">
        <v>-98350.512000000017</v>
      </c>
      <c r="N293" s="219">
        <f>SUM(L293:M293)</f>
        <v>7930775.1827111011</v>
      </c>
      <c r="O293" s="248">
        <f>L293/C293</f>
        <v>1349.2061325342129</v>
      </c>
      <c r="P293" s="219">
        <f>N293/C293</f>
        <v>1332.679412319123</v>
      </c>
      <c r="Q293" s="251">
        <v>13</v>
      </c>
      <c r="R293" s="251">
        <v>13</v>
      </c>
      <c r="S293" s="152"/>
      <c r="T293" s="270">
        <f>L293-AI293</f>
        <v>-1716690.1589102494</v>
      </c>
      <c r="U293" s="271">
        <f>T293/AI293</f>
        <v>-0.17614637755261522</v>
      </c>
      <c r="V293" s="272">
        <f>O293-AJ293</f>
        <v>-256.36484829302776</v>
      </c>
      <c r="W293" s="198"/>
      <c r="X293" s="215">
        <v>931</v>
      </c>
      <c r="Y293" s="216" t="s">
        <v>324</v>
      </c>
      <c r="Z293" s="217">
        <v>6070</v>
      </c>
      <c r="AA293" s="250">
        <f>AC293-AB293</f>
        <v>810941.42586656474</v>
      </c>
      <c r="AB293" s="250">
        <v>5901186.4620530438</v>
      </c>
      <c r="AC293" s="88">
        <v>6712127.8879196085</v>
      </c>
      <c r="AD293" s="221">
        <v>1848308</v>
      </c>
      <c r="AE293" s="227">
        <f>SUM(AC293:AD293)</f>
        <v>8560435.8879196085</v>
      </c>
      <c r="AF293" s="217">
        <v>1313012.9657017426</v>
      </c>
      <c r="AG293" s="219">
        <f>SUM(AE293:AF293)</f>
        <v>9873448.8536213506</v>
      </c>
      <c r="AH293" s="222">
        <v>-127633</v>
      </c>
      <c r="AI293" s="248">
        <f>SUM(AG293:AH293)</f>
        <v>9745815.8536213506</v>
      </c>
      <c r="AJ293" s="223">
        <f>AI293/Z293</f>
        <v>1605.5709808272406</v>
      </c>
    </row>
    <row r="294" spans="1:36">
      <c r="A294" s="215">
        <v>934</v>
      </c>
      <c r="B294" s="216" t="s">
        <v>325</v>
      </c>
      <c r="C294" s="221">
        <v>2671</v>
      </c>
      <c r="D294" s="249">
        <f>F294-E294</f>
        <v>155628.06448805128</v>
      </c>
      <c r="E294" s="250">
        <v>263344.77820039907</v>
      </c>
      <c r="F294" s="221">
        <v>418972.84268845036</v>
      </c>
      <c r="G294" s="221">
        <v>1224823.7886438149</v>
      </c>
      <c r="H294" s="88">
        <f>SUM(F294:G294)</f>
        <v>1643796.6313322652</v>
      </c>
      <c r="I294" s="221">
        <v>561899.0903256645</v>
      </c>
      <c r="J294" s="219">
        <f>H294+I294</f>
        <v>2205695.7216579299</v>
      </c>
      <c r="K294" s="222">
        <v>-789518</v>
      </c>
      <c r="L294" s="248">
        <f>J294+K294</f>
        <v>1416177.7216579299</v>
      </c>
      <c r="M294" s="219">
        <v>-2542612.9160000002</v>
      </c>
      <c r="N294" s="219">
        <f>SUM(L294:M294)</f>
        <v>-1126435.1943420703</v>
      </c>
      <c r="O294" s="248">
        <f>L294/C294</f>
        <v>530.20506239533131</v>
      </c>
      <c r="P294" s="219">
        <f>N294/C294</f>
        <v>-421.7278900569338</v>
      </c>
      <c r="Q294" s="251">
        <v>14</v>
      </c>
      <c r="R294" s="251">
        <v>14</v>
      </c>
      <c r="S294" s="152"/>
      <c r="T294" s="270">
        <f>L294-AI294</f>
        <v>-370427.33596409112</v>
      </c>
      <c r="U294" s="271">
        <f>T294/AI294</f>
        <v>-0.20733588231141106</v>
      </c>
      <c r="V294" s="272">
        <f>O294-AJ294</f>
        <v>-118.05511816418289</v>
      </c>
      <c r="W294" s="198"/>
      <c r="X294" s="215">
        <v>934</v>
      </c>
      <c r="Y294" s="216" t="s">
        <v>325</v>
      </c>
      <c r="Z294" s="217">
        <v>2756</v>
      </c>
      <c r="AA294" s="250">
        <f>AC294-AB294</f>
        <v>367769.61734675238</v>
      </c>
      <c r="AB294" s="250">
        <v>378251.75007219886</v>
      </c>
      <c r="AC294" s="88">
        <v>746021.36741895124</v>
      </c>
      <c r="AD294" s="221">
        <v>1250089</v>
      </c>
      <c r="AE294" s="227">
        <f>SUM(AC294:AD294)</f>
        <v>1996110.3674189514</v>
      </c>
      <c r="AF294" s="217">
        <v>565563.69020306994</v>
      </c>
      <c r="AG294" s="219">
        <f>SUM(AE294:AF294)</f>
        <v>2561674.0576220211</v>
      </c>
      <c r="AH294" s="222">
        <v>-775069</v>
      </c>
      <c r="AI294" s="248">
        <f>SUM(AG294:AH294)</f>
        <v>1786605.0576220211</v>
      </c>
      <c r="AJ294" s="223">
        <f>AI294/Z294</f>
        <v>648.2601805595142</v>
      </c>
    </row>
    <row r="295" spans="1:36">
      <c r="A295" s="215">
        <v>935</v>
      </c>
      <c r="B295" s="216" t="s">
        <v>326</v>
      </c>
      <c r="C295" s="221">
        <v>2985</v>
      </c>
      <c r="D295" s="249">
        <f>F295-E295</f>
        <v>129610.77571490116</v>
      </c>
      <c r="E295" s="250">
        <v>3229.3335369173728</v>
      </c>
      <c r="F295" s="221">
        <v>132840.10925181853</v>
      </c>
      <c r="G295" s="221">
        <v>1085050.7477332584</v>
      </c>
      <c r="H295" s="88">
        <f>SUM(F295:G295)</f>
        <v>1217890.856985077</v>
      </c>
      <c r="I295" s="221">
        <v>622487.32514186262</v>
      </c>
      <c r="J295" s="219">
        <f>H295+I295</f>
        <v>1840378.1821269398</v>
      </c>
      <c r="K295" s="222">
        <v>135993</v>
      </c>
      <c r="L295" s="248">
        <f>J295+K295</f>
        <v>1976371.1821269398</v>
      </c>
      <c r="M295" s="219">
        <v>1333374.4574000002</v>
      </c>
      <c r="N295" s="219">
        <f>SUM(L295:M295)</f>
        <v>3309745.63952694</v>
      </c>
      <c r="O295" s="248">
        <f>L295/C295</f>
        <v>662.10089853498823</v>
      </c>
      <c r="P295" s="219">
        <f>N295/C295</f>
        <v>1108.7925090542512</v>
      </c>
      <c r="Q295" s="251">
        <v>8</v>
      </c>
      <c r="R295" s="251">
        <v>8</v>
      </c>
      <c r="S295" s="152"/>
      <c r="T295" s="270">
        <f>L295-AI295</f>
        <v>-251469.53498104773</v>
      </c>
      <c r="U295" s="271">
        <f>T295/AI295</f>
        <v>-0.11287590403118508</v>
      </c>
      <c r="V295" s="272">
        <f>O295-AJ295</f>
        <v>-70.741442618955034</v>
      </c>
      <c r="W295" s="198"/>
      <c r="X295" s="215">
        <v>935</v>
      </c>
      <c r="Y295" s="216" t="s">
        <v>326</v>
      </c>
      <c r="Z295" s="217">
        <v>3040</v>
      </c>
      <c r="AA295" s="250">
        <f>AC295-AB295</f>
        <v>287043.57761077094</v>
      </c>
      <c r="AB295" s="250">
        <v>423190.29163122666</v>
      </c>
      <c r="AC295" s="88">
        <v>710233.8692419976</v>
      </c>
      <c r="AD295" s="221">
        <v>896706</v>
      </c>
      <c r="AE295" s="227">
        <f>SUM(AC295:AD295)</f>
        <v>1606939.8692419976</v>
      </c>
      <c r="AF295" s="217">
        <v>632603.8478659899</v>
      </c>
      <c r="AG295" s="219">
        <f>SUM(AE295:AF295)</f>
        <v>2239543.7171079875</v>
      </c>
      <c r="AH295" s="222">
        <v>-11703</v>
      </c>
      <c r="AI295" s="248">
        <f>SUM(AG295:AH295)</f>
        <v>2227840.7171079875</v>
      </c>
      <c r="AJ295" s="223">
        <f>AI295/Z295</f>
        <v>732.84234115394327</v>
      </c>
    </row>
    <row r="296" spans="1:36">
      <c r="A296" s="215">
        <v>936</v>
      </c>
      <c r="B296" s="216" t="s">
        <v>327</v>
      </c>
      <c r="C296" s="221">
        <v>6395</v>
      </c>
      <c r="D296" s="249">
        <f>F296-E296</f>
        <v>858614.1225275374</v>
      </c>
      <c r="E296" s="250">
        <v>2556351.8609112725</v>
      </c>
      <c r="F296" s="221">
        <v>3414965.9834388099</v>
      </c>
      <c r="G296" s="221">
        <v>2007797.9339286697</v>
      </c>
      <c r="H296" s="88">
        <f>SUM(F296:G296)</f>
        <v>5422763.9173674798</v>
      </c>
      <c r="I296" s="221">
        <v>1416579.1150791266</v>
      </c>
      <c r="J296" s="219">
        <f>H296+I296</f>
        <v>6839343.0324466061</v>
      </c>
      <c r="K296" s="222">
        <v>483134</v>
      </c>
      <c r="L296" s="248">
        <f>J296+K296</f>
        <v>7322477.0324466061</v>
      </c>
      <c r="M296" s="219">
        <v>92250.888899999962</v>
      </c>
      <c r="N296" s="219">
        <f>SUM(L296:M296)</f>
        <v>7414727.9213466058</v>
      </c>
      <c r="O296" s="248">
        <f>L296/C296</f>
        <v>1145.0315922512284</v>
      </c>
      <c r="P296" s="219">
        <f>N296/C296</f>
        <v>1159.4570635412988</v>
      </c>
      <c r="Q296" s="251">
        <v>6</v>
      </c>
      <c r="R296" s="251">
        <v>6</v>
      </c>
      <c r="S296" s="152"/>
      <c r="T296" s="270">
        <f>L296-AI296</f>
        <v>-300392.27582154982</v>
      </c>
      <c r="U296" s="271">
        <f>T296/AI296</f>
        <v>-3.9406719920506691E-2</v>
      </c>
      <c r="V296" s="272">
        <f>O296-AJ296</f>
        <v>-34.066521943381986</v>
      </c>
      <c r="W296" s="198"/>
      <c r="X296" s="215">
        <v>936</v>
      </c>
      <c r="Y296" s="216" t="s">
        <v>327</v>
      </c>
      <c r="Z296" s="217">
        <v>6465</v>
      </c>
      <c r="AA296" s="250">
        <f>AC296-AB296</f>
        <v>713228.09696581447</v>
      </c>
      <c r="AB296" s="250">
        <v>3270932.5877537113</v>
      </c>
      <c r="AC296" s="88">
        <v>3984160.6847195257</v>
      </c>
      <c r="AD296" s="221">
        <v>1661339</v>
      </c>
      <c r="AE296" s="227">
        <f>SUM(AC296:AD296)</f>
        <v>5645499.6847195253</v>
      </c>
      <c r="AF296" s="217">
        <v>1423625.6235486304</v>
      </c>
      <c r="AG296" s="219">
        <f>SUM(AE296:AF296)</f>
        <v>7069125.3082681559</v>
      </c>
      <c r="AH296" s="222">
        <v>553744</v>
      </c>
      <c r="AI296" s="248">
        <f>SUM(AG296:AH296)</f>
        <v>7622869.3082681559</v>
      </c>
      <c r="AJ296" s="223">
        <f>AI296/Z296</f>
        <v>1179.0981141946104</v>
      </c>
    </row>
    <row r="297" spans="1:36">
      <c r="A297" s="215">
        <v>946</v>
      </c>
      <c r="B297" s="216" t="s">
        <v>328</v>
      </c>
      <c r="C297" s="221">
        <v>6287</v>
      </c>
      <c r="D297" s="249">
        <f>F297-E297</f>
        <v>5056028.8027860438</v>
      </c>
      <c r="E297" s="250">
        <v>-416234.23196010268</v>
      </c>
      <c r="F297" s="221">
        <v>4639794.5708259409</v>
      </c>
      <c r="G297" s="221">
        <v>2170743.7907054871</v>
      </c>
      <c r="H297" s="88">
        <f>SUM(F297:G297)</f>
        <v>6810538.3615314281</v>
      </c>
      <c r="I297" s="221">
        <v>1364035.1441720412</v>
      </c>
      <c r="J297" s="219">
        <f>H297+I297</f>
        <v>8174573.5057034697</v>
      </c>
      <c r="K297" s="222">
        <v>662200</v>
      </c>
      <c r="L297" s="248">
        <f>J297+K297</f>
        <v>8836773.5057034697</v>
      </c>
      <c r="M297" s="219">
        <v>-166707.27010000005</v>
      </c>
      <c r="N297" s="219">
        <f>SUM(L297:M297)</f>
        <v>8670066.2356034704</v>
      </c>
      <c r="O297" s="248">
        <f>L297/C297</f>
        <v>1405.562828965082</v>
      </c>
      <c r="P297" s="219">
        <f>N297/C297</f>
        <v>1379.046641578411</v>
      </c>
      <c r="Q297" s="251">
        <v>15</v>
      </c>
      <c r="R297" s="251">
        <v>15</v>
      </c>
      <c r="S297" s="152"/>
      <c r="T297" s="270">
        <f>L297-AI297</f>
        <v>-175991.17980887555</v>
      </c>
      <c r="U297" s="271">
        <f>T297/AI297</f>
        <v>-1.9526880591010463E-2</v>
      </c>
      <c r="V297" s="272">
        <f>O297-AJ297</f>
        <v>-7.9824479345957116</v>
      </c>
      <c r="W297" s="198"/>
      <c r="X297" s="215">
        <v>946</v>
      </c>
      <c r="Y297" s="216" t="s">
        <v>328</v>
      </c>
      <c r="Z297" s="217">
        <v>6376</v>
      </c>
      <c r="AA297" s="250">
        <f>AC297-AB297</f>
        <v>4923302.6239208123</v>
      </c>
      <c r="AB297" s="250">
        <v>79508.466878366045</v>
      </c>
      <c r="AC297" s="88">
        <v>5002811.090799178</v>
      </c>
      <c r="AD297" s="221">
        <v>2025058</v>
      </c>
      <c r="AE297" s="227">
        <f>SUM(AC297:AD297)</f>
        <v>7027869.090799178</v>
      </c>
      <c r="AF297" s="217">
        <v>1380218.5947131673</v>
      </c>
      <c r="AG297" s="219">
        <f>SUM(AE297:AF297)</f>
        <v>8408087.6855123453</v>
      </c>
      <c r="AH297" s="222">
        <v>604677</v>
      </c>
      <c r="AI297" s="248">
        <f>SUM(AG297:AH297)</f>
        <v>9012764.6855123453</v>
      </c>
      <c r="AJ297" s="223">
        <f>AI297/Z297</f>
        <v>1413.5452768996777</v>
      </c>
    </row>
    <row r="298" spans="1:36">
      <c r="A298" s="215">
        <v>976</v>
      </c>
      <c r="B298" s="216" t="s">
        <v>329</v>
      </c>
      <c r="C298" s="221">
        <v>3788</v>
      </c>
      <c r="D298" s="249">
        <f>F298-E298</f>
        <v>1861479.0587483346</v>
      </c>
      <c r="E298" s="250">
        <v>-474978.3127093963</v>
      </c>
      <c r="F298" s="221">
        <v>1386500.7460389384</v>
      </c>
      <c r="G298" s="221">
        <v>1886670.1666394433</v>
      </c>
      <c r="H298" s="88">
        <f>SUM(F298:G298)</f>
        <v>3273170.9126783814</v>
      </c>
      <c r="I298" s="221">
        <v>822771.08316311531</v>
      </c>
      <c r="J298" s="219">
        <f>H298+I298</f>
        <v>4095941.9958414966</v>
      </c>
      <c r="K298" s="222">
        <v>-720431</v>
      </c>
      <c r="L298" s="248">
        <f>J298+K298</f>
        <v>3375510.9958414966</v>
      </c>
      <c r="M298" s="219">
        <v>-48923.075199999992</v>
      </c>
      <c r="N298" s="219">
        <f>SUM(L298:M298)</f>
        <v>3326587.9206414968</v>
      </c>
      <c r="O298" s="248">
        <f>L298/C298</f>
        <v>891.10638749775524</v>
      </c>
      <c r="P298" s="219">
        <f>N298/C298</f>
        <v>878.19110893386926</v>
      </c>
      <c r="Q298" s="251">
        <v>19</v>
      </c>
      <c r="R298" s="251">
        <v>19</v>
      </c>
      <c r="S298" s="152"/>
      <c r="T298" s="270">
        <f>L298-AI298</f>
        <v>-1675833.3294236008</v>
      </c>
      <c r="U298" s="271">
        <f>T298/AI298</f>
        <v>-0.33175986856442458</v>
      </c>
      <c r="V298" s="272">
        <f>O298-AJ298</f>
        <v>-427.78247027381065</v>
      </c>
      <c r="W298" s="198"/>
      <c r="X298" s="215">
        <v>976</v>
      </c>
      <c r="Y298" s="216" t="s">
        <v>329</v>
      </c>
      <c r="Z298" s="217">
        <v>3830</v>
      </c>
      <c r="AA298" s="250">
        <f>AC298-AB298</f>
        <v>1752622.1803657352</v>
      </c>
      <c r="AB298" s="250">
        <v>1100544.0405459991</v>
      </c>
      <c r="AC298" s="88">
        <v>2853166.2209117343</v>
      </c>
      <c r="AD298" s="221">
        <v>1988420</v>
      </c>
      <c r="AE298" s="227">
        <f>SUM(AC298:AD298)</f>
        <v>4841586.2209117338</v>
      </c>
      <c r="AF298" s="217">
        <v>829621.10435336339</v>
      </c>
      <c r="AG298" s="219">
        <f>SUM(AE298:AF298)</f>
        <v>5671207.3252650974</v>
      </c>
      <c r="AH298" s="222">
        <v>-619863</v>
      </c>
      <c r="AI298" s="248">
        <f>SUM(AG298:AH298)</f>
        <v>5051344.3252650974</v>
      </c>
      <c r="AJ298" s="223">
        <f>AI298/Z298</f>
        <v>1318.8888577715659</v>
      </c>
    </row>
    <row r="299" spans="1:36">
      <c r="A299" s="215">
        <v>977</v>
      </c>
      <c r="B299" s="216" t="s">
        <v>330</v>
      </c>
      <c r="C299" s="221">
        <v>15293</v>
      </c>
      <c r="D299" s="249">
        <f>F299-E299</f>
        <v>9958505.6737681758</v>
      </c>
      <c r="E299" s="250">
        <v>-2017792.8936859036</v>
      </c>
      <c r="F299" s="221">
        <v>7940712.7800822724</v>
      </c>
      <c r="G299" s="221">
        <v>6526933.9752020221</v>
      </c>
      <c r="H299" s="88">
        <f>SUM(F299:G299)</f>
        <v>14467646.755284294</v>
      </c>
      <c r="I299" s="221">
        <v>2433413.28319035</v>
      </c>
      <c r="J299" s="219">
        <f>H299+I299</f>
        <v>16901060.038474645</v>
      </c>
      <c r="K299" s="222">
        <v>311097</v>
      </c>
      <c r="L299" s="248">
        <f>J299+K299</f>
        <v>17212157.038474645</v>
      </c>
      <c r="M299" s="219">
        <v>213565.61499999999</v>
      </c>
      <c r="N299" s="219">
        <f>SUM(L299:M299)</f>
        <v>17425722.653474644</v>
      </c>
      <c r="O299" s="248">
        <f>L299/C299</f>
        <v>1125.4925154302391</v>
      </c>
      <c r="P299" s="219">
        <f>N299/C299</f>
        <v>1139.457441540224</v>
      </c>
      <c r="Q299" s="251">
        <v>17</v>
      </c>
      <c r="R299" s="251">
        <v>17</v>
      </c>
      <c r="S299" s="152"/>
      <c r="T299" s="270">
        <f>L299-AI299</f>
        <v>-1635205.0926190019</v>
      </c>
      <c r="U299" s="271">
        <f>T299/AI299</f>
        <v>-8.676042202857151E-2</v>
      </c>
      <c r="V299" s="272">
        <f>O299-AJ299</f>
        <v>-101.7889933991969</v>
      </c>
      <c r="W299" s="198"/>
      <c r="X299" s="215">
        <v>977</v>
      </c>
      <c r="Y299" s="216" t="s">
        <v>330</v>
      </c>
      <c r="Z299" s="217">
        <v>15357</v>
      </c>
      <c r="AA299" s="250">
        <f>AC299-AB299</f>
        <v>10040963.249501374</v>
      </c>
      <c r="AB299" s="250">
        <v>-334575.04947550071</v>
      </c>
      <c r="AC299" s="88">
        <v>9706388.2000258733</v>
      </c>
      <c r="AD299" s="221">
        <v>6534374</v>
      </c>
      <c r="AE299" s="227">
        <f>SUM(AC299:AD299)</f>
        <v>16240762.200025873</v>
      </c>
      <c r="AF299" s="217">
        <v>2434887.9310677741</v>
      </c>
      <c r="AG299" s="219">
        <f>SUM(AE299:AF299)</f>
        <v>18675650.131093647</v>
      </c>
      <c r="AH299" s="222">
        <v>171712</v>
      </c>
      <c r="AI299" s="248">
        <f>SUM(AG299:AH299)</f>
        <v>18847362.131093647</v>
      </c>
      <c r="AJ299" s="223">
        <f>AI299/Z299</f>
        <v>1227.281508829436</v>
      </c>
    </row>
    <row r="300" spans="1:36">
      <c r="A300" s="215">
        <v>980</v>
      </c>
      <c r="B300" s="216" t="s">
        <v>331</v>
      </c>
      <c r="C300" s="221">
        <v>33607</v>
      </c>
      <c r="D300" s="249">
        <f>F300-E300</f>
        <v>21999130.090646062</v>
      </c>
      <c r="E300" s="250">
        <v>-1861753.4301168616</v>
      </c>
      <c r="F300" s="221">
        <v>20137376.6605292</v>
      </c>
      <c r="G300" s="221">
        <v>5483454.6264062934</v>
      </c>
      <c r="H300" s="88">
        <f>SUM(F300:G300)</f>
        <v>25620831.286935493</v>
      </c>
      <c r="I300" s="221">
        <v>4220969.3136749519</v>
      </c>
      <c r="J300" s="219">
        <f>H300+I300</f>
        <v>29841800.600610446</v>
      </c>
      <c r="K300" s="222">
        <v>-3969884</v>
      </c>
      <c r="L300" s="248">
        <f>J300+K300</f>
        <v>25871916.600610446</v>
      </c>
      <c r="M300" s="219">
        <v>-859123.24491999997</v>
      </c>
      <c r="N300" s="219">
        <f>SUM(L300:M300)</f>
        <v>25012793.355690446</v>
      </c>
      <c r="O300" s="248">
        <f>L300/C300</f>
        <v>769.83713513882367</v>
      </c>
      <c r="P300" s="219">
        <f>N300/C300</f>
        <v>744.27331674027573</v>
      </c>
      <c r="Q300" s="251">
        <v>6</v>
      </c>
      <c r="R300" s="251">
        <v>6</v>
      </c>
      <c r="S300" s="152"/>
      <c r="T300" s="270">
        <f>L300-AI300</f>
        <v>-1524940.7489784695</v>
      </c>
      <c r="U300" s="271">
        <f>T300/AI300</f>
        <v>-5.5661155931862778E-2</v>
      </c>
      <c r="V300" s="272">
        <f>O300-AJ300</f>
        <v>-47.174684548914229</v>
      </c>
      <c r="W300" s="198"/>
      <c r="X300" s="215">
        <v>980</v>
      </c>
      <c r="Y300" s="216" t="s">
        <v>331</v>
      </c>
      <c r="Z300" s="217">
        <v>33533</v>
      </c>
      <c r="AA300" s="250">
        <f>AC300-AB300</f>
        <v>21952616.030924652</v>
      </c>
      <c r="AB300" s="250">
        <v>-1630276.0985823497</v>
      </c>
      <c r="AC300" s="88">
        <v>20322339.932342302</v>
      </c>
      <c r="AD300" s="221">
        <v>6639437</v>
      </c>
      <c r="AE300" s="227">
        <f>SUM(AC300:AD300)</f>
        <v>26961776.932342302</v>
      </c>
      <c r="AF300" s="217">
        <v>4320934.4172466155</v>
      </c>
      <c r="AG300" s="219">
        <f>SUM(AE300:AF300)</f>
        <v>31282711.349588916</v>
      </c>
      <c r="AH300" s="222">
        <v>-3885854</v>
      </c>
      <c r="AI300" s="248">
        <f>SUM(AG300:AH300)</f>
        <v>27396857.349588916</v>
      </c>
      <c r="AJ300" s="223">
        <f>AI300/Z300</f>
        <v>817.0118196877379</v>
      </c>
    </row>
    <row r="301" spans="1:36">
      <c r="A301" s="215">
        <v>981</v>
      </c>
      <c r="B301" s="216" t="s">
        <v>332</v>
      </c>
      <c r="C301" s="221">
        <v>2237</v>
      </c>
      <c r="D301" s="249">
        <f>F301-E301</f>
        <v>-168523.94300981681</v>
      </c>
      <c r="E301" s="250">
        <v>861211.07271512877</v>
      </c>
      <c r="F301" s="221">
        <v>692687.12970531196</v>
      </c>
      <c r="G301" s="221">
        <v>1123713.116947154</v>
      </c>
      <c r="H301" s="88">
        <f>SUM(F301:G301)</f>
        <v>1816400.246652466</v>
      </c>
      <c r="I301" s="221">
        <v>506594.97488760692</v>
      </c>
      <c r="J301" s="219">
        <f>H301+I301</f>
        <v>2322995.2215400729</v>
      </c>
      <c r="K301" s="222">
        <v>-577144</v>
      </c>
      <c r="L301" s="248">
        <f>J301+K301</f>
        <v>1745851.2215400729</v>
      </c>
      <c r="M301" s="219">
        <v>-55164.550000000017</v>
      </c>
      <c r="N301" s="219">
        <f>SUM(L301:M301)</f>
        <v>1690686.6715400729</v>
      </c>
      <c r="O301" s="248">
        <f>L301/C301</f>
        <v>780.44310305769909</v>
      </c>
      <c r="P301" s="219">
        <f>N301/C301</f>
        <v>755.7830449441542</v>
      </c>
      <c r="Q301" s="251">
        <v>5</v>
      </c>
      <c r="R301" s="251">
        <v>5</v>
      </c>
      <c r="S301" s="152"/>
      <c r="T301" s="270">
        <f>L301-AI301</f>
        <v>-88910.96442786511</v>
      </c>
      <c r="U301" s="271">
        <f>T301/AI301</f>
        <v>-4.8459121900291224E-2</v>
      </c>
      <c r="V301" s="272">
        <f>O301-AJ301</f>
        <v>-23.571877646918779</v>
      </c>
      <c r="W301" s="198"/>
      <c r="X301" s="215">
        <v>981</v>
      </c>
      <c r="Y301" s="216" t="s">
        <v>332</v>
      </c>
      <c r="Z301" s="217">
        <v>2282</v>
      </c>
      <c r="AA301" s="250">
        <f>AC301-AB301</f>
        <v>20.208887913846411</v>
      </c>
      <c r="AB301" s="250">
        <v>687505.00049836724</v>
      </c>
      <c r="AC301" s="88">
        <v>687525.20938628109</v>
      </c>
      <c r="AD301" s="221">
        <v>1170099</v>
      </c>
      <c r="AE301" s="227">
        <f>SUM(AC301:AD301)</f>
        <v>1857624.2093862812</v>
      </c>
      <c r="AF301" s="217">
        <v>512319.97658165707</v>
      </c>
      <c r="AG301" s="219">
        <f>SUM(AE301:AF301)</f>
        <v>2369944.185967938</v>
      </c>
      <c r="AH301" s="222">
        <v>-535182</v>
      </c>
      <c r="AI301" s="248">
        <f>SUM(AG301:AH301)</f>
        <v>1834762.185967938</v>
      </c>
      <c r="AJ301" s="223">
        <f>AI301/Z301</f>
        <v>804.01498070461787</v>
      </c>
    </row>
    <row r="302" spans="1:36">
      <c r="A302" s="215">
        <v>989</v>
      </c>
      <c r="B302" s="216" t="s">
        <v>333</v>
      </c>
      <c r="C302" s="221">
        <v>5406</v>
      </c>
      <c r="D302" s="249">
        <f>F302-E302</f>
        <v>1143797.2890223823</v>
      </c>
      <c r="E302" s="250">
        <v>-1779707.9430792229</v>
      </c>
      <c r="F302" s="221">
        <v>-635910.65405684058</v>
      </c>
      <c r="G302" s="221">
        <v>2044935.2697507231</v>
      </c>
      <c r="H302" s="88">
        <f>SUM(F302:G302)</f>
        <v>1409024.6156938826</v>
      </c>
      <c r="I302" s="221">
        <v>1150277.1356862797</v>
      </c>
      <c r="J302" s="219">
        <f>H302+I302</f>
        <v>2559301.7513801623</v>
      </c>
      <c r="K302" s="222">
        <v>-287406</v>
      </c>
      <c r="L302" s="248">
        <f>J302+K302</f>
        <v>2271895.7513801623</v>
      </c>
      <c r="M302" s="219">
        <v>113402.55349999997</v>
      </c>
      <c r="N302" s="219">
        <f>SUM(L302:M302)</f>
        <v>2385298.3048801622</v>
      </c>
      <c r="O302" s="248">
        <f>L302/C302</f>
        <v>420.25448601186872</v>
      </c>
      <c r="P302" s="219">
        <f>N302/C302</f>
        <v>441.23165092122866</v>
      </c>
      <c r="Q302" s="251">
        <v>14</v>
      </c>
      <c r="R302" s="251">
        <v>14</v>
      </c>
      <c r="S302" s="152"/>
      <c r="T302" s="270">
        <f>L302-AI302</f>
        <v>-119675.08323927224</v>
      </c>
      <c r="U302" s="271">
        <f>T302/AI302</f>
        <v>-5.0040367404930272E-2</v>
      </c>
      <c r="V302" s="272">
        <f>O302-AJ302</f>
        <v>-15.845228543097448</v>
      </c>
      <c r="W302" s="198"/>
      <c r="X302" s="215">
        <v>989</v>
      </c>
      <c r="Y302" s="216" t="s">
        <v>333</v>
      </c>
      <c r="Z302" s="217">
        <v>5484</v>
      </c>
      <c r="AA302" s="250">
        <f>AC302-AB302</f>
        <v>1085287.1652819782</v>
      </c>
      <c r="AB302" s="250">
        <v>-1370063.5684050967</v>
      </c>
      <c r="AC302" s="88">
        <v>-284776.40312311845</v>
      </c>
      <c r="AD302" s="221">
        <v>1930642</v>
      </c>
      <c r="AE302" s="227">
        <f>SUM(AC302:AD302)</f>
        <v>1645865.5968768816</v>
      </c>
      <c r="AF302" s="217">
        <v>1159091.2377425532</v>
      </c>
      <c r="AG302" s="219">
        <f>SUM(AE302:AF302)</f>
        <v>2804956.8346194346</v>
      </c>
      <c r="AH302" s="222">
        <v>-413386</v>
      </c>
      <c r="AI302" s="248">
        <f>SUM(AG302:AH302)</f>
        <v>2391570.8346194346</v>
      </c>
      <c r="AJ302" s="223">
        <f>AI302/Z302</f>
        <v>436.09971455496617</v>
      </c>
    </row>
    <row r="303" spans="1:36">
      <c r="A303" s="215">
        <v>992</v>
      </c>
      <c r="B303" s="216" t="s">
        <v>334</v>
      </c>
      <c r="C303" s="221">
        <v>18120</v>
      </c>
      <c r="D303" s="249">
        <f>F303-E303</f>
        <v>3438357.773170115</v>
      </c>
      <c r="E303" s="250">
        <v>-606397.92424854788</v>
      </c>
      <c r="F303" s="221">
        <v>2831959.8489215672</v>
      </c>
      <c r="G303" s="221">
        <v>5160493.4438761827</v>
      </c>
      <c r="H303" s="88">
        <f>SUM(F303:G303)</f>
        <v>7992453.2927977499</v>
      </c>
      <c r="I303" s="88">
        <v>2934301.2147387285</v>
      </c>
      <c r="J303" s="219">
        <f>H303+I303</f>
        <v>10926754.507536478</v>
      </c>
      <c r="K303" s="222">
        <v>-788182</v>
      </c>
      <c r="L303" s="248">
        <f>J303+K303</f>
        <v>10138572.507536478</v>
      </c>
      <c r="M303" s="219">
        <v>-183430.00939999992</v>
      </c>
      <c r="N303" s="219">
        <f>SUM(L303:M303)</f>
        <v>9955142.4981364775</v>
      </c>
      <c r="O303" s="248">
        <f>L303/C303</f>
        <v>559.52386906934203</v>
      </c>
      <c r="P303" s="219">
        <f>N303/C303</f>
        <v>549.40080011790712</v>
      </c>
      <c r="Q303" s="251">
        <v>13</v>
      </c>
      <c r="R303" s="251">
        <v>13</v>
      </c>
      <c r="S303" s="152"/>
      <c r="T303" s="270">
        <f>L303-AI303</f>
        <v>-5455029.7957183551</v>
      </c>
      <c r="U303" s="271">
        <f>T303/AI303</f>
        <v>-0.34982486340438051</v>
      </c>
      <c r="V303" s="272">
        <f>O303-AJ303</f>
        <v>-291.74822959071003</v>
      </c>
      <c r="W303" s="198"/>
      <c r="X303" s="215">
        <v>992</v>
      </c>
      <c r="Y303" s="216" t="s">
        <v>334</v>
      </c>
      <c r="Z303" s="217">
        <v>18318</v>
      </c>
      <c r="AA303" s="250">
        <f>AC303-AB303</f>
        <v>4021400.8014953779</v>
      </c>
      <c r="AB303" s="250">
        <v>6889858.2755095502</v>
      </c>
      <c r="AC303" s="88">
        <v>10911259.077004928</v>
      </c>
      <c r="AD303" s="221">
        <v>2638297</v>
      </c>
      <c r="AE303" s="227">
        <f>SUM(AC303:AD303)</f>
        <v>13549556.077004928</v>
      </c>
      <c r="AF303" s="217">
        <v>2981917.2262499053</v>
      </c>
      <c r="AG303" s="219">
        <f>SUM(AE303:AF303)</f>
        <v>16531473.303254833</v>
      </c>
      <c r="AH303" s="222">
        <v>-937871</v>
      </c>
      <c r="AI303" s="248">
        <f>SUM(AG303:AH303)</f>
        <v>15593602.303254833</v>
      </c>
      <c r="AJ303" s="223">
        <f>AI303/Z303</f>
        <v>851.27209866005205</v>
      </c>
    </row>
    <row r="304" spans="1:36">
      <c r="A304" s="102"/>
      <c r="B304" s="24"/>
      <c r="C304" s="25"/>
      <c r="D304" s="25"/>
      <c r="E304" s="25"/>
      <c r="F304" s="26"/>
      <c r="G304" s="37"/>
      <c r="H304" s="37"/>
      <c r="K304" s="22"/>
      <c r="AH304" s="106"/>
    </row>
    <row r="305" spans="11:11">
      <c r="K305" s="106"/>
    </row>
  </sheetData>
  <autoFilter ref="A10:AJ10" xr:uid="{5E26B68A-C397-4289-AE13-5FFD99F138ED}">
    <sortState xmlns:xlrd2="http://schemas.microsoft.com/office/spreadsheetml/2017/richdata2" ref="A11:AJ303">
      <sortCondition ref="A10"/>
    </sortState>
  </autoFilter>
  <sortState xmlns:xlrd2="http://schemas.microsoft.com/office/spreadsheetml/2017/richdata2" ref="A11:H302">
    <sortCondition ref="A10:A302"/>
  </sortState>
  <conditionalFormatting sqref="C11:C302">
    <cfRule type="cellIs" dxfId="42" priority="3" operator="lessThan">
      <formula>0</formula>
    </cfRule>
  </conditionalFormatting>
  <conditionalFormatting sqref="T10:V303">
    <cfRule type="cellIs" dxfId="41" priority="5" operator="lessThan">
      <formula>0</formula>
    </cfRule>
    <cfRule type="cellIs" dxfId="40" priority="6" operator="greaterThan">
      <formula>0</formula>
    </cfRule>
  </conditionalFormatting>
  <conditionalFormatting sqref="T10:W11 AF11:AF302 U11:U303 W12:W287 T12:V302 W289:W303">
    <cfRule type="cellIs" dxfId="39" priority="18" operator="lessThan">
      <formula>0</formula>
    </cfRule>
  </conditionalFormatting>
  <hyperlinks>
    <hyperlink ref="A4" r:id="rId1" display="VM:n valtionosuuslaskelma 19.9.2022" xr:uid="{41F4245F-C07E-4D90-850F-9CAB9F54B5BB}"/>
    <hyperlink ref="X2" r:id="rId2" display="Lähde: VM:n 24.11.2023 päivittämät tiedot" xr:uid="{B116E282-FB62-4792-9327-4803A2AABF2E}"/>
    <hyperlink ref="A5" r:id="rId3" display="https://vos.oph.fi/rap/vos/v24/vop6os24.html" xr:uid="{E142992B-1864-4F08-8D7D-EFD1D8EBFB05}"/>
    <hyperlink ref="X3" r:id="rId4" display="Lähde: OKM:n valtionosuuslaskelma 2023 päivityksen 18.12.2023 mukaan" xr:uid="{89A31C1E-4E1E-4178-BFFB-BDCEF9211DB3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5"/>
  <headerFooter scaleWithDoc="0">
    <oddHeader>&amp;L&amp;G</oddHeader>
    <oddFooter>&amp;L&amp;8&amp;K06+000&amp;P/&amp;N | &amp;D &amp;T | &amp;Z&amp;F&amp;R&amp;8&amp;K06+000&amp;G</oddFooter>
  </headerFooter>
  <ignoredErrors>
    <ignoredError sqref="J10:K10" formula="1"/>
    <ignoredError sqref="H11:H303" formulaRange="1"/>
  </ignoredErrors>
  <legacyDrawing r:id="rId6"/>
  <legacyDrawingHF r:id="rId7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35BFF-2FE8-4C6E-B887-1766FF9A5084}">
  <dimension ref="A1:AF304"/>
  <sheetViews>
    <sheetView zoomScale="106" zoomScaleNormal="106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3.5"/>
  <cols>
    <col min="1" max="1" width="7.28515625" customWidth="1"/>
    <col min="2" max="2" width="16.28515625" customWidth="1"/>
    <col min="3" max="3" width="11.28515625" bestFit="1" customWidth="1"/>
    <col min="4" max="4" width="16.5703125" customWidth="1"/>
    <col min="5" max="5" width="11.140625" customWidth="1"/>
    <col min="6" max="6" width="15.28515625" bestFit="1" customWidth="1"/>
    <col min="7" max="7" width="16.28515625" customWidth="1"/>
    <col min="8" max="8" width="15.28515625" customWidth="1"/>
    <col min="9" max="9" width="15" customWidth="1"/>
    <col min="10" max="10" width="16.28515625" style="87" customWidth="1"/>
    <col min="11" max="11" width="14.140625" bestFit="1" customWidth="1"/>
    <col min="12" max="12" width="14.28515625" style="87" bestFit="1" customWidth="1"/>
    <col min="13" max="13" width="11" bestFit="1" customWidth="1"/>
    <col min="14" max="14" width="14.85546875" bestFit="1" customWidth="1"/>
    <col min="15" max="15" width="9.140625" style="1" bestFit="1"/>
    <col min="16" max="16" width="6.7109375" style="196" customWidth="1"/>
    <col min="17" max="17" width="5.7109375" style="107" customWidth="1"/>
    <col min="20" max="20" width="5.140625" customWidth="1"/>
    <col min="21" max="21" width="6.28515625" customWidth="1"/>
    <col min="22" max="22" width="18" bestFit="1" customWidth="1"/>
    <col min="23" max="29" width="14.28515625" customWidth="1"/>
    <col min="30" max="30" width="14.28515625" style="87" customWidth="1"/>
    <col min="31" max="31" width="14.28515625" customWidth="1"/>
    <col min="32" max="32" width="14.28515625" style="87" customWidth="1"/>
  </cols>
  <sheetData>
    <row r="1" spans="1:32" s="1" customFormat="1" ht="35.25">
      <c r="A1" s="280" t="s">
        <v>435</v>
      </c>
      <c r="B1" s="6"/>
      <c r="C1" s="7"/>
      <c r="D1" s="7"/>
      <c r="E1" s="7"/>
      <c r="F1" s="14"/>
      <c r="G1" s="37"/>
      <c r="H1" s="37"/>
      <c r="I1"/>
      <c r="J1" s="87"/>
      <c r="K1" s="106"/>
      <c r="L1" s="87"/>
      <c r="M1"/>
      <c r="N1"/>
      <c r="P1" s="196"/>
      <c r="Q1" s="106"/>
      <c r="U1" s="178" t="s">
        <v>10</v>
      </c>
      <c r="AD1" s="87"/>
      <c r="AF1" s="87"/>
    </row>
    <row r="2" spans="1:32" s="1" customFormat="1" ht="17.45" customHeight="1">
      <c r="A2" s="345" t="s">
        <v>531</v>
      </c>
      <c r="B2" s="6"/>
      <c r="C2" s="7"/>
      <c r="D2" s="7"/>
      <c r="E2" s="7"/>
      <c r="F2" s="14"/>
      <c r="G2" s="37"/>
      <c r="H2" s="37"/>
      <c r="I2"/>
      <c r="J2" s="87"/>
      <c r="K2" s="106"/>
      <c r="L2" s="87"/>
      <c r="M2"/>
      <c r="N2"/>
      <c r="P2" s="196"/>
      <c r="Q2" s="106"/>
      <c r="U2" s="112" t="s">
        <v>521</v>
      </c>
      <c r="AD2" s="87"/>
      <c r="AF2" s="87"/>
    </row>
    <row r="3" spans="1:32" s="1" customFormat="1" ht="16.5">
      <c r="A3" s="206" t="s">
        <v>11</v>
      </c>
      <c r="B3" s="50"/>
      <c r="C3" s="51"/>
      <c r="D3" s="51"/>
      <c r="E3" s="51"/>
      <c r="F3" s="43"/>
      <c r="G3" s="37"/>
      <c r="H3" s="37"/>
      <c r="I3"/>
      <c r="J3" s="87"/>
      <c r="K3" s="106"/>
      <c r="L3" s="87"/>
      <c r="M3"/>
      <c r="N3"/>
      <c r="P3" s="196"/>
      <c r="Q3" s="106"/>
      <c r="U3" s="112" t="s">
        <v>520</v>
      </c>
      <c r="AD3" s="87"/>
      <c r="AF3" s="87"/>
    </row>
    <row r="4" spans="1:32" s="1" customFormat="1" ht="16.5">
      <c r="A4" s="343" t="s">
        <v>522</v>
      </c>
      <c r="B4" s="50"/>
      <c r="C4" s="42"/>
      <c r="D4" s="42"/>
      <c r="E4" s="42"/>
      <c r="F4" s="43"/>
      <c r="G4" s="39"/>
      <c r="H4" s="39"/>
      <c r="I4"/>
      <c r="J4" s="87"/>
      <c r="K4" s="107"/>
      <c r="L4" s="87"/>
      <c r="M4"/>
      <c r="N4"/>
      <c r="P4" s="196"/>
      <c r="Q4" s="107"/>
      <c r="U4" s="112"/>
      <c r="AD4" s="87"/>
      <c r="AF4" s="87"/>
    </row>
    <row r="5" spans="1:32" s="1" customFormat="1" ht="15.75">
      <c r="A5" s="113" t="s">
        <v>529</v>
      </c>
      <c r="B5" s="50"/>
      <c r="C5" s="46"/>
      <c r="D5" s="46"/>
      <c r="E5" s="46"/>
      <c r="F5" s="47"/>
      <c r="I5"/>
      <c r="J5" s="87"/>
      <c r="K5" s="107"/>
      <c r="L5" s="87"/>
      <c r="M5"/>
      <c r="N5"/>
      <c r="P5" s="196"/>
      <c r="Q5" s="107"/>
      <c r="AD5" s="87"/>
      <c r="AF5" s="87"/>
    </row>
    <row r="6" spans="1:32" s="1" customFormat="1" ht="16.5">
      <c r="A6" s="344" t="s">
        <v>12</v>
      </c>
      <c r="B6" s="50"/>
      <c r="C6" s="46"/>
      <c r="D6" s="46"/>
      <c r="E6" s="46"/>
      <c r="F6" s="47"/>
      <c r="G6" s="15"/>
      <c r="H6" s="15"/>
      <c r="I6"/>
      <c r="J6" s="87"/>
      <c r="K6" s="108"/>
      <c r="L6" s="87"/>
      <c r="M6"/>
      <c r="N6"/>
      <c r="P6" s="196"/>
      <c r="Q6" s="108"/>
      <c r="AD6" s="87"/>
      <c r="AF6" s="87"/>
    </row>
    <row r="7" spans="1:32" s="1" customFormat="1" ht="16.5">
      <c r="A7" s="344" t="s">
        <v>13</v>
      </c>
      <c r="B7" s="50"/>
      <c r="C7" s="46"/>
      <c r="D7" s="46"/>
      <c r="E7" s="46"/>
      <c r="F7" s="47"/>
      <c r="G7" s="15"/>
      <c r="H7" s="15"/>
      <c r="I7"/>
      <c r="J7" s="87"/>
      <c r="K7" s="108"/>
      <c r="L7" s="87"/>
      <c r="M7"/>
      <c r="N7"/>
      <c r="P7" s="196"/>
      <c r="Q7" s="108"/>
      <c r="AD7" s="87"/>
      <c r="AF7" s="87"/>
    </row>
    <row r="9" spans="1:32" s="87" customFormat="1" ht="89.25">
      <c r="A9" s="336" t="s">
        <v>14</v>
      </c>
      <c r="B9" s="336" t="s">
        <v>15</v>
      </c>
      <c r="C9" s="337" t="s">
        <v>16</v>
      </c>
      <c r="D9" s="329" t="s">
        <v>17</v>
      </c>
      <c r="E9" s="329" t="s">
        <v>18</v>
      </c>
      <c r="F9" s="337" t="s">
        <v>19</v>
      </c>
      <c r="G9" s="337" t="s">
        <v>20</v>
      </c>
      <c r="H9" s="337" t="s">
        <v>21</v>
      </c>
      <c r="I9" s="338" t="s">
        <v>22</v>
      </c>
      <c r="J9" s="338" t="s">
        <v>23</v>
      </c>
      <c r="K9" s="331" t="s">
        <v>24</v>
      </c>
      <c r="L9" s="339" t="s">
        <v>25</v>
      </c>
      <c r="M9" s="339" t="s">
        <v>26</v>
      </c>
      <c r="N9" s="339" t="s">
        <v>27</v>
      </c>
      <c r="O9" s="339" t="s">
        <v>30</v>
      </c>
      <c r="P9" s="339" t="s">
        <v>31</v>
      </c>
      <c r="Q9" s="279"/>
      <c r="R9" s="64" t="s">
        <v>33</v>
      </c>
      <c r="S9" s="64" t="s">
        <v>34</v>
      </c>
      <c r="T9" s="59"/>
      <c r="U9" s="181" t="s">
        <v>14</v>
      </c>
      <c r="V9" s="242" t="s">
        <v>15</v>
      </c>
      <c r="W9" s="183" t="s">
        <v>35</v>
      </c>
      <c r="X9" s="202" t="s">
        <v>17</v>
      </c>
      <c r="Y9" s="202" t="s">
        <v>18</v>
      </c>
      <c r="Z9" s="183" t="s">
        <v>36</v>
      </c>
      <c r="AA9" s="183" t="s">
        <v>20</v>
      </c>
      <c r="AB9" s="183" t="s">
        <v>37</v>
      </c>
      <c r="AC9" s="184" t="s">
        <v>22</v>
      </c>
      <c r="AD9" s="184" t="s">
        <v>23</v>
      </c>
      <c r="AE9" s="436" t="s">
        <v>38</v>
      </c>
      <c r="AF9" s="185" t="s">
        <v>39</v>
      </c>
    </row>
    <row r="10" spans="1:32" s="182" customFormat="1" ht="27.95" customHeight="1" thickBot="1">
      <c r="A10" s="332"/>
      <c r="B10" s="333" t="s">
        <v>41</v>
      </c>
      <c r="C10" s="334">
        <v>5533611</v>
      </c>
      <c r="D10" s="335">
        <v>355.69386132445527</v>
      </c>
      <c r="E10" s="335">
        <v>-55.873961478593642</v>
      </c>
      <c r="F10" s="330">
        <v>299.81989986609904</v>
      </c>
      <c r="G10" s="330">
        <v>146.10444297699294</v>
      </c>
      <c r="H10" s="330">
        <v>445.92434284309201</v>
      </c>
      <c r="I10" s="330">
        <v>153.24532208715087</v>
      </c>
      <c r="J10" s="330">
        <v>599.1696649302429</v>
      </c>
      <c r="K10" s="238">
        <v>11.887333605488351</v>
      </c>
      <c r="L10" s="330">
        <v>611.05699853573117</v>
      </c>
      <c r="M10" s="330">
        <v>-38.999174661480581</v>
      </c>
      <c r="N10" s="330">
        <v>572.05782387425052</v>
      </c>
      <c r="O10" s="334">
        <v>0</v>
      </c>
      <c r="P10" s="330">
        <v>0</v>
      </c>
      <c r="Q10" s="214"/>
      <c r="R10" s="267">
        <f t="shared" ref="R10" si="0">S10/AF10</f>
        <v>-6.7647891617831246E-2</v>
      </c>
      <c r="S10" s="116">
        <f t="shared" ref="S10" si="1">L10-AF10</f>
        <v>-44.335951233049173</v>
      </c>
      <c r="T10" s="236"/>
      <c r="U10" s="235"/>
      <c r="V10" s="236" t="s">
        <v>41</v>
      </c>
      <c r="W10" s="214">
        <v>5517897</v>
      </c>
      <c r="X10" s="237">
        <v>348.50039010900213</v>
      </c>
      <c r="Y10" s="237">
        <v>0.10721625811595292</v>
      </c>
      <c r="Z10" s="237">
        <v>348.60760636711814</v>
      </c>
      <c r="AA10" s="237">
        <v>148.42654692539568</v>
      </c>
      <c r="AB10" s="237">
        <v>497.03415329251374</v>
      </c>
      <c r="AC10" s="237">
        <v>154.22542320017965</v>
      </c>
      <c r="AD10" s="237">
        <v>651.25957649269344</v>
      </c>
      <c r="AE10" s="334">
        <v>4.1324705771057344</v>
      </c>
      <c r="AF10" s="237">
        <v>655.39294976878034</v>
      </c>
    </row>
    <row r="11" spans="1:32" s="1" customFormat="1" ht="16.5">
      <c r="A11" s="224">
        <v>5</v>
      </c>
      <c r="B11" s="225" t="s">
        <v>42</v>
      </c>
      <c r="C11" s="231">
        <v>9183</v>
      </c>
      <c r="D11" s="427">
        <v>470.67621622260589</v>
      </c>
      <c r="E11" s="427">
        <v>65.363888415672676</v>
      </c>
      <c r="F11" s="428">
        <v>536.04010463827854</v>
      </c>
      <c r="G11" s="428">
        <v>580.23644106275151</v>
      </c>
      <c r="H11" s="428">
        <v>1116.27654570103</v>
      </c>
      <c r="I11" s="428">
        <v>217.66707866207165</v>
      </c>
      <c r="J11" s="428">
        <v>1333.9436243631017</v>
      </c>
      <c r="K11" s="435">
        <v>139.43046934552979</v>
      </c>
      <c r="L11" s="426">
        <v>1473.3740937086313</v>
      </c>
      <c r="M11" s="428">
        <v>233.36953483611018</v>
      </c>
      <c r="N11" s="428">
        <v>1706.7436285447416</v>
      </c>
      <c r="O11" s="259">
        <v>14</v>
      </c>
      <c r="P11" s="259">
        <v>14</v>
      </c>
      <c r="Q11" s="227"/>
      <c r="R11" s="262">
        <f t="shared" ref="R11:R74" si="2">S11/AF11</f>
        <v>-7.7574580075576827E-2</v>
      </c>
      <c r="S11" s="263">
        <f t="shared" ref="S11:S74" si="3">L11-AF11</f>
        <v>-123.90852869497598</v>
      </c>
      <c r="T11" s="264"/>
      <c r="U11" s="224">
        <v>5</v>
      </c>
      <c r="V11" s="225" t="s">
        <v>42</v>
      </c>
      <c r="W11" s="226">
        <v>9311</v>
      </c>
      <c r="X11" s="227">
        <v>476.98404532371654</v>
      </c>
      <c r="Y11" s="227">
        <v>162.62496159873319</v>
      </c>
      <c r="Z11" s="227">
        <v>639.60900692244968</v>
      </c>
      <c r="AA11" s="227">
        <v>585.34668671463862</v>
      </c>
      <c r="AB11" s="227">
        <v>1224.9556936370882</v>
      </c>
      <c r="AC11" s="227">
        <v>214.30566359629029</v>
      </c>
      <c r="AD11" s="227">
        <v>1439.2613572333785</v>
      </c>
      <c r="AE11" s="227">
        <v>158.02126517022876</v>
      </c>
      <c r="AF11" s="246">
        <v>1597.2826224036073</v>
      </c>
    </row>
    <row r="12" spans="1:32" s="1" customFormat="1" ht="16.5">
      <c r="A12" s="215">
        <v>9</v>
      </c>
      <c r="B12" s="216" t="s">
        <v>43</v>
      </c>
      <c r="C12" s="221">
        <v>2447</v>
      </c>
      <c r="D12" s="255">
        <v>604.76096887348888</v>
      </c>
      <c r="E12" s="255">
        <v>170.4861160142691</v>
      </c>
      <c r="F12" s="219">
        <v>775.24708488775798</v>
      </c>
      <c r="G12" s="219">
        <v>695.51430887505592</v>
      </c>
      <c r="H12" s="219">
        <v>1470.7613937628139</v>
      </c>
      <c r="I12" s="219">
        <v>214.43349966231162</v>
      </c>
      <c r="J12" s="219">
        <v>1685.1948934251257</v>
      </c>
      <c r="K12" s="429">
        <v>-189.28769922353902</v>
      </c>
      <c r="L12" s="210">
        <v>1495.9071942015864</v>
      </c>
      <c r="M12" s="219">
        <v>36.069995913363314</v>
      </c>
      <c r="N12" s="219">
        <v>1531.9771901149497</v>
      </c>
      <c r="O12" s="251">
        <v>17</v>
      </c>
      <c r="P12" s="251">
        <v>17</v>
      </c>
      <c r="Q12" s="88"/>
      <c r="R12" s="241">
        <f t="shared" si="2"/>
        <v>9.2933923740389345E-3</v>
      </c>
      <c r="S12" s="240">
        <f t="shared" si="3"/>
        <v>13.774044906964946</v>
      </c>
      <c r="T12" s="254"/>
      <c r="U12" s="215">
        <v>9</v>
      </c>
      <c r="V12" s="216" t="s">
        <v>43</v>
      </c>
      <c r="W12" s="217">
        <v>2491</v>
      </c>
      <c r="X12" s="88">
        <v>607.16129033291259</v>
      </c>
      <c r="Y12" s="88">
        <v>178.30670843007363</v>
      </c>
      <c r="Z12" s="88">
        <v>785.46799876298621</v>
      </c>
      <c r="AA12" s="88">
        <v>682.53512645523881</v>
      </c>
      <c r="AB12" s="88">
        <v>1468.0031252182253</v>
      </c>
      <c r="AC12" s="88">
        <v>211.6105539840641</v>
      </c>
      <c r="AD12" s="88">
        <v>1679.6136792022892</v>
      </c>
      <c r="AE12" s="227">
        <v>-197.4805299076676</v>
      </c>
      <c r="AF12" s="246">
        <v>1482.1331492946215</v>
      </c>
    </row>
    <row r="13" spans="1:32" s="1" customFormat="1" ht="16.5">
      <c r="A13" s="215">
        <v>10</v>
      </c>
      <c r="B13" s="216" t="s">
        <v>44</v>
      </c>
      <c r="C13" s="221">
        <v>11102</v>
      </c>
      <c r="D13" s="255">
        <v>368.78690160268019</v>
      </c>
      <c r="E13" s="255">
        <v>-177.32170274634115</v>
      </c>
      <c r="F13" s="219">
        <v>191.46519885633904</v>
      </c>
      <c r="G13" s="219">
        <v>579.40900984005395</v>
      </c>
      <c r="H13" s="219">
        <v>770.87420869639288</v>
      </c>
      <c r="I13" s="219">
        <v>220.35409064103951</v>
      </c>
      <c r="J13" s="219">
        <v>991.2282993374323</v>
      </c>
      <c r="K13" s="429">
        <v>-23.062241037650875</v>
      </c>
      <c r="L13" s="210">
        <v>968.16605829978153</v>
      </c>
      <c r="M13" s="219">
        <v>-4.4081099351468183</v>
      </c>
      <c r="N13" s="219">
        <v>963.75794836463467</v>
      </c>
      <c r="O13" s="251">
        <v>14</v>
      </c>
      <c r="P13" s="251">
        <v>14</v>
      </c>
      <c r="Q13" s="88"/>
      <c r="R13" s="241">
        <f t="shared" si="2"/>
        <v>-0.12425002268893734</v>
      </c>
      <c r="S13" s="240">
        <f t="shared" si="3"/>
        <v>-137.36187019925978</v>
      </c>
      <c r="T13" s="254"/>
      <c r="U13" s="215">
        <v>10</v>
      </c>
      <c r="V13" s="216" t="s">
        <v>44</v>
      </c>
      <c r="W13" s="217">
        <v>11197</v>
      </c>
      <c r="X13" s="88">
        <v>386.24556181226222</v>
      </c>
      <c r="Y13" s="88">
        <v>-13.820829780522686</v>
      </c>
      <c r="Z13" s="88">
        <v>372.4247320317395</v>
      </c>
      <c r="AA13" s="88">
        <v>571.71858533535772</v>
      </c>
      <c r="AB13" s="88">
        <v>944.14331736709721</v>
      </c>
      <c r="AC13" s="88">
        <v>218.02317503298912</v>
      </c>
      <c r="AD13" s="88">
        <v>1162.1664924000863</v>
      </c>
      <c r="AE13" s="227">
        <v>-56.638563901044925</v>
      </c>
      <c r="AF13" s="246">
        <v>1105.5279284990413</v>
      </c>
    </row>
    <row r="14" spans="1:32" s="1" customFormat="1" ht="16.5">
      <c r="A14" s="215">
        <v>16</v>
      </c>
      <c r="B14" s="216" t="s">
        <v>45</v>
      </c>
      <c r="C14" s="221">
        <v>8014</v>
      </c>
      <c r="D14" s="255">
        <v>101.0121557791328</v>
      </c>
      <c r="E14" s="255">
        <v>467.34665957798529</v>
      </c>
      <c r="F14" s="219">
        <v>568.35881535711815</v>
      </c>
      <c r="G14" s="219">
        <v>295.56387534305264</v>
      </c>
      <c r="H14" s="219">
        <v>863.92269070017073</v>
      </c>
      <c r="I14" s="219">
        <v>172.24628136559525</v>
      </c>
      <c r="J14" s="219">
        <v>1036.168972065766</v>
      </c>
      <c r="K14" s="429">
        <v>-68.018467681557269</v>
      </c>
      <c r="L14" s="210">
        <v>968.15050438420872</v>
      </c>
      <c r="M14" s="219">
        <v>72.286820751185431</v>
      </c>
      <c r="N14" s="219">
        <v>1040.4373251353941</v>
      </c>
      <c r="O14" s="251">
        <v>7</v>
      </c>
      <c r="P14" s="251">
        <v>7</v>
      </c>
      <c r="Q14" s="88"/>
      <c r="R14" s="241">
        <f t="shared" si="2"/>
        <v>-0.24240352012954527</v>
      </c>
      <c r="S14" s="240">
        <f t="shared" si="3"/>
        <v>-309.77320580747232</v>
      </c>
      <c r="T14" s="254"/>
      <c r="U14" s="215">
        <v>16</v>
      </c>
      <c r="V14" s="216" t="s">
        <v>45</v>
      </c>
      <c r="W14" s="217">
        <v>8033</v>
      </c>
      <c r="X14" s="88">
        <v>117.2191258071434</v>
      </c>
      <c r="Y14" s="88">
        <v>771.72613185111322</v>
      </c>
      <c r="Z14" s="88">
        <v>888.94525765825665</v>
      </c>
      <c r="AA14" s="88">
        <v>289.3723391012075</v>
      </c>
      <c r="AB14" s="88">
        <v>1178.3175967594641</v>
      </c>
      <c r="AC14" s="88">
        <v>175.4833697499063</v>
      </c>
      <c r="AD14" s="88">
        <v>1353.8009665093705</v>
      </c>
      <c r="AE14" s="227">
        <v>-75.877256317689529</v>
      </c>
      <c r="AF14" s="246">
        <v>1277.923710191681</v>
      </c>
    </row>
    <row r="15" spans="1:32" s="1" customFormat="1" ht="16.5">
      <c r="A15" s="215">
        <v>18</v>
      </c>
      <c r="B15" s="216" t="s">
        <v>46</v>
      </c>
      <c r="C15" s="221">
        <v>4763</v>
      </c>
      <c r="D15" s="255">
        <v>491.1149981706838</v>
      </c>
      <c r="E15" s="255">
        <v>-209.75161728156235</v>
      </c>
      <c r="F15" s="219">
        <v>281.36338088912152</v>
      </c>
      <c r="G15" s="219">
        <v>252.39922653958163</v>
      </c>
      <c r="H15" s="219">
        <v>533.76260742870318</v>
      </c>
      <c r="I15" s="219">
        <v>170.17529901977144</v>
      </c>
      <c r="J15" s="219">
        <v>703.93790644847468</v>
      </c>
      <c r="K15" s="429">
        <v>-50.954440478689904</v>
      </c>
      <c r="L15" s="210">
        <v>652.98346596978479</v>
      </c>
      <c r="M15" s="219">
        <v>87.208335124921277</v>
      </c>
      <c r="N15" s="219">
        <v>740.19180109470597</v>
      </c>
      <c r="O15" s="251">
        <v>1</v>
      </c>
      <c r="P15" s="252">
        <v>34</v>
      </c>
      <c r="Q15" s="88"/>
      <c r="R15" s="241">
        <f t="shared" si="2"/>
        <v>-0.12387064465780002</v>
      </c>
      <c r="S15" s="240">
        <f t="shared" si="3"/>
        <v>-92.321393396263375</v>
      </c>
      <c r="T15" s="254"/>
      <c r="U15" s="215">
        <v>18</v>
      </c>
      <c r="V15" s="216" t="s">
        <v>46</v>
      </c>
      <c r="W15" s="217">
        <v>4847</v>
      </c>
      <c r="X15" s="88">
        <v>491.4606840528503</v>
      </c>
      <c r="Y15" s="88">
        <v>-161.64788487355995</v>
      </c>
      <c r="Z15" s="88">
        <v>329.81279917929027</v>
      </c>
      <c r="AA15" s="88">
        <v>260.82360222818238</v>
      </c>
      <c r="AB15" s="88">
        <v>590.6364014074727</v>
      </c>
      <c r="AC15" s="88">
        <v>174.14112146177328</v>
      </c>
      <c r="AD15" s="88">
        <v>764.77752286924601</v>
      </c>
      <c r="AE15" s="227">
        <v>-19.472663503197854</v>
      </c>
      <c r="AF15" s="246">
        <v>745.30485936604816</v>
      </c>
    </row>
    <row r="16" spans="1:32" s="1" customFormat="1" ht="16.5">
      <c r="A16" s="215">
        <v>19</v>
      </c>
      <c r="B16" s="216" t="s">
        <v>47</v>
      </c>
      <c r="C16" s="221">
        <v>3965</v>
      </c>
      <c r="D16" s="255">
        <v>481.62984773540848</v>
      </c>
      <c r="E16" s="255">
        <v>-274.55494420541697</v>
      </c>
      <c r="F16" s="219">
        <v>207.07490352999153</v>
      </c>
      <c r="G16" s="219">
        <v>397.99763370557298</v>
      </c>
      <c r="H16" s="219">
        <v>605.07253723556448</v>
      </c>
      <c r="I16" s="219">
        <v>160.23959954880789</v>
      </c>
      <c r="J16" s="219">
        <v>765.31213678437246</v>
      </c>
      <c r="K16" s="429">
        <v>-243.56242118537202</v>
      </c>
      <c r="L16" s="210">
        <v>521.74971559900041</v>
      </c>
      <c r="M16" s="219">
        <v>10.732789407314</v>
      </c>
      <c r="N16" s="219">
        <v>532.48250500631445</v>
      </c>
      <c r="O16" s="251">
        <v>2</v>
      </c>
      <c r="P16" s="251">
        <v>2</v>
      </c>
      <c r="Q16" s="88"/>
      <c r="R16" s="241">
        <f t="shared" si="2"/>
        <v>-0.33283541629903912</v>
      </c>
      <c r="S16" s="240">
        <f t="shared" si="3"/>
        <v>-260.29077087991186</v>
      </c>
      <c r="T16" s="254"/>
      <c r="U16" s="215">
        <v>19</v>
      </c>
      <c r="V16" s="216" t="s">
        <v>47</v>
      </c>
      <c r="W16" s="217">
        <v>3955</v>
      </c>
      <c r="X16" s="88">
        <v>502.11428348842855</v>
      </c>
      <c r="Y16" s="88">
        <v>-115.1285123154954</v>
      </c>
      <c r="Z16" s="88">
        <v>386.98577117293308</v>
      </c>
      <c r="AA16" s="88">
        <v>422.82553729456384</v>
      </c>
      <c r="AB16" s="88">
        <v>809.81130846749693</v>
      </c>
      <c r="AC16" s="88">
        <v>167.28960784706632</v>
      </c>
      <c r="AD16" s="88">
        <v>977.10091631456328</v>
      </c>
      <c r="AE16" s="227">
        <v>-195.06042983565106</v>
      </c>
      <c r="AF16" s="246">
        <v>782.04048647891227</v>
      </c>
    </row>
    <row r="17" spans="1:32" s="1" customFormat="1" ht="16.5">
      <c r="A17" s="215">
        <v>20</v>
      </c>
      <c r="B17" s="216" t="s">
        <v>48</v>
      </c>
      <c r="C17" s="221">
        <v>16473</v>
      </c>
      <c r="D17" s="255">
        <v>267.64457511966947</v>
      </c>
      <c r="E17" s="255">
        <v>-367.31947461016284</v>
      </c>
      <c r="F17" s="219">
        <v>-99.674899490493402</v>
      </c>
      <c r="G17" s="219">
        <v>430.4497365881852</v>
      </c>
      <c r="H17" s="219">
        <v>330.77483709769183</v>
      </c>
      <c r="I17" s="219">
        <v>163.16382815927625</v>
      </c>
      <c r="J17" s="219">
        <v>493.93866525696802</v>
      </c>
      <c r="K17" s="429">
        <v>-140.59351666363139</v>
      </c>
      <c r="L17" s="210">
        <v>353.34514859333666</v>
      </c>
      <c r="M17" s="219">
        <v>-37.561896157348393</v>
      </c>
      <c r="N17" s="219">
        <v>315.78325243598823</v>
      </c>
      <c r="O17" s="251">
        <v>6</v>
      </c>
      <c r="P17" s="251">
        <v>6</v>
      </c>
      <c r="Q17" s="88"/>
      <c r="R17" s="241">
        <f t="shared" si="2"/>
        <v>-0.3685832840517963</v>
      </c>
      <c r="S17" s="240">
        <f t="shared" si="3"/>
        <v>-206.26174756353072</v>
      </c>
      <c r="T17" s="254"/>
      <c r="U17" s="215">
        <v>20</v>
      </c>
      <c r="V17" s="216" t="s">
        <v>48</v>
      </c>
      <c r="W17" s="217">
        <v>16467</v>
      </c>
      <c r="X17" s="88">
        <v>279.23115909674425</v>
      </c>
      <c r="Y17" s="88">
        <v>-198.39064817623301</v>
      </c>
      <c r="Z17" s="88">
        <v>80.840510920511221</v>
      </c>
      <c r="AA17" s="88">
        <v>460.44276431651178</v>
      </c>
      <c r="AB17" s="88">
        <v>541.28327523702308</v>
      </c>
      <c r="AC17" s="88">
        <v>168.47294988079662</v>
      </c>
      <c r="AD17" s="88">
        <v>709.75622511781955</v>
      </c>
      <c r="AE17" s="227">
        <v>-150.1493289609522</v>
      </c>
      <c r="AF17" s="246">
        <v>559.60689615686738</v>
      </c>
    </row>
    <row r="18" spans="1:32" s="1" customFormat="1" ht="16.5">
      <c r="A18" s="215">
        <v>46</v>
      </c>
      <c r="B18" s="216" t="s">
        <v>49</v>
      </c>
      <c r="C18" s="221">
        <v>1341</v>
      </c>
      <c r="D18" s="255">
        <v>617.40753536743091</v>
      </c>
      <c r="E18" s="255">
        <v>449.43134982615072</v>
      </c>
      <c r="F18" s="219">
        <v>1066.8388851935815</v>
      </c>
      <c r="G18" s="219">
        <v>415.91357338484744</v>
      </c>
      <c r="H18" s="219">
        <v>1482.7524585784292</v>
      </c>
      <c r="I18" s="219">
        <v>222.37043855890485</v>
      </c>
      <c r="J18" s="219">
        <v>1705.1228971373339</v>
      </c>
      <c r="K18" s="429">
        <v>-282.71290082028338</v>
      </c>
      <c r="L18" s="210">
        <v>1422.4099963170506</v>
      </c>
      <c r="M18" s="219">
        <v>230.48403653989558</v>
      </c>
      <c r="N18" s="219">
        <v>1652.8940328569461</v>
      </c>
      <c r="O18" s="251">
        <v>10</v>
      </c>
      <c r="P18" s="251">
        <v>10</v>
      </c>
      <c r="Q18" s="88"/>
      <c r="R18" s="241">
        <f t="shared" si="2"/>
        <v>3.1734253130577289E-2</v>
      </c>
      <c r="S18" s="240">
        <f t="shared" si="3"/>
        <v>43.750722379938225</v>
      </c>
      <c r="T18" s="254"/>
      <c r="U18" s="215">
        <v>46</v>
      </c>
      <c r="V18" s="216" t="s">
        <v>49</v>
      </c>
      <c r="W18" s="217">
        <v>1362</v>
      </c>
      <c r="X18" s="88">
        <v>561.29808515537286</v>
      </c>
      <c r="Y18" s="88">
        <v>561.31805656844506</v>
      </c>
      <c r="Z18" s="88">
        <v>1122.6161417238179</v>
      </c>
      <c r="AA18" s="88">
        <v>290.36563876651985</v>
      </c>
      <c r="AB18" s="88">
        <v>1412.9817804903378</v>
      </c>
      <c r="AC18" s="88">
        <v>219.72007788142949</v>
      </c>
      <c r="AD18" s="88">
        <v>1632.7018583717672</v>
      </c>
      <c r="AE18" s="227">
        <v>-254.04258443465491</v>
      </c>
      <c r="AF18" s="246">
        <v>1378.6592739371124</v>
      </c>
    </row>
    <row r="19" spans="1:32" s="1" customFormat="1" ht="16.5">
      <c r="A19" s="215">
        <v>47</v>
      </c>
      <c r="B19" s="216" t="s">
        <v>50</v>
      </c>
      <c r="C19" s="221">
        <v>1811</v>
      </c>
      <c r="D19" s="255">
        <v>1238.2449694464924</v>
      </c>
      <c r="E19" s="255">
        <v>191.53068225043879</v>
      </c>
      <c r="F19" s="219">
        <v>1429.7756516969312</v>
      </c>
      <c r="G19" s="219">
        <v>271.9767094443236</v>
      </c>
      <c r="H19" s="219">
        <v>1701.7523611412548</v>
      </c>
      <c r="I19" s="219">
        <v>214.70375735950182</v>
      </c>
      <c r="J19" s="219">
        <v>1916.4561185007565</v>
      </c>
      <c r="K19" s="429">
        <v>-17.746548868028714</v>
      </c>
      <c r="L19" s="210">
        <v>1898.7095696327278</v>
      </c>
      <c r="M19" s="219">
        <v>-29.590513528437327</v>
      </c>
      <c r="N19" s="219">
        <v>1869.1190561042906</v>
      </c>
      <c r="O19" s="251">
        <v>19</v>
      </c>
      <c r="P19" s="251">
        <v>19</v>
      </c>
      <c r="Q19" s="88"/>
      <c r="R19" s="241">
        <f t="shared" si="2"/>
        <v>-8.1970372888624868E-2</v>
      </c>
      <c r="S19" s="240">
        <f t="shared" si="3"/>
        <v>-169.53475882877274</v>
      </c>
      <c r="T19" s="254"/>
      <c r="U19" s="215">
        <v>47</v>
      </c>
      <c r="V19" s="216" t="s">
        <v>50</v>
      </c>
      <c r="W19" s="217">
        <v>1789</v>
      </c>
      <c r="X19" s="88">
        <v>1189.4502390456603</v>
      </c>
      <c r="Y19" s="88">
        <v>351.509619114126</v>
      </c>
      <c r="Z19" s="88">
        <v>1540.9598581597863</v>
      </c>
      <c r="AA19" s="88">
        <v>356.41252096143097</v>
      </c>
      <c r="AB19" s="88">
        <v>1897.3723791212174</v>
      </c>
      <c r="AC19" s="88">
        <v>217.22410138052931</v>
      </c>
      <c r="AD19" s="88">
        <v>2114.5964805017466</v>
      </c>
      <c r="AE19" s="227">
        <v>-46.352152040245947</v>
      </c>
      <c r="AF19" s="246">
        <v>2068.2443284615006</v>
      </c>
    </row>
    <row r="20" spans="1:32" s="1" customFormat="1" ht="16.5">
      <c r="A20" s="215">
        <v>49</v>
      </c>
      <c r="B20" s="216" t="s">
        <v>51</v>
      </c>
      <c r="C20" s="221">
        <v>305274</v>
      </c>
      <c r="D20" s="255">
        <v>810.50522285153909</v>
      </c>
      <c r="E20" s="255">
        <v>474.00513703621851</v>
      </c>
      <c r="F20" s="219">
        <v>1284.5103598877577</v>
      </c>
      <c r="G20" s="219">
        <v>-80.397088068634261</v>
      </c>
      <c r="H20" s="219">
        <v>1204.1132718191234</v>
      </c>
      <c r="I20" s="219">
        <v>101.05643216513148</v>
      </c>
      <c r="J20" s="219">
        <v>1305.1697039842547</v>
      </c>
      <c r="K20" s="429">
        <v>-5.7501654251590377</v>
      </c>
      <c r="L20" s="210">
        <v>1299.4195385590958</v>
      </c>
      <c r="M20" s="219">
        <v>-51.250174243564786</v>
      </c>
      <c r="N20" s="219">
        <v>1248.1693643155309</v>
      </c>
      <c r="O20" s="251">
        <v>1</v>
      </c>
      <c r="P20" s="252">
        <v>33</v>
      </c>
      <c r="Q20" s="88"/>
      <c r="R20" s="241">
        <f t="shared" si="2"/>
        <v>7.5918638856026247E-2</v>
      </c>
      <c r="S20" s="240">
        <f t="shared" si="3"/>
        <v>91.689240345554708</v>
      </c>
      <c r="T20" s="254"/>
      <c r="U20" s="215">
        <v>49</v>
      </c>
      <c r="V20" s="216" t="s">
        <v>51</v>
      </c>
      <c r="W20" s="217">
        <v>297132</v>
      </c>
      <c r="X20" s="88">
        <v>783.11842945774674</v>
      </c>
      <c r="Y20" s="88">
        <v>391.46402868199021</v>
      </c>
      <c r="Z20" s="88">
        <v>1174.5824581397369</v>
      </c>
      <c r="AA20" s="88">
        <v>-79.386713649152568</v>
      </c>
      <c r="AB20" s="88">
        <v>1095.1957444905843</v>
      </c>
      <c r="AC20" s="88">
        <v>102.96161980806362</v>
      </c>
      <c r="AD20" s="88">
        <v>1198.157364298648</v>
      </c>
      <c r="AE20" s="227">
        <v>9.5729339148930439</v>
      </c>
      <c r="AF20" s="246">
        <v>1207.7302982135411</v>
      </c>
    </row>
    <row r="21" spans="1:32" s="1" customFormat="1" ht="16.5">
      <c r="A21" s="215">
        <v>50</v>
      </c>
      <c r="B21" s="216" t="s">
        <v>52</v>
      </c>
      <c r="C21" s="221">
        <v>11276</v>
      </c>
      <c r="D21" s="255">
        <v>205.60726989917362</v>
      </c>
      <c r="E21" s="255">
        <v>-178.48178561349394</v>
      </c>
      <c r="F21" s="219">
        <v>27.125484285679665</v>
      </c>
      <c r="G21" s="219">
        <v>319.84226977289376</v>
      </c>
      <c r="H21" s="219">
        <v>346.96775405857346</v>
      </c>
      <c r="I21" s="219">
        <v>181.69875270264771</v>
      </c>
      <c r="J21" s="219">
        <v>528.66650676122117</v>
      </c>
      <c r="K21" s="429">
        <v>-79.603937566512954</v>
      </c>
      <c r="L21" s="210">
        <v>449.0625691947082</v>
      </c>
      <c r="M21" s="219">
        <v>18.590394643490601</v>
      </c>
      <c r="N21" s="219">
        <v>467.65296383819884</v>
      </c>
      <c r="O21" s="251">
        <v>4</v>
      </c>
      <c r="P21" s="251">
        <v>4</v>
      </c>
      <c r="Q21" s="88"/>
      <c r="R21" s="241">
        <f t="shared" si="2"/>
        <v>-0.27786612178979064</v>
      </c>
      <c r="S21" s="240">
        <f t="shared" si="3"/>
        <v>-172.79243961293628</v>
      </c>
      <c r="T21" s="254"/>
      <c r="U21" s="215">
        <v>50</v>
      </c>
      <c r="V21" s="216" t="s">
        <v>52</v>
      </c>
      <c r="W21" s="217">
        <v>11417</v>
      </c>
      <c r="X21" s="88">
        <v>218.66986955972354</v>
      </c>
      <c r="Y21" s="88">
        <v>13.371458745825613</v>
      </c>
      <c r="Z21" s="88">
        <v>232.04132830554911</v>
      </c>
      <c r="AA21" s="88">
        <v>311.70395024962772</v>
      </c>
      <c r="AB21" s="88">
        <v>543.74527855517692</v>
      </c>
      <c r="AC21" s="88">
        <v>183.09992031991084</v>
      </c>
      <c r="AD21" s="88">
        <v>726.8451988750877</v>
      </c>
      <c r="AE21" s="227">
        <v>-104.99019006744328</v>
      </c>
      <c r="AF21" s="246">
        <v>621.85500880764448</v>
      </c>
    </row>
    <row r="22" spans="1:32" s="1" customFormat="1" ht="16.5">
      <c r="A22" s="215">
        <v>51</v>
      </c>
      <c r="B22" s="216" t="s">
        <v>53</v>
      </c>
      <c r="C22" s="221">
        <v>9211</v>
      </c>
      <c r="D22" s="255">
        <v>379.67509478513682</v>
      </c>
      <c r="E22" s="255">
        <v>-984.45630811499348</v>
      </c>
      <c r="F22" s="219">
        <v>-604.78121332985666</v>
      </c>
      <c r="G22" s="219">
        <v>-18.776336256322583</v>
      </c>
      <c r="H22" s="219">
        <v>-623.55754958617911</v>
      </c>
      <c r="I22" s="219">
        <v>193.61329758873302</v>
      </c>
      <c r="J22" s="219">
        <v>-429.94425199744614</v>
      </c>
      <c r="K22" s="429">
        <v>-77.281511236564981</v>
      </c>
      <c r="L22" s="210">
        <v>-507.22576323401108</v>
      </c>
      <c r="M22" s="219">
        <v>-16.071016132884598</v>
      </c>
      <c r="N22" s="219">
        <v>-523.29677936689563</v>
      </c>
      <c r="O22" s="251">
        <v>4</v>
      </c>
      <c r="P22" s="251">
        <v>4</v>
      </c>
      <c r="Q22" s="88"/>
      <c r="R22" s="241">
        <f t="shared" si="2"/>
        <v>0.19692604640574676</v>
      </c>
      <c r="S22" s="240">
        <f t="shared" si="3"/>
        <v>-83.452076666523453</v>
      </c>
      <c r="T22" s="254"/>
      <c r="U22" s="215">
        <v>51</v>
      </c>
      <c r="V22" s="216" t="s">
        <v>53</v>
      </c>
      <c r="W22" s="217">
        <v>9334</v>
      </c>
      <c r="X22" s="88">
        <v>396.16098090567317</v>
      </c>
      <c r="Y22" s="88">
        <v>-904.02413078149959</v>
      </c>
      <c r="Z22" s="88">
        <v>-507.86314987582648</v>
      </c>
      <c r="AA22" s="88">
        <v>-17.278551532033426</v>
      </c>
      <c r="AB22" s="88">
        <v>-525.14170140785984</v>
      </c>
      <c r="AC22" s="88">
        <v>193.24448794943586</v>
      </c>
      <c r="AD22" s="88">
        <v>-331.89721345842401</v>
      </c>
      <c r="AE22" s="227">
        <v>-91.876473109063639</v>
      </c>
      <c r="AF22" s="246">
        <v>-423.77368656748763</v>
      </c>
    </row>
    <row r="23" spans="1:32" s="1" customFormat="1" ht="16.5">
      <c r="A23" s="215">
        <v>52</v>
      </c>
      <c r="B23" s="216" t="s">
        <v>54</v>
      </c>
      <c r="C23" s="221">
        <v>2346</v>
      </c>
      <c r="D23" s="255">
        <v>456.17040016431082</v>
      </c>
      <c r="E23" s="255">
        <v>192.90538634987328</v>
      </c>
      <c r="F23" s="219">
        <v>649.07578651418407</v>
      </c>
      <c r="G23" s="219">
        <v>520.28857218439953</v>
      </c>
      <c r="H23" s="219">
        <v>1169.3643586985836</v>
      </c>
      <c r="I23" s="219">
        <v>232.77020214515554</v>
      </c>
      <c r="J23" s="219">
        <v>1402.1345608437391</v>
      </c>
      <c r="K23" s="429">
        <v>119.59505541346974</v>
      </c>
      <c r="L23" s="210">
        <v>1521.7296162572088</v>
      </c>
      <c r="M23" s="219">
        <v>8.73388320545609</v>
      </c>
      <c r="N23" s="219">
        <v>1530.4634994626649</v>
      </c>
      <c r="O23" s="251">
        <v>14</v>
      </c>
      <c r="P23" s="251">
        <v>14</v>
      </c>
      <c r="Q23" s="88"/>
      <c r="R23" s="241">
        <f t="shared" si="2"/>
        <v>-4.5483648451443377E-2</v>
      </c>
      <c r="S23" s="240">
        <f t="shared" si="3"/>
        <v>-72.511921657186804</v>
      </c>
      <c r="T23" s="254"/>
      <c r="U23" s="215">
        <v>52</v>
      </c>
      <c r="V23" s="216" t="s">
        <v>54</v>
      </c>
      <c r="W23" s="217">
        <v>2404</v>
      </c>
      <c r="X23" s="88">
        <v>457.02668272590802</v>
      </c>
      <c r="Y23" s="88">
        <v>366.13441145624466</v>
      </c>
      <c r="Z23" s="88">
        <v>823.16109418215274</v>
      </c>
      <c r="AA23" s="88">
        <v>483.31988352745424</v>
      </c>
      <c r="AB23" s="88">
        <v>1306.480977709607</v>
      </c>
      <c r="AC23" s="88">
        <v>228.36538549597017</v>
      </c>
      <c r="AD23" s="88">
        <v>1534.8463632055771</v>
      </c>
      <c r="AE23" s="227">
        <v>59.395174708818637</v>
      </c>
      <c r="AF23" s="246">
        <v>1594.2415379143956</v>
      </c>
    </row>
    <row r="24" spans="1:32" s="1" customFormat="1" ht="16.5">
      <c r="A24" s="215">
        <v>61</v>
      </c>
      <c r="B24" s="216" t="s">
        <v>55</v>
      </c>
      <c r="C24" s="221">
        <v>16459</v>
      </c>
      <c r="D24" s="255">
        <v>-57.760325384427887</v>
      </c>
      <c r="E24" s="255">
        <v>60.76514225988381</v>
      </c>
      <c r="F24" s="219">
        <v>3.0048168754559241</v>
      </c>
      <c r="G24" s="219">
        <v>335.5198902476651</v>
      </c>
      <c r="H24" s="219">
        <v>338.52470712312106</v>
      </c>
      <c r="I24" s="219">
        <v>183.94973076451484</v>
      </c>
      <c r="J24" s="219">
        <v>522.47443788763587</v>
      </c>
      <c r="K24" s="429">
        <v>91.806853393280278</v>
      </c>
      <c r="L24" s="210">
        <v>614.28129128091621</v>
      </c>
      <c r="M24" s="219">
        <v>13.431435311987387</v>
      </c>
      <c r="N24" s="219">
        <v>627.71272659290366</v>
      </c>
      <c r="O24" s="251">
        <v>5</v>
      </c>
      <c r="P24" s="251">
        <v>5</v>
      </c>
      <c r="Q24" s="88"/>
      <c r="R24" s="241">
        <f t="shared" si="2"/>
        <v>-0.20888368740761593</v>
      </c>
      <c r="S24" s="240">
        <f t="shared" si="3"/>
        <v>-162.19276380208066</v>
      </c>
      <c r="T24" s="254"/>
      <c r="U24" s="215">
        <v>61</v>
      </c>
      <c r="V24" s="216" t="s">
        <v>55</v>
      </c>
      <c r="W24" s="217">
        <v>16573</v>
      </c>
      <c r="X24" s="88">
        <v>-45.22487122303891</v>
      </c>
      <c r="Y24" s="88">
        <v>200.90493961503657</v>
      </c>
      <c r="Z24" s="88">
        <v>155.68006839199765</v>
      </c>
      <c r="AA24" s="88">
        <v>361.3523803777228</v>
      </c>
      <c r="AB24" s="88">
        <v>517.03244876972053</v>
      </c>
      <c r="AC24" s="88">
        <v>183.02019799854762</v>
      </c>
      <c r="AD24" s="88">
        <v>700.05264676826812</v>
      </c>
      <c r="AE24" s="227">
        <v>76.421408314728779</v>
      </c>
      <c r="AF24" s="246">
        <v>776.47405508299687</v>
      </c>
    </row>
    <row r="25" spans="1:32" s="1" customFormat="1" ht="16.5">
      <c r="A25" s="215">
        <v>69</v>
      </c>
      <c r="B25" s="216" t="s">
        <v>56</v>
      </c>
      <c r="C25" s="221">
        <v>6687</v>
      </c>
      <c r="D25" s="255">
        <v>534.22168850417086</v>
      </c>
      <c r="E25" s="255">
        <v>-606.43324045029294</v>
      </c>
      <c r="F25" s="219">
        <v>-72.211551946122128</v>
      </c>
      <c r="G25" s="219">
        <v>557.50969036398635</v>
      </c>
      <c r="H25" s="219">
        <v>485.29813841786421</v>
      </c>
      <c r="I25" s="219">
        <v>203.48587674054929</v>
      </c>
      <c r="J25" s="219">
        <v>688.78401515841347</v>
      </c>
      <c r="K25" s="429">
        <v>71.305518169582768</v>
      </c>
      <c r="L25" s="210">
        <v>760.08953332799626</v>
      </c>
      <c r="M25" s="219">
        <v>10.707878854493794</v>
      </c>
      <c r="N25" s="219">
        <v>770.79741218249012</v>
      </c>
      <c r="O25" s="251">
        <v>17</v>
      </c>
      <c r="P25" s="251">
        <v>17</v>
      </c>
      <c r="Q25" s="88"/>
      <c r="R25" s="241">
        <f t="shared" si="2"/>
        <v>-0.1981642711257541</v>
      </c>
      <c r="S25" s="240">
        <f t="shared" si="3"/>
        <v>-187.84718981495962</v>
      </c>
      <c r="T25" s="254"/>
      <c r="U25" s="215">
        <v>69</v>
      </c>
      <c r="V25" s="216" t="s">
        <v>56</v>
      </c>
      <c r="W25" s="217">
        <v>6802</v>
      </c>
      <c r="X25" s="88">
        <v>552.46723942850815</v>
      </c>
      <c r="Y25" s="88">
        <v>-435.89231219801968</v>
      </c>
      <c r="Z25" s="88">
        <v>116.57492723048853</v>
      </c>
      <c r="AA25" s="88">
        <v>546.58835636577476</v>
      </c>
      <c r="AB25" s="88">
        <v>663.16328359626334</v>
      </c>
      <c r="AC25" s="88">
        <v>199.7702052038523</v>
      </c>
      <c r="AD25" s="88">
        <v>862.93348880011558</v>
      </c>
      <c r="AE25" s="227">
        <v>85.003234342840344</v>
      </c>
      <c r="AF25" s="246">
        <v>947.93672314295588</v>
      </c>
    </row>
    <row r="26" spans="1:32" s="1" customFormat="1" ht="16.5">
      <c r="A26" s="215">
        <v>71</v>
      </c>
      <c r="B26" s="216" t="s">
        <v>57</v>
      </c>
      <c r="C26" s="221">
        <v>6591</v>
      </c>
      <c r="D26" s="255">
        <v>733.4307372149832</v>
      </c>
      <c r="E26" s="255">
        <v>-220.93225474726856</v>
      </c>
      <c r="F26" s="219">
        <v>512.49848246771467</v>
      </c>
      <c r="G26" s="219">
        <v>591.43146771885608</v>
      </c>
      <c r="H26" s="219">
        <v>1103.9299501865707</v>
      </c>
      <c r="I26" s="219">
        <v>209.81239546349076</v>
      </c>
      <c r="J26" s="219">
        <v>1313.7423456500617</v>
      </c>
      <c r="K26" s="429">
        <v>94.781975421028676</v>
      </c>
      <c r="L26" s="210">
        <v>1408.5243210710903</v>
      </c>
      <c r="M26" s="219">
        <v>-11.502329388560158</v>
      </c>
      <c r="N26" s="219">
        <v>1397.0219916825301</v>
      </c>
      <c r="O26" s="251">
        <v>17</v>
      </c>
      <c r="P26" s="251">
        <v>17</v>
      </c>
      <c r="Q26" s="88"/>
      <c r="R26" s="241">
        <f t="shared" si="2"/>
        <v>-0.10821653247276819</v>
      </c>
      <c r="S26" s="240">
        <f t="shared" si="3"/>
        <v>-170.92222885957335</v>
      </c>
      <c r="T26" s="254"/>
      <c r="U26" s="215">
        <v>71</v>
      </c>
      <c r="V26" s="216" t="s">
        <v>57</v>
      </c>
      <c r="W26" s="217">
        <v>6613</v>
      </c>
      <c r="X26" s="88">
        <v>741.59857316531418</v>
      </c>
      <c r="Y26" s="88">
        <v>-68.740336934411829</v>
      </c>
      <c r="Z26" s="88">
        <v>672.85823623090232</v>
      </c>
      <c r="AA26" s="88">
        <v>593.3670043853017</v>
      </c>
      <c r="AB26" s="88">
        <v>1266.225240616204</v>
      </c>
      <c r="AC26" s="88">
        <v>208.83706615704244</v>
      </c>
      <c r="AD26" s="88">
        <v>1475.0623067732465</v>
      </c>
      <c r="AE26" s="227">
        <v>104.3842431574172</v>
      </c>
      <c r="AF26" s="246">
        <v>1579.4465499306637</v>
      </c>
    </row>
    <row r="27" spans="1:32" s="1" customFormat="1" ht="16.5">
      <c r="A27" s="215">
        <v>72</v>
      </c>
      <c r="B27" s="216" t="s">
        <v>58</v>
      </c>
      <c r="C27" s="221">
        <v>960</v>
      </c>
      <c r="D27" s="255">
        <v>1350.2583132356915</v>
      </c>
      <c r="E27" s="255">
        <v>-309.04310665576992</v>
      </c>
      <c r="F27" s="219">
        <v>1041.2152065799214</v>
      </c>
      <c r="G27" s="219">
        <v>309.36640829710905</v>
      </c>
      <c r="H27" s="219">
        <v>1350.5816148770307</v>
      </c>
      <c r="I27" s="219">
        <v>177.74772588338959</v>
      </c>
      <c r="J27" s="219">
        <v>1528.3293407604203</v>
      </c>
      <c r="K27" s="429">
        <v>-263.21354166666669</v>
      </c>
      <c r="L27" s="210">
        <v>1265.1157990937536</v>
      </c>
      <c r="M27" s="219">
        <v>4.9254062500000009</v>
      </c>
      <c r="N27" s="219">
        <v>1270.0412053437535</v>
      </c>
      <c r="O27" s="251">
        <v>17</v>
      </c>
      <c r="P27" s="251">
        <v>17</v>
      </c>
      <c r="Q27" s="88"/>
      <c r="R27" s="241">
        <f t="shared" si="2"/>
        <v>-0.19996304604385229</v>
      </c>
      <c r="S27" s="240">
        <f t="shared" si="3"/>
        <v>-316.20590465731857</v>
      </c>
      <c r="T27" s="254"/>
      <c r="U27" s="215">
        <v>72</v>
      </c>
      <c r="V27" s="216" t="s">
        <v>58</v>
      </c>
      <c r="W27" s="217">
        <v>950</v>
      </c>
      <c r="X27" s="88">
        <v>1327.2648260586841</v>
      </c>
      <c r="Y27" s="88">
        <v>1.695048519397123</v>
      </c>
      <c r="Z27" s="88">
        <v>1328.9598745780813</v>
      </c>
      <c r="AA27" s="88">
        <v>301.72526315789474</v>
      </c>
      <c r="AB27" s="88">
        <v>1630.685137735976</v>
      </c>
      <c r="AC27" s="88">
        <v>179.43235548878033</v>
      </c>
      <c r="AD27" s="88">
        <v>1810.1174932247563</v>
      </c>
      <c r="AE27" s="227">
        <v>-228.79578947368421</v>
      </c>
      <c r="AF27" s="246">
        <v>1581.3217037510722</v>
      </c>
    </row>
    <row r="28" spans="1:32" s="1" customFormat="1" ht="16.5">
      <c r="A28" s="215">
        <v>74</v>
      </c>
      <c r="B28" s="216" t="s">
        <v>59</v>
      </c>
      <c r="C28" s="221">
        <v>1052</v>
      </c>
      <c r="D28" s="255">
        <v>494.63792575995336</v>
      </c>
      <c r="E28" s="255">
        <v>192.95882351136322</v>
      </c>
      <c r="F28" s="219">
        <v>687.59674927131664</v>
      </c>
      <c r="G28" s="219">
        <v>491.80616929926157</v>
      </c>
      <c r="H28" s="219">
        <v>1179.4029185705783</v>
      </c>
      <c r="I28" s="219">
        <v>273.59337415088521</v>
      </c>
      <c r="J28" s="219">
        <v>1452.9962927214635</v>
      </c>
      <c r="K28" s="429">
        <v>-286.59220532319392</v>
      </c>
      <c r="L28" s="210">
        <v>1166.4040873982697</v>
      </c>
      <c r="M28" s="219">
        <v>49.441340304182503</v>
      </c>
      <c r="N28" s="219">
        <v>1215.8454277024521</v>
      </c>
      <c r="O28" s="251">
        <v>16</v>
      </c>
      <c r="P28" s="251">
        <v>16</v>
      </c>
      <c r="Q28" s="88"/>
      <c r="R28" s="241">
        <f t="shared" si="2"/>
        <v>0.11552296319338408</v>
      </c>
      <c r="S28" s="240">
        <f t="shared" si="3"/>
        <v>120.79218528266529</v>
      </c>
      <c r="T28" s="254"/>
      <c r="U28" s="215">
        <v>74</v>
      </c>
      <c r="V28" s="216" t="s">
        <v>59</v>
      </c>
      <c r="W28" s="217">
        <v>1083</v>
      </c>
      <c r="X28" s="88">
        <v>493.68692898253641</v>
      </c>
      <c r="Y28" s="88">
        <v>141.30320697142477</v>
      </c>
      <c r="Z28" s="88">
        <v>634.99013595396116</v>
      </c>
      <c r="AA28" s="88">
        <v>427.31578947368422</v>
      </c>
      <c r="AB28" s="88">
        <v>1062.3059254276454</v>
      </c>
      <c r="AC28" s="88">
        <v>264.5635944164909</v>
      </c>
      <c r="AD28" s="88">
        <v>1326.8695198441362</v>
      </c>
      <c r="AE28" s="227">
        <v>-281.25761772853184</v>
      </c>
      <c r="AF28" s="246">
        <v>1045.6119021156044</v>
      </c>
    </row>
    <row r="29" spans="1:32" s="1" customFormat="1" ht="16.5">
      <c r="A29" s="215">
        <v>75</v>
      </c>
      <c r="B29" s="216" t="s">
        <v>60</v>
      </c>
      <c r="C29" s="221">
        <v>19549</v>
      </c>
      <c r="D29" s="255">
        <v>90.290789416447652</v>
      </c>
      <c r="E29" s="255">
        <v>-304.03446819972601</v>
      </c>
      <c r="F29" s="219">
        <v>-213.74367878327837</v>
      </c>
      <c r="G29" s="219">
        <v>-24.3402911689119</v>
      </c>
      <c r="H29" s="219">
        <v>-238.08396995219027</v>
      </c>
      <c r="I29" s="219">
        <v>162.40606627821825</v>
      </c>
      <c r="J29" s="219">
        <v>-75.677903673972025</v>
      </c>
      <c r="K29" s="429">
        <v>-89.645096935904647</v>
      </c>
      <c r="L29" s="210">
        <v>-165.32300060987669</v>
      </c>
      <c r="M29" s="219">
        <v>-1.1027024405340426</v>
      </c>
      <c r="N29" s="219">
        <v>-166.42570305041073</v>
      </c>
      <c r="O29" s="251">
        <v>8</v>
      </c>
      <c r="P29" s="251">
        <v>8</v>
      </c>
      <c r="Q29" s="88"/>
      <c r="R29" s="241">
        <f t="shared" si="2"/>
        <v>-2.2957218340498389</v>
      </c>
      <c r="S29" s="240">
        <f t="shared" si="3"/>
        <v>-292.91442977731759</v>
      </c>
      <c r="T29" s="254"/>
      <c r="U29" s="215">
        <v>75</v>
      </c>
      <c r="V29" s="216" t="s">
        <v>60</v>
      </c>
      <c r="W29" s="217">
        <v>19702</v>
      </c>
      <c r="X29" s="88">
        <v>61.854531071610289</v>
      </c>
      <c r="Y29" s="88">
        <v>-1.4104146564819138</v>
      </c>
      <c r="Z29" s="88">
        <v>60.444116415128377</v>
      </c>
      <c r="AA29" s="88">
        <v>-8.6931276012587553</v>
      </c>
      <c r="AB29" s="88">
        <v>51.750988813869618</v>
      </c>
      <c r="AC29" s="88">
        <v>164.30541852837592</v>
      </c>
      <c r="AD29" s="88">
        <v>216.05640734224551</v>
      </c>
      <c r="AE29" s="227">
        <v>-88.464978174804585</v>
      </c>
      <c r="AF29" s="246">
        <v>127.59142916744092</v>
      </c>
    </row>
    <row r="30" spans="1:32" s="1" customFormat="1" ht="16.5">
      <c r="A30" s="215">
        <v>77</v>
      </c>
      <c r="B30" s="216" t="s">
        <v>61</v>
      </c>
      <c r="C30" s="221">
        <v>4601</v>
      </c>
      <c r="D30" s="255">
        <v>195.84499567260585</v>
      </c>
      <c r="E30" s="255">
        <v>-193.74890962559388</v>
      </c>
      <c r="F30" s="219">
        <v>2.0960860470119784</v>
      </c>
      <c r="G30" s="219">
        <v>579.15636115154655</v>
      </c>
      <c r="H30" s="219">
        <v>581.25244719855857</v>
      </c>
      <c r="I30" s="219">
        <v>227.58220738989627</v>
      </c>
      <c r="J30" s="219">
        <v>808.83465458845478</v>
      </c>
      <c r="K30" s="429">
        <v>40.882634209954361</v>
      </c>
      <c r="L30" s="210">
        <v>849.71728879840919</v>
      </c>
      <c r="M30" s="219">
        <v>10.794143946968054</v>
      </c>
      <c r="N30" s="219">
        <v>860.51143274537731</v>
      </c>
      <c r="O30" s="251">
        <v>13</v>
      </c>
      <c r="P30" s="251">
        <v>13</v>
      </c>
      <c r="Q30" s="88"/>
      <c r="R30" s="241">
        <f t="shared" si="2"/>
        <v>-0.20621788632069302</v>
      </c>
      <c r="S30" s="240">
        <f t="shared" si="3"/>
        <v>-220.74937220990421</v>
      </c>
      <c r="T30" s="254"/>
      <c r="U30" s="215">
        <v>77</v>
      </c>
      <c r="V30" s="216" t="s">
        <v>61</v>
      </c>
      <c r="W30" s="217">
        <v>4683</v>
      </c>
      <c r="X30" s="88">
        <v>210.66412273958639</v>
      </c>
      <c r="Y30" s="88">
        <v>22.792008623596523</v>
      </c>
      <c r="Z30" s="88">
        <v>233.45613136318292</v>
      </c>
      <c r="AA30" s="88">
        <v>575.08050395045916</v>
      </c>
      <c r="AB30" s="88">
        <v>808.53663531364202</v>
      </c>
      <c r="AC30" s="88">
        <v>226.9859727371655</v>
      </c>
      <c r="AD30" s="88">
        <v>1035.5226080508075</v>
      </c>
      <c r="AE30" s="227">
        <v>34.944052957505875</v>
      </c>
      <c r="AF30" s="246">
        <v>1070.4666610083134</v>
      </c>
    </row>
    <row r="31" spans="1:32" s="1" customFormat="1" ht="16.5">
      <c r="A31" s="215">
        <v>78</v>
      </c>
      <c r="B31" s="216" t="s">
        <v>62</v>
      </c>
      <c r="C31" s="221">
        <v>7832</v>
      </c>
      <c r="D31" s="255">
        <v>150.63376307343825</v>
      </c>
      <c r="E31" s="255">
        <v>-435.94049098175105</v>
      </c>
      <c r="F31" s="219">
        <v>-285.30672790831278</v>
      </c>
      <c r="G31" s="219">
        <v>-13.687317965928571</v>
      </c>
      <c r="H31" s="219">
        <v>-298.99404587424135</v>
      </c>
      <c r="I31" s="219">
        <v>158.68428160666969</v>
      </c>
      <c r="J31" s="219">
        <v>-140.30976426757167</v>
      </c>
      <c r="K31" s="429">
        <v>-56.55681818181818</v>
      </c>
      <c r="L31" s="210">
        <v>-196.86658244938985</v>
      </c>
      <c r="M31" s="219">
        <v>1.0766465143003037</v>
      </c>
      <c r="N31" s="219">
        <v>-195.78993593508955</v>
      </c>
      <c r="O31" s="251">
        <v>1</v>
      </c>
      <c r="P31" s="252">
        <v>33</v>
      </c>
      <c r="Q31" s="88"/>
      <c r="R31" s="241">
        <f t="shared" si="2"/>
        <v>-23.379438008555425</v>
      </c>
      <c r="S31" s="240">
        <f t="shared" si="3"/>
        <v>-205.66334411847777</v>
      </c>
      <c r="T31" s="254"/>
      <c r="U31" s="215">
        <v>78</v>
      </c>
      <c r="V31" s="216" t="s">
        <v>62</v>
      </c>
      <c r="W31" s="217">
        <v>7979</v>
      </c>
      <c r="X31" s="88">
        <v>144.90422403354802</v>
      </c>
      <c r="Y31" s="88">
        <v>-236.95459412571722</v>
      </c>
      <c r="Z31" s="88">
        <v>-92.050370092169203</v>
      </c>
      <c r="AA31" s="88">
        <v>-6.6638676525880438</v>
      </c>
      <c r="AB31" s="88">
        <v>-98.714237744757241</v>
      </c>
      <c r="AC31" s="88">
        <v>156.75601758654852</v>
      </c>
      <c r="AD31" s="88">
        <v>58.041779841791275</v>
      </c>
      <c r="AE31" s="227">
        <v>-49.245018172703347</v>
      </c>
      <c r="AF31" s="246">
        <v>8.7967616690879282</v>
      </c>
    </row>
    <row r="32" spans="1:32" s="1" customFormat="1" ht="16.5">
      <c r="A32" s="215">
        <v>79</v>
      </c>
      <c r="B32" s="216" t="s">
        <v>63</v>
      </c>
      <c r="C32" s="221">
        <v>6753</v>
      </c>
      <c r="D32" s="255">
        <v>56.772231802850733</v>
      </c>
      <c r="E32" s="255">
        <v>-342.60067114459918</v>
      </c>
      <c r="F32" s="219">
        <v>-285.82843934174844</v>
      </c>
      <c r="G32" s="219">
        <v>-64.527337683183191</v>
      </c>
      <c r="H32" s="219">
        <v>-350.35577702493163</v>
      </c>
      <c r="I32" s="219">
        <v>157.59371444161516</v>
      </c>
      <c r="J32" s="219">
        <v>-192.76206258331649</v>
      </c>
      <c r="K32" s="429">
        <v>-44.601806604472088</v>
      </c>
      <c r="L32" s="210">
        <v>-237.36386918778857</v>
      </c>
      <c r="M32" s="219">
        <v>-8.4256320154005682</v>
      </c>
      <c r="N32" s="219">
        <v>-245.78950120318913</v>
      </c>
      <c r="O32" s="251">
        <v>4</v>
      </c>
      <c r="P32" s="251">
        <v>4</v>
      </c>
      <c r="Q32" s="88"/>
      <c r="R32" s="241">
        <f t="shared" si="2"/>
        <v>0.37152142076385003</v>
      </c>
      <c r="S32" s="240">
        <f t="shared" si="3"/>
        <v>-64.297764937231534</v>
      </c>
      <c r="T32" s="254"/>
      <c r="U32" s="215">
        <v>79</v>
      </c>
      <c r="V32" s="216" t="s">
        <v>63</v>
      </c>
      <c r="W32" s="217">
        <v>6785</v>
      </c>
      <c r="X32" s="88">
        <v>47.885030716104438</v>
      </c>
      <c r="Y32" s="88">
        <v>-251.0666396575856</v>
      </c>
      <c r="Z32" s="88">
        <v>-203.18160894148116</v>
      </c>
      <c r="AA32" s="88">
        <v>-71.08415622697126</v>
      </c>
      <c r="AB32" s="88">
        <v>-274.26576516845245</v>
      </c>
      <c r="AC32" s="88">
        <v>160.11801021782168</v>
      </c>
      <c r="AD32" s="88">
        <v>-114.14775495063074</v>
      </c>
      <c r="AE32" s="227">
        <v>-58.918349299926305</v>
      </c>
      <c r="AF32" s="246">
        <v>-173.06610425055703</v>
      </c>
    </row>
    <row r="33" spans="1:32" s="1" customFormat="1" ht="16.5">
      <c r="A33" s="215">
        <v>81</v>
      </c>
      <c r="B33" s="216" t="s">
        <v>64</v>
      </c>
      <c r="C33" s="221">
        <v>2574</v>
      </c>
      <c r="D33" s="255">
        <v>-114.00370148777111</v>
      </c>
      <c r="E33" s="255">
        <v>-81.01350030667605</v>
      </c>
      <c r="F33" s="219">
        <v>-195.01720179444717</v>
      </c>
      <c r="G33" s="219">
        <v>224.93585000945956</v>
      </c>
      <c r="H33" s="219">
        <v>29.918648215012389</v>
      </c>
      <c r="I33" s="219">
        <v>240.9105033484401</v>
      </c>
      <c r="J33" s="219">
        <v>270.82915156345251</v>
      </c>
      <c r="K33" s="429">
        <v>-293.23387723387725</v>
      </c>
      <c r="L33" s="210">
        <v>-22.404725670424746</v>
      </c>
      <c r="M33" s="219">
        <v>-65.519001554001562</v>
      </c>
      <c r="N33" s="219">
        <v>-87.923727224426315</v>
      </c>
      <c r="O33" s="251">
        <v>7</v>
      </c>
      <c r="P33" s="251">
        <v>7</v>
      </c>
      <c r="Q33" s="88"/>
      <c r="R33" s="241">
        <f t="shared" si="2"/>
        <v>-1.08409874478317</v>
      </c>
      <c r="S33" s="240">
        <f t="shared" si="3"/>
        <v>-288.81447682890314</v>
      </c>
      <c r="T33" s="254"/>
      <c r="U33" s="215">
        <v>81</v>
      </c>
      <c r="V33" s="216" t="s">
        <v>64</v>
      </c>
      <c r="W33" s="217">
        <v>2621</v>
      </c>
      <c r="X33" s="88">
        <v>-80.338844561363913</v>
      </c>
      <c r="Y33" s="88">
        <v>268.13052988426472</v>
      </c>
      <c r="Z33" s="88">
        <v>187.79168532290078</v>
      </c>
      <c r="AA33" s="88">
        <v>101.59404807325448</v>
      </c>
      <c r="AB33" s="88">
        <v>289.38573339615527</v>
      </c>
      <c r="AC33" s="88">
        <v>239.82066026518461</v>
      </c>
      <c r="AD33" s="88">
        <v>529.20639366133992</v>
      </c>
      <c r="AE33" s="227">
        <v>-262.79664250286152</v>
      </c>
      <c r="AF33" s="246">
        <v>266.4097511584784</v>
      </c>
    </row>
    <row r="34" spans="1:32" s="1" customFormat="1" ht="16.5">
      <c r="A34" s="215">
        <v>82</v>
      </c>
      <c r="B34" s="216" t="s">
        <v>65</v>
      </c>
      <c r="C34" s="221">
        <v>9359</v>
      </c>
      <c r="D34" s="255">
        <v>323.69438752215422</v>
      </c>
      <c r="E34" s="255">
        <v>-39.795593038755804</v>
      </c>
      <c r="F34" s="219">
        <v>283.89879448339843</v>
      </c>
      <c r="G34" s="219">
        <v>207.48755337772505</v>
      </c>
      <c r="H34" s="219">
        <v>491.38634786112345</v>
      </c>
      <c r="I34" s="219">
        <v>148.45104603604929</v>
      </c>
      <c r="J34" s="219">
        <v>639.83739389717266</v>
      </c>
      <c r="K34" s="429">
        <v>-222.38080991558928</v>
      </c>
      <c r="L34" s="210">
        <v>417.45658398158344</v>
      </c>
      <c r="M34" s="219">
        <v>14.134479207180249</v>
      </c>
      <c r="N34" s="219">
        <v>431.59106318876371</v>
      </c>
      <c r="O34" s="251">
        <v>5</v>
      </c>
      <c r="P34" s="251">
        <v>5</v>
      </c>
      <c r="Q34" s="88"/>
      <c r="R34" s="241">
        <f t="shared" si="2"/>
        <v>-0.2903615105404993</v>
      </c>
      <c r="S34" s="240">
        <f t="shared" si="3"/>
        <v>-170.80996325649141</v>
      </c>
      <c r="T34" s="254"/>
      <c r="U34" s="215">
        <v>82</v>
      </c>
      <c r="V34" s="216" t="s">
        <v>65</v>
      </c>
      <c r="W34" s="217">
        <v>9405</v>
      </c>
      <c r="X34" s="88">
        <v>366.44799590723449</v>
      </c>
      <c r="Y34" s="88">
        <v>47.471336966929123</v>
      </c>
      <c r="Z34" s="88">
        <v>413.91933287416356</v>
      </c>
      <c r="AA34" s="88">
        <v>244.88569909622541</v>
      </c>
      <c r="AB34" s="88">
        <v>658.805031970389</v>
      </c>
      <c r="AC34" s="88">
        <v>151.07023403429938</v>
      </c>
      <c r="AD34" s="88">
        <v>809.87526600468834</v>
      </c>
      <c r="AE34" s="227">
        <v>-221.60871876661349</v>
      </c>
      <c r="AF34" s="246">
        <v>588.26654723807485</v>
      </c>
    </row>
    <row r="35" spans="1:32" s="1" customFormat="1" ht="16.5">
      <c r="A35" s="215">
        <v>86</v>
      </c>
      <c r="B35" s="216" t="s">
        <v>66</v>
      </c>
      <c r="C35" s="221">
        <v>8031</v>
      </c>
      <c r="D35" s="255">
        <v>330.14259979750079</v>
      </c>
      <c r="E35" s="255">
        <v>-154.66978885892001</v>
      </c>
      <c r="F35" s="219">
        <v>175.47281093858078</v>
      </c>
      <c r="G35" s="219">
        <v>337.32829825989103</v>
      </c>
      <c r="H35" s="219">
        <v>512.80110919847175</v>
      </c>
      <c r="I35" s="219">
        <v>173.29073966606822</v>
      </c>
      <c r="J35" s="219">
        <v>686.09184886454</v>
      </c>
      <c r="K35" s="429">
        <v>-144.68272942348401</v>
      </c>
      <c r="L35" s="210">
        <v>541.40911944105608</v>
      </c>
      <c r="M35" s="219">
        <v>-98.655807458597977</v>
      </c>
      <c r="N35" s="219">
        <v>442.75331198245806</v>
      </c>
      <c r="O35" s="251">
        <v>5</v>
      </c>
      <c r="P35" s="251">
        <v>5</v>
      </c>
      <c r="Q35" s="88"/>
      <c r="R35" s="241">
        <f t="shared" si="2"/>
        <v>-0.29773593017684657</v>
      </c>
      <c r="S35" s="240">
        <f t="shared" si="3"/>
        <v>-229.53893657638423</v>
      </c>
      <c r="T35" s="254"/>
      <c r="U35" s="215">
        <v>86</v>
      </c>
      <c r="V35" s="216" t="s">
        <v>66</v>
      </c>
      <c r="W35" s="217">
        <v>8143</v>
      </c>
      <c r="X35" s="88">
        <v>372.62695480210027</v>
      </c>
      <c r="Y35" s="88">
        <v>24.663504346404089</v>
      </c>
      <c r="Z35" s="88">
        <v>397.29045914850434</v>
      </c>
      <c r="AA35" s="88">
        <v>352.33292398378978</v>
      </c>
      <c r="AB35" s="88">
        <v>749.62338313229407</v>
      </c>
      <c r="AC35" s="88">
        <v>176.65305308900238</v>
      </c>
      <c r="AD35" s="88">
        <v>926.27643622129642</v>
      </c>
      <c r="AE35" s="227">
        <v>-155.32838020385609</v>
      </c>
      <c r="AF35" s="246">
        <v>770.94805601744031</v>
      </c>
    </row>
    <row r="36" spans="1:32" s="1" customFormat="1" ht="16.5">
      <c r="A36" s="215">
        <v>90</v>
      </c>
      <c r="B36" s="216" t="s">
        <v>67</v>
      </c>
      <c r="C36" s="221">
        <v>3061</v>
      </c>
      <c r="D36" s="255">
        <v>319.45911706217584</v>
      </c>
      <c r="E36" s="255">
        <v>-550.56878820196562</v>
      </c>
      <c r="F36" s="219">
        <v>-231.10967113978978</v>
      </c>
      <c r="G36" s="219">
        <v>175.88259381740446</v>
      </c>
      <c r="H36" s="219">
        <v>-55.227077322385327</v>
      </c>
      <c r="I36" s="219">
        <v>229.99973757024111</v>
      </c>
      <c r="J36" s="219">
        <v>174.77266024785578</v>
      </c>
      <c r="K36" s="429">
        <v>-144.73407383208101</v>
      </c>
      <c r="L36" s="210">
        <v>30.038586415774759</v>
      </c>
      <c r="M36" s="219">
        <v>-2.5745344658608302</v>
      </c>
      <c r="N36" s="219">
        <v>27.46405194991393</v>
      </c>
      <c r="O36" s="251">
        <v>12</v>
      </c>
      <c r="P36" s="251">
        <v>12</v>
      </c>
      <c r="Q36" s="88"/>
      <c r="R36" s="241">
        <f t="shared" si="2"/>
        <v>-0.85591307690228136</v>
      </c>
      <c r="S36" s="240">
        <f t="shared" si="3"/>
        <v>-178.43686555430321</v>
      </c>
      <c r="T36" s="254"/>
      <c r="U36" s="215">
        <v>90</v>
      </c>
      <c r="V36" s="216" t="s">
        <v>67</v>
      </c>
      <c r="W36" s="217">
        <v>3136</v>
      </c>
      <c r="X36" s="88">
        <v>305.35349798554853</v>
      </c>
      <c r="Y36" s="88">
        <v>-185.31310005341919</v>
      </c>
      <c r="Z36" s="88">
        <v>120.04039793212935</v>
      </c>
      <c r="AA36" s="88">
        <v>-3.6890943877551021</v>
      </c>
      <c r="AB36" s="88">
        <v>116.35130354437425</v>
      </c>
      <c r="AC36" s="88">
        <v>227.39933975223428</v>
      </c>
      <c r="AD36" s="88">
        <v>343.75064329660859</v>
      </c>
      <c r="AE36" s="227">
        <v>-135.2751913265306</v>
      </c>
      <c r="AF36" s="246">
        <v>208.47545197007798</v>
      </c>
    </row>
    <row r="37" spans="1:32" s="1" customFormat="1" ht="16.5">
      <c r="A37" s="215">
        <v>91</v>
      </c>
      <c r="B37" s="216" t="s">
        <v>68</v>
      </c>
      <c r="C37" s="221">
        <v>664028</v>
      </c>
      <c r="D37" s="255">
        <v>358.5316254248329</v>
      </c>
      <c r="E37" s="255">
        <v>-15.217566164515972</v>
      </c>
      <c r="F37" s="219">
        <v>343.31405926031692</v>
      </c>
      <c r="G37" s="219">
        <v>-87.609077489293469</v>
      </c>
      <c r="H37" s="219">
        <v>255.70498177102345</v>
      </c>
      <c r="I37" s="219">
        <v>134.24752102065841</v>
      </c>
      <c r="J37" s="219">
        <v>389.95250279168192</v>
      </c>
      <c r="K37" s="429">
        <v>65.224961899197027</v>
      </c>
      <c r="L37" s="210">
        <v>455.17746469087894</v>
      </c>
      <c r="M37" s="219">
        <v>-145.8850602206233</v>
      </c>
      <c r="N37" s="219">
        <v>309.29240447025558</v>
      </c>
      <c r="O37" s="251">
        <v>1</v>
      </c>
      <c r="P37" s="252">
        <v>31</v>
      </c>
      <c r="Q37" s="88"/>
      <c r="R37" s="241">
        <f t="shared" si="2"/>
        <v>0.4969988924333239</v>
      </c>
      <c r="S37" s="240">
        <f t="shared" si="3"/>
        <v>151.1174770772592</v>
      </c>
      <c r="T37" s="254"/>
      <c r="U37" s="215">
        <v>91</v>
      </c>
      <c r="V37" s="216" t="s">
        <v>68</v>
      </c>
      <c r="W37" s="217">
        <v>658457</v>
      </c>
      <c r="X37" s="88">
        <v>333.45861064316449</v>
      </c>
      <c r="Y37" s="88">
        <v>-127.06766441020559</v>
      </c>
      <c r="Z37" s="88">
        <v>206.39094623295892</v>
      </c>
      <c r="AA37" s="88">
        <v>-92.251623112822855</v>
      </c>
      <c r="AB37" s="88">
        <v>114.13932312013605</v>
      </c>
      <c r="AC37" s="88">
        <v>134.07024145902585</v>
      </c>
      <c r="AD37" s="88">
        <v>248.20956457916191</v>
      </c>
      <c r="AE37" s="227">
        <v>55.850423034457833</v>
      </c>
      <c r="AF37" s="246">
        <v>304.05998761361974</v>
      </c>
    </row>
    <row r="38" spans="1:32" s="1" customFormat="1" ht="16.5">
      <c r="A38" s="215">
        <v>92</v>
      </c>
      <c r="B38" s="216" t="s">
        <v>69</v>
      </c>
      <c r="C38" s="221">
        <v>242819</v>
      </c>
      <c r="D38" s="255">
        <v>705.00159374526743</v>
      </c>
      <c r="E38" s="255">
        <v>-164.40751081901271</v>
      </c>
      <c r="F38" s="219">
        <v>540.59408292625471</v>
      </c>
      <c r="G38" s="219">
        <v>-17.847818755232034</v>
      </c>
      <c r="H38" s="219">
        <v>522.74626417102274</v>
      </c>
      <c r="I38" s="219">
        <v>124.7772105876971</v>
      </c>
      <c r="J38" s="219">
        <v>647.52347475871989</v>
      </c>
      <c r="K38" s="429">
        <v>90.235587001017223</v>
      </c>
      <c r="L38" s="210">
        <v>737.75906175973705</v>
      </c>
      <c r="M38" s="219">
        <v>-25.44146661286803</v>
      </c>
      <c r="N38" s="219">
        <v>712.31759514686917</v>
      </c>
      <c r="O38" s="251">
        <v>1</v>
      </c>
      <c r="P38" s="252">
        <v>32</v>
      </c>
      <c r="Q38" s="88"/>
      <c r="R38" s="241">
        <f t="shared" si="2"/>
        <v>-1.7700856258315221E-2</v>
      </c>
      <c r="S38" s="240">
        <f t="shared" si="3"/>
        <v>-13.294287375366707</v>
      </c>
      <c r="T38" s="254"/>
      <c r="U38" s="215">
        <v>92</v>
      </c>
      <c r="V38" s="216" t="s">
        <v>69</v>
      </c>
      <c r="W38" s="217">
        <v>239206</v>
      </c>
      <c r="X38" s="88">
        <v>681.1284594033898</v>
      </c>
      <c r="Y38" s="88">
        <v>-128.71110084451141</v>
      </c>
      <c r="Z38" s="88">
        <v>552.41735855887828</v>
      </c>
      <c r="AA38" s="88">
        <v>-15.875835054304657</v>
      </c>
      <c r="AB38" s="88">
        <v>536.54152350457366</v>
      </c>
      <c r="AC38" s="88">
        <v>125.56638947926298</v>
      </c>
      <c r="AD38" s="88">
        <v>662.10791298383663</v>
      </c>
      <c r="AE38" s="227">
        <v>88.945436151267103</v>
      </c>
      <c r="AF38" s="246">
        <v>751.05334913510376</v>
      </c>
    </row>
    <row r="39" spans="1:32" s="1" customFormat="1" ht="16.5">
      <c r="A39" s="215">
        <v>97</v>
      </c>
      <c r="B39" s="216" t="s">
        <v>70</v>
      </c>
      <c r="C39" s="221">
        <v>2091</v>
      </c>
      <c r="D39" s="255">
        <v>127.39841830967534</v>
      </c>
      <c r="E39" s="255">
        <v>-167.35423807880406</v>
      </c>
      <c r="F39" s="219">
        <v>-39.955819769128716</v>
      </c>
      <c r="G39" s="219">
        <v>141.11820156710343</v>
      </c>
      <c r="H39" s="219">
        <v>101.16238179797472</v>
      </c>
      <c r="I39" s="219">
        <v>214.57817084859673</v>
      </c>
      <c r="J39" s="219">
        <v>315.74055264657142</v>
      </c>
      <c r="K39" s="429">
        <v>-289.13725490196077</v>
      </c>
      <c r="L39" s="210">
        <v>26.603297744610622</v>
      </c>
      <c r="M39" s="219">
        <v>-11.698487613582023</v>
      </c>
      <c r="N39" s="219">
        <v>14.904810131028599</v>
      </c>
      <c r="O39" s="251">
        <v>10</v>
      </c>
      <c r="P39" s="251">
        <v>10</v>
      </c>
      <c r="Q39" s="88"/>
      <c r="R39" s="241">
        <f t="shared" si="2"/>
        <v>-0.84622486921295992</v>
      </c>
      <c r="S39" s="240">
        <f t="shared" si="3"/>
        <v>-146.39800362610947</v>
      </c>
      <c r="T39" s="254"/>
      <c r="U39" s="215">
        <v>97</v>
      </c>
      <c r="V39" s="216" t="s">
        <v>70</v>
      </c>
      <c r="W39" s="217">
        <v>2131</v>
      </c>
      <c r="X39" s="88">
        <v>155.56463679406093</v>
      </c>
      <c r="Y39" s="88">
        <v>-21.533023735223541</v>
      </c>
      <c r="Z39" s="88">
        <v>134.03161305883739</v>
      </c>
      <c r="AA39" s="88">
        <v>69.453308305959638</v>
      </c>
      <c r="AB39" s="88">
        <v>203.48492136479706</v>
      </c>
      <c r="AC39" s="88">
        <v>213.09404307490473</v>
      </c>
      <c r="AD39" s="88">
        <v>416.57896443970179</v>
      </c>
      <c r="AE39" s="227">
        <v>-243.57766306898171</v>
      </c>
      <c r="AF39" s="246">
        <v>173.00130137072009</v>
      </c>
    </row>
    <row r="40" spans="1:32" s="1" customFormat="1" ht="16.5">
      <c r="A40" s="215">
        <v>98</v>
      </c>
      <c r="B40" s="216" t="s">
        <v>71</v>
      </c>
      <c r="C40" s="221">
        <v>22943</v>
      </c>
      <c r="D40" s="255">
        <v>330.98799949671718</v>
      </c>
      <c r="E40" s="255">
        <v>257.54967900194248</v>
      </c>
      <c r="F40" s="219">
        <v>588.5376784986596</v>
      </c>
      <c r="G40" s="219">
        <v>255.15150126498514</v>
      </c>
      <c r="H40" s="219">
        <v>843.6891797636448</v>
      </c>
      <c r="I40" s="219">
        <v>148.94998075563538</v>
      </c>
      <c r="J40" s="219">
        <v>992.63916051928015</v>
      </c>
      <c r="K40" s="429">
        <v>-235.88227346031471</v>
      </c>
      <c r="L40" s="210">
        <v>756.75688705896539</v>
      </c>
      <c r="M40" s="219">
        <v>-87.133615975243004</v>
      </c>
      <c r="N40" s="219">
        <v>669.62327108372244</v>
      </c>
      <c r="O40" s="251">
        <v>7</v>
      </c>
      <c r="P40" s="251">
        <v>7</v>
      </c>
      <c r="Q40" s="88"/>
      <c r="R40" s="241">
        <f t="shared" si="2"/>
        <v>-0.1582383161503842</v>
      </c>
      <c r="S40" s="240">
        <f t="shared" si="3"/>
        <v>-142.25871507452769</v>
      </c>
      <c r="T40" s="254"/>
      <c r="U40" s="215">
        <v>98</v>
      </c>
      <c r="V40" s="216" t="s">
        <v>71</v>
      </c>
      <c r="W40" s="217">
        <v>23090</v>
      </c>
      <c r="X40" s="88">
        <v>357.07302266119461</v>
      </c>
      <c r="Y40" s="88">
        <v>318.94601442392025</v>
      </c>
      <c r="Z40" s="88">
        <v>676.01903708511486</v>
      </c>
      <c r="AA40" s="88">
        <v>289.25812039844089</v>
      </c>
      <c r="AB40" s="88">
        <v>965.27715748355581</v>
      </c>
      <c r="AC40" s="88">
        <v>151.03147193447614</v>
      </c>
      <c r="AD40" s="88">
        <v>1116.3086294180318</v>
      </c>
      <c r="AE40" s="227">
        <v>-217.29302728453877</v>
      </c>
      <c r="AF40" s="246">
        <v>899.01560213349308</v>
      </c>
    </row>
    <row r="41" spans="1:32" s="1" customFormat="1" ht="16.5">
      <c r="A41" s="215">
        <v>102</v>
      </c>
      <c r="B41" s="216" t="s">
        <v>72</v>
      </c>
      <c r="C41" s="221">
        <v>9745</v>
      </c>
      <c r="D41" s="255">
        <v>122.03551073853797</v>
      </c>
      <c r="E41" s="255">
        <v>-23.573865859154399</v>
      </c>
      <c r="F41" s="219">
        <v>98.46164487938357</v>
      </c>
      <c r="G41" s="219">
        <v>400.41323715439967</v>
      </c>
      <c r="H41" s="219">
        <v>498.87488203378325</v>
      </c>
      <c r="I41" s="219">
        <v>219.65689204010076</v>
      </c>
      <c r="J41" s="219">
        <v>718.53177407388398</v>
      </c>
      <c r="K41" s="429">
        <v>121.51236531554643</v>
      </c>
      <c r="L41" s="210">
        <v>840.04413938943048</v>
      </c>
      <c r="M41" s="219">
        <v>21.874969984607485</v>
      </c>
      <c r="N41" s="219">
        <v>861.91910937403793</v>
      </c>
      <c r="O41" s="251">
        <v>4</v>
      </c>
      <c r="P41" s="251">
        <v>4</v>
      </c>
      <c r="Q41" s="88"/>
      <c r="R41" s="241">
        <f t="shared" si="2"/>
        <v>-0.17909288249659208</v>
      </c>
      <c r="S41" s="240">
        <f t="shared" si="3"/>
        <v>-183.26790344462756</v>
      </c>
      <c r="T41" s="254"/>
      <c r="U41" s="215">
        <v>102</v>
      </c>
      <c r="V41" s="216" t="s">
        <v>72</v>
      </c>
      <c r="W41" s="217">
        <v>9870</v>
      </c>
      <c r="X41" s="88">
        <v>129.94693463787704</v>
      </c>
      <c r="Y41" s="88">
        <v>173.11495660577251</v>
      </c>
      <c r="Z41" s="88">
        <v>303.06189124364954</v>
      </c>
      <c r="AA41" s="88">
        <v>421.35977710233027</v>
      </c>
      <c r="AB41" s="88">
        <v>724.42166834597981</v>
      </c>
      <c r="AC41" s="88">
        <v>219.01539981735888</v>
      </c>
      <c r="AD41" s="88">
        <v>943.43706816333872</v>
      </c>
      <c r="AE41" s="227">
        <v>79.874974670719354</v>
      </c>
      <c r="AF41" s="246">
        <v>1023.312042834058</v>
      </c>
    </row>
    <row r="42" spans="1:32" s="1" customFormat="1" ht="16.5">
      <c r="A42" s="215">
        <v>103</v>
      </c>
      <c r="B42" s="216" t="s">
        <v>73</v>
      </c>
      <c r="C42" s="221">
        <v>2161</v>
      </c>
      <c r="D42" s="255">
        <v>83.823902248921641</v>
      </c>
      <c r="E42" s="255">
        <v>28.490429953824702</v>
      </c>
      <c r="F42" s="219">
        <v>112.31433220274634</v>
      </c>
      <c r="G42" s="219">
        <v>520.62995190284403</v>
      </c>
      <c r="H42" s="219">
        <v>632.94428410559033</v>
      </c>
      <c r="I42" s="219">
        <v>226.23153824769562</v>
      </c>
      <c r="J42" s="219">
        <v>859.17582235328598</v>
      </c>
      <c r="K42" s="429">
        <v>-268.01388246182324</v>
      </c>
      <c r="L42" s="210">
        <v>591.16193989146268</v>
      </c>
      <c r="M42" s="219">
        <v>-13.857690883850077</v>
      </c>
      <c r="N42" s="219">
        <v>577.30424900761261</v>
      </c>
      <c r="O42" s="251">
        <v>5</v>
      </c>
      <c r="P42" s="251">
        <v>5</v>
      </c>
      <c r="Q42" s="88"/>
      <c r="R42" s="241">
        <f t="shared" si="2"/>
        <v>-0.27090341503302151</v>
      </c>
      <c r="S42" s="240">
        <f t="shared" si="3"/>
        <v>-219.65236383790807</v>
      </c>
      <c r="T42" s="254"/>
      <c r="U42" s="215">
        <v>103</v>
      </c>
      <c r="V42" s="216" t="s">
        <v>73</v>
      </c>
      <c r="W42" s="217">
        <v>2166</v>
      </c>
      <c r="X42" s="88">
        <v>170.60549900245104</v>
      </c>
      <c r="Y42" s="88">
        <v>151.80157749777794</v>
      </c>
      <c r="Z42" s="88">
        <v>322.40707650022898</v>
      </c>
      <c r="AA42" s="88">
        <v>511.57848568790399</v>
      </c>
      <c r="AB42" s="88">
        <v>833.98556218813292</v>
      </c>
      <c r="AC42" s="88">
        <v>229.66853840181042</v>
      </c>
      <c r="AD42" s="88">
        <v>1063.6541005899433</v>
      </c>
      <c r="AE42" s="227">
        <v>-252.83979686057248</v>
      </c>
      <c r="AF42" s="246">
        <v>810.81430372937075</v>
      </c>
    </row>
    <row r="43" spans="1:32" s="1" customFormat="1" ht="16.5">
      <c r="A43" s="215">
        <v>105</v>
      </c>
      <c r="B43" s="216" t="s">
        <v>74</v>
      </c>
      <c r="C43" s="221">
        <v>2094</v>
      </c>
      <c r="D43" s="255">
        <v>517.91312863728785</v>
      </c>
      <c r="E43" s="255">
        <v>317.40229944177003</v>
      </c>
      <c r="F43" s="219">
        <v>835.31542807905782</v>
      </c>
      <c r="G43" s="219">
        <v>437.49379035364342</v>
      </c>
      <c r="H43" s="219">
        <v>1272.8092184327013</v>
      </c>
      <c r="I43" s="219">
        <v>238.97982716703274</v>
      </c>
      <c r="J43" s="219">
        <v>1511.789045599734</v>
      </c>
      <c r="K43" s="429">
        <v>-235.50525310410697</v>
      </c>
      <c r="L43" s="210">
        <v>1276.283792495627</v>
      </c>
      <c r="M43" s="219">
        <v>6.7741977077363922</v>
      </c>
      <c r="N43" s="219">
        <v>1283.0579902033635</v>
      </c>
      <c r="O43" s="251">
        <v>18</v>
      </c>
      <c r="P43" s="251">
        <v>18</v>
      </c>
      <c r="Q43" s="88"/>
      <c r="R43" s="241">
        <f t="shared" si="2"/>
        <v>0.10162819505365617</v>
      </c>
      <c r="S43" s="240">
        <f t="shared" si="3"/>
        <v>117.74064860535645</v>
      </c>
      <c r="T43" s="254"/>
      <c r="U43" s="215">
        <v>105</v>
      </c>
      <c r="V43" s="216" t="s">
        <v>74</v>
      </c>
      <c r="W43" s="217">
        <v>2139</v>
      </c>
      <c r="X43" s="88">
        <v>446.39185397064148</v>
      </c>
      <c r="Y43" s="88">
        <v>323.53492800463914</v>
      </c>
      <c r="Z43" s="88">
        <v>769.92678197528062</v>
      </c>
      <c r="AA43" s="88">
        <v>373.88172043010752</v>
      </c>
      <c r="AB43" s="88">
        <v>1143.808502405388</v>
      </c>
      <c r="AC43" s="88">
        <v>234.52239277052999</v>
      </c>
      <c r="AD43" s="88">
        <v>1378.3308951759182</v>
      </c>
      <c r="AE43" s="227">
        <v>-219.78775128564749</v>
      </c>
      <c r="AF43" s="246">
        <v>1158.5431438902706</v>
      </c>
    </row>
    <row r="44" spans="1:32" s="1" customFormat="1" ht="16.5">
      <c r="A44" s="215">
        <v>106</v>
      </c>
      <c r="B44" s="216" t="s">
        <v>75</v>
      </c>
      <c r="C44" s="221">
        <v>46797</v>
      </c>
      <c r="D44" s="255">
        <v>223.99608381475434</v>
      </c>
      <c r="E44" s="255">
        <v>-69.227068898805456</v>
      </c>
      <c r="F44" s="219">
        <v>154.76901491594887</v>
      </c>
      <c r="G44" s="219">
        <v>-6.9112730810333352</v>
      </c>
      <c r="H44" s="219">
        <v>147.85774183491554</v>
      </c>
      <c r="I44" s="219">
        <v>141.27177720487023</v>
      </c>
      <c r="J44" s="219">
        <v>289.12951903978581</v>
      </c>
      <c r="K44" s="429">
        <v>-35.885740538923436</v>
      </c>
      <c r="L44" s="210">
        <v>253.24377850086233</v>
      </c>
      <c r="M44" s="219">
        <v>-3.0318871423381935</v>
      </c>
      <c r="N44" s="219">
        <v>250.21189135852416</v>
      </c>
      <c r="O44" s="251">
        <v>1</v>
      </c>
      <c r="P44" s="252">
        <v>35</v>
      </c>
      <c r="Q44" s="88"/>
      <c r="R44" s="241">
        <f t="shared" si="2"/>
        <v>-0.43646519464183769</v>
      </c>
      <c r="S44" s="240">
        <f t="shared" si="3"/>
        <v>-196.14067139111864</v>
      </c>
      <c r="T44" s="254"/>
      <c r="U44" s="215">
        <v>106</v>
      </c>
      <c r="V44" s="216" t="s">
        <v>75</v>
      </c>
      <c r="W44" s="217">
        <v>46880</v>
      </c>
      <c r="X44" s="88">
        <v>230.44563560934932</v>
      </c>
      <c r="Y44" s="88">
        <v>115.83823964740249</v>
      </c>
      <c r="Z44" s="88">
        <v>346.2838752567518</v>
      </c>
      <c r="AA44" s="88">
        <v>-4.3125639931740611</v>
      </c>
      <c r="AB44" s="88">
        <v>341.97131126357777</v>
      </c>
      <c r="AC44" s="88">
        <v>143.15754989120182</v>
      </c>
      <c r="AD44" s="88">
        <v>485.1288611547796</v>
      </c>
      <c r="AE44" s="227">
        <v>-35.744411262798636</v>
      </c>
      <c r="AF44" s="246">
        <v>449.38444989198098</v>
      </c>
    </row>
    <row r="45" spans="1:32" s="1" customFormat="1" ht="16.5">
      <c r="A45" s="215">
        <v>108</v>
      </c>
      <c r="B45" s="216" t="s">
        <v>76</v>
      </c>
      <c r="C45" s="221">
        <v>10257</v>
      </c>
      <c r="D45" s="255">
        <v>317.34881372826527</v>
      </c>
      <c r="E45" s="255">
        <v>34.841131010240737</v>
      </c>
      <c r="F45" s="219">
        <v>352.18994473850603</v>
      </c>
      <c r="G45" s="219">
        <v>390.92396641095712</v>
      </c>
      <c r="H45" s="219">
        <v>743.11391114946309</v>
      </c>
      <c r="I45" s="219">
        <v>167.06204503589714</v>
      </c>
      <c r="J45" s="219">
        <v>910.17595618536018</v>
      </c>
      <c r="K45" s="429">
        <v>-133.00048747197036</v>
      </c>
      <c r="L45" s="210">
        <v>777.17546871338982</v>
      </c>
      <c r="M45" s="219">
        <v>-10.229401784147413</v>
      </c>
      <c r="N45" s="219">
        <v>766.94606692924231</v>
      </c>
      <c r="O45" s="251">
        <v>6</v>
      </c>
      <c r="P45" s="251">
        <v>6</v>
      </c>
      <c r="Q45" s="88"/>
      <c r="R45" s="241">
        <f t="shared" si="2"/>
        <v>-0.10405479410035685</v>
      </c>
      <c r="S45" s="240">
        <f t="shared" si="3"/>
        <v>-90.260914221442249</v>
      </c>
      <c r="T45" s="254"/>
      <c r="U45" s="215">
        <v>108</v>
      </c>
      <c r="V45" s="216" t="s">
        <v>76</v>
      </c>
      <c r="W45" s="217">
        <v>10337</v>
      </c>
      <c r="X45" s="88">
        <v>325.91892943034418</v>
      </c>
      <c r="Y45" s="88">
        <v>69.967437281814142</v>
      </c>
      <c r="Z45" s="88">
        <v>395.88636671215835</v>
      </c>
      <c r="AA45" s="88">
        <v>433.50382122472672</v>
      </c>
      <c r="AB45" s="88">
        <v>829.39018793688501</v>
      </c>
      <c r="AC45" s="88">
        <v>170.73430566835432</v>
      </c>
      <c r="AD45" s="88">
        <v>1000.1244936052393</v>
      </c>
      <c r="AE45" s="227">
        <v>-132.68811067040727</v>
      </c>
      <c r="AF45" s="246">
        <v>867.43638293483207</v>
      </c>
    </row>
    <row r="46" spans="1:32" s="1" customFormat="1" ht="16.5">
      <c r="A46" s="215">
        <v>109</v>
      </c>
      <c r="B46" s="216" t="s">
        <v>77</v>
      </c>
      <c r="C46" s="221">
        <v>68043</v>
      </c>
      <c r="D46" s="255">
        <v>150.60324077789107</v>
      </c>
      <c r="E46" s="255">
        <v>-11.872111224632238</v>
      </c>
      <c r="F46" s="219">
        <v>138.73112955325882</v>
      </c>
      <c r="G46" s="219">
        <v>117.60192643007815</v>
      </c>
      <c r="H46" s="219">
        <v>256.33305598333698</v>
      </c>
      <c r="I46" s="219">
        <v>152.88893496056767</v>
      </c>
      <c r="J46" s="219">
        <v>409.2219909439047</v>
      </c>
      <c r="K46" s="429">
        <v>-198.69727966139058</v>
      </c>
      <c r="L46" s="210">
        <v>210.52471128251409</v>
      </c>
      <c r="M46" s="219">
        <v>-3.8187733021765582</v>
      </c>
      <c r="N46" s="219">
        <v>206.70593798033755</v>
      </c>
      <c r="O46" s="251">
        <v>5</v>
      </c>
      <c r="P46" s="251">
        <v>5</v>
      </c>
      <c r="Q46" s="88"/>
      <c r="R46" s="241">
        <f t="shared" si="2"/>
        <v>-2.1630567740036456E-2</v>
      </c>
      <c r="S46" s="240">
        <f t="shared" si="3"/>
        <v>-4.6544473674214828</v>
      </c>
      <c r="T46" s="254"/>
      <c r="U46" s="215">
        <v>109</v>
      </c>
      <c r="V46" s="216" t="s">
        <v>77</v>
      </c>
      <c r="W46" s="217">
        <v>67971</v>
      </c>
      <c r="X46" s="88">
        <v>146.49014514265227</v>
      </c>
      <c r="Y46" s="88">
        <v>17.580428534132487</v>
      </c>
      <c r="Z46" s="88">
        <v>164.07057367678476</v>
      </c>
      <c r="AA46" s="88">
        <v>103.47329007959277</v>
      </c>
      <c r="AB46" s="88">
        <v>267.5438637563775</v>
      </c>
      <c r="AC46" s="88">
        <v>154.62490811095964</v>
      </c>
      <c r="AD46" s="88">
        <v>422.16877186733711</v>
      </c>
      <c r="AE46" s="227">
        <v>-206.98961321740154</v>
      </c>
      <c r="AF46" s="246">
        <v>215.17915864993557</v>
      </c>
    </row>
    <row r="47" spans="1:32" s="1" customFormat="1" ht="16.5">
      <c r="A47" s="215">
        <v>111</v>
      </c>
      <c r="B47" s="216" t="s">
        <v>78</v>
      </c>
      <c r="C47" s="221">
        <v>18131</v>
      </c>
      <c r="D47" s="255">
        <v>-143.12118304546141</v>
      </c>
      <c r="E47" s="255">
        <v>320.61218236479215</v>
      </c>
      <c r="F47" s="219">
        <v>177.49099931933074</v>
      </c>
      <c r="G47" s="219">
        <v>311.10706679962772</v>
      </c>
      <c r="H47" s="219">
        <v>488.59806611895846</v>
      </c>
      <c r="I47" s="219">
        <v>169.48302645335775</v>
      </c>
      <c r="J47" s="219">
        <v>658.08109257231627</v>
      </c>
      <c r="K47" s="429">
        <v>-148.06028349236115</v>
      </c>
      <c r="L47" s="210">
        <v>510.02080907995514</v>
      </c>
      <c r="M47" s="219">
        <v>6.2676616292537641</v>
      </c>
      <c r="N47" s="219">
        <v>516.28847070920881</v>
      </c>
      <c r="O47" s="251">
        <v>7</v>
      </c>
      <c r="P47" s="251">
        <v>7</v>
      </c>
      <c r="Q47" s="88"/>
      <c r="R47" s="241">
        <f t="shared" si="2"/>
        <v>-0.21519091278992242</v>
      </c>
      <c r="S47" s="240">
        <f t="shared" si="3"/>
        <v>-139.84527605041853</v>
      </c>
      <c r="T47" s="254"/>
      <c r="U47" s="215">
        <v>111</v>
      </c>
      <c r="V47" s="216" t="s">
        <v>78</v>
      </c>
      <c r="W47" s="217">
        <v>18344</v>
      </c>
      <c r="X47" s="88">
        <v>-150.2264375213455</v>
      </c>
      <c r="Y47" s="88">
        <v>470.24666477585652</v>
      </c>
      <c r="Z47" s="88">
        <v>320.02022725451104</v>
      </c>
      <c r="AA47" s="88">
        <v>305.17079153946793</v>
      </c>
      <c r="AB47" s="88">
        <v>625.19101879397897</v>
      </c>
      <c r="AC47" s="88">
        <v>169.86095818113955</v>
      </c>
      <c r="AD47" s="88">
        <v>795.05197697511858</v>
      </c>
      <c r="AE47" s="227">
        <v>-145.18589184474487</v>
      </c>
      <c r="AF47" s="246">
        <v>649.86608513037368</v>
      </c>
    </row>
    <row r="48" spans="1:32" s="1" customFormat="1" ht="16.5">
      <c r="A48" s="215">
        <v>139</v>
      </c>
      <c r="B48" s="216" t="s">
        <v>79</v>
      </c>
      <c r="C48" s="221">
        <v>9853</v>
      </c>
      <c r="D48" s="255">
        <v>887.69006693382983</v>
      </c>
      <c r="E48" s="255">
        <v>-259.78964537314181</v>
      </c>
      <c r="F48" s="219">
        <v>627.90042156068796</v>
      </c>
      <c r="G48" s="219">
        <v>549.20096204746346</v>
      </c>
      <c r="H48" s="219">
        <v>1177.1013836081513</v>
      </c>
      <c r="I48" s="219">
        <v>147.08178768722453</v>
      </c>
      <c r="J48" s="219">
        <v>1324.1831712953758</v>
      </c>
      <c r="K48" s="429">
        <v>-9.9657972191210806</v>
      </c>
      <c r="L48" s="210">
        <v>1314.2173740762548</v>
      </c>
      <c r="M48" s="219">
        <v>27.958591434080997</v>
      </c>
      <c r="N48" s="219">
        <v>1342.1759655103358</v>
      </c>
      <c r="O48" s="251">
        <v>17</v>
      </c>
      <c r="P48" s="251">
        <v>17</v>
      </c>
      <c r="Q48" s="88"/>
      <c r="R48" s="241">
        <f t="shared" si="2"/>
        <v>-9.2869246572757441E-2</v>
      </c>
      <c r="S48" s="240">
        <f t="shared" si="3"/>
        <v>-134.54551827525347</v>
      </c>
      <c r="T48" s="254"/>
      <c r="U48" s="215">
        <v>139</v>
      </c>
      <c r="V48" s="216" t="s">
        <v>79</v>
      </c>
      <c r="W48" s="217">
        <v>9912</v>
      </c>
      <c r="X48" s="88">
        <v>892.42079258436934</v>
      </c>
      <c r="Y48" s="88">
        <v>-150.34350723108977</v>
      </c>
      <c r="Z48" s="88">
        <v>742.07728535327954</v>
      </c>
      <c r="AA48" s="88">
        <v>572.17211460855526</v>
      </c>
      <c r="AB48" s="88">
        <v>1314.249399961835</v>
      </c>
      <c r="AC48" s="88">
        <v>149.401607805331</v>
      </c>
      <c r="AD48" s="88">
        <v>1463.651007767166</v>
      </c>
      <c r="AE48" s="227">
        <v>-14.888115415657788</v>
      </c>
      <c r="AF48" s="246">
        <v>1448.7628923515083</v>
      </c>
    </row>
    <row r="49" spans="1:32" s="1" customFormat="1" ht="16.5">
      <c r="A49" s="215">
        <v>140</v>
      </c>
      <c r="B49" s="216" t="s">
        <v>80</v>
      </c>
      <c r="C49" s="221">
        <v>20801</v>
      </c>
      <c r="D49" s="255">
        <v>206.09333567363817</v>
      </c>
      <c r="E49" s="255">
        <v>359.91299221215917</v>
      </c>
      <c r="F49" s="219">
        <v>566.0063278857973</v>
      </c>
      <c r="G49" s="219">
        <v>355.12682595155849</v>
      </c>
      <c r="H49" s="219">
        <v>921.13315383735574</v>
      </c>
      <c r="I49" s="219">
        <v>176.88652771810928</v>
      </c>
      <c r="J49" s="219">
        <v>1098.019681555465</v>
      </c>
      <c r="K49" s="429">
        <v>-68.929330320657655</v>
      </c>
      <c r="L49" s="210">
        <v>1029.0903512348073</v>
      </c>
      <c r="M49" s="219">
        <v>-7.4210938031825409</v>
      </c>
      <c r="N49" s="219">
        <v>1021.6692574316247</v>
      </c>
      <c r="O49" s="251">
        <v>11</v>
      </c>
      <c r="P49" s="251">
        <v>11</v>
      </c>
      <c r="Q49" s="88"/>
      <c r="R49" s="241">
        <f t="shared" si="2"/>
        <v>-7.4613515160550717E-2</v>
      </c>
      <c r="S49" s="240">
        <f t="shared" si="3"/>
        <v>-82.97511340546157</v>
      </c>
      <c r="T49" s="254"/>
      <c r="U49" s="215">
        <v>140</v>
      </c>
      <c r="V49" s="216" t="s">
        <v>80</v>
      </c>
      <c r="W49" s="217">
        <v>20958</v>
      </c>
      <c r="X49" s="88">
        <v>167.90436411474536</v>
      </c>
      <c r="Y49" s="88">
        <v>478.01936002110705</v>
      </c>
      <c r="Z49" s="88">
        <v>645.92372413585247</v>
      </c>
      <c r="AA49" s="88">
        <v>357.64314342971659</v>
      </c>
      <c r="AB49" s="88">
        <v>1003.5668675655689</v>
      </c>
      <c r="AC49" s="88">
        <v>175.61917155699797</v>
      </c>
      <c r="AD49" s="88">
        <v>1179.1860391225669</v>
      </c>
      <c r="AE49" s="227">
        <v>-67.120574482297926</v>
      </c>
      <c r="AF49" s="246">
        <v>1112.0654646402688</v>
      </c>
    </row>
    <row r="50" spans="1:32" s="1" customFormat="1" ht="16.5">
      <c r="A50" s="215">
        <v>142</v>
      </c>
      <c r="B50" s="216" t="s">
        <v>81</v>
      </c>
      <c r="C50" s="221">
        <v>6504</v>
      </c>
      <c r="D50" s="255">
        <v>126.50718692865125</v>
      </c>
      <c r="E50" s="255">
        <v>31.43630090923023</v>
      </c>
      <c r="F50" s="219">
        <v>157.94348783788146</v>
      </c>
      <c r="G50" s="219">
        <v>387.41285237257432</v>
      </c>
      <c r="H50" s="219">
        <v>545.35634021045576</v>
      </c>
      <c r="I50" s="219">
        <v>179.73005840108161</v>
      </c>
      <c r="J50" s="219">
        <v>725.08639861153745</v>
      </c>
      <c r="K50" s="429">
        <v>-127.55412054120541</v>
      </c>
      <c r="L50" s="210">
        <v>597.53227807033204</v>
      </c>
      <c r="M50" s="219">
        <v>84.125696417589197</v>
      </c>
      <c r="N50" s="219">
        <v>681.65797448792114</v>
      </c>
      <c r="O50" s="251">
        <v>7</v>
      </c>
      <c r="P50" s="251">
        <v>7</v>
      </c>
      <c r="Q50" s="88"/>
      <c r="R50" s="241">
        <f t="shared" si="2"/>
        <v>-1.9996415246477158E-2</v>
      </c>
      <c r="S50" s="240">
        <f t="shared" si="3"/>
        <v>-12.192305968424535</v>
      </c>
      <c r="T50" s="254"/>
      <c r="U50" s="215">
        <v>142</v>
      </c>
      <c r="V50" s="216" t="s">
        <v>81</v>
      </c>
      <c r="W50" s="217">
        <v>6559</v>
      </c>
      <c r="X50" s="88">
        <v>134.30230242909371</v>
      </c>
      <c r="Y50" s="88">
        <v>10.569307937075793</v>
      </c>
      <c r="Z50" s="88">
        <v>144.87161036616953</v>
      </c>
      <c r="AA50" s="88">
        <v>381.99237688672054</v>
      </c>
      <c r="AB50" s="88">
        <v>526.86398725289007</v>
      </c>
      <c r="AC50" s="88">
        <v>181.76622264346679</v>
      </c>
      <c r="AD50" s="88">
        <v>708.63020989635686</v>
      </c>
      <c r="AE50" s="227">
        <v>-98.905625857600242</v>
      </c>
      <c r="AF50" s="246">
        <v>609.72458403875657</v>
      </c>
    </row>
    <row r="51" spans="1:32" s="1" customFormat="1" ht="16.5">
      <c r="A51" s="215">
        <v>143</v>
      </c>
      <c r="B51" s="216" t="s">
        <v>82</v>
      </c>
      <c r="C51" s="221">
        <v>6804</v>
      </c>
      <c r="D51" s="255">
        <v>92.180604535580798</v>
      </c>
      <c r="E51" s="255">
        <v>-139.0647566513471</v>
      </c>
      <c r="F51" s="219">
        <v>-46.884152115766305</v>
      </c>
      <c r="G51" s="219">
        <v>417.67509342822706</v>
      </c>
      <c r="H51" s="219">
        <v>370.79094131246069</v>
      </c>
      <c r="I51" s="219">
        <v>199.00355881750713</v>
      </c>
      <c r="J51" s="219">
        <v>569.79450012996779</v>
      </c>
      <c r="K51" s="429">
        <v>-132.03997648442092</v>
      </c>
      <c r="L51" s="210">
        <v>437.7545236455469</v>
      </c>
      <c r="M51" s="219">
        <v>30.797543136390356</v>
      </c>
      <c r="N51" s="219">
        <v>468.55206678193724</v>
      </c>
      <c r="O51" s="251">
        <v>6</v>
      </c>
      <c r="P51" s="251">
        <v>6</v>
      </c>
      <c r="Q51" s="88"/>
      <c r="R51" s="241">
        <f t="shared" si="2"/>
        <v>-0.21184128542641553</v>
      </c>
      <c r="S51" s="240">
        <f t="shared" si="3"/>
        <v>-117.65965315814947</v>
      </c>
      <c r="T51" s="254"/>
      <c r="U51" s="215">
        <v>143</v>
      </c>
      <c r="V51" s="216" t="s">
        <v>82</v>
      </c>
      <c r="W51" s="217">
        <v>6877</v>
      </c>
      <c r="X51" s="88">
        <v>108.82989650930902</v>
      </c>
      <c r="Y51" s="88">
        <v>10.91119005141891</v>
      </c>
      <c r="Z51" s="88">
        <v>119.74108656072794</v>
      </c>
      <c r="AA51" s="88">
        <v>365.19994183510249</v>
      </c>
      <c r="AB51" s="88">
        <v>484.94102839583047</v>
      </c>
      <c r="AC51" s="88">
        <v>200.17810696537649</v>
      </c>
      <c r="AD51" s="88">
        <v>685.11913536120687</v>
      </c>
      <c r="AE51" s="227">
        <v>-129.70495855751054</v>
      </c>
      <c r="AF51" s="246">
        <v>555.41417680369636</v>
      </c>
    </row>
    <row r="52" spans="1:32" s="1" customFormat="1" ht="16.5">
      <c r="A52" s="215">
        <v>145</v>
      </c>
      <c r="B52" s="216" t="s">
        <v>83</v>
      </c>
      <c r="C52" s="221">
        <v>12369</v>
      </c>
      <c r="D52" s="255">
        <v>541.07602793425974</v>
      </c>
      <c r="E52" s="255">
        <v>-4.8281375046886215</v>
      </c>
      <c r="F52" s="219">
        <v>536.24789042957116</v>
      </c>
      <c r="G52" s="219">
        <v>447.06775337144757</v>
      </c>
      <c r="H52" s="219">
        <v>983.31564380101872</v>
      </c>
      <c r="I52" s="219">
        <v>176.15594746330413</v>
      </c>
      <c r="J52" s="219">
        <v>1159.4715912643228</v>
      </c>
      <c r="K52" s="429">
        <v>-46.436575309240844</v>
      </c>
      <c r="L52" s="210">
        <v>1113.0350159550819</v>
      </c>
      <c r="M52" s="219">
        <v>5.7507273748888368</v>
      </c>
      <c r="N52" s="219">
        <v>1118.7857433299707</v>
      </c>
      <c r="O52" s="251">
        <v>14</v>
      </c>
      <c r="P52" s="251">
        <v>14</v>
      </c>
      <c r="Q52" s="88"/>
      <c r="R52" s="241">
        <f t="shared" si="2"/>
        <v>-0.13042921415253816</v>
      </c>
      <c r="S52" s="240">
        <f t="shared" si="3"/>
        <v>-166.9470557406064</v>
      </c>
      <c r="T52" s="254"/>
      <c r="U52" s="215">
        <v>145</v>
      </c>
      <c r="V52" s="216" t="s">
        <v>83</v>
      </c>
      <c r="W52" s="217">
        <v>12366</v>
      </c>
      <c r="X52" s="88">
        <v>537.98723441709797</v>
      </c>
      <c r="Y52" s="88">
        <v>131.11736541048717</v>
      </c>
      <c r="Z52" s="88">
        <v>669.10459982758516</v>
      </c>
      <c r="AA52" s="88">
        <v>470.21251819505096</v>
      </c>
      <c r="AB52" s="88">
        <v>1139.3171180226361</v>
      </c>
      <c r="AC52" s="88">
        <v>179.0891813942234</v>
      </c>
      <c r="AD52" s="88">
        <v>1318.4062994168594</v>
      </c>
      <c r="AE52" s="227">
        <v>-38.424227721170951</v>
      </c>
      <c r="AF52" s="246">
        <v>1279.9820716956883</v>
      </c>
    </row>
    <row r="53" spans="1:32" s="1" customFormat="1" ht="16.5">
      <c r="A53" s="215">
        <v>146</v>
      </c>
      <c r="B53" s="216" t="s">
        <v>84</v>
      </c>
      <c r="C53" s="221">
        <v>4492</v>
      </c>
      <c r="D53" s="255">
        <v>414.00835854591196</v>
      </c>
      <c r="E53" s="255">
        <v>10.92939875467405</v>
      </c>
      <c r="F53" s="219">
        <v>424.93775730058604</v>
      </c>
      <c r="G53" s="219">
        <v>254.28887969963537</v>
      </c>
      <c r="H53" s="219">
        <v>679.22663700022133</v>
      </c>
      <c r="I53" s="219">
        <v>228.61949726077012</v>
      </c>
      <c r="J53" s="219">
        <v>907.84613426099145</v>
      </c>
      <c r="K53" s="429">
        <v>-81.68744434550311</v>
      </c>
      <c r="L53" s="210">
        <v>826.15868991548837</v>
      </c>
      <c r="M53" s="219">
        <v>6.3157479964381142</v>
      </c>
      <c r="N53" s="219">
        <v>832.47443791192643</v>
      </c>
      <c r="O53" s="251">
        <v>12</v>
      </c>
      <c r="P53" s="251">
        <v>12</v>
      </c>
      <c r="Q53" s="88"/>
      <c r="R53" s="241">
        <f t="shared" si="2"/>
        <v>-0.23118375545408781</v>
      </c>
      <c r="S53" s="240">
        <f t="shared" si="3"/>
        <v>-248.42668178597</v>
      </c>
      <c r="T53" s="254"/>
      <c r="U53" s="215">
        <v>146</v>
      </c>
      <c r="V53" s="216" t="s">
        <v>84</v>
      </c>
      <c r="W53" s="217">
        <v>4643</v>
      </c>
      <c r="X53" s="88">
        <v>399.56965676592802</v>
      </c>
      <c r="Y53" s="88">
        <v>404.25236820656806</v>
      </c>
      <c r="Z53" s="88">
        <v>803.82202497249602</v>
      </c>
      <c r="AA53" s="88">
        <v>105.0027999138488</v>
      </c>
      <c r="AB53" s="88">
        <v>908.8248248863448</v>
      </c>
      <c r="AC53" s="88">
        <v>221.3377598239442</v>
      </c>
      <c r="AD53" s="88">
        <v>1130.1625847102889</v>
      </c>
      <c r="AE53" s="227">
        <v>-55.577213008830498</v>
      </c>
      <c r="AF53" s="246">
        <v>1074.5853717014584</v>
      </c>
    </row>
    <row r="54" spans="1:32" s="1" customFormat="1" ht="16.5">
      <c r="A54" s="215">
        <v>148</v>
      </c>
      <c r="B54" s="216" t="s">
        <v>85</v>
      </c>
      <c r="C54" s="221">
        <v>7047</v>
      </c>
      <c r="D54" s="255">
        <v>1170.5008331539404</v>
      </c>
      <c r="E54" s="255">
        <v>399.60273697693088</v>
      </c>
      <c r="F54" s="219">
        <v>1570.1035701308713</v>
      </c>
      <c r="G54" s="219">
        <v>-2.5586138313023894</v>
      </c>
      <c r="H54" s="219">
        <v>1567.5449562995689</v>
      </c>
      <c r="I54" s="219">
        <v>165.01973865835237</v>
      </c>
      <c r="J54" s="219">
        <v>1732.5646949579213</v>
      </c>
      <c r="K54" s="429">
        <v>-118.52178231871719</v>
      </c>
      <c r="L54" s="210">
        <v>1614.0429126392041</v>
      </c>
      <c r="M54" s="219">
        <v>-0.3511457499645253</v>
      </c>
      <c r="N54" s="219">
        <v>1613.6917668892397</v>
      </c>
      <c r="O54" s="251">
        <v>19</v>
      </c>
      <c r="P54" s="251">
        <v>19</v>
      </c>
      <c r="Q54" s="88"/>
      <c r="R54" s="241">
        <f t="shared" si="2"/>
        <v>0.11488051910377321</v>
      </c>
      <c r="S54" s="240">
        <f t="shared" si="3"/>
        <v>166.31565847864522</v>
      </c>
      <c r="T54" s="254"/>
      <c r="U54" s="215">
        <v>148</v>
      </c>
      <c r="V54" s="216" t="s">
        <v>85</v>
      </c>
      <c r="W54" s="217">
        <v>7008</v>
      </c>
      <c r="X54" s="88">
        <v>1123.0541211217089</v>
      </c>
      <c r="Y54" s="88">
        <v>272.46380074242495</v>
      </c>
      <c r="Z54" s="88">
        <v>1395.5179218641338</v>
      </c>
      <c r="AA54" s="88">
        <v>-5.3989726027397262</v>
      </c>
      <c r="AB54" s="88">
        <v>1390.1189492613939</v>
      </c>
      <c r="AC54" s="88">
        <v>165.34346471651642</v>
      </c>
      <c r="AD54" s="88">
        <v>1555.4624139779105</v>
      </c>
      <c r="AE54" s="227">
        <v>-107.7351598173516</v>
      </c>
      <c r="AF54" s="246">
        <v>1447.7272541605589</v>
      </c>
    </row>
    <row r="55" spans="1:32" s="1" customFormat="1" ht="16.5">
      <c r="A55" s="215">
        <v>149</v>
      </c>
      <c r="B55" s="216" t="s">
        <v>86</v>
      </c>
      <c r="C55" s="221">
        <v>5384</v>
      </c>
      <c r="D55" s="255">
        <v>411.22314901768635</v>
      </c>
      <c r="E55" s="255">
        <v>141.41876505448391</v>
      </c>
      <c r="F55" s="219">
        <v>552.64191407217027</v>
      </c>
      <c r="G55" s="219">
        <v>-12.405986905507534</v>
      </c>
      <c r="H55" s="219">
        <v>540.23592716666269</v>
      </c>
      <c r="I55" s="219">
        <v>160.18403179861605</v>
      </c>
      <c r="J55" s="219">
        <v>700.41995896527874</v>
      </c>
      <c r="K55" s="429">
        <v>-262.64431649331351</v>
      </c>
      <c r="L55" s="210">
        <v>437.77564247196523</v>
      </c>
      <c r="M55" s="219">
        <v>-471.63289754829117</v>
      </c>
      <c r="N55" s="219">
        <v>-33.857255076325984</v>
      </c>
      <c r="O55" s="251">
        <v>1</v>
      </c>
      <c r="P55" s="252">
        <v>33</v>
      </c>
      <c r="Q55" s="88"/>
      <c r="R55" s="241">
        <f t="shared" si="2"/>
        <v>-2.1638578918981763E-3</v>
      </c>
      <c r="S55" s="240">
        <f t="shared" si="3"/>
        <v>-0.94933851247606071</v>
      </c>
      <c r="T55" s="254"/>
      <c r="U55" s="215">
        <v>149</v>
      </c>
      <c r="V55" s="216" t="s">
        <v>86</v>
      </c>
      <c r="W55" s="217">
        <v>5353</v>
      </c>
      <c r="X55" s="88">
        <v>421.38248244563425</v>
      </c>
      <c r="Y55" s="88">
        <v>102.2813896216158</v>
      </c>
      <c r="Z55" s="88">
        <v>523.66387206724994</v>
      </c>
      <c r="AA55" s="88">
        <v>-12.655146646740146</v>
      </c>
      <c r="AB55" s="88">
        <v>511.00872542050985</v>
      </c>
      <c r="AC55" s="88">
        <v>167.13153671468802</v>
      </c>
      <c r="AD55" s="88">
        <v>678.14026213519787</v>
      </c>
      <c r="AE55" s="227">
        <v>-239.41528115075658</v>
      </c>
      <c r="AF55" s="246">
        <v>438.72498098444129</v>
      </c>
    </row>
    <row r="56" spans="1:32" s="1" customFormat="1" ht="16.5">
      <c r="A56" s="215">
        <v>151</v>
      </c>
      <c r="B56" s="216" t="s">
        <v>87</v>
      </c>
      <c r="C56" s="221">
        <v>1852</v>
      </c>
      <c r="D56" s="255">
        <v>154.57887139216766</v>
      </c>
      <c r="E56" s="255">
        <v>-316.44423832084232</v>
      </c>
      <c r="F56" s="219">
        <v>-161.86536692867466</v>
      </c>
      <c r="G56" s="219">
        <v>408.66216290317692</v>
      </c>
      <c r="H56" s="219">
        <v>246.79679597450223</v>
      </c>
      <c r="I56" s="219">
        <v>269.67439982859838</v>
      </c>
      <c r="J56" s="219">
        <v>516.47119580310061</v>
      </c>
      <c r="K56" s="429">
        <v>-265.26241900647949</v>
      </c>
      <c r="L56" s="210">
        <v>251.20877679662115</v>
      </c>
      <c r="M56" s="219">
        <v>0</v>
      </c>
      <c r="N56" s="219">
        <v>251.20877679662115</v>
      </c>
      <c r="O56" s="251">
        <v>14</v>
      </c>
      <c r="P56" s="251">
        <v>14</v>
      </c>
      <c r="Q56" s="88"/>
      <c r="R56" s="241">
        <f t="shared" si="2"/>
        <v>-0.44988700149714328</v>
      </c>
      <c r="S56" s="240">
        <f t="shared" si="3"/>
        <v>-205.44063428853909</v>
      </c>
      <c r="T56" s="254"/>
      <c r="U56" s="215">
        <v>151</v>
      </c>
      <c r="V56" s="216" t="s">
        <v>87</v>
      </c>
      <c r="W56" s="217">
        <v>1891</v>
      </c>
      <c r="X56" s="88">
        <v>188.7427380997751</v>
      </c>
      <c r="Y56" s="88">
        <v>-46.91344703051751</v>
      </c>
      <c r="Z56" s="88">
        <v>141.82929106925761</v>
      </c>
      <c r="AA56" s="88">
        <v>323.17609730301427</v>
      </c>
      <c r="AB56" s="88">
        <v>465.00538837227191</v>
      </c>
      <c r="AC56" s="88">
        <v>265.50652932314745</v>
      </c>
      <c r="AD56" s="88">
        <v>730.51191769541936</v>
      </c>
      <c r="AE56" s="227">
        <v>-273.86250661025912</v>
      </c>
      <c r="AF56" s="246">
        <v>456.64941108516024</v>
      </c>
    </row>
    <row r="57" spans="1:32" s="1" customFormat="1" ht="16.5">
      <c r="A57" s="215">
        <v>152</v>
      </c>
      <c r="B57" s="216" t="s">
        <v>88</v>
      </c>
      <c r="C57" s="221">
        <v>4406</v>
      </c>
      <c r="D57" s="255">
        <v>259.67858762066078</v>
      </c>
      <c r="E57" s="255">
        <v>-44.537049233238498</v>
      </c>
      <c r="F57" s="219">
        <v>215.14153838742229</v>
      </c>
      <c r="G57" s="219">
        <v>483.27763896321738</v>
      </c>
      <c r="H57" s="219">
        <v>698.41917735063976</v>
      </c>
      <c r="I57" s="219">
        <v>210.53937828205619</v>
      </c>
      <c r="J57" s="219">
        <v>908.95855563269595</v>
      </c>
      <c r="K57" s="429">
        <v>23.900136177939174</v>
      </c>
      <c r="L57" s="210">
        <v>932.85869181063515</v>
      </c>
      <c r="M57" s="219">
        <v>63.817882886972328</v>
      </c>
      <c r="N57" s="219">
        <v>996.67657469760752</v>
      </c>
      <c r="O57" s="251">
        <v>14</v>
      </c>
      <c r="P57" s="251">
        <v>14</v>
      </c>
      <c r="Q57" s="88"/>
      <c r="R57" s="241">
        <f t="shared" si="2"/>
        <v>-0.11415739247969768</v>
      </c>
      <c r="S57" s="240">
        <f t="shared" si="3"/>
        <v>-120.21629452575564</v>
      </c>
      <c r="T57" s="254"/>
      <c r="U57" s="215">
        <v>152</v>
      </c>
      <c r="V57" s="216" t="s">
        <v>88</v>
      </c>
      <c r="W57" s="217">
        <v>4480</v>
      </c>
      <c r="X57" s="88">
        <v>308.16585996985935</v>
      </c>
      <c r="Y57" s="88">
        <v>25.082023418013815</v>
      </c>
      <c r="Z57" s="88">
        <v>333.24788338787312</v>
      </c>
      <c r="AA57" s="88">
        <v>509.94553571428571</v>
      </c>
      <c r="AB57" s="88">
        <v>843.19341910215883</v>
      </c>
      <c r="AC57" s="88">
        <v>209.7447368770892</v>
      </c>
      <c r="AD57" s="88">
        <v>1052.938155979248</v>
      </c>
      <c r="AE57" s="227">
        <v>0.13683035714285716</v>
      </c>
      <c r="AF57" s="246">
        <v>1053.0749863363908</v>
      </c>
    </row>
    <row r="58" spans="1:32" s="1" customFormat="1" ht="16.5">
      <c r="A58" s="215">
        <v>153</v>
      </c>
      <c r="B58" s="216" t="s">
        <v>89</v>
      </c>
      <c r="C58" s="221">
        <v>25208</v>
      </c>
      <c r="D58" s="255">
        <v>-39.54958872162721</v>
      </c>
      <c r="E58" s="255">
        <v>308.72435915017508</v>
      </c>
      <c r="F58" s="219">
        <v>269.17477042854784</v>
      </c>
      <c r="G58" s="219">
        <v>306.4647995788697</v>
      </c>
      <c r="H58" s="219">
        <v>575.63957000741755</v>
      </c>
      <c r="I58" s="219">
        <v>153.36231530787953</v>
      </c>
      <c r="J58" s="219">
        <v>729.00188531529705</v>
      </c>
      <c r="K58" s="429">
        <v>-33.962154871469373</v>
      </c>
      <c r="L58" s="210">
        <v>695.03973044382769</v>
      </c>
      <c r="M58" s="219">
        <v>-40.574905826324979</v>
      </c>
      <c r="N58" s="219">
        <v>654.4648246175027</v>
      </c>
      <c r="O58" s="251">
        <v>9</v>
      </c>
      <c r="P58" s="251">
        <v>9</v>
      </c>
      <c r="Q58" s="88"/>
      <c r="R58" s="241">
        <f t="shared" si="2"/>
        <v>-0.25593406103094252</v>
      </c>
      <c r="S58" s="240">
        <f t="shared" si="3"/>
        <v>-239.07066763035618</v>
      </c>
      <c r="T58" s="254"/>
      <c r="U58" s="215">
        <v>153</v>
      </c>
      <c r="V58" s="216" t="s">
        <v>89</v>
      </c>
      <c r="W58" s="217">
        <v>25655</v>
      </c>
      <c r="X58" s="88">
        <v>-25.888615105312685</v>
      </c>
      <c r="Y58" s="88">
        <v>531.26312037703406</v>
      </c>
      <c r="Z58" s="88">
        <v>505.37450527172138</v>
      </c>
      <c r="AA58" s="88">
        <v>320.59041122588189</v>
      </c>
      <c r="AB58" s="88">
        <v>825.96491649760321</v>
      </c>
      <c r="AC58" s="88">
        <v>152.72755134855493</v>
      </c>
      <c r="AD58" s="88">
        <v>978.69246784615814</v>
      </c>
      <c r="AE58" s="227">
        <v>-44.582069771974275</v>
      </c>
      <c r="AF58" s="246">
        <v>934.11039807418388</v>
      </c>
    </row>
    <row r="59" spans="1:32" s="1" customFormat="1" ht="16.5">
      <c r="A59" s="215">
        <v>165</v>
      </c>
      <c r="B59" s="216" t="s">
        <v>90</v>
      </c>
      <c r="C59" s="221">
        <v>16280</v>
      </c>
      <c r="D59" s="255">
        <v>296.51726025856703</v>
      </c>
      <c r="E59" s="255">
        <v>-12.6225449308614</v>
      </c>
      <c r="F59" s="219">
        <v>283.89471532770563</v>
      </c>
      <c r="G59" s="219">
        <v>285.48667035531054</v>
      </c>
      <c r="H59" s="219">
        <v>569.38138568301611</v>
      </c>
      <c r="I59" s="219">
        <v>154.3457808743519</v>
      </c>
      <c r="J59" s="219">
        <v>723.72716655736804</v>
      </c>
      <c r="K59" s="429">
        <v>-124.6012285012285</v>
      </c>
      <c r="L59" s="210">
        <v>599.1259380561396</v>
      </c>
      <c r="M59" s="219">
        <v>18.64732182432434</v>
      </c>
      <c r="N59" s="219">
        <v>617.77325988046391</v>
      </c>
      <c r="O59" s="251">
        <v>5</v>
      </c>
      <c r="P59" s="251">
        <v>5</v>
      </c>
      <c r="Q59" s="88"/>
      <c r="R59" s="241">
        <f t="shared" si="2"/>
        <v>-0.20788909404606556</v>
      </c>
      <c r="S59" s="240">
        <f t="shared" si="3"/>
        <v>-157.24028989601288</v>
      </c>
      <c r="T59" s="254"/>
      <c r="U59" s="215">
        <v>165</v>
      </c>
      <c r="V59" s="216" t="s">
        <v>90</v>
      </c>
      <c r="W59" s="217">
        <v>16340</v>
      </c>
      <c r="X59" s="88">
        <v>295.2199260069201</v>
      </c>
      <c r="Y59" s="88">
        <v>131.99162174393541</v>
      </c>
      <c r="Z59" s="88">
        <v>427.21154775085552</v>
      </c>
      <c r="AA59" s="88">
        <v>304.31891064871479</v>
      </c>
      <c r="AB59" s="88">
        <v>731.53045839957031</v>
      </c>
      <c r="AC59" s="88">
        <v>157.79751985857962</v>
      </c>
      <c r="AD59" s="88">
        <v>889.32797825814998</v>
      </c>
      <c r="AE59" s="227">
        <v>-132.96175030599755</v>
      </c>
      <c r="AF59" s="246">
        <v>756.36622795215249</v>
      </c>
    </row>
    <row r="60" spans="1:32" s="1" customFormat="1" ht="16.5">
      <c r="A60" s="215">
        <v>167</v>
      </c>
      <c r="B60" s="216" t="s">
        <v>91</v>
      </c>
      <c r="C60" s="221">
        <v>77513</v>
      </c>
      <c r="D60" s="255">
        <v>70.771369997283074</v>
      </c>
      <c r="E60" s="255">
        <v>-23.681280957630051</v>
      </c>
      <c r="F60" s="219">
        <v>47.090089039653023</v>
      </c>
      <c r="G60" s="219">
        <v>302.1145990042578</v>
      </c>
      <c r="H60" s="219">
        <v>349.20468804391083</v>
      </c>
      <c r="I60" s="219">
        <v>163.49360071681411</v>
      </c>
      <c r="J60" s="219">
        <v>512.69828876072495</v>
      </c>
      <c r="K60" s="429">
        <v>2.5447215305819668</v>
      </c>
      <c r="L60" s="210">
        <v>515.24301029130686</v>
      </c>
      <c r="M60" s="219">
        <v>-141.08023750725681</v>
      </c>
      <c r="N60" s="219">
        <v>374.16277278405005</v>
      </c>
      <c r="O60" s="251">
        <v>12</v>
      </c>
      <c r="P60" s="251">
        <v>12</v>
      </c>
      <c r="Q60" s="88"/>
      <c r="R60" s="241">
        <f t="shared" si="2"/>
        <v>-0.29309238229854806</v>
      </c>
      <c r="S60" s="240">
        <f t="shared" si="3"/>
        <v>-213.62593579056897</v>
      </c>
      <c r="T60" s="254"/>
      <c r="U60" s="215">
        <v>167</v>
      </c>
      <c r="V60" s="216" t="s">
        <v>91</v>
      </c>
      <c r="W60" s="217">
        <v>77261</v>
      </c>
      <c r="X60" s="88">
        <v>67.429637113023063</v>
      </c>
      <c r="Y60" s="88">
        <v>185.27799823815306</v>
      </c>
      <c r="Z60" s="88">
        <v>252.70763535117612</v>
      </c>
      <c r="AA60" s="88">
        <v>321.98529659207105</v>
      </c>
      <c r="AB60" s="88">
        <v>574.69293194324712</v>
      </c>
      <c r="AC60" s="88">
        <v>163.07951008095401</v>
      </c>
      <c r="AD60" s="88">
        <v>737.77244202420115</v>
      </c>
      <c r="AE60" s="227">
        <v>-8.9034959423253639</v>
      </c>
      <c r="AF60" s="246">
        <v>728.86894608187583</v>
      </c>
    </row>
    <row r="61" spans="1:32" s="1" customFormat="1" ht="16.5">
      <c r="A61" s="215">
        <v>169</v>
      </c>
      <c r="B61" s="216" t="s">
        <v>92</v>
      </c>
      <c r="C61" s="221">
        <v>4990</v>
      </c>
      <c r="D61" s="255">
        <v>154.53417312942642</v>
      </c>
      <c r="E61" s="255">
        <v>50.656369568959313</v>
      </c>
      <c r="F61" s="219">
        <v>205.19054269838574</v>
      </c>
      <c r="G61" s="219">
        <v>381.20637655961832</v>
      </c>
      <c r="H61" s="219">
        <v>586.396919258004</v>
      </c>
      <c r="I61" s="219">
        <v>181.06879469821834</v>
      </c>
      <c r="J61" s="219">
        <v>767.46571395622232</v>
      </c>
      <c r="K61" s="429">
        <v>-258.87835671342685</v>
      </c>
      <c r="L61" s="210">
        <v>508.58735724279546</v>
      </c>
      <c r="M61" s="219">
        <v>16.108743486973946</v>
      </c>
      <c r="N61" s="219">
        <v>524.69610072976946</v>
      </c>
      <c r="O61" s="251">
        <v>5</v>
      </c>
      <c r="P61" s="251">
        <v>5</v>
      </c>
      <c r="Q61" s="88"/>
      <c r="R61" s="241">
        <f t="shared" si="2"/>
        <v>3.662490364753615E-2</v>
      </c>
      <c r="S61" s="240">
        <f t="shared" si="3"/>
        <v>17.968855359185739</v>
      </c>
      <c r="T61" s="254"/>
      <c r="U61" s="215">
        <v>169</v>
      </c>
      <c r="V61" s="216" t="s">
        <v>92</v>
      </c>
      <c r="W61" s="217">
        <v>5046</v>
      </c>
      <c r="X61" s="88">
        <v>164.25348240217042</v>
      </c>
      <c r="Y61" s="88">
        <v>106.57080364811942</v>
      </c>
      <c r="Z61" s="88">
        <v>270.8242860502898</v>
      </c>
      <c r="AA61" s="88">
        <v>275.08779231074118</v>
      </c>
      <c r="AB61" s="88">
        <v>545.91207836103104</v>
      </c>
      <c r="AC61" s="88">
        <v>181.40222217497657</v>
      </c>
      <c r="AD61" s="88">
        <v>727.31430053600764</v>
      </c>
      <c r="AE61" s="227">
        <v>-236.69579865239794</v>
      </c>
      <c r="AF61" s="246">
        <v>490.61850188360972</v>
      </c>
    </row>
    <row r="62" spans="1:32" s="1" customFormat="1" ht="16.5">
      <c r="A62" s="215">
        <v>171</v>
      </c>
      <c r="B62" s="216" t="s">
        <v>93</v>
      </c>
      <c r="C62" s="221">
        <v>4540</v>
      </c>
      <c r="D62" s="255">
        <v>118.36578576505038</v>
      </c>
      <c r="E62" s="255">
        <v>-88.802502270999682</v>
      </c>
      <c r="F62" s="219">
        <v>29.563283494050694</v>
      </c>
      <c r="G62" s="219">
        <v>324.45719274793629</v>
      </c>
      <c r="H62" s="219">
        <v>354.02047624198696</v>
      </c>
      <c r="I62" s="219">
        <v>206.88799573921449</v>
      </c>
      <c r="J62" s="219">
        <v>560.90847198120139</v>
      </c>
      <c r="K62" s="429">
        <v>29.823788546255507</v>
      </c>
      <c r="L62" s="210">
        <v>590.7322605274569</v>
      </c>
      <c r="M62" s="219">
        <v>1.770542511013214</v>
      </c>
      <c r="N62" s="219">
        <v>592.50280303847012</v>
      </c>
      <c r="O62" s="251">
        <v>11</v>
      </c>
      <c r="P62" s="251">
        <v>11</v>
      </c>
      <c r="Q62" s="88"/>
      <c r="R62" s="241">
        <f t="shared" si="2"/>
        <v>3.6633815697330603E-2</v>
      </c>
      <c r="S62" s="240">
        <f t="shared" si="3"/>
        <v>20.876008896230019</v>
      </c>
      <c r="T62" s="254"/>
      <c r="U62" s="215">
        <v>171</v>
      </c>
      <c r="V62" s="216" t="s">
        <v>93</v>
      </c>
      <c r="W62" s="217">
        <v>4624</v>
      </c>
      <c r="X62" s="88">
        <v>118.49124254420084</v>
      </c>
      <c r="Y62" s="88">
        <v>46.58761677179853</v>
      </c>
      <c r="Z62" s="88">
        <v>165.07885931599935</v>
      </c>
      <c r="AA62" s="88">
        <v>272.2195069204152</v>
      </c>
      <c r="AB62" s="88">
        <v>437.29836623641461</v>
      </c>
      <c r="AC62" s="88">
        <v>204.60913972007179</v>
      </c>
      <c r="AD62" s="88">
        <v>641.90750595648637</v>
      </c>
      <c r="AE62" s="227">
        <v>-72.051254325259521</v>
      </c>
      <c r="AF62" s="246">
        <v>569.85625163122688</v>
      </c>
    </row>
    <row r="63" spans="1:32" s="1" customFormat="1" ht="16.5">
      <c r="A63" s="215">
        <v>172</v>
      </c>
      <c r="B63" s="216" t="s">
        <v>94</v>
      </c>
      <c r="C63" s="221">
        <v>4171</v>
      </c>
      <c r="D63" s="255">
        <v>96.239601658748342</v>
      </c>
      <c r="E63" s="255">
        <v>-64.655952037975837</v>
      </c>
      <c r="F63" s="219">
        <v>31.583649620772501</v>
      </c>
      <c r="G63" s="219">
        <v>392.22861015763459</v>
      </c>
      <c r="H63" s="219">
        <v>423.81225977840705</v>
      </c>
      <c r="I63" s="219">
        <v>222.96379838083885</v>
      </c>
      <c r="J63" s="219">
        <v>646.77605815924585</v>
      </c>
      <c r="K63" s="429">
        <v>128.0654519299928</v>
      </c>
      <c r="L63" s="210">
        <v>774.84151008923868</v>
      </c>
      <c r="M63" s="219">
        <v>-13.989051210740849</v>
      </c>
      <c r="N63" s="219">
        <v>760.85245887849783</v>
      </c>
      <c r="O63" s="251">
        <v>13</v>
      </c>
      <c r="P63" s="251">
        <v>13</v>
      </c>
      <c r="Q63" s="88"/>
      <c r="R63" s="241">
        <f t="shared" si="2"/>
        <v>0.39600559179150008</v>
      </c>
      <c r="S63" s="240">
        <f t="shared" si="3"/>
        <v>219.79967168594033</v>
      </c>
      <c r="T63" s="254"/>
      <c r="U63" s="215">
        <v>172</v>
      </c>
      <c r="V63" s="216" t="s">
        <v>94</v>
      </c>
      <c r="W63" s="217">
        <v>4263</v>
      </c>
      <c r="X63" s="88">
        <v>96.538073996566538</v>
      </c>
      <c r="Y63" s="88">
        <v>-114.42855298972512</v>
      </c>
      <c r="Z63" s="88">
        <v>-17.890478993158592</v>
      </c>
      <c r="AA63" s="88">
        <v>338.06380483227775</v>
      </c>
      <c r="AB63" s="88">
        <v>320.17332583911917</v>
      </c>
      <c r="AC63" s="88">
        <v>221.38950716891756</v>
      </c>
      <c r="AD63" s="88">
        <v>541.56283300803682</v>
      </c>
      <c r="AE63" s="227">
        <v>13.479005395261552</v>
      </c>
      <c r="AF63" s="246">
        <v>555.04183840329836</v>
      </c>
    </row>
    <row r="64" spans="1:32" s="1" customFormat="1" ht="16.5">
      <c r="A64" s="215">
        <v>176</v>
      </c>
      <c r="B64" s="216" t="s">
        <v>95</v>
      </c>
      <c r="C64" s="221">
        <v>4352</v>
      </c>
      <c r="D64" s="255">
        <v>304.03668013617823</v>
      </c>
      <c r="E64" s="255">
        <v>-533.22257355097452</v>
      </c>
      <c r="F64" s="219">
        <v>-229.18589341479631</v>
      </c>
      <c r="G64" s="219">
        <v>491.1176278219607</v>
      </c>
      <c r="H64" s="219">
        <v>261.93173440716441</v>
      </c>
      <c r="I64" s="219">
        <v>229.02336142208793</v>
      </c>
      <c r="J64" s="219">
        <v>490.95509582925234</v>
      </c>
      <c r="K64" s="429">
        <v>-11.584788602941176</v>
      </c>
      <c r="L64" s="210">
        <v>479.37030722631113</v>
      </c>
      <c r="M64" s="219">
        <v>-63.414605468750018</v>
      </c>
      <c r="N64" s="219">
        <v>415.95570175756114</v>
      </c>
      <c r="O64" s="251">
        <v>12</v>
      </c>
      <c r="P64" s="251">
        <v>12</v>
      </c>
      <c r="Q64" s="88"/>
      <c r="R64" s="241">
        <f t="shared" si="2"/>
        <v>-0.34784259663427619</v>
      </c>
      <c r="S64" s="240">
        <f t="shared" si="3"/>
        <v>-255.68277160454392</v>
      </c>
      <c r="T64" s="254"/>
      <c r="U64" s="215">
        <v>176</v>
      </c>
      <c r="V64" s="216" t="s">
        <v>95</v>
      </c>
      <c r="W64" s="217">
        <v>4444</v>
      </c>
      <c r="X64" s="88">
        <v>288.55967133003566</v>
      </c>
      <c r="Y64" s="88">
        <v>-166.70266586069124</v>
      </c>
      <c r="Z64" s="88">
        <v>121.85700546934441</v>
      </c>
      <c r="AA64" s="88">
        <v>410.3037803780378</v>
      </c>
      <c r="AB64" s="88">
        <v>532.16078584738227</v>
      </c>
      <c r="AC64" s="88">
        <v>224.4937781319876</v>
      </c>
      <c r="AD64" s="88">
        <v>756.65456397936987</v>
      </c>
      <c r="AE64" s="227">
        <v>-21.60148514851485</v>
      </c>
      <c r="AF64" s="246">
        <v>735.05307883085504</v>
      </c>
    </row>
    <row r="65" spans="1:32" s="1" customFormat="1" ht="16.5">
      <c r="A65" s="215">
        <v>177</v>
      </c>
      <c r="B65" s="216" t="s">
        <v>96</v>
      </c>
      <c r="C65" s="221">
        <v>1768</v>
      </c>
      <c r="D65" s="255">
        <v>197.89382046446559</v>
      </c>
      <c r="E65" s="255">
        <v>335.21440781276874</v>
      </c>
      <c r="F65" s="219">
        <v>533.10822827723439</v>
      </c>
      <c r="G65" s="219">
        <v>181.96342053836355</v>
      </c>
      <c r="H65" s="219">
        <v>715.07164881559788</v>
      </c>
      <c r="I65" s="219">
        <v>210.79611473959912</v>
      </c>
      <c r="J65" s="219">
        <v>925.86776355519703</v>
      </c>
      <c r="K65" s="429">
        <v>-290.3585972850679</v>
      </c>
      <c r="L65" s="210">
        <v>635.50916627012919</v>
      </c>
      <c r="M65" s="219">
        <v>59.30397136123679</v>
      </c>
      <c r="N65" s="219">
        <v>694.81313763136598</v>
      </c>
      <c r="O65" s="251">
        <v>6</v>
      </c>
      <c r="P65" s="251">
        <v>6</v>
      </c>
      <c r="Q65" s="88"/>
      <c r="R65" s="241">
        <f t="shared" si="2"/>
        <v>0.30208108737834832</v>
      </c>
      <c r="S65" s="240">
        <f t="shared" si="3"/>
        <v>147.43728470268883</v>
      </c>
      <c r="T65" s="254"/>
      <c r="U65" s="215">
        <v>177</v>
      </c>
      <c r="V65" s="216" t="s">
        <v>96</v>
      </c>
      <c r="W65" s="217">
        <v>1786</v>
      </c>
      <c r="X65" s="88">
        <v>127.95165416506909</v>
      </c>
      <c r="Y65" s="88">
        <v>403.8871682775233</v>
      </c>
      <c r="Z65" s="88">
        <v>531.83882244259235</v>
      </c>
      <c r="AA65" s="88">
        <v>-3.4462486002239641</v>
      </c>
      <c r="AB65" s="88">
        <v>528.39257384236839</v>
      </c>
      <c r="AC65" s="88">
        <v>212.11547793783794</v>
      </c>
      <c r="AD65" s="88">
        <v>740.5080517802063</v>
      </c>
      <c r="AE65" s="227">
        <v>-252.43617021276594</v>
      </c>
      <c r="AF65" s="246">
        <v>488.07188156744036</v>
      </c>
    </row>
    <row r="66" spans="1:32" s="1" customFormat="1" ht="16.5">
      <c r="A66" s="215">
        <v>178</v>
      </c>
      <c r="B66" s="216" t="s">
        <v>97</v>
      </c>
      <c r="C66" s="221">
        <v>5769</v>
      </c>
      <c r="D66" s="255">
        <v>53.377471498138377</v>
      </c>
      <c r="E66" s="255">
        <v>54.58066390558011</v>
      </c>
      <c r="F66" s="219">
        <v>107.95813540371849</v>
      </c>
      <c r="G66" s="219">
        <v>394.55254201046102</v>
      </c>
      <c r="H66" s="219">
        <v>502.5106774141795</v>
      </c>
      <c r="I66" s="219">
        <v>232.97188598805602</v>
      </c>
      <c r="J66" s="219">
        <v>735.48256340223554</v>
      </c>
      <c r="K66" s="429">
        <v>-37.352227422430232</v>
      </c>
      <c r="L66" s="210">
        <v>698.13033597980541</v>
      </c>
      <c r="M66" s="219">
        <v>3.1773950251343415</v>
      </c>
      <c r="N66" s="219">
        <v>701.30773100493968</v>
      </c>
      <c r="O66" s="251">
        <v>10</v>
      </c>
      <c r="P66" s="251">
        <v>10</v>
      </c>
      <c r="Q66" s="88"/>
      <c r="R66" s="241">
        <f t="shared" si="2"/>
        <v>8.286580850515643E-2</v>
      </c>
      <c r="S66" s="240">
        <f t="shared" si="3"/>
        <v>53.424103225499152</v>
      </c>
      <c r="T66" s="254"/>
      <c r="U66" s="215">
        <v>178</v>
      </c>
      <c r="V66" s="216" t="s">
        <v>97</v>
      </c>
      <c r="W66" s="217">
        <v>5887</v>
      </c>
      <c r="X66" s="88">
        <v>68.211804764365894</v>
      </c>
      <c r="Y66" s="88">
        <v>203.23335043359651</v>
      </c>
      <c r="Z66" s="88">
        <v>271.44515519796244</v>
      </c>
      <c r="AA66" s="88">
        <v>270.55019534567691</v>
      </c>
      <c r="AB66" s="88">
        <v>541.99535054363935</v>
      </c>
      <c r="AC66" s="88">
        <v>229.69644361715581</v>
      </c>
      <c r="AD66" s="88">
        <v>771.6917941607951</v>
      </c>
      <c r="AE66" s="227">
        <v>-126.98556140648887</v>
      </c>
      <c r="AF66" s="246">
        <v>644.70623275430626</v>
      </c>
    </row>
    <row r="67" spans="1:32" s="1" customFormat="1" ht="16.5">
      <c r="A67" s="215">
        <v>179</v>
      </c>
      <c r="B67" s="216" t="s">
        <v>98</v>
      </c>
      <c r="C67" s="221">
        <v>145887</v>
      </c>
      <c r="D67" s="255">
        <v>171.1743792673704</v>
      </c>
      <c r="E67" s="255">
        <v>-198.49685190918132</v>
      </c>
      <c r="F67" s="219">
        <v>-27.322472641810919</v>
      </c>
      <c r="G67" s="219">
        <v>245.66426489826333</v>
      </c>
      <c r="H67" s="219">
        <v>218.34179225645241</v>
      </c>
      <c r="I67" s="219">
        <v>145.46525104591129</v>
      </c>
      <c r="J67" s="219">
        <v>363.8070433023637</v>
      </c>
      <c r="K67" s="429">
        <v>-158.42467800420874</v>
      </c>
      <c r="L67" s="210">
        <v>205.38236529815498</v>
      </c>
      <c r="M67" s="219">
        <v>-78.033781759238309</v>
      </c>
      <c r="N67" s="219">
        <v>127.34858353891669</v>
      </c>
      <c r="O67" s="251">
        <v>13</v>
      </c>
      <c r="P67" s="251">
        <v>13</v>
      </c>
      <c r="Q67" s="88"/>
      <c r="R67" s="241">
        <f t="shared" si="2"/>
        <v>-0.48758952703531794</v>
      </c>
      <c r="S67" s="240">
        <f t="shared" si="3"/>
        <v>-195.43373065293417</v>
      </c>
      <c r="T67" s="254"/>
      <c r="U67" s="215">
        <v>179</v>
      </c>
      <c r="V67" s="216" t="s">
        <v>98</v>
      </c>
      <c r="W67" s="217">
        <v>144473</v>
      </c>
      <c r="X67" s="88">
        <v>178.16214227960759</v>
      </c>
      <c r="Y67" s="88">
        <v>-41.261134722732933</v>
      </c>
      <c r="Z67" s="88">
        <v>136.90100755687467</v>
      </c>
      <c r="AA67" s="88">
        <v>277.12015393879824</v>
      </c>
      <c r="AB67" s="88">
        <v>414.02116149567291</v>
      </c>
      <c r="AC67" s="88">
        <v>146.20471344526203</v>
      </c>
      <c r="AD67" s="88">
        <v>560.225874940935</v>
      </c>
      <c r="AE67" s="227">
        <v>-159.40977898984585</v>
      </c>
      <c r="AF67" s="246">
        <v>400.81609595108915</v>
      </c>
    </row>
    <row r="68" spans="1:32" s="1" customFormat="1" ht="16.5">
      <c r="A68" s="215">
        <v>181</v>
      </c>
      <c r="B68" s="216" t="s">
        <v>99</v>
      </c>
      <c r="C68" s="221">
        <v>1683</v>
      </c>
      <c r="D68" s="255">
        <v>183.92257087840028</v>
      </c>
      <c r="E68" s="255">
        <v>324.43631964327506</v>
      </c>
      <c r="F68" s="219">
        <v>508.35889052167533</v>
      </c>
      <c r="G68" s="219">
        <v>549.78441330815599</v>
      </c>
      <c r="H68" s="219">
        <v>1058.1433038298312</v>
      </c>
      <c r="I68" s="219">
        <v>253.33410907991532</v>
      </c>
      <c r="J68" s="219">
        <v>1311.4774129097466</v>
      </c>
      <c r="K68" s="429">
        <v>-236.72311348781938</v>
      </c>
      <c r="L68" s="210">
        <v>1074.7542994219273</v>
      </c>
      <c r="M68" s="219">
        <v>41.206013071895427</v>
      </c>
      <c r="N68" s="219">
        <v>1115.9603124938226</v>
      </c>
      <c r="O68" s="251">
        <v>4</v>
      </c>
      <c r="P68" s="251">
        <v>4</v>
      </c>
      <c r="Q68" s="88"/>
      <c r="R68" s="241">
        <f t="shared" si="2"/>
        <v>-3.1849256294025921E-2</v>
      </c>
      <c r="S68" s="240">
        <f t="shared" si="3"/>
        <v>-35.356193607171235</v>
      </c>
      <c r="T68" s="254"/>
      <c r="U68" s="215">
        <v>181</v>
      </c>
      <c r="V68" s="216" t="s">
        <v>99</v>
      </c>
      <c r="W68" s="217">
        <v>1685</v>
      </c>
      <c r="X68" s="88">
        <v>209.42083866623761</v>
      </c>
      <c r="Y68" s="88">
        <v>303.63722036553918</v>
      </c>
      <c r="Z68" s="88">
        <v>513.05805903177679</v>
      </c>
      <c r="AA68" s="88">
        <v>566.39525222551924</v>
      </c>
      <c r="AB68" s="88">
        <v>1079.453311257296</v>
      </c>
      <c r="AC68" s="88">
        <v>256.25955565904275</v>
      </c>
      <c r="AD68" s="88">
        <v>1335.712866916339</v>
      </c>
      <c r="AE68" s="227">
        <v>-225.60237388724036</v>
      </c>
      <c r="AF68" s="246">
        <v>1110.1104930290985</v>
      </c>
    </row>
    <row r="69" spans="1:32" s="1" customFormat="1" ht="16.5">
      <c r="A69" s="215">
        <v>182</v>
      </c>
      <c r="B69" s="216" t="s">
        <v>100</v>
      </c>
      <c r="C69" s="221">
        <v>19347</v>
      </c>
      <c r="D69" s="255">
        <v>6.7810580704381707</v>
      </c>
      <c r="E69" s="255">
        <v>-144.15316474107044</v>
      </c>
      <c r="F69" s="219">
        <v>-137.37210667063229</v>
      </c>
      <c r="G69" s="219">
        <v>130.88420451188551</v>
      </c>
      <c r="H69" s="219">
        <v>-6.4879021587467607</v>
      </c>
      <c r="I69" s="219">
        <v>169.29702733414609</v>
      </c>
      <c r="J69" s="219">
        <v>162.80912517539934</v>
      </c>
      <c r="K69" s="429">
        <v>-61.934149997415616</v>
      </c>
      <c r="L69" s="210">
        <v>100.87497517798371</v>
      </c>
      <c r="M69" s="219">
        <v>-13.643988856153408</v>
      </c>
      <c r="N69" s="219">
        <v>87.230986321830301</v>
      </c>
      <c r="O69" s="251">
        <v>13</v>
      </c>
      <c r="P69" s="251">
        <v>13</v>
      </c>
      <c r="Q69" s="88"/>
      <c r="R69" s="241">
        <f t="shared" si="2"/>
        <v>-0.66707241369736259</v>
      </c>
      <c r="S69" s="240">
        <f t="shared" si="3"/>
        <v>-202.11876678933552</v>
      </c>
      <c r="T69" s="254"/>
      <c r="U69" s="215">
        <v>182</v>
      </c>
      <c r="V69" s="216" t="s">
        <v>100</v>
      </c>
      <c r="W69" s="217">
        <v>19767</v>
      </c>
      <c r="X69" s="88">
        <v>15.534590261179211</v>
      </c>
      <c r="Y69" s="88">
        <v>186.82017590329741</v>
      </c>
      <c r="Z69" s="88">
        <v>202.35476616447664</v>
      </c>
      <c r="AA69" s="88">
        <v>-3.509283148682147</v>
      </c>
      <c r="AB69" s="88">
        <v>198.84548301579449</v>
      </c>
      <c r="AC69" s="88">
        <v>168.65334318281933</v>
      </c>
      <c r="AD69" s="88">
        <v>367.49882619861381</v>
      </c>
      <c r="AE69" s="227">
        <v>-64.505084231294589</v>
      </c>
      <c r="AF69" s="246">
        <v>302.99374196731924</v>
      </c>
    </row>
    <row r="70" spans="1:32" s="1" customFormat="1" ht="16.5">
      <c r="A70" s="215">
        <v>186</v>
      </c>
      <c r="B70" s="216" t="s">
        <v>101</v>
      </c>
      <c r="C70" s="221">
        <v>45630</v>
      </c>
      <c r="D70" s="255">
        <v>340.83594693186086</v>
      </c>
      <c r="E70" s="255">
        <v>-216.28235435301923</v>
      </c>
      <c r="F70" s="219">
        <v>124.55359257884163</v>
      </c>
      <c r="G70" s="219">
        <v>22.276531523256178</v>
      </c>
      <c r="H70" s="219">
        <v>146.83012410209778</v>
      </c>
      <c r="I70" s="219">
        <v>118.31831705426232</v>
      </c>
      <c r="J70" s="219">
        <v>265.14844115636009</v>
      </c>
      <c r="K70" s="429">
        <v>-1.9236905544597853</v>
      </c>
      <c r="L70" s="210">
        <v>263.22475060190033</v>
      </c>
      <c r="M70" s="219">
        <v>-59.38939358010083</v>
      </c>
      <c r="N70" s="219">
        <v>203.8353570217995</v>
      </c>
      <c r="O70" s="251">
        <v>1</v>
      </c>
      <c r="P70" s="252">
        <v>35</v>
      </c>
      <c r="Q70" s="88"/>
      <c r="R70" s="241">
        <f t="shared" si="2"/>
        <v>-0.36823286229194929</v>
      </c>
      <c r="S70" s="240">
        <f t="shared" si="3"/>
        <v>-153.42362328604401</v>
      </c>
      <c r="T70" s="254"/>
      <c r="U70" s="215">
        <v>186</v>
      </c>
      <c r="V70" s="216" t="s">
        <v>101</v>
      </c>
      <c r="W70" s="217">
        <v>45226</v>
      </c>
      <c r="X70" s="88">
        <v>324.32636320589836</v>
      </c>
      <c r="Y70" s="88">
        <v>-95.521185933487516</v>
      </c>
      <c r="Z70" s="88">
        <v>228.80517727241087</v>
      </c>
      <c r="AA70" s="88">
        <v>75.676999955777646</v>
      </c>
      <c r="AB70" s="88">
        <v>304.4821772281885</v>
      </c>
      <c r="AC70" s="88">
        <v>121.10145513939139</v>
      </c>
      <c r="AD70" s="88">
        <v>425.58363236757992</v>
      </c>
      <c r="AE70" s="227">
        <v>-8.9352584796356087</v>
      </c>
      <c r="AF70" s="246">
        <v>416.64837388794433</v>
      </c>
    </row>
    <row r="71" spans="1:32" s="1" customFormat="1" ht="16.5">
      <c r="A71" s="215">
        <v>202</v>
      </c>
      <c r="B71" s="216" t="s">
        <v>102</v>
      </c>
      <c r="C71" s="221">
        <v>35848</v>
      </c>
      <c r="D71" s="255">
        <v>517.01549457914132</v>
      </c>
      <c r="E71" s="255">
        <v>169.97660207592466</v>
      </c>
      <c r="F71" s="219">
        <v>686.99209665506601</v>
      </c>
      <c r="G71" s="219">
        <v>18.364776892149084</v>
      </c>
      <c r="H71" s="219">
        <v>705.35687354721506</v>
      </c>
      <c r="I71" s="219">
        <v>104.29909364819304</v>
      </c>
      <c r="J71" s="219">
        <v>809.65596719540815</v>
      </c>
      <c r="K71" s="429">
        <v>-109.4062988172283</v>
      </c>
      <c r="L71" s="210">
        <v>700.24966837817988</v>
      </c>
      <c r="M71" s="219">
        <v>-70.533048576768564</v>
      </c>
      <c r="N71" s="219">
        <v>629.7166198014113</v>
      </c>
      <c r="O71" s="251">
        <v>2</v>
      </c>
      <c r="P71" s="251">
        <v>2</v>
      </c>
      <c r="Q71" s="88"/>
      <c r="R71" s="241">
        <f t="shared" si="2"/>
        <v>2.8299634225200983E-2</v>
      </c>
      <c r="S71" s="240">
        <f t="shared" si="3"/>
        <v>19.271434922129743</v>
      </c>
      <c r="T71" s="254"/>
      <c r="U71" s="215">
        <v>202</v>
      </c>
      <c r="V71" s="216" t="s">
        <v>102</v>
      </c>
      <c r="W71" s="217">
        <v>35497</v>
      </c>
      <c r="X71" s="88">
        <v>513.24659210328605</v>
      </c>
      <c r="Y71" s="88">
        <v>126.6460615649888</v>
      </c>
      <c r="Z71" s="88">
        <v>639.89265366827476</v>
      </c>
      <c r="AA71" s="88">
        <v>42.130771614502635</v>
      </c>
      <c r="AB71" s="88">
        <v>682.02342528277745</v>
      </c>
      <c r="AC71" s="88">
        <v>107.71653451634398</v>
      </c>
      <c r="AD71" s="88">
        <v>789.73995979912138</v>
      </c>
      <c r="AE71" s="227">
        <v>-108.76172634307125</v>
      </c>
      <c r="AF71" s="246">
        <v>680.97823345605013</v>
      </c>
    </row>
    <row r="72" spans="1:32" s="1" customFormat="1" ht="16.5">
      <c r="A72" s="215">
        <v>204</v>
      </c>
      <c r="B72" s="216" t="s">
        <v>103</v>
      </c>
      <c r="C72" s="221">
        <v>2689</v>
      </c>
      <c r="D72" s="255">
        <v>58.001965176104491</v>
      </c>
      <c r="E72" s="255">
        <v>-682.55537322587145</v>
      </c>
      <c r="F72" s="219">
        <v>-624.55340804976697</v>
      </c>
      <c r="G72" s="219">
        <v>420.22723134042042</v>
      </c>
      <c r="H72" s="219">
        <v>-204.32617670934656</v>
      </c>
      <c r="I72" s="219">
        <v>229.93619131969342</v>
      </c>
      <c r="J72" s="219">
        <v>25.610014610346859</v>
      </c>
      <c r="K72" s="429">
        <v>-225.17962067683155</v>
      </c>
      <c r="L72" s="210">
        <v>-199.56960606648468</v>
      </c>
      <c r="M72" s="219">
        <v>-326.45468070286358</v>
      </c>
      <c r="N72" s="219">
        <v>-526.02428676934824</v>
      </c>
      <c r="O72" s="251">
        <v>11</v>
      </c>
      <c r="P72" s="251">
        <v>11</v>
      </c>
      <c r="Q72" s="88"/>
      <c r="R72" s="241">
        <f t="shared" si="2"/>
        <v>-10.813703373643655</v>
      </c>
      <c r="S72" s="240">
        <f t="shared" si="3"/>
        <v>-219.90541595069845</v>
      </c>
      <c r="T72" s="254"/>
      <c r="U72" s="215">
        <v>204</v>
      </c>
      <c r="V72" s="216" t="s">
        <v>103</v>
      </c>
      <c r="W72" s="217">
        <v>2778</v>
      </c>
      <c r="X72" s="88">
        <v>75.734787868292344</v>
      </c>
      <c r="Y72" s="88">
        <v>-431.38543630501806</v>
      </c>
      <c r="Z72" s="88">
        <v>-355.6506484367257</v>
      </c>
      <c r="AA72" s="88">
        <v>367.35349172066236</v>
      </c>
      <c r="AB72" s="88">
        <v>11.70284328393662</v>
      </c>
      <c r="AC72" s="88">
        <v>225.31367214383366</v>
      </c>
      <c r="AD72" s="88">
        <v>237.01651542777029</v>
      </c>
      <c r="AE72" s="227">
        <v>-216.68070554355651</v>
      </c>
      <c r="AF72" s="246">
        <v>20.335809884213774</v>
      </c>
    </row>
    <row r="73" spans="1:32" s="1" customFormat="1" ht="16.5">
      <c r="A73" s="215">
        <v>205</v>
      </c>
      <c r="B73" s="216" t="s">
        <v>104</v>
      </c>
      <c r="C73" s="221">
        <v>36297</v>
      </c>
      <c r="D73" s="255">
        <v>259.73748417206338</v>
      </c>
      <c r="E73" s="255">
        <v>-290.4141180813748</v>
      </c>
      <c r="F73" s="219">
        <v>-30.67663390931142</v>
      </c>
      <c r="G73" s="219">
        <v>350.14481888685071</v>
      </c>
      <c r="H73" s="219">
        <v>319.46818497753929</v>
      </c>
      <c r="I73" s="219">
        <v>157.53701140444483</v>
      </c>
      <c r="J73" s="219">
        <v>477.00519638198409</v>
      </c>
      <c r="K73" s="429">
        <v>906.07325674298147</v>
      </c>
      <c r="L73" s="210">
        <v>1383.0784531249658</v>
      </c>
      <c r="M73" s="219">
        <v>-8.3281255393007676</v>
      </c>
      <c r="N73" s="219">
        <v>1374.750327585665</v>
      </c>
      <c r="O73" s="251">
        <v>18</v>
      </c>
      <c r="P73" s="251">
        <v>18</v>
      </c>
      <c r="Q73" s="88"/>
      <c r="R73" s="241">
        <f t="shared" si="2"/>
        <v>6.7772647832730085E-2</v>
      </c>
      <c r="S73" s="240">
        <f t="shared" si="3"/>
        <v>87.785437395245253</v>
      </c>
      <c r="T73" s="254"/>
      <c r="U73" s="215">
        <v>205</v>
      </c>
      <c r="V73" s="216" t="s">
        <v>104</v>
      </c>
      <c r="W73" s="217">
        <v>36493</v>
      </c>
      <c r="X73" s="88">
        <v>266.72928189940706</v>
      </c>
      <c r="Y73" s="88">
        <v>-346.68951432152556</v>
      </c>
      <c r="Z73" s="88">
        <v>-79.960232422118494</v>
      </c>
      <c r="AA73" s="88">
        <v>358.55079056257364</v>
      </c>
      <c r="AB73" s="88">
        <v>278.59055814045513</v>
      </c>
      <c r="AC73" s="88">
        <v>156.88027251267539</v>
      </c>
      <c r="AD73" s="88">
        <v>435.47083065313058</v>
      </c>
      <c r="AE73" s="227">
        <v>859.82218507659002</v>
      </c>
      <c r="AF73" s="246">
        <v>1295.2930157297205</v>
      </c>
    </row>
    <row r="74" spans="1:32" s="1" customFormat="1" ht="16.5">
      <c r="A74" s="215">
        <v>208</v>
      </c>
      <c r="B74" s="216" t="s">
        <v>105</v>
      </c>
      <c r="C74" s="221">
        <v>12335</v>
      </c>
      <c r="D74" s="255">
        <v>534.58570483154631</v>
      </c>
      <c r="E74" s="255">
        <v>44.274086114112514</v>
      </c>
      <c r="F74" s="219">
        <v>578.8597909456588</v>
      </c>
      <c r="G74" s="219">
        <v>468.32622033643992</v>
      </c>
      <c r="H74" s="219">
        <v>1047.1860112820989</v>
      </c>
      <c r="I74" s="219">
        <v>196.44450088324766</v>
      </c>
      <c r="J74" s="219">
        <v>1243.6305121653465</v>
      </c>
      <c r="K74" s="429">
        <v>-14.108147547628699</v>
      </c>
      <c r="L74" s="210">
        <v>1229.5223646177178</v>
      </c>
      <c r="M74" s="219">
        <v>-1.7684344710174305</v>
      </c>
      <c r="N74" s="219">
        <v>1227.7539301467002</v>
      </c>
      <c r="O74" s="251">
        <v>17</v>
      </c>
      <c r="P74" s="251">
        <v>17</v>
      </c>
      <c r="Q74" s="88"/>
      <c r="R74" s="241">
        <f t="shared" si="2"/>
        <v>-0.10924762380674378</v>
      </c>
      <c r="S74" s="240">
        <f t="shared" si="3"/>
        <v>-150.7965629300686</v>
      </c>
      <c r="T74" s="254"/>
      <c r="U74" s="215">
        <v>208</v>
      </c>
      <c r="V74" s="216" t="s">
        <v>105</v>
      </c>
      <c r="W74" s="217">
        <v>12412</v>
      </c>
      <c r="X74" s="88">
        <v>520.34593089493512</v>
      </c>
      <c r="Y74" s="88">
        <v>185.77663848927028</v>
      </c>
      <c r="Z74" s="88">
        <v>706.12256938420535</v>
      </c>
      <c r="AA74" s="88">
        <v>505.10949081534</v>
      </c>
      <c r="AB74" s="88">
        <v>1211.2320601995455</v>
      </c>
      <c r="AC74" s="88">
        <v>195.82010937208889</v>
      </c>
      <c r="AD74" s="88">
        <v>1407.0521695716343</v>
      </c>
      <c r="AE74" s="227">
        <v>-26.73324202384789</v>
      </c>
      <c r="AF74" s="246">
        <v>1380.3189275477864</v>
      </c>
    </row>
    <row r="75" spans="1:32" s="1" customFormat="1" ht="16.5">
      <c r="A75" s="215">
        <v>211</v>
      </c>
      <c r="B75" s="216" t="s">
        <v>106</v>
      </c>
      <c r="C75" s="221">
        <v>32959</v>
      </c>
      <c r="D75" s="255">
        <v>491.92290384819182</v>
      </c>
      <c r="E75" s="255">
        <v>-48.512034464614189</v>
      </c>
      <c r="F75" s="219">
        <v>443.41086938357762</v>
      </c>
      <c r="G75" s="219">
        <v>161.32514500254379</v>
      </c>
      <c r="H75" s="219">
        <v>604.73601438612138</v>
      </c>
      <c r="I75" s="219">
        <v>128.10250554082526</v>
      </c>
      <c r="J75" s="219">
        <v>732.83851992694667</v>
      </c>
      <c r="K75" s="429">
        <v>-130.87032373555022</v>
      </c>
      <c r="L75" s="210">
        <v>601.96819619139637</v>
      </c>
      <c r="M75" s="219">
        <v>-36.939515736217743</v>
      </c>
      <c r="N75" s="219">
        <v>565.02868045517869</v>
      </c>
      <c r="O75" s="251">
        <v>6</v>
      </c>
      <c r="P75" s="251">
        <v>6</v>
      </c>
      <c r="Q75" s="88"/>
      <c r="R75" s="241">
        <f t="shared" ref="R75:R138" si="4">S75/AF75</f>
        <v>-0.16552768190262243</v>
      </c>
      <c r="S75" s="240">
        <f t="shared" ref="S75:S138" si="5">L75-AF75</f>
        <v>-119.40767588534584</v>
      </c>
      <c r="T75" s="254"/>
      <c r="U75" s="215">
        <v>211</v>
      </c>
      <c r="V75" s="216" t="s">
        <v>106</v>
      </c>
      <c r="W75" s="217">
        <v>32622</v>
      </c>
      <c r="X75" s="88">
        <v>493.66561014257769</v>
      </c>
      <c r="Y75" s="88">
        <v>29.593670946424211</v>
      </c>
      <c r="Z75" s="88">
        <v>523.25928108900189</v>
      </c>
      <c r="AA75" s="88">
        <v>196.50588559867575</v>
      </c>
      <c r="AB75" s="88">
        <v>719.76516668767772</v>
      </c>
      <c r="AC75" s="88">
        <v>132.08897158978792</v>
      </c>
      <c r="AD75" s="88">
        <v>851.85413827746561</v>
      </c>
      <c r="AE75" s="227">
        <v>-130.47826620072343</v>
      </c>
      <c r="AF75" s="246">
        <v>721.37587207674221</v>
      </c>
    </row>
    <row r="76" spans="1:32" s="1" customFormat="1" ht="16.5">
      <c r="A76" s="215">
        <v>213</v>
      </c>
      <c r="B76" s="216" t="s">
        <v>107</v>
      </c>
      <c r="C76" s="221">
        <v>5154</v>
      </c>
      <c r="D76" s="255">
        <v>80.990139959965319</v>
      </c>
      <c r="E76" s="255">
        <v>-166.30757841726245</v>
      </c>
      <c r="F76" s="219">
        <v>-85.317438457297143</v>
      </c>
      <c r="G76" s="219">
        <v>233.56840281731309</v>
      </c>
      <c r="H76" s="219">
        <v>148.25096436001593</v>
      </c>
      <c r="I76" s="219">
        <v>215.42408557202663</v>
      </c>
      <c r="J76" s="219">
        <v>363.67504993204255</v>
      </c>
      <c r="K76" s="429">
        <v>-42.823438106325185</v>
      </c>
      <c r="L76" s="210">
        <v>320.85161182571738</v>
      </c>
      <c r="M76" s="219">
        <v>-23.553265929375243</v>
      </c>
      <c r="N76" s="219">
        <v>297.29834589634214</v>
      </c>
      <c r="O76" s="251">
        <v>10</v>
      </c>
      <c r="P76" s="251">
        <v>10</v>
      </c>
      <c r="Q76" s="88"/>
      <c r="R76" s="241">
        <f t="shared" si="4"/>
        <v>-0.10352034261290745</v>
      </c>
      <c r="S76" s="240">
        <f t="shared" si="5"/>
        <v>-37.050108734101514</v>
      </c>
      <c r="T76" s="254"/>
      <c r="U76" s="215">
        <v>213</v>
      </c>
      <c r="V76" s="216" t="s">
        <v>107</v>
      </c>
      <c r="W76" s="217">
        <v>5230</v>
      </c>
      <c r="X76" s="88">
        <v>67.636887878053415</v>
      </c>
      <c r="Y76" s="88">
        <v>-13.139092519712879</v>
      </c>
      <c r="Z76" s="88">
        <v>54.497795358340532</v>
      </c>
      <c r="AA76" s="88">
        <v>137.08546845124283</v>
      </c>
      <c r="AB76" s="88">
        <v>191.58326380958337</v>
      </c>
      <c r="AC76" s="88">
        <v>215.42342806954719</v>
      </c>
      <c r="AD76" s="88">
        <v>407.00669187913059</v>
      </c>
      <c r="AE76" s="227">
        <v>-49.104971319311666</v>
      </c>
      <c r="AF76" s="246">
        <v>357.9017205598189</v>
      </c>
    </row>
    <row r="77" spans="1:32" s="1" customFormat="1" ht="16.5">
      <c r="A77" s="215">
        <v>214</v>
      </c>
      <c r="B77" s="216" t="s">
        <v>108</v>
      </c>
      <c r="C77" s="221">
        <v>12528</v>
      </c>
      <c r="D77" s="255">
        <v>199.06447501997661</v>
      </c>
      <c r="E77" s="255">
        <v>-68.781784844598178</v>
      </c>
      <c r="F77" s="219">
        <v>130.28269017537846</v>
      </c>
      <c r="G77" s="219">
        <v>414.3390325536252</v>
      </c>
      <c r="H77" s="219">
        <v>544.62172272900364</v>
      </c>
      <c r="I77" s="219">
        <v>211.28210357775887</v>
      </c>
      <c r="J77" s="219">
        <v>755.90382630676254</v>
      </c>
      <c r="K77" s="429">
        <v>-13.939814814814815</v>
      </c>
      <c r="L77" s="210">
        <v>741.96401149194776</v>
      </c>
      <c r="M77" s="219">
        <v>16.487215557151973</v>
      </c>
      <c r="N77" s="219">
        <v>758.45122704909977</v>
      </c>
      <c r="O77" s="251">
        <v>4</v>
      </c>
      <c r="P77" s="251">
        <v>4</v>
      </c>
      <c r="Q77" s="88"/>
      <c r="R77" s="241">
        <f t="shared" si="4"/>
        <v>-0.13311168411108831</v>
      </c>
      <c r="S77" s="240">
        <f t="shared" si="5"/>
        <v>-113.92941548443741</v>
      </c>
      <c r="T77" s="254"/>
      <c r="U77" s="215">
        <v>214</v>
      </c>
      <c r="V77" s="216" t="s">
        <v>108</v>
      </c>
      <c r="W77" s="217">
        <v>12662</v>
      </c>
      <c r="X77" s="88">
        <v>195.89754401292305</v>
      </c>
      <c r="Y77" s="88">
        <v>82.289575285210745</v>
      </c>
      <c r="Z77" s="88">
        <v>278.18711929813378</v>
      </c>
      <c r="AA77" s="88">
        <v>408.97441162533568</v>
      </c>
      <c r="AB77" s="88">
        <v>687.16153092346951</v>
      </c>
      <c r="AC77" s="88">
        <v>208.6820619034921</v>
      </c>
      <c r="AD77" s="88">
        <v>895.84359282696164</v>
      </c>
      <c r="AE77" s="227">
        <v>-39.950165850576525</v>
      </c>
      <c r="AF77" s="246">
        <v>855.89342697638517</v>
      </c>
    </row>
    <row r="78" spans="1:32" s="1" customFormat="1" ht="16.5">
      <c r="A78" s="215">
        <v>216</v>
      </c>
      <c r="B78" s="216" t="s">
        <v>109</v>
      </c>
      <c r="C78" s="221">
        <v>1269</v>
      </c>
      <c r="D78" s="255">
        <v>444.12199198017873</v>
      </c>
      <c r="E78" s="255">
        <v>8.3712242331146505E-2</v>
      </c>
      <c r="F78" s="219">
        <v>444.20570422250989</v>
      </c>
      <c r="G78" s="219">
        <v>400.44033258252955</v>
      </c>
      <c r="H78" s="219">
        <v>844.64603680503933</v>
      </c>
      <c r="I78" s="219">
        <v>237.03049313947119</v>
      </c>
      <c r="J78" s="219">
        <v>1081.6765299445105</v>
      </c>
      <c r="K78" s="429">
        <v>-208.32308904649329</v>
      </c>
      <c r="L78" s="210">
        <v>873.3534408980172</v>
      </c>
      <c r="M78" s="219">
        <v>54.649109535066984</v>
      </c>
      <c r="N78" s="219">
        <v>928.00255043308414</v>
      </c>
      <c r="O78" s="251">
        <v>13</v>
      </c>
      <c r="P78" s="251">
        <v>13</v>
      </c>
      <c r="Q78" s="88"/>
      <c r="R78" s="241">
        <f t="shared" si="4"/>
        <v>-3.2252757446461924E-4</v>
      </c>
      <c r="S78" s="240">
        <f t="shared" si="5"/>
        <v>-0.28177144600419979</v>
      </c>
      <c r="T78" s="254"/>
      <c r="U78" s="215">
        <v>216</v>
      </c>
      <c r="V78" s="216" t="s">
        <v>109</v>
      </c>
      <c r="W78" s="217">
        <v>1311</v>
      </c>
      <c r="X78" s="88">
        <v>469.67239549214503</v>
      </c>
      <c r="Y78" s="88">
        <v>83.778201035632293</v>
      </c>
      <c r="Z78" s="88">
        <v>553.45059652777729</v>
      </c>
      <c r="AA78" s="88">
        <v>283.88100686498854</v>
      </c>
      <c r="AB78" s="88">
        <v>837.33160339276571</v>
      </c>
      <c r="AC78" s="88">
        <v>229.96112229984442</v>
      </c>
      <c r="AD78" s="88">
        <v>1067.2927256926102</v>
      </c>
      <c r="AE78" s="227">
        <v>-193.65751334858885</v>
      </c>
      <c r="AF78" s="246">
        <v>873.6352123440214</v>
      </c>
    </row>
    <row r="79" spans="1:32" s="1" customFormat="1" ht="16.5">
      <c r="A79" s="215">
        <v>217</v>
      </c>
      <c r="B79" s="216" t="s">
        <v>110</v>
      </c>
      <c r="C79" s="221">
        <v>5352</v>
      </c>
      <c r="D79" s="255">
        <v>475.41549354706444</v>
      </c>
      <c r="E79" s="255">
        <v>-344.9331711006368</v>
      </c>
      <c r="F79" s="219">
        <v>130.48232244642759</v>
      </c>
      <c r="G79" s="219">
        <v>508.79241155449506</v>
      </c>
      <c r="H79" s="219">
        <v>639.27473400092265</v>
      </c>
      <c r="I79" s="219">
        <v>196.46937077256374</v>
      </c>
      <c r="J79" s="219">
        <v>835.74410477348636</v>
      </c>
      <c r="K79" s="429">
        <v>4.2025411061285505</v>
      </c>
      <c r="L79" s="210">
        <v>839.94664587961495</v>
      </c>
      <c r="M79" s="219">
        <v>-4.1376357436472357</v>
      </c>
      <c r="N79" s="219">
        <v>835.8090101359677</v>
      </c>
      <c r="O79" s="251">
        <v>16</v>
      </c>
      <c r="P79" s="251">
        <v>16</v>
      </c>
      <c r="Q79" s="88"/>
      <c r="R79" s="241">
        <f t="shared" si="4"/>
        <v>-8.0467504857403463E-2</v>
      </c>
      <c r="S79" s="240">
        <f t="shared" si="5"/>
        <v>-73.50301502590878</v>
      </c>
      <c r="T79" s="254"/>
      <c r="U79" s="215">
        <v>217</v>
      </c>
      <c r="V79" s="216" t="s">
        <v>110</v>
      </c>
      <c r="W79" s="217">
        <v>5390</v>
      </c>
      <c r="X79" s="88">
        <v>461.37969242719328</v>
      </c>
      <c r="Y79" s="88">
        <v>-247.41893711667956</v>
      </c>
      <c r="Z79" s="88">
        <v>213.96075531051369</v>
      </c>
      <c r="AA79" s="88">
        <v>505.80816326530612</v>
      </c>
      <c r="AB79" s="88">
        <v>719.76891857581984</v>
      </c>
      <c r="AC79" s="88">
        <v>197.43194826662412</v>
      </c>
      <c r="AD79" s="88">
        <v>917.20086684244393</v>
      </c>
      <c r="AE79" s="227">
        <v>-3.7512059369202224</v>
      </c>
      <c r="AF79" s="246">
        <v>913.44966090552373</v>
      </c>
    </row>
    <row r="80" spans="1:32" s="1" customFormat="1" ht="16.5">
      <c r="A80" s="215">
        <v>218</v>
      </c>
      <c r="B80" s="216" t="s">
        <v>111</v>
      </c>
      <c r="C80" s="221">
        <v>1200</v>
      </c>
      <c r="D80" s="255">
        <v>-106.70773305652862</v>
      </c>
      <c r="E80" s="255">
        <v>351.85534546251233</v>
      </c>
      <c r="F80" s="219">
        <v>245.14761240598372</v>
      </c>
      <c r="G80" s="219">
        <v>521.50541273322085</v>
      </c>
      <c r="H80" s="219">
        <v>766.65302513920449</v>
      </c>
      <c r="I80" s="219">
        <v>280.64284538311233</v>
      </c>
      <c r="J80" s="219">
        <v>1047.295870522317</v>
      </c>
      <c r="K80" s="429">
        <v>-231.93666666666667</v>
      </c>
      <c r="L80" s="210">
        <v>815.35920385565032</v>
      </c>
      <c r="M80" s="219">
        <v>-286.26461125000009</v>
      </c>
      <c r="N80" s="219">
        <v>529.09459260565018</v>
      </c>
      <c r="O80" s="251">
        <v>14</v>
      </c>
      <c r="P80" s="251">
        <v>14</v>
      </c>
      <c r="Q80" s="88"/>
      <c r="R80" s="241">
        <f t="shared" si="4"/>
        <v>-0.18025025444320272</v>
      </c>
      <c r="S80" s="240">
        <f t="shared" si="5"/>
        <v>-179.28484242195509</v>
      </c>
      <c r="T80" s="254"/>
      <c r="U80" s="215">
        <v>218</v>
      </c>
      <c r="V80" s="216" t="s">
        <v>111</v>
      </c>
      <c r="W80" s="217">
        <v>1192</v>
      </c>
      <c r="X80" s="88">
        <v>-113.69815093883062</v>
      </c>
      <c r="Y80" s="88">
        <v>557.39259091471695</v>
      </c>
      <c r="Z80" s="88">
        <v>443.69443997588633</v>
      </c>
      <c r="AA80" s="88">
        <v>520.75</v>
      </c>
      <c r="AB80" s="88">
        <v>964.44443997588621</v>
      </c>
      <c r="AC80" s="88">
        <v>286.01336469098078</v>
      </c>
      <c r="AD80" s="88">
        <v>1250.4578046668671</v>
      </c>
      <c r="AE80" s="227">
        <v>-255.81375838926175</v>
      </c>
      <c r="AF80" s="246">
        <v>994.64404627760541</v>
      </c>
    </row>
    <row r="81" spans="1:32" s="1" customFormat="1" ht="16.5">
      <c r="A81" s="215">
        <v>224</v>
      </c>
      <c r="B81" s="216" t="s">
        <v>112</v>
      </c>
      <c r="C81" s="221">
        <v>8603</v>
      </c>
      <c r="D81" s="255">
        <v>254.95181878195078</v>
      </c>
      <c r="E81" s="255">
        <v>-100.76940690321813</v>
      </c>
      <c r="F81" s="219">
        <v>154.18241187873264</v>
      </c>
      <c r="G81" s="219">
        <v>434.44997246723375</v>
      </c>
      <c r="H81" s="219">
        <v>588.63238434596644</v>
      </c>
      <c r="I81" s="219">
        <v>166.76469993582913</v>
      </c>
      <c r="J81" s="219">
        <v>755.39708428179551</v>
      </c>
      <c r="K81" s="429">
        <v>-33.006393118679533</v>
      </c>
      <c r="L81" s="210">
        <v>722.390691163116</v>
      </c>
      <c r="M81" s="219">
        <v>39.497601615715446</v>
      </c>
      <c r="N81" s="219">
        <v>761.88829277883144</v>
      </c>
      <c r="O81" s="251">
        <v>1</v>
      </c>
      <c r="P81" s="252">
        <v>33</v>
      </c>
      <c r="Q81" s="88"/>
      <c r="R81" s="241">
        <f t="shared" si="4"/>
        <v>0.11504373441555349</v>
      </c>
      <c r="S81" s="240">
        <f t="shared" si="5"/>
        <v>74.532074620371418</v>
      </c>
      <c r="T81" s="254"/>
      <c r="U81" s="215">
        <v>224</v>
      </c>
      <c r="V81" s="216" t="s">
        <v>112</v>
      </c>
      <c r="W81" s="217">
        <v>8717</v>
      </c>
      <c r="X81" s="88">
        <v>243.1165295754106</v>
      </c>
      <c r="Y81" s="88">
        <v>-156.78824165144465</v>
      </c>
      <c r="Z81" s="88">
        <v>86.328287923965931</v>
      </c>
      <c r="AA81" s="88">
        <v>425.18194332912697</v>
      </c>
      <c r="AB81" s="88">
        <v>511.51023125309291</v>
      </c>
      <c r="AC81" s="88">
        <v>170.25248073533243</v>
      </c>
      <c r="AD81" s="88">
        <v>681.76271198842539</v>
      </c>
      <c r="AE81" s="227">
        <v>-33.904095445680852</v>
      </c>
      <c r="AF81" s="246">
        <v>647.85861654274458</v>
      </c>
    </row>
    <row r="82" spans="1:32" s="1" customFormat="1" ht="16.5">
      <c r="A82" s="215">
        <v>226</v>
      </c>
      <c r="B82" s="216" t="s">
        <v>113</v>
      </c>
      <c r="C82" s="221">
        <v>3665</v>
      </c>
      <c r="D82" s="255">
        <v>226.30644773486026</v>
      </c>
      <c r="E82" s="255">
        <v>106.3763135757992</v>
      </c>
      <c r="F82" s="219">
        <v>332.68276131065949</v>
      </c>
      <c r="G82" s="219">
        <v>448.53222815637218</v>
      </c>
      <c r="H82" s="219">
        <v>781.21498946703161</v>
      </c>
      <c r="I82" s="219">
        <v>219.18366534459051</v>
      </c>
      <c r="J82" s="219">
        <v>1000.3986548116222</v>
      </c>
      <c r="K82" s="429">
        <v>0.99918144611186899</v>
      </c>
      <c r="L82" s="210">
        <v>1001.3978362577341</v>
      </c>
      <c r="M82" s="219">
        <v>9.0310313778990441</v>
      </c>
      <c r="N82" s="219">
        <v>1010.4288676356331</v>
      </c>
      <c r="O82" s="251">
        <v>13</v>
      </c>
      <c r="P82" s="251">
        <v>13</v>
      </c>
      <c r="Q82" s="88"/>
      <c r="R82" s="241">
        <f t="shared" si="4"/>
        <v>-0.1555440096157604</v>
      </c>
      <c r="S82" s="240">
        <f t="shared" si="5"/>
        <v>-184.45180855570811</v>
      </c>
      <c r="T82" s="254"/>
      <c r="U82" s="215">
        <v>226</v>
      </c>
      <c r="V82" s="216" t="s">
        <v>113</v>
      </c>
      <c r="W82" s="217">
        <v>3774</v>
      </c>
      <c r="X82" s="88">
        <v>231.19474918145016</v>
      </c>
      <c r="Y82" s="88">
        <v>349.75924427494311</v>
      </c>
      <c r="Z82" s="88">
        <v>580.95399345639328</v>
      </c>
      <c r="AA82" s="88">
        <v>392.76603073661897</v>
      </c>
      <c r="AB82" s="88">
        <v>973.72002419301225</v>
      </c>
      <c r="AC82" s="88">
        <v>213.66194706452094</v>
      </c>
      <c r="AD82" s="88">
        <v>1187.3819712575332</v>
      </c>
      <c r="AE82" s="227">
        <v>-1.5323264440911499</v>
      </c>
      <c r="AF82" s="246">
        <v>1185.8496448134422</v>
      </c>
    </row>
    <row r="83" spans="1:32" s="1" customFormat="1" ht="16.5">
      <c r="A83" s="215">
        <v>230</v>
      </c>
      <c r="B83" s="216" t="s">
        <v>114</v>
      </c>
      <c r="C83" s="221">
        <v>2240</v>
      </c>
      <c r="D83" s="255">
        <v>259.31016995912978</v>
      </c>
      <c r="E83" s="255">
        <v>-43.247763561877001</v>
      </c>
      <c r="F83" s="219">
        <v>216.06240639725277</v>
      </c>
      <c r="G83" s="219">
        <v>594.55275744087214</v>
      </c>
      <c r="H83" s="219">
        <v>810.615163838125</v>
      </c>
      <c r="I83" s="219">
        <v>265.41306112301083</v>
      </c>
      <c r="J83" s="219">
        <v>1076.0282249611357</v>
      </c>
      <c r="K83" s="429">
        <v>-152.64598214285715</v>
      </c>
      <c r="L83" s="210">
        <v>923.38224281827866</v>
      </c>
      <c r="M83" s="219">
        <v>36.799820982142855</v>
      </c>
      <c r="N83" s="219">
        <v>960.18206380042147</v>
      </c>
      <c r="O83" s="251">
        <v>4</v>
      </c>
      <c r="P83" s="251">
        <v>4</v>
      </c>
      <c r="Q83" s="88"/>
      <c r="R83" s="241">
        <f t="shared" si="4"/>
        <v>0.23730819593404667</v>
      </c>
      <c r="S83" s="240">
        <f t="shared" si="5"/>
        <v>177.09910507407631</v>
      </c>
      <c r="T83" s="254"/>
      <c r="U83" s="215">
        <v>230</v>
      </c>
      <c r="V83" s="216" t="s">
        <v>114</v>
      </c>
      <c r="W83" s="217">
        <v>2290</v>
      </c>
      <c r="X83" s="88">
        <v>228.85038000341831</v>
      </c>
      <c r="Y83" s="88">
        <v>-98.308965922988861</v>
      </c>
      <c r="Z83" s="88">
        <v>130.54141408042946</v>
      </c>
      <c r="AA83" s="88">
        <v>565.61528384279472</v>
      </c>
      <c r="AB83" s="88">
        <v>696.15669792322421</v>
      </c>
      <c r="AC83" s="88">
        <v>258.37491143669871</v>
      </c>
      <c r="AD83" s="88">
        <v>954.53160935992287</v>
      </c>
      <c r="AE83" s="227">
        <v>-208.24847161572052</v>
      </c>
      <c r="AF83" s="246">
        <v>746.28313774420235</v>
      </c>
    </row>
    <row r="84" spans="1:32" s="1" customFormat="1" ht="16.5">
      <c r="A84" s="215">
        <v>231</v>
      </c>
      <c r="B84" s="216" t="s">
        <v>115</v>
      </c>
      <c r="C84" s="221">
        <v>1256</v>
      </c>
      <c r="D84" s="255">
        <v>259.03093539213057</v>
      </c>
      <c r="E84" s="255">
        <v>-1151.3748871259143</v>
      </c>
      <c r="F84" s="219">
        <v>-892.34395173378368</v>
      </c>
      <c r="G84" s="219">
        <v>-12.218179968569894</v>
      </c>
      <c r="H84" s="219">
        <v>-904.56213170235344</v>
      </c>
      <c r="I84" s="219">
        <v>177.56738194615812</v>
      </c>
      <c r="J84" s="219">
        <v>-726.99474975619535</v>
      </c>
      <c r="K84" s="429">
        <v>-7.9562101910828025</v>
      </c>
      <c r="L84" s="210">
        <v>-734.95095994727808</v>
      </c>
      <c r="M84" s="219">
        <v>-168.09125278662424</v>
      </c>
      <c r="N84" s="219">
        <v>-903.04221273390226</v>
      </c>
      <c r="O84" s="251">
        <v>15</v>
      </c>
      <c r="P84" s="251">
        <v>15</v>
      </c>
      <c r="Q84" s="88"/>
      <c r="R84" s="241">
        <f t="shared" si="4"/>
        <v>-9.4222390644832149E-2</v>
      </c>
      <c r="S84" s="240">
        <f t="shared" si="5"/>
        <v>76.452360643188968</v>
      </c>
      <c r="T84" s="254"/>
      <c r="U84" s="215">
        <v>231</v>
      </c>
      <c r="V84" s="216" t="s">
        <v>115</v>
      </c>
      <c r="W84" s="217">
        <v>1289</v>
      </c>
      <c r="X84" s="88">
        <v>223.01093569744373</v>
      </c>
      <c r="Y84" s="88">
        <v>-1084.8378370989369</v>
      </c>
      <c r="Z84" s="88">
        <v>-861.82690140149316</v>
      </c>
      <c r="AA84" s="88">
        <v>-29.543832428238947</v>
      </c>
      <c r="AB84" s="88">
        <v>-891.3707338297321</v>
      </c>
      <c r="AC84" s="88">
        <v>173.98835970939692</v>
      </c>
      <c r="AD84" s="88">
        <v>-717.38237412033516</v>
      </c>
      <c r="AE84" s="227">
        <v>-94.020946470131889</v>
      </c>
      <c r="AF84" s="246">
        <v>-811.40332059046705</v>
      </c>
    </row>
    <row r="85" spans="1:32" s="1" customFormat="1" ht="16.5">
      <c r="A85" s="215">
        <v>232</v>
      </c>
      <c r="B85" s="216" t="s">
        <v>116</v>
      </c>
      <c r="C85" s="221">
        <v>12750</v>
      </c>
      <c r="D85" s="255">
        <v>242.64301206247626</v>
      </c>
      <c r="E85" s="255">
        <v>-70.945161516014394</v>
      </c>
      <c r="F85" s="219">
        <v>171.69785054646186</v>
      </c>
      <c r="G85" s="219">
        <v>418.12428030920751</v>
      </c>
      <c r="H85" s="219">
        <v>589.82213085566946</v>
      </c>
      <c r="I85" s="219">
        <v>222.26231722750967</v>
      </c>
      <c r="J85" s="219">
        <v>812.08444808317915</v>
      </c>
      <c r="K85" s="429">
        <v>-36.776000000000003</v>
      </c>
      <c r="L85" s="210">
        <v>775.30844808317909</v>
      </c>
      <c r="M85" s="219">
        <v>-4.7098472941176457</v>
      </c>
      <c r="N85" s="219">
        <v>770.59860078906149</v>
      </c>
      <c r="O85" s="251">
        <v>14</v>
      </c>
      <c r="P85" s="251">
        <v>14</v>
      </c>
      <c r="Q85" s="88"/>
      <c r="R85" s="241">
        <f t="shared" si="4"/>
        <v>-9.9346578075982534E-3</v>
      </c>
      <c r="S85" s="240">
        <f t="shared" si="5"/>
        <v>-7.7797129126752225</v>
      </c>
      <c r="T85" s="254"/>
      <c r="U85" s="215">
        <v>232</v>
      </c>
      <c r="V85" s="216" t="s">
        <v>116</v>
      </c>
      <c r="W85" s="217">
        <v>12890</v>
      </c>
      <c r="X85" s="88">
        <v>219.71274119326574</v>
      </c>
      <c r="Y85" s="88">
        <v>-20.352775848890076</v>
      </c>
      <c r="Z85" s="88">
        <v>199.35996534437567</v>
      </c>
      <c r="AA85" s="88">
        <v>402.58432893716059</v>
      </c>
      <c r="AB85" s="88">
        <v>601.94429428153626</v>
      </c>
      <c r="AC85" s="88">
        <v>219.69568983301474</v>
      </c>
      <c r="AD85" s="88">
        <v>821.639984114551</v>
      </c>
      <c r="AE85" s="227">
        <v>-38.551823118696667</v>
      </c>
      <c r="AF85" s="246">
        <v>783.08816099585431</v>
      </c>
    </row>
    <row r="86" spans="1:32" s="1" customFormat="1" ht="16.5">
      <c r="A86" s="215">
        <v>233</v>
      </c>
      <c r="B86" s="216" t="s">
        <v>117</v>
      </c>
      <c r="C86" s="221">
        <v>15116</v>
      </c>
      <c r="D86" s="255">
        <v>215.01732638844905</v>
      </c>
      <c r="E86" s="255">
        <v>100.12087541936857</v>
      </c>
      <c r="F86" s="219">
        <v>315.13820180781761</v>
      </c>
      <c r="G86" s="219">
        <v>462.48067334448507</v>
      </c>
      <c r="H86" s="219">
        <v>777.61887515230273</v>
      </c>
      <c r="I86" s="219">
        <v>224.39844213184637</v>
      </c>
      <c r="J86" s="219">
        <v>1002.0173172841492</v>
      </c>
      <c r="K86" s="429">
        <v>-1.710042339243186</v>
      </c>
      <c r="L86" s="210">
        <v>1000.3072749449059</v>
      </c>
      <c r="M86" s="219">
        <v>-4.7285985379729985</v>
      </c>
      <c r="N86" s="219">
        <v>995.57867640693291</v>
      </c>
      <c r="O86" s="251">
        <v>14</v>
      </c>
      <c r="P86" s="251">
        <v>14</v>
      </c>
      <c r="Q86" s="88"/>
      <c r="R86" s="241">
        <f t="shared" si="4"/>
        <v>-0.10925152962014972</v>
      </c>
      <c r="S86" s="240">
        <f t="shared" si="5"/>
        <v>-122.68906825210843</v>
      </c>
      <c r="T86" s="254"/>
      <c r="U86" s="215">
        <v>233</v>
      </c>
      <c r="V86" s="216" t="s">
        <v>117</v>
      </c>
      <c r="W86" s="217">
        <v>15312</v>
      </c>
      <c r="X86" s="88">
        <v>238.90908889679469</v>
      </c>
      <c r="Y86" s="88">
        <v>214.23061823452969</v>
      </c>
      <c r="Z86" s="88">
        <v>453.13970713132437</v>
      </c>
      <c r="AA86" s="88">
        <v>476.19455329153607</v>
      </c>
      <c r="AB86" s="88">
        <v>929.33426042286044</v>
      </c>
      <c r="AC86" s="88">
        <v>222.24894275325505</v>
      </c>
      <c r="AD86" s="88">
        <v>1151.5832031761156</v>
      </c>
      <c r="AE86" s="227">
        <v>-28.586859979101359</v>
      </c>
      <c r="AF86" s="246">
        <v>1122.9963431970143</v>
      </c>
    </row>
    <row r="87" spans="1:32" s="1" customFormat="1" ht="16.5">
      <c r="A87" s="215">
        <v>235</v>
      </c>
      <c r="B87" s="216" t="s">
        <v>118</v>
      </c>
      <c r="C87" s="221">
        <v>10284</v>
      </c>
      <c r="D87" s="255">
        <v>700.7246564327944</v>
      </c>
      <c r="E87" s="255">
        <v>1206.672680947227</v>
      </c>
      <c r="F87" s="219">
        <v>1907.3973373800216</v>
      </c>
      <c r="G87" s="219">
        <v>-162.88735143351096</v>
      </c>
      <c r="H87" s="219">
        <v>1744.5099859465104</v>
      </c>
      <c r="I87" s="219">
        <v>63.737457094704425</v>
      </c>
      <c r="J87" s="219">
        <v>1808.2474430412146</v>
      </c>
      <c r="K87" s="429">
        <v>286.37417347335668</v>
      </c>
      <c r="L87" s="210">
        <v>2094.6216165145715</v>
      </c>
      <c r="M87" s="219">
        <v>232.87397380202259</v>
      </c>
      <c r="N87" s="219">
        <v>2327.4955903165937</v>
      </c>
      <c r="O87" s="251">
        <v>1</v>
      </c>
      <c r="P87" s="252">
        <v>33</v>
      </c>
      <c r="Q87" s="88"/>
      <c r="R87" s="241">
        <f t="shared" si="4"/>
        <v>0.20928497981665331</v>
      </c>
      <c r="S87" s="240">
        <f t="shared" si="5"/>
        <v>362.50581959782721</v>
      </c>
      <c r="T87" s="254"/>
      <c r="U87" s="215">
        <v>235</v>
      </c>
      <c r="V87" s="216" t="s">
        <v>118</v>
      </c>
      <c r="W87" s="217">
        <v>10396</v>
      </c>
      <c r="X87" s="88">
        <v>693.01950431711953</v>
      </c>
      <c r="Y87" s="88">
        <v>851.41056338176577</v>
      </c>
      <c r="Z87" s="88">
        <v>1544.4300676988853</v>
      </c>
      <c r="AA87" s="88">
        <v>-155.18055021161985</v>
      </c>
      <c r="AB87" s="88">
        <v>1389.2495174872654</v>
      </c>
      <c r="AC87" s="88">
        <v>63.698137836558523</v>
      </c>
      <c r="AD87" s="88">
        <v>1452.9476553238239</v>
      </c>
      <c r="AE87" s="227">
        <v>279.16814159292034</v>
      </c>
      <c r="AF87" s="246">
        <v>1732.1157969167443</v>
      </c>
    </row>
    <row r="88" spans="1:32" s="1" customFormat="1" ht="16.5">
      <c r="A88" s="215">
        <v>236</v>
      </c>
      <c r="B88" s="216" t="s">
        <v>119</v>
      </c>
      <c r="C88" s="221">
        <v>4198</v>
      </c>
      <c r="D88" s="255">
        <v>488.16266773291386</v>
      </c>
      <c r="E88" s="255">
        <v>-102.01023779195717</v>
      </c>
      <c r="F88" s="219">
        <v>386.15242994095667</v>
      </c>
      <c r="G88" s="219">
        <v>537.63088334912391</v>
      </c>
      <c r="H88" s="219">
        <v>923.78331329008063</v>
      </c>
      <c r="I88" s="219">
        <v>211.49427310850086</v>
      </c>
      <c r="J88" s="219">
        <v>1135.2775863985814</v>
      </c>
      <c r="K88" s="429">
        <v>223.17722725107194</v>
      </c>
      <c r="L88" s="210">
        <v>1358.4548136496535</v>
      </c>
      <c r="M88" s="219">
        <v>75.701546426869939</v>
      </c>
      <c r="N88" s="219">
        <v>1434.1563600765235</v>
      </c>
      <c r="O88" s="251">
        <v>16</v>
      </c>
      <c r="P88" s="251">
        <v>16</v>
      </c>
      <c r="Q88" s="88"/>
      <c r="R88" s="241">
        <f t="shared" si="4"/>
        <v>8.85118086992158E-4</v>
      </c>
      <c r="S88" s="240">
        <f t="shared" si="5"/>
        <v>1.2013296073589572</v>
      </c>
      <c r="T88" s="254"/>
      <c r="U88" s="215">
        <v>236</v>
      </c>
      <c r="V88" s="216" t="s">
        <v>119</v>
      </c>
      <c r="W88" s="217">
        <v>4196</v>
      </c>
      <c r="X88" s="88">
        <v>496.53064854011046</v>
      </c>
      <c r="Y88" s="88">
        <v>-126.02256029923339</v>
      </c>
      <c r="Z88" s="88">
        <v>370.50808824087704</v>
      </c>
      <c r="AA88" s="88">
        <v>544.16587225929459</v>
      </c>
      <c r="AB88" s="88">
        <v>914.67396050017157</v>
      </c>
      <c r="AC88" s="88">
        <v>213.65340342772814</v>
      </c>
      <c r="AD88" s="88">
        <v>1128.3273639278998</v>
      </c>
      <c r="AE88" s="227">
        <v>228.92612011439465</v>
      </c>
      <c r="AF88" s="246">
        <v>1357.2534840422945</v>
      </c>
    </row>
    <row r="89" spans="1:32" s="1" customFormat="1" ht="16.5">
      <c r="A89" s="215">
        <v>239</v>
      </c>
      <c r="B89" s="216" t="s">
        <v>120</v>
      </c>
      <c r="C89" s="221">
        <v>2029</v>
      </c>
      <c r="D89" s="255">
        <v>230.74981284169189</v>
      </c>
      <c r="E89" s="255">
        <v>-24.823894295329392</v>
      </c>
      <c r="F89" s="219">
        <v>205.92591854636248</v>
      </c>
      <c r="G89" s="219">
        <v>389.76997537347285</v>
      </c>
      <c r="H89" s="219">
        <v>595.69589391983527</v>
      </c>
      <c r="I89" s="219">
        <v>227.84629986727481</v>
      </c>
      <c r="J89" s="219">
        <v>823.54219378711014</v>
      </c>
      <c r="K89" s="429">
        <v>-198</v>
      </c>
      <c r="L89" s="210">
        <v>625.54219378711014</v>
      </c>
      <c r="M89" s="219">
        <v>1.9264674223755511</v>
      </c>
      <c r="N89" s="219">
        <v>627.46866120948562</v>
      </c>
      <c r="O89" s="251">
        <v>11</v>
      </c>
      <c r="P89" s="251">
        <v>11</v>
      </c>
      <c r="Q89" s="88"/>
      <c r="R89" s="241">
        <f t="shared" si="4"/>
        <v>1.0842491518346287</v>
      </c>
      <c r="S89" s="240">
        <f t="shared" si="5"/>
        <v>325.41387504149083</v>
      </c>
      <c r="T89" s="254"/>
      <c r="U89" s="215">
        <v>239</v>
      </c>
      <c r="V89" s="216" t="s">
        <v>120</v>
      </c>
      <c r="W89" s="217">
        <v>2095</v>
      </c>
      <c r="X89" s="88">
        <v>184.88383005137067</v>
      </c>
      <c r="Y89" s="88">
        <v>-43.909054250283241</v>
      </c>
      <c r="Z89" s="88">
        <v>140.97477580108742</v>
      </c>
      <c r="AA89" s="88">
        <v>189.81050119331744</v>
      </c>
      <c r="AB89" s="88">
        <v>330.78527699440485</v>
      </c>
      <c r="AC89" s="88">
        <v>221.73922313546271</v>
      </c>
      <c r="AD89" s="88">
        <v>552.52450012986753</v>
      </c>
      <c r="AE89" s="227">
        <v>-252.39618138424822</v>
      </c>
      <c r="AF89" s="246">
        <v>300.12831874561931</v>
      </c>
    </row>
    <row r="90" spans="1:32" s="1" customFormat="1" ht="16.5">
      <c r="A90" s="215">
        <v>240</v>
      </c>
      <c r="B90" s="216" t="s">
        <v>121</v>
      </c>
      <c r="C90" s="221">
        <v>19499</v>
      </c>
      <c r="D90" s="255">
        <v>125.43807068104164</v>
      </c>
      <c r="E90" s="255">
        <v>-704.73186171619432</v>
      </c>
      <c r="F90" s="219">
        <v>-579.29379103515271</v>
      </c>
      <c r="G90" s="219">
        <v>282.77868564307499</v>
      </c>
      <c r="H90" s="219">
        <v>-296.51510539207766</v>
      </c>
      <c r="I90" s="219">
        <v>164.87091258685052</v>
      </c>
      <c r="J90" s="219">
        <v>-131.64419280522714</v>
      </c>
      <c r="K90" s="429">
        <v>18.031950356428535</v>
      </c>
      <c r="L90" s="210">
        <v>-113.61224244879861</v>
      </c>
      <c r="M90" s="219">
        <v>-10.251028596338267</v>
      </c>
      <c r="N90" s="219">
        <v>-123.86327104513687</v>
      </c>
      <c r="O90" s="251">
        <v>19</v>
      </c>
      <c r="P90" s="251">
        <v>19</v>
      </c>
      <c r="Q90" s="88"/>
      <c r="R90" s="241">
        <f t="shared" si="4"/>
        <v>-5.5306227018435372</v>
      </c>
      <c r="S90" s="240">
        <f t="shared" si="5"/>
        <v>-138.68876060657175</v>
      </c>
      <c r="T90" s="254"/>
      <c r="U90" s="215">
        <v>240</v>
      </c>
      <c r="V90" s="216" t="s">
        <v>121</v>
      </c>
      <c r="W90" s="217">
        <v>19982</v>
      </c>
      <c r="X90" s="88">
        <v>121.55497756522405</v>
      </c>
      <c r="Y90" s="88">
        <v>-492.68052692779179</v>
      </c>
      <c r="Z90" s="88">
        <v>-371.12554936256771</v>
      </c>
      <c r="AA90" s="88">
        <v>209.18411570413372</v>
      </c>
      <c r="AB90" s="88">
        <v>-161.94143365843399</v>
      </c>
      <c r="AC90" s="88">
        <v>159.90319853825699</v>
      </c>
      <c r="AD90" s="88">
        <v>-2.0382351201770237</v>
      </c>
      <c r="AE90" s="227">
        <v>27.114753277950154</v>
      </c>
      <c r="AF90" s="246">
        <v>25.07651815777313</v>
      </c>
    </row>
    <row r="91" spans="1:32" s="1" customFormat="1" ht="16.5">
      <c r="A91" s="215">
        <v>241</v>
      </c>
      <c r="B91" s="216" t="s">
        <v>122</v>
      </c>
      <c r="C91" s="221">
        <v>7771</v>
      </c>
      <c r="D91" s="255">
        <v>353.4989342425776</v>
      </c>
      <c r="E91" s="255">
        <v>-422.62796465390682</v>
      </c>
      <c r="F91" s="219">
        <v>-69.129030411329239</v>
      </c>
      <c r="G91" s="219">
        <v>212.23188104555877</v>
      </c>
      <c r="H91" s="219">
        <v>143.10285063422953</v>
      </c>
      <c r="I91" s="219">
        <v>145.73961668862108</v>
      </c>
      <c r="J91" s="219">
        <v>288.84246732285055</v>
      </c>
      <c r="K91" s="429">
        <v>-70.543302020332007</v>
      </c>
      <c r="L91" s="210">
        <v>218.29916530251856</v>
      </c>
      <c r="M91" s="219">
        <v>23.567919958821257</v>
      </c>
      <c r="N91" s="219">
        <v>241.86708526133978</v>
      </c>
      <c r="O91" s="251">
        <v>19</v>
      </c>
      <c r="P91" s="251">
        <v>19</v>
      </c>
      <c r="Q91" s="88"/>
      <c r="R91" s="241">
        <f t="shared" si="4"/>
        <v>-0.42396646940878097</v>
      </c>
      <c r="S91" s="240">
        <f t="shared" si="5"/>
        <v>-160.67038023498608</v>
      </c>
      <c r="T91" s="254"/>
      <c r="U91" s="215">
        <v>241</v>
      </c>
      <c r="V91" s="216" t="s">
        <v>122</v>
      </c>
      <c r="W91" s="217">
        <v>7904</v>
      </c>
      <c r="X91" s="88">
        <v>337.44874991733292</v>
      </c>
      <c r="Y91" s="88">
        <v>-258.95570605153671</v>
      </c>
      <c r="Z91" s="88">
        <v>78.493043865796196</v>
      </c>
      <c r="AA91" s="88">
        <v>212.24886133603238</v>
      </c>
      <c r="AB91" s="88">
        <v>290.74190520182856</v>
      </c>
      <c r="AC91" s="88">
        <v>145.45398142879353</v>
      </c>
      <c r="AD91" s="88">
        <v>436.19588663062206</v>
      </c>
      <c r="AE91" s="227">
        <v>-57.226341093117412</v>
      </c>
      <c r="AF91" s="246">
        <v>378.96954553750464</v>
      </c>
    </row>
    <row r="92" spans="1:32" s="1" customFormat="1" ht="16.5">
      <c r="A92" s="215">
        <v>244</v>
      </c>
      <c r="B92" s="216" t="s">
        <v>123</v>
      </c>
      <c r="C92" s="221">
        <v>19300</v>
      </c>
      <c r="D92" s="255">
        <v>903.34113363759991</v>
      </c>
      <c r="E92" s="255">
        <v>-48.514156520889024</v>
      </c>
      <c r="F92" s="219">
        <v>854.82697711671085</v>
      </c>
      <c r="G92" s="219">
        <v>189.6867374440564</v>
      </c>
      <c r="H92" s="219">
        <v>1044.5137145607671</v>
      </c>
      <c r="I92" s="219">
        <v>107.53248548247026</v>
      </c>
      <c r="J92" s="219">
        <v>1152.0462000432376</v>
      </c>
      <c r="K92" s="429">
        <v>6.2844559585492226</v>
      </c>
      <c r="L92" s="210">
        <v>1158.3306560017868</v>
      </c>
      <c r="M92" s="219">
        <v>5.9797392222798038</v>
      </c>
      <c r="N92" s="219">
        <v>1164.3103952240665</v>
      </c>
      <c r="O92" s="251">
        <v>17</v>
      </c>
      <c r="P92" s="251">
        <v>17</v>
      </c>
      <c r="Q92" s="88"/>
      <c r="R92" s="241">
        <f t="shared" si="4"/>
        <v>2.9383590583431415E-2</v>
      </c>
      <c r="S92" s="240">
        <f t="shared" si="5"/>
        <v>33.064364020902303</v>
      </c>
      <c r="T92" s="254"/>
      <c r="U92" s="215">
        <v>244</v>
      </c>
      <c r="V92" s="216" t="s">
        <v>123</v>
      </c>
      <c r="W92" s="217">
        <v>19116</v>
      </c>
      <c r="X92" s="88">
        <v>909.98852418005572</v>
      </c>
      <c r="Y92" s="88">
        <v>-126.43538669743914</v>
      </c>
      <c r="Z92" s="88">
        <v>783.55313748261665</v>
      </c>
      <c r="AA92" s="88">
        <v>222.07088302992258</v>
      </c>
      <c r="AB92" s="88">
        <v>1005.6240205125391</v>
      </c>
      <c r="AC92" s="88">
        <v>109.75024384750418</v>
      </c>
      <c r="AD92" s="88">
        <v>1115.3742643600433</v>
      </c>
      <c r="AE92" s="227">
        <v>9.8920276208411799</v>
      </c>
      <c r="AF92" s="246">
        <v>1125.2662919808845</v>
      </c>
    </row>
    <row r="93" spans="1:32" s="1" customFormat="1" ht="16.5">
      <c r="A93" s="215">
        <v>245</v>
      </c>
      <c r="B93" s="216" t="s">
        <v>124</v>
      </c>
      <c r="C93" s="221">
        <v>37676</v>
      </c>
      <c r="D93" s="255">
        <v>426.66891664061126</v>
      </c>
      <c r="E93" s="255">
        <v>-117.09486601678969</v>
      </c>
      <c r="F93" s="219">
        <v>309.57405062382156</v>
      </c>
      <c r="G93" s="219">
        <v>11.438123364455167</v>
      </c>
      <c r="H93" s="219">
        <v>321.01217398827669</v>
      </c>
      <c r="I93" s="219">
        <v>128.04687376504623</v>
      </c>
      <c r="J93" s="219">
        <v>449.05904775332294</v>
      </c>
      <c r="K93" s="429">
        <v>-107.20702834695828</v>
      </c>
      <c r="L93" s="210">
        <v>341.85201940636466</v>
      </c>
      <c r="M93" s="219">
        <v>-33.848726248009335</v>
      </c>
      <c r="N93" s="219">
        <v>308.00329315835535</v>
      </c>
      <c r="O93" s="251">
        <v>1</v>
      </c>
      <c r="P93" s="252">
        <v>32</v>
      </c>
      <c r="Q93" s="88"/>
      <c r="R93" s="241">
        <f t="shared" si="4"/>
        <v>-0.28499363807927852</v>
      </c>
      <c r="S93" s="240">
        <f t="shared" si="5"/>
        <v>-136.25843892305164</v>
      </c>
      <c r="T93" s="254"/>
      <c r="U93" s="215">
        <v>245</v>
      </c>
      <c r="V93" s="216" t="s">
        <v>124</v>
      </c>
      <c r="W93" s="217">
        <v>37232</v>
      </c>
      <c r="X93" s="88">
        <v>423.40264643962689</v>
      </c>
      <c r="Y93" s="88">
        <v>-18.853547117874538</v>
      </c>
      <c r="Z93" s="88">
        <v>404.54909932175235</v>
      </c>
      <c r="AA93" s="88">
        <v>49.699237215298666</v>
      </c>
      <c r="AB93" s="88">
        <v>454.24833653705105</v>
      </c>
      <c r="AC93" s="88">
        <v>129.85887189979977</v>
      </c>
      <c r="AD93" s="88">
        <v>584.10720843685078</v>
      </c>
      <c r="AE93" s="227">
        <v>-105.99675010743447</v>
      </c>
      <c r="AF93" s="246">
        <v>478.1104583294163</v>
      </c>
    </row>
    <row r="94" spans="1:32" s="1" customFormat="1" ht="16.5">
      <c r="A94" s="215">
        <v>249</v>
      </c>
      <c r="B94" s="216" t="s">
        <v>125</v>
      </c>
      <c r="C94" s="221">
        <v>9250</v>
      </c>
      <c r="D94" s="255">
        <v>117.09186058500784</v>
      </c>
      <c r="E94" s="255">
        <v>51.669394450397888</v>
      </c>
      <c r="F94" s="219">
        <v>168.76125503540572</v>
      </c>
      <c r="G94" s="219">
        <v>364.88095904591017</v>
      </c>
      <c r="H94" s="219">
        <v>533.64221408131584</v>
      </c>
      <c r="I94" s="219">
        <v>180.04477912774965</v>
      </c>
      <c r="J94" s="219">
        <v>713.68699320906546</v>
      </c>
      <c r="K94" s="429">
        <v>31.49491891891892</v>
      </c>
      <c r="L94" s="210">
        <v>745.18191212798445</v>
      </c>
      <c r="M94" s="219">
        <v>-4.2666265081081072</v>
      </c>
      <c r="N94" s="219">
        <v>740.91528561987639</v>
      </c>
      <c r="O94" s="251">
        <v>13</v>
      </c>
      <c r="P94" s="251">
        <v>13</v>
      </c>
      <c r="Q94" s="88"/>
      <c r="R94" s="241">
        <f t="shared" si="4"/>
        <v>4.7645208795310166E-2</v>
      </c>
      <c r="S94" s="240">
        <f t="shared" si="5"/>
        <v>33.889667509340143</v>
      </c>
      <c r="T94" s="254"/>
      <c r="U94" s="215">
        <v>249</v>
      </c>
      <c r="V94" s="216" t="s">
        <v>125</v>
      </c>
      <c r="W94" s="217">
        <v>9443</v>
      </c>
      <c r="X94" s="88">
        <v>107.31887305215898</v>
      </c>
      <c r="Y94" s="88">
        <v>130.39055726368585</v>
      </c>
      <c r="Z94" s="88">
        <v>237.70943031584483</v>
      </c>
      <c r="AA94" s="88">
        <v>304.04998411521763</v>
      </c>
      <c r="AB94" s="88">
        <v>541.7594144310624</v>
      </c>
      <c r="AC94" s="88">
        <v>178.94795250040619</v>
      </c>
      <c r="AD94" s="88">
        <v>720.70736693146864</v>
      </c>
      <c r="AE94" s="227">
        <v>-9.4151223128243142</v>
      </c>
      <c r="AF94" s="246">
        <v>711.2922446186443</v>
      </c>
    </row>
    <row r="95" spans="1:32" s="1" customFormat="1" ht="16.5">
      <c r="A95" s="215">
        <v>250</v>
      </c>
      <c r="B95" s="216" t="s">
        <v>126</v>
      </c>
      <c r="C95" s="221">
        <v>1771</v>
      </c>
      <c r="D95" s="255">
        <v>138.6786803556848</v>
      </c>
      <c r="E95" s="255">
        <v>-110.88462018418956</v>
      </c>
      <c r="F95" s="219">
        <v>27.794060171495232</v>
      </c>
      <c r="G95" s="219">
        <v>451.95305934649497</v>
      </c>
      <c r="H95" s="219">
        <v>479.7471195179902</v>
      </c>
      <c r="I95" s="219">
        <v>249.17683155505947</v>
      </c>
      <c r="J95" s="219">
        <v>728.92395107304969</v>
      </c>
      <c r="K95" s="429">
        <v>-202.12309429700733</v>
      </c>
      <c r="L95" s="210">
        <v>526.80085677604234</v>
      </c>
      <c r="M95" s="219">
        <v>25.898014116318461</v>
      </c>
      <c r="N95" s="219">
        <v>552.6988708923609</v>
      </c>
      <c r="O95" s="251">
        <v>6</v>
      </c>
      <c r="P95" s="251">
        <v>6</v>
      </c>
      <c r="Q95" s="88"/>
      <c r="R95" s="241">
        <f t="shared" si="4"/>
        <v>-0.23864177993930588</v>
      </c>
      <c r="S95" s="240">
        <f t="shared" si="5"/>
        <v>-165.12160875410814</v>
      </c>
      <c r="T95" s="254"/>
      <c r="U95" s="215">
        <v>250</v>
      </c>
      <c r="V95" s="216" t="s">
        <v>126</v>
      </c>
      <c r="W95" s="217">
        <v>1808</v>
      </c>
      <c r="X95" s="88">
        <v>117.40624725213605</v>
      </c>
      <c r="Y95" s="88">
        <v>149.2818232719878</v>
      </c>
      <c r="Z95" s="88">
        <v>266.68807052412387</v>
      </c>
      <c r="AA95" s="88">
        <v>384.7228982300885</v>
      </c>
      <c r="AB95" s="88">
        <v>651.41096875421238</v>
      </c>
      <c r="AC95" s="88">
        <v>245.32952774938946</v>
      </c>
      <c r="AD95" s="88">
        <v>896.74049650360178</v>
      </c>
      <c r="AE95" s="227">
        <v>-204.81803097345133</v>
      </c>
      <c r="AF95" s="246">
        <v>691.92246553015048</v>
      </c>
    </row>
    <row r="96" spans="1:32" s="1" customFormat="1" ht="16.5">
      <c r="A96" s="215">
        <v>256</v>
      </c>
      <c r="B96" s="216" t="s">
        <v>127</v>
      </c>
      <c r="C96" s="221">
        <v>1554</v>
      </c>
      <c r="D96" s="255">
        <v>938.13484654971398</v>
      </c>
      <c r="E96" s="255">
        <v>-568.96047519389595</v>
      </c>
      <c r="F96" s="219">
        <v>369.17437135581793</v>
      </c>
      <c r="G96" s="219">
        <v>548.20057800177244</v>
      </c>
      <c r="H96" s="219">
        <v>917.37494935759037</v>
      </c>
      <c r="I96" s="219">
        <v>220.92355982505865</v>
      </c>
      <c r="J96" s="219">
        <v>1138.298509182649</v>
      </c>
      <c r="K96" s="429">
        <v>338.31917631917634</v>
      </c>
      <c r="L96" s="210">
        <v>1476.6176855018255</v>
      </c>
      <c r="M96" s="219">
        <v>80.226436936936935</v>
      </c>
      <c r="N96" s="219">
        <v>1556.8441224387623</v>
      </c>
      <c r="O96" s="251">
        <v>13</v>
      </c>
      <c r="P96" s="251">
        <v>13</v>
      </c>
      <c r="Q96" s="88"/>
      <c r="R96" s="241">
        <f t="shared" si="4"/>
        <v>6.1420528879462942E-2</v>
      </c>
      <c r="S96" s="240">
        <f t="shared" si="5"/>
        <v>85.446471712805987</v>
      </c>
      <c r="T96" s="254"/>
      <c r="U96" s="215">
        <v>256</v>
      </c>
      <c r="V96" s="216" t="s">
        <v>127</v>
      </c>
      <c r="W96" s="217">
        <v>1581</v>
      </c>
      <c r="X96" s="88">
        <v>918.20755937135505</v>
      </c>
      <c r="Y96" s="88">
        <v>-414.96608330171966</v>
      </c>
      <c r="Z96" s="88">
        <v>503.24147606963533</v>
      </c>
      <c r="AA96" s="88">
        <v>447.18975332068311</v>
      </c>
      <c r="AB96" s="88">
        <v>950.43122939031855</v>
      </c>
      <c r="AC96" s="88">
        <v>216.36870040123119</v>
      </c>
      <c r="AD96" s="88">
        <v>1166.7999297915496</v>
      </c>
      <c r="AE96" s="227">
        <v>224.37128399746996</v>
      </c>
      <c r="AF96" s="246">
        <v>1391.1712137890195</v>
      </c>
    </row>
    <row r="97" spans="1:32" s="1" customFormat="1" ht="16.5">
      <c r="A97" s="215">
        <v>257</v>
      </c>
      <c r="B97" s="216" t="s">
        <v>128</v>
      </c>
      <c r="C97" s="221">
        <v>40722</v>
      </c>
      <c r="D97" s="255">
        <v>663.4579968454816</v>
      </c>
      <c r="E97" s="255">
        <v>208.8561355587116</v>
      </c>
      <c r="F97" s="219">
        <v>872.31413240419329</v>
      </c>
      <c r="G97" s="219">
        <v>-23.515399770588246</v>
      </c>
      <c r="H97" s="219">
        <v>848.79873263360503</v>
      </c>
      <c r="I97" s="219">
        <v>110.51489517860526</v>
      </c>
      <c r="J97" s="219">
        <v>959.31362781221026</v>
      </c>
      <c r="K97" s="429">
        <v>-61.384067580177792</v>
      </c>
      <c r="L97" s="210">
        <v>897.92956023203237</v>
      </c>
      <c r="M97" s="219">
        <v>-14.281389713668291</v>
      </c>
      <c r="N97" s="219">
        <v>883.64817051836417</v>
      </c>
      <c r="O97" s="251">
        <v>1</v>
      </c>
      <c r="P97" s="252">
        <v>33</v>
      </c>
      <c r="Q97" s="88"/>
      <c r="R97" s="241">
        <f t="shared" si="4"/>
        <v>-3.7187306465463872E-2</v>
      </c>
      <c r="S97" s="240">
        <f t="shared" si="5"/>
        <v>-34.681285326812144</v>
      </c>
      <c r="T97" s="254"/>
      <c r="U97" s="215">
        <v>257</v>
      </c>
      <c r="V97" s="216" t="s">
        <v>128</v>
      </c>
      <c r="W97" s="217">
        <v>40433</v>
      </c>
      <c r="X97" s="88">
        <v>675.01701021558017</v>
      </c>
      <c r="Y97" s="88">
        <v>202.9188987760248</v>
      </c>
      <c r="Z97" s="88">
        <v>877.93590899160495</v>
      </c>
      <c r="AA97" s="88">
        <v>-16.362772982464818</v>
      </c>
      <c r="AB97" s="88">
        <v>861.57313600914006</v>
      </c>
      <c r="AC97" s="88">
        <v>112.67518388997108</v>
      </c>
      <c r="AD97" s="88">
        <v>974.24831989911115</v>
      </c>
      <c r="AE97" s="227">
        <v>-41.637474340266614</v>
      </c>
      <c r="AF97" s="246">
        <v>932.61084555884452</v>
      </c>
    </row>
    <row r="98" spans="1:32" s="1" customFormat="1" ht="16.5">
      <c r="A98" s="215">
        <v>260</v>
      </c>
      <c r="B98" s="216" t="s">
        <v>129</v>
      </c>
      <c r="C98" s="221">
        <v>9727</v>
      </c>
      <c r="D98" s="255">
        <v>136.36640265777922</v>
      </c>
      <c r="E98" s="255">
        <v>403.92249853595268</v>
      </c>
      <c r="F98" s="219">
        <v>540.28890119373193</v>
      </c>
      <c r="G98" s="219">
        <v>541.71875328260023</v>
      </c>
      <c r="H98" s="219">
        <v>1082.0076544763322</v>
      </c>
      <c r="I98" s="219">
        <v>216.35868341259115</v>
      </c>
      <c r="J98" s="219">
        <v>1298.3663378889232</v>
      </c>
      <c r="K98" s="429">
        <v>-10.272437544977896</v>
      </c>
      <c r="L98" s="210">
        <v>1288.0939003439453</v>
      </c>
      <c r="M98" s="219">
        <v>-4.5127192865220547</v>
      </c>
      <c r="N98" s="219">
        <v>1283.5811810574232</v>
      </c>
      <c r="O98" s="251">
        <v>12</v>
      </c>
      <c r="P98" s="251">
        <v>12</v>
      </c>
      <c r="Q98" s="88"/>
      <c r="R98" s="241">
        <f t="shared" si="4"/>
        <v>-0.13763599818415392</v>
      </c>
      <c r="S98" s="240">
        <f t="shared" si="5"/>
        <v>-205.58382464417627</v>
      </c>
      <c r="T98" s="254"/>
      <c r="U98" s="215">
        <v>260</v>
      </c>
      <c r="V98" s="216" t="s">
        <v>129</v>
      </c>
      <c r="W98" s="217">
        <v>9877</v>
      </c>
      <c r="X98" s="88">
        <v>135.51933843092183</v>
      </c>
      <c r="Y98" s="88">
        <v>722.95394662307046</v>
      </c>
      <c r="Z98" s="88">
        <v>858.47328505399241</v>
      </c>
      <c r="AA98" s="88">
        <v>510.49346967702746</v>
      </c>
      <c r="AB98" s="88">
        <v>1368.9667547310198</v>
      </c>
      <c r="AC98" s="88">
        <v>214.05905165833695</v>
      </c>
      <c r="AD98" s="88">
        <v>1583.0258063893568</v>
      </c>
      <c r="AE98" s="227">
        <v>-89.348081401235191</v>
      </c>
      <c r="AF98" s="246">
        <v>1493.6777249881216</v>
      </c>
    </row>
    <row r="99" spans="1:32" s="1" customFormat="1" ht="16.5">
      <c r="A99" s="215">
        <v>261</v>
      </c>
      <c r="B99" s="216" t="s">
        <v>130</v>
      </c>
      <c r="C99" s="221">
        <v>6637</v>
      </c>
      <c r="D99" s="255">
        <v>1319.6318716164653</v>
      </c>
      <c r="E99" s="255">
        <v>314.00596278909046</v>
      </c>
      <c r="F99" s="219">
        <v>1633.6378344055556</v>
      </c>
      <c r="G99" s="219">
        <v>-49.00157740738959</v>
      </c>
      <c r="H99" s="219">
        <v>1584.6362569981661</v>
      </c>
      <c r="I99" s="219">
        <v>181.88507258379221</v>
      </c>
      <c r="J99" s="219">
        <v>1766.5213295819581</v>
      </c>
      <c r="K99" s="429">
        <v>24.09221033599518</v>
      </c>
      <c r="L99" s="210">
        <v>1790.6135399179532</v>
      </c>
      <c r="M99" s="219">
        <v>-4.6664086936869102</v>
      </c>
      <c r="N99" s="219">
        <v>1785.9471312242663</v>
      </c>
      <c r="O99" s="251">
        <v>19</v>
      </c>
      <c r="P99" s="251">
        <v>19</v>
      </c>
      <c r="Q99" s="88"/>
      <c r="R99" s="241">
        <f t="shared" si="4"/>
        <v>9.3096854927377279E-2</v>
      </c>
      <c r="S99" s="240">
        <f t="shared" si="5"/>
        <v>152.50294446031899</v>
      </c>
      <c r="T99" s="254"/>
      <c r="U99" s="215">
        <v>261</v>
      </c>
      <c r="V99" s="216" t="s">
        <v>130</v>
      </c>
      <c r="W99" s="217">
        <v>6523</v>
      </c>
      <c r="X99" s="88">
        <v>1306.6679134506603</v>
      </c>
      <c r="Y99" s="88">
        <v>117.97010346464334</v>
      </c>
      <c r="Z99" s="88">
        <v>1424.6380169153038</v>
      </c>
      <c r="AA99" s="88">
        <v>-21.302774796872605</v>
      </c>
      <c r="AB99" s="88">
        <v>1403.3352421184311</v>
      </c>
      <c r="AC99" s="88">
        <v>188.17194999718257</v>
      </c>
      <c r="AD99" s="88">
        <v>1591.5071921156136</v>
      </c>
      <c r="AE99" s="227">
        <v>46.603403342020542</v>
      </c>
      <c r="AF99" s="246">
        <v>1638.1105954576342</v>
      </c>
    </row>
    <row r="100" spans="1:32" s="1" customFormat="1" ht="16.5">
      <c r="A100" s="215">
        <v>263</v>
      </c>
      <c r="B100" s="216" t="s">
        <v>131</v>
      </c>
      <c r="C100" s="221">
        <v>7597</v>
      </c>
      <c r="D100" s="255">
        <v>281.48442112567335</v>
      </c>
      <c r="E100" s="255">
        <v>153.30288282651901</v>
      </c>
      <c r="F100" s="219">
        <v>434.78730395219242</v>
      </c>
      <c r="G100" s="219">
        <v>592.61864248631787</v>
      </c>
      <c r="H100" s="219">
        <v>1027.4059464385102</v>
      </c>
      <c r="I100" s="219">
        <v>237.71580938237457</v>
      </c>
      <c r="J100" s="219">
        <v>1265.1217558208848</v>
      </c>
      <c r="K100" s="429">
        <v>-72.818875872054761</v>
      </c>
      <c r="L100" s="210">
        <v>1192.30287994883</v>
      </c>
      <c r="M100" s="219">
        <v>23.672032776095826</v>
      </c>
      <c r="N100" s="219">
        <v>1215.9749127249258</v>
      </c>
      <c r="O100" s="251">
        <v>11</v>
      </c>
      <c r="P100" s="251">
        <v>11</v>
      </c>
      <c r="Q100" s="88"/>
      <c r="R100" s="241">
        <f t="shared" si="4"/>
        <v>-5.9851851933054895E-2</v>
      </c>
      <c r="S100" s="240">
        <f t="shared" si="5"/>
        <v>-75.904564165530701</v>
      </c>
      <c r="T100" s="254"/>
      <c r="U100" s="215">
        <v>263</v>
      </c>
      <c r="V100" s="216" t="s">
        <v>131</v>
      </c>
      <c r="W100" s="217">
        <v>7759</v>
      </c>
      <c r="X100" s="88">
        <v>274.64417414109482</v>
      </c>
      <c r="Y100" s="88">
        <v>250.26775746360795</v>
      </c>
      <c r="Z100" s="88">
        <v>524.91193160470277</v>
      </c>
      <c r="AA100" s="88">
        <v>551.10246165743013</v>
      </c>
      <c r="AB100" s="88">
        <v>1076.0143932621327</v>
      </c>
      <c r="AC100" s="88">
        <v>233.64182002351271</v>
      </c>
      <c r="AD100" s="88">
        <v>1309.6562132856457</v>
      </c>
      <c r="AE100" s="227">
        <v>-41.448769171284958</v>
      </c>
      <c r="AF100" s="246">
        <v>1268.2074441143607</v>
      </c>
    </row>
    <row r="101" spans="1:32" s="1" customFormat="1" ht="16.5">
      <c r="A101" s="215">
        <v>265</v>
      </c>
      <c r="B101" s="216" t="s">
        <v>132</v>
      </c>
      <c r="C101" s="221">
        <v>1064</v>
      </c>
      <c r="D101" s="255">
        <v>780.41213437178942</v>
      </c>
      <c r="E101" s="255">
        <v>485.18087420979845</v>
      </c>
      <c r="F101" s="219">
        <v>1265.5930085815878</v>
      </c>
      <c r="G101" s="219">
        <v>331.51838261617576</v>
      </c>
      <c r="H101" s="219">
        <v>1597.1113911977636</v>
      </c>
      <c r="I101" s="219">
        <v>229.50621627134856</v>
      </c>
      <c r="J101" s="219">
        <v>1826.617607469112</v>
      </c>
      <c r="K101" s="429">
        <v>-266.79887218045116</v>
      </c>
      <c r="L101" s="210">
        <v>1559.8187352886609</v>
      </c>
      <c r="M101" s="219">
        <v>-77.028909774436102</v>
      </c>
      <c r="N101" s="219">
        <v>1482.7898255142247</v>
      </c>
      <c r="O101" s="251">
        <v>13</v>
      </c>
      <c r="P101" s="251">
        <v>13</v>
      </c>
      <c r="Q101" s="88"/>
      <c r="R101" s="241">
        <f t="shared" si="4"/>
        <v>8.7287931626961079E-2</v>
      </c>
      <c r="S101" s="240">
        <f t="shared" si="5"/>
        <v>125.2229029274672</v>
      </c>
      <c r="T101" s="254"/>
      <c r="U101" s="215">
        <v>265</v>
      </c>
      <c r="V101" s="216" t="s">
        <v>132</v>
      </c>
      <c r="W101" s="217">
        <v>1088</v>
      </c>
      <c r="X101" s="88">
        <v>769.9223244870434</v>
      </c>
      <c r="Y101" s="88">
        <v>574.47256736862391</v>
      </c>
      <c r="Z101" s="88">
        <v>1344.3948918556673</v>
      </c>
      <c r="AA101" s="88">
        <v>135.7922794117647</v>
      </c>
      <c r="AB101" s="88">
        <v>1480.1871712674319</v>
      </c>
      <c r="AC101" s="88">
        <v>226.50057285846762</v>
      </c>
      <c r="AD101" s="88">
        <v>1706.6877441258996</v>
      </c>
      <c r="AE101" s="227">
        <v>-272.09191176470586</v>
      </c>
      <c r="AF101" s="246">
        <v>1434.5958323611937</v>
      </c>
    </row>
    <row r="102" spans="1:32" s="1" customFormat="1" ht="16.5">
      <c r="A102" s="215">
        <v>271</v>
      </c>
      <c r="B102" s="216" t="s">
        <v>133</v>
      </c>
      <c r="C102" s="221">
        <v>6903</v>
      </c>
      <c r="D102" s="255">
        <v>39.601324923081009</v>
      </c>
      <c r="E102" s="255">
        <v>-210.96484449021651</v>
      </c>
      <c r="F102" s="219">
        <v>-171.36351956713551</v>
      </c>
      <c r="G102" s="219">
        <v>431.59041388638553</v>
      </c>
      <c r="H102" s="219">
        <v>260.22689431925005</v>
      </c>
      <c r="I102" s="219">
        <v>204.39317791754056</v>
      </c>
      <c r="J102" s="219">
        <v>464.62007223679063</v>
      </c>
      <c r="K102" s="429">
        <v>-64.493118933796893</v>
      </c>
      <c r="L102" s="210">
        <v>400.12695330299374</v>
      </c>
      <c r="M102" s="219">
        <v>2.9871807605389118</v>
      </c>
      <c r="N102" s="219">
        <v>403.11413406353262</v>
      </c>
      <c r="O102" s="251">
        <v>4</v>
      </c>
      <c r="P102" s="251">
        <v>4</v>
      </c>
      <c r="Q102" s="88"/>
      <c r="R102" s="241">
        <f t="shared" si="4"/>
        <v>-0.3296435470650228</v>
      </c>
      <c r="S102" s="240">
        <f t="shared" si="5"/>
        <v>-196.75989928288715</v>
      </c>
      <c r="T102" s="254"/>
      <c r="U102" s="215">
        <v>271</v>
      </c>
      <c r="V102" s="216" t="s">
        <v>133</v>
      </c>
      <c r="W102" s="217">
        <v>6951</v>
      </c>
      <c r="X102" s="88">
        <v>48.898936458052461</v>
      </c>
      <c r="Y102" s="88">
        <v>-74.144596751911706</v>
      </c>
      <c r="Z102" s="88">
        <v>-25.245660293859245</v>
      </c>
      <c r="AA102" s="88">
        <v>456.37821896130055</v>
      </c>
      <c r="AB102" s="88">
        <v>431.13255866744129</v>
      </c>
      <c r="AC102" s="88">
        <v>205.52281643318571</v>
      </c>
      <c r="AD102" s="88">
        <v>636.655375100627</v>
      </c>
      <c r="AE102" s="227">
        <v>-39.768522514746081</v>
      </c>
      <c r="AF102" s="246">
        <v>596.88685258588089</v>
      </c>
    </row>
    <row r="103" spans="1:32" s="1" customFormat="1" ht="16.5">
      <c r="A103" s="215">
        <v>272</v>
      </c>
      <c r="B103" s="216" t="s">
        <v>134</v>
      </c>
      <c r="C103" s="221">
        <v>48006</v>
      </c>
      <c r="D103" s="255">
        <v>562.2036695992648</v>
      </c>
      <c r="E103" s="255">
        <v>-352.23205993820068</v>
      </c>
      <c r="F103" s="219">
        <v>209.97160966106415</v>
      </c>
      <c r="G103" s="219">
        <v>189.53210044214313</v>
      </c>
      <c r="H103" s="219">
        <v>399.50371010320731</v>
      </c>
      <c r="I103" s="219">
        <v>157.87892241796203</v>
      </c>
      <c r="J103" s="219">
        <v>557.3826325211694</v>
      </c>
      <c r="K103" s="429">
        <v>-9.3774736491271931</v>
      </c>
      <c r="L103" s="210">
        <v>548.00515887204222</v>
      </c>
      <c r="M103" s="219">
        <v>0.34966013623297226</v>
      </c>
      <c r="N103" s="219">
        <v>548.35481900827506</v>
      </c>
      <c r="O103" s="251">
        <v>16</v>
      </c>
      <c r="P103" s="251">
        <v>16</v>
      </c>
      <c r="Q103" s="88"/>
      <c r="R103" s="241">
        <f t="shared" si="4"/>
        <v>-0.20240599785752095</v>
      </c>
      <c r="S103" s="240">
        <f t="shared" si="5"/>
        <v>-139.0676593788512</v>
      </c>
      <c r="T103" s="254"/>
      <c r="U103" s="215">
        <v>272</v>
      </c>
      <c r="V103" s="216" t="s">
        <v>134</v>
      </c>
      <c r="W103" s="217">
        <v>47909</v>
      </c>
      <c r="X103" s="88">
        <v>548.3601119894704</v>
      </c>
      <c r="Y103" s="88">
        <v>-179.42031359704177</v>
      </c>
      <c r="Z103" s="88">
        <v>368.9397983924286</v>
      </c>
      <c r="AA103" s="88">
        <v>180.76956313010081</v>
      </c>
      <c r="AB103" s="88">
        <v>549.70936152252943</v>
      </c>
      <c r="AC103" s="88">
        <v>157.68694500822781</v>
      </c>
      <c r="AD103" s="88">
        <v>707.39630653075733</v>
      </c>
      <c r="AE103" s="227">
        <v>-20.323488279863909</v>
      </c>
      <c r="AF103" s="246">
        <v>687.07281825089342</v>
      </c>
    </row>
    <row r="104" spans="1:32" s="1" customFormat="1" ht="16.5">
      <c r="A104" s="215">
        <v>273</v>
      </c>
      <c r="B104" s="216" t="s">
        <v>135</v>
      </c>
      <c r="C104" s="221">
        <v>3999</v>
      </c>
      <c r="D104" s="255">
        <v>1094.8595637797951</v>
      </c>
      <c r="E104" s="255">
        <v>5.3255706402367489</v>
      </c>
      <c r="F104" s="219">
        <v>1100.1851344200318</v>
      </c>
      <c r="G104" s="219">
        <v>65.222435439813708</v>
      </c>
      <c r="H104" s="219">
        <v>1165.4075698598456</v>
      </c>
      <c r="I104" s="219">
        <v>186.37541743372427</v>
      </c>
      <c r="J104" s="219">
        <v>1351.7829872935697</v>
      </c>
      <c r="K104" s="429">
        <v>-72.497624406101522</v>
      </c>
      <c r="L104" s="210">
        <v>1279.2853628874682</v>
      </c>
      <c r="M104" s="219">
        <v>45.218653388347093</v>
      </c>
      <c r="N104" s="219">
        <v>1324.5040162758153</v>
      </c>
      <c r="O104" s="251">
        <v>19</v>
      </c>
      <c r="P104" s="251">
        <v>19</v>
      </c>
      <c r="Q104" s="88"/>
      <c r="R104" s="241">
        <f t="shared" si="4"/>
        <v>-2.524310347086612E-2</v>
      </c>
      <c r="S104" s="240">
        <f t="shared" si="5"/>
        <v>-33.129422217088859</v>
      </c>
      <c r="T104" s="254"/>
      <c r="U104" s="215">
        <v>273</v>
      </c>
      <c r="V104" s="216" t="s">
        <v>135</v>
      </c>
      <c r="W104" s="217">
        <v>3989</v>
      </c>
      <c r="X104" s="88">
        <v>1061.4485558823865</v>
      </c>
      <c r="Y104" s="88">
        <v>36.506705482890069</v>
      </c>
      <c r="Z104" s="88">
        <v>1097.9552613652766</v>
      </c>
      <c r="AA104" s="88">
        <v>83.451992980696915</v>
      </c>
      <c r="AB104" s="88">
        <v>1181.4072543459736</v>
      </c>
      <c r="AC104" s="88">
        <v>189.4191627465506</v>
      </c>
      <c r="AD104" s="88">
        <v>1370.826417092524</v>
      </c>
      <c r="AE104" s="227">
        <v>-58.411631987966906</v>
      </c>
      <c r="AF104" s="246">
        <v>1312.414785104557</v>
      </c>
    </row>
    <row r="105" spans="1:32" s="1" customFormat="1" ht="16.5">
      <c r="A105" s="215">
        <v>275</v>
      </c>
      <c r="B105" s="216" t="s">
        <v>136</v>
      </c>
      <c r="C105" s="221">
        <v>2521</v>
      </c>
      <c r="D105" s="255">
        <v>201.00447707280779</v>
      </c>
      <c r="E105" s="255">
        <v>109.49965535334665</v>
      </c>
      <c r="F105" s="219">
        <v>310.50413242615446</v>
      </c>
      <c r="G105" s="219">
        <v>493.32037484557486</v>
      </c>
      <c r="H105" s="219">
        <v>803.82450727172932</v>
      </c>
      <c r="I105" s="219">
        <v>207.18476114747722</v>
      </c>
      <c r="J105" s="219">
        <v>1011.0092684192065</v>
      </c>
      <c r="K105" s="429">
        <v>24.930979769932566</v>
      </c>
      <c r="L105" s="210">
        <v>1035.9402481891391</v>
      </c>
      <c r="M105" s="219">
        <v>-0.29384414914716678</v>
      </c>
      <c r="N105" s="219">
        <v>1035.6464040399919</v>
      </c>
      <c r="O105" s="251">
        <v>13</v>
      </c>
      <c r="P105" s="251">
        <v>13</v>
      </c>
      <c r="Q105" s="88"/>
      <c r="R105" s="241">
        <f t="shared" si="4"/>
        <v>-6.1467236113074308E-2</v>
      </c>
      <c r="S105" s="240">
        <f t="shared" si="5"/>
        <v>-67.846735121705706</v>
      </c>
      <c r="T105" s="254"/>
      <c r="U105" s="215">
        <v>275</v>
      </c>
      <c r="V105" s="216" t="s">
        <v>136</v>
      </c>
      <c r="W105" s="217">
        <v>2586</v>
      </c>
      <c r="X105" s="88">
        <v>168.28898456346161</v>
      </c>
      <c r="Y105" s="88">
        <v>351.53651286784532</v>
      </c>
      <c r="Z105" s="88">
        <v>519.82549743130687</v>
      </c>
      <c r="AA105" s="88">
        <v>413.15274555297759</v>
      </c>
      <c r="AB105" s="88">
        <v>932.97824298428452</v>
      </c>
      <c r="AC105" s="88">
        <v>206.33348897311882</v>
      </c>
      <c r="AD105" s="88">
        <v>1139.3117319574033</v>
      </c>
      <c r="AE105" s="227">
        <v>-35.524748646558393</v>
      </c>
      <c r="AF105" s="246">
        <v>1103.7869833108448</v>
      </c>
    </row>
    <row r="106" spans="1:32" s="1" customFormat="1" ht="16.5">
      <c r="A106" s="215">
        <v>276</v>
      </c>
      <c r="B106" s="216" t="s">
        <v>137</v>
      </c>
      <c r="C106" s="221">
        <v>15157</v>
      </c>
      <c r="D106" s="255">
        <v>715.35858148988041</v>
      </c>
      <c r="E106" s="255">
        <v>23.132518354902288</v>
      </c>
      <c r="F106" s="219">
        <v>738.49109984478264</v>
      </c>
      <c r="G106" s="219">
        <v>355.14856475821824</v>
      </c>
      <c r="H106" s="219">
        <v>1093.6396646030009</v>
      </c>
      <c r="I106" s="219">
        <v>131.45214763214292</v>
      </c>
      <c r="J106" s="219">
        <v>1225.0918122351438</v>
      </c>
      <c r="K106" s="429">
        <v>-126.41723296166788</v>
      </c>
      <c r="L106" s="210">
        <v>1098.674579273476</v>
      </c>
      <c r="M106" s="219">
        <v>-16.581444969980879</v>
      </c>
      <c r="N106" s="219">
        <v>1082.0931343034952</v>
      </c>
      <c r="O106" s="251">
        <v>12</v>
      </c>
      <c r="P106" s="251">
        <v>12</v>
      </c>
      <c r="Q106" s="88"/>
      <c r="R106" s="241">
        <f t="shared" si="4"/>
        <v>-0.12907032619498723</v>
      </c>
      <c r="S106" s="240">
        <f t="shared" si="5"/>
        <v>-162.8217416332011</v>
      </c>
      <c r="T106" s="254"/>
      <c r="U106" s="215">
        <v>276</v>
      </c>
      <c r="V106" s="216" t="s">
        <v>137</v>
      </c>
      <c r="W106" s="217">
        <v>15035</v>
      </c>
      <c r="X106" s="88">
        <v>697.6512181948633</v>
      </c>
      <c r="Y106" s="88">
        <v>152.5580450421314</v>
      </c>
      <c r="Z106" s="88">
        <v>850.20926323699462</v>
      </c>
      <c r="AA106" s="88">
        <v>394.35497173262388</v>
      </c>
      <c r="AB106" s="88">
        <v>1244.5642349696186</v>
      </c>
      <c r="AC106" s="88">
        <v>134.87202607673251</v>
      </c>
      <c r="AD106" s="88">
        <v>1379.4362610463511</v>
      </c>
      <c r="AE106" s="227">
        <v>-117.93994013967409</v>
      </c>
      <c r="AF106" s="246">
        <v>1261.4963209066771</v>
      </c>
    </row>
    <row r="107" spans="1:32" s="1" customFormat="1" ht="16.5">
      <c r="A107" s="215">
        <v>280</v>
      </c>
      <c r="B107" s="216" t="s">
        <v>138</v>
      </c>
      <c r="C107" s="221">
        <v>2024</v>
      </c>
      <c r="D107" s="255">
        <v>705.49178342171729</v>
      </c>
      <c r="E107" s="255">
        <v>141.00070655814153</v>
      </c>
      <c r="F107" s="219">
        <v>846.49248997985876</v>
      </c>
      <c r="G107" s="219">
        <v>456.32597589348461</v>
      </c>
      <c r="H107" s="219">
        <v>1302.8184658733435</v>
      </c>
      <c r="I107" s="219">
        <v>245.65550564544014</v>
      </c>
      <c r="J107" s="219">
        <v>1548.4739715187836</v>
      </c>
      <c r="K107" s="429">
        <v>-137.35227272727272</v>
      </c>
      <c r="L107" s="210">
        <v>1411.1216987915109</v>
      </c>
      <c r="M107" s="219">
        <v>-427.51747529644274</v>
      </c>
      <c r="N107" s="219">
        <v>983.60422349506814</v>
      </c>
      <c r="O107" s="251">
        <v>15</v>
      </c>
      <c r="P107" s="251">
        <v>15</v>
      </c>
      <c r="Q107" s="88"/>
      <c r="R107" s="241">
        <f t="shared" si="4"/>
        <v>4.2267947204825213E-2</v>
      </c>
      <c r="S107" s="240">
        <f t="shared" si="5"/>
        <v>57.226376023613284</v>
      </c>
      <c r="T107" s="254"/>
      <c r="U107" s="215">
        <v>280</v>
      </c>
      <c r="V107" s="216" t="s">
        <v>138</v>
      </c>
      <c r="W107" s="217">
        <v>2050</v>
      </c>
      <c r="X107" s="88">
        <v>686.36336811104343</v>
      </c>
      <c r="Y107" s="88">
        <v>121.55340509047346</v>
      </c>
      <c r="Z107" s="88">
        <v>807.91677320151689</v>
      </c>
      <c r="AA107" s="88">
        <v>432.47658536585368</v>
      </c>
      <c r="AB107" s="88">
        <v>1240.3933585673708</v>
      </c>
      <c r="AC107" s="88">
        <v>246.42342761516105</v>
      </c>
      <c r="AD107" s="88">
        <v>1486.8167861825318</v>
      </c>
      <c r="AE107" s="227">
        <v>-132.92146341463413</v>
      </c>
      <c r="AF107" s="246">
        <v>1353.8953227678976</v>
      </c>
    </row>
    <row r="108" spans="1:32" s="1" customFormat="1" ht="16.5">
      <c r="A108" s="215">
        <v>284</v>
      </c>
      <c r="B108" s="216" t="s">
        <v>139</v>
      </c>
      <c r="C108" s="221">
        <v>2227</v>
      </c>
      <c r="D108" s="255">
        <v>135.97778210108822</v>
      </c>
      <c r="E108" s="255">
        <v>363.13844639626956</v>
      </c>
      <c r="F108" s="219">
        <v>499.11622849735778</v>
      </c>
      <c r="G108" s="219">
        <v>500.83681645835742</v>
      </c>
      <c r="H108" s="219">
        <v>999.95304495571531</v>
      </c>
      <c r="I108" s="219">
        <v>227.73904971244093</v>
      </c>
      <c r="J108" s="219">
        <v>1227.6920946681562</v>
      </c>
      <c r="K108" s="429">
        <v>372.01975752132915</v>
      </c>
      <c r="L108" s="210">
        <v>1599.7118521894852</v>
      </c>
      <c r="M108" s="219">
        <v>545.66512348450851</v>
      </c>
      <c r="N108" s="219">
        <v>2145.3769756739939</v>
      </c>
      <c r="O108" s="251">
        <v>2</v>
      </c>
      <c r="P108" s="251">
        <v>2</v>
      </c>
      <c r="Q108" s="88"/>
      <c r="R108" s="241">
        <f t="shared" si="4"/>
        <v>-0.1616533908080599</v>
      </c>
      <c r="S108" s="240">
        <f t="shared" si="5"/>
        <v>-308.4629225989579</v>
      </c>
      <c r="T108" s="254"/>
      <c r="U108" s="215">
        <v>284</v>
      </c>
      <c r="V108" s="216" t="s">
        <v>139</v>
      </c>
      <c r="W108" s="217">
        <v>2271</v>
      </c>
      <c r="X108" s="88">
        <v>143.17979068698227</v>
      </c>
      <c r="Y108" s="88">
        <v>820.79238678476077</v>
      </c>
      <c r="Z108" s="88">
        <v>963.97217747174307</v>
      </c>
      <c r="AA108" s="88">
        <v>425.28841919859093</v>
      </c>
      <c r="AB108" s="88">
        <v>1389.2605966703341</v>
      </c>
      <c r="AC108" s="88">
        <v>224.9745039657534</v>
      </c>
      <c r="AD108" s="88">
        <v>1614.2351006360873</v>
      </c>
      <c r="AE108" s="227">
        <v>293.93967415235579</v>
      </c>
      <c r="AF108" s="246">
        <v>1908.1747747884431</v>
      </c>
    </row>
    <row r="109" spans="1:32" s="1" customFormat="1" ht="16.5">
      <c r="A109" s="215">
        <v>285</v>
      </c>
      <c r="B109" s="216" t="s">
        <v>140</v>
      </c>
      <c r="C109" s="221">
        <v>50617</v>
      </c>
      <c r="D109" s="255">
        <v>77.913058117808873</v>
      </c>
      <c r="E109" s="255">
        <v>-288.09835990868856</v>
      </c>
      <c r="F109" s="219">
        <v>-210.18530179087972</v>
      </c>
      <c r="G109" s="219">
        <v>176.67393269109149</v>
      </c>
      <c r="H109" s="219">
        <v>-33.511369099788233</v>
      </c>
      <c r="I109" s="219">
        <v>153.62296149117316</v>
      </c>
      <c r="J109" s="219">
        <v>120.11159239138492</v>
      </c>
      <c r="K109" s="429">
        <v>-19.935989884821304</v>
      </c>
      <c r="L109" s="210">
        <v>100.17560250656361</v>
      </c>
      <c r="M109" s="219">
        <v>-15.510947644072143</v>
      </c>
      <c r="N109" s="219">
        <v>84.664654862491474</v>
      </c>
      <c r="O109" s="251">
        <v>8</v>
      </c>
      <c r="P109" s="251">
        <v>8</v>
      </c>
      <c r="Q109" s="88"/>
      <c r="R109" s="241">
        <f t="shared" si="4"/>
        <v>-0.77417480127926719</v>
      </c>
      <c r="S109" s="240">
        <f t="shared" si="5"/>
        <v>-343.42237980030001</v>
      </c>
      <c r="T109" s="254"/>
      <c r="U109" s="215">
        <v>285</v>
      </c>
      <c r="V109" s="216" t="s">
        <v>140</v>
      </c>
      <c r="W109" s="217">
        <v>51241</v>
      </c>
      <c r="X109" s="88">
        <v>76.194947603626801</v>
      </c>
      <c r="Y109" s="88">
        <v>38.46023659222179</v>
      </c>
      <c r="Z109" s="88">
        <v>114.65518419584858</v>
      </c>
      <c r="AA109" s="88">
        <v>214.97443453484513</v>
      </c>
      <c r="AB109" s="88">
        <v>329.62961873069372</v>
      </c>
      <c r="AC109" s="88">
        <v>152.12690849137451</v>
      </c>
      <c r="AD109" s="88">
        <v>481.75652722206826</v>
      </c>
      <c r="AE109" s="227">
        <v>-38.158544915204622</v>
      </c>
      <c r="AF109" s="246">
        <v>443.59798230686363</v>
      </c>
    </row>
    <row r="110" spans="1:32" s="1" customFormat="1" ht="16.5">
      <c r="A110" s="215">
        <v>286</v>
      </c>
      <c r="B110" s="216" t="s">
        <v>141</v>
      </c>
      <c r="C110" s="221">
        <v>79429</v>
      </c>
      <c r="D110" s="255">
        <v>21.154610111942457</v>
      </c>
      <c r="E110" s="255">
        <v>-329.96911923078994</v>
      </c>
      <c r="F110" s="219">
        <v>-308.81450911884752</v>
      </c>
      <c r="G110" s="219">
        <v>176.57372808799082</v>
      </c>
      <c r="H110" s="219">
        <v>-132.24078103085671</v>
      </c>
      <c r="I110" s="219">
        <v>162.5826446453182</v>
      </c>
      <c r="J110" s="219">
        <v>30.341863614461491</v>
      </c>
      <c r="K110" s="429">
        <v>-97.493107051580651</v>
      </c>
      <c r="L110" s="210">
        <v>-67.151243437119163</v>
      </c>
      <c r="M110" s="219">
        <v>-1.9075322224880116</v>
      </c>
      <c r="N110" s="219">
        <v>-69.058775659607178</v>
      </c>
      <c r="O110" s="251">
        <v>8</v>
      </c>
      <c r="P110" s="251">
        <v>8</v>
      </c>
      <c r="Q110" s="88"/>
      <c r="R110" s="241">
        <f t="shared" si="4"/>
        <v>-1.3198750370282786</v>
      </c>
      <c r="S110" s="240">
        <f t="shared" si="5"/>
        <v>-277.08085864239274</v>
      </c>
      <c r="T110" s="254"/>
      <c r="U110" s="215">
        <v>286</v>
      </c>
      <c r="V110" s="216" t="s">
        <v>141</v>
      </c>
      <c r="W110" s="217">
        <v>80454</v>
      </c>
      <c r="X110" s="88">
        <v>34.426956717324806</v>
      </c>
      <c r="Y110" s="88">
        <v>-58.518021569745784</v>
      </c>
      <c r="Z110" s="88">
        <v>-24.091064852420981</v>
      </c>
      <c r="AA110" s="88">
        <v>166.49460561314541</v>
      </c>
      <c r="AB110" s="88">
        <v>142.40354076072441</v>
      </c>
      <c r="AC110" s="88">
        <v>162.51833088922567</v>
      </c>
      <c r="AD110" s="88">
        <v>304.92187164995005</v>
      </c>
      <c r="AE110" s="227">
        <v>-94.992256444676457</v>
      </c>
      <c r="AF110" s="246">
        <v>209.92961520527359</v>
      </c>
    </row>
    <row r="111" spans="1:32" s="1" customFormat="1" ht="16.5">
      <c r="A111" s="215">
        <v>287</v>
      </c>
      <c r="B111" s="216" t="s">
        <v>142</v>
      </c>
      <c r="C111" s="221">
        <v>6242</v>
      </c>
      <c r="D111" s="255">
        <v>252.79837685022059</v>
      </c>
      <c r="E111" s="255">
        <v>284.06422083682219</v>
      </c>
      <c r="F111" s="219">
        <v>536.86259768704281</v>
      </c>
      <c r="G111" s="219">
        <v>359.15030205964564</v>
      </c>
      <c r="H111" s="219">
        <v>896.01289974668839</v>
      </c>
      <c r="I111" s="219">
        <v>230.35542364029615</v>
      </c>
      <c r="J111" s="219">
        <v>1126.3683233869845</v>
      </c>
      <c r="K111" s="429">
        <v>249.06328099967959</v>
      </c>
      <c r="L111" s="210">
        <v>1375.4316043866638</v>
      </c>
      <c r="M111" s="219">
        <v>103.81702170778597</v>
      </c>
      <c r="N111" s="219">
        <v>1479.2486260944499</v>
      </c>
      <c r="O111" s="251">
        <v>15</v>
      </c>
      <c r="P111" s="251">
        <v>15</v>
      </c>
      <c r="Q111" s="88"/>
      <c r="R111" s="241">
        <f t="shared" si="4"/>
        <v>8.2700733914780559E-3</v>
      </c>
      <c r="S111" s="240">
        <f t="shared" si="5"/>
        <v>11.281620483859797</v>
      </c>
      <c r="T111" s="254"/>
      <c r="U111" s="215">
        <v>287</v>
      </c>
      <c r="V111" s="216" t="s">
        <v>142</v>
      </c>
      <c r="W111" s="217">
        <v>6380</v>
      </c>
      <c r="X111" s="88">
        <v>214.75533746192028</v>
      </c>
      <c r="Y111" s="88">
        <v>419.98827841738694</v>
      </c>
      <c r="Z111" s="88">
        <v>634.74361587930719</v>
      </c>
      <c r="AA111" s="88">
        <v>343.63479623824452</v>
      </c>
      <c r="AB111" s="88">
        <v>978.37841211755165</v>
      </c>
      <c r="AC111" s="88">
        <v>226.1120106567258</v>
      </c>
      <c r="AD111" s="88">
        <v>1204.4904227742775</v>
      </c>
      <c r="AE111" s="227">
        <v>159.65956112852663</v>
      </c>
      <c r="AF111" s="246">
        <v>1364.149983902804</v>
      </c>
    </row>
    <row r="112" spans="1:32" s="1" customFormat="1" ht="16.5">
      <c r="A112" s="215">
        <v>288</v>
      </c>
      <c r="B112" s="216" t="s">
        <v>143</v>
      </c>
      <c r="C112" s="221">
        <v>6405</v>
      </c>
      <c r="D112" s="255">
        <v>712.31482819473217</v>
      </c>
      <c r="E112" s="255">
        <v>-90.930715321707751</v>
      </c>
      <c r="F112" s="219">
        <v>621.38411287302449</v>
      </c>
      <c r="G112" s="219">
        <v>322.07508885980837</v>
      </c>
      <c r="H112" s="219">
        <v>943.45920173283287</v>
      </c>
      <c r="I112" s="219">
        <v>206.84360723736589</v>
      </c>
      <c r="J112" s="219">
        <v>1150.3028089701986</v>
      </c>
      <c r="K112" s="429">
        <v>23.397345823575332</v>
      </c>
      <c r="L112" s="210">
        <v>1173.7001547937741</v>
      </c>
      <c r="M112" s="219">
        <v>-96.93507097580013</v>
      </c>
      <c r="N112" s="219">
        <v>1076.7650838179738</v>
      </c>
      <c r="O112" s="251">
        <v>15</v>
      </c>
      <c r="P112" s="251">
        <v>15</v>
      </c>
      <c r="Q112" s="88"/>
      <c r="R112" s="241">
        <f t="shared" si="4"/>
        <v>0.13301148284584527</v>
      </c>
      <c r="S112" s="240">
        <f t="shared" si="5"/>
        <v>137.7881869417547</v>
      </c>
      <c r="T112" s="254"/>
      <c r="U112" s="215">
        <v>288</v>
      </c>
      <c r="V112" s="216" t="s">
        <v>143</v>
      </c>
      <c r="W112" s="217">
        <v>6442</v>
      </c>
      <c r="X112" s="88">
        <v>660.89971255959961</v>
      </c>
      <c r="Y112" s="88">
        <v>-171.55664335952071</v>
      </c>
      <c r="Z112" s="88">
        <v>489.34306920007901</v>
      </c>
      <c r="AA112" s="88">
        <v>295.87022663769017</v>
      </c>
      <c r="AB112" s="88">
        <v>785.21329583776912</v>
      </c>
      <c r="AC112" s="88">
        <v>207.36787412539582</v>
      </c>
      <c r="AD112" s="88">
        <v>992.58116996316494</v>
      </c>
      <c r="AE112" s="227">
        <v>43.330797888854391</v>
      </c>
      <c r="AF112" s="246">
        <v>1035.9119678520194</v>
      </c>
    </row>
    <row r="113" spans="1:32" s="1" customFormat="1" ht="16.5">
      <c r="A113" s="215">
        <v>290</v>
      </c>
      <c r="B113" s="216" t="s">
        <v>144</v>
      </c>
      <c r="C113" s="221">
        <v>7755</v>
      </c>
      <c r="D113" s="255">
        <v>445.43137061258312</v>
      </c>
      <c r="E113" s="255">
        <v>87.36507005800668</v>
      </c>
      <c r="F113" s="219">
        <v>532.79644067058985</v>
      </c>
      <c r="G113" s="219">
        <v>369.95731134437051</v>
      </c>
      <c r="H113" s="219">
        <v>902.75375201496036</v>
      </c>
      <c r="I113" s="219">
        <v>219.50407212844013</v>
      </c>
      <c r="J113" s="219">
        <v>1122.2578241434005</v>
      </c>
      <c r="K113" s="429">
        <v>-52.242037395228884</v>
      </c>
      <c r="L113" s="210">
        <v>1070.0157867481716</v>
      </c>
      <c r="M113" s="219">
        <v>-9.5421410058027085</v>
      </c>
      <c r="N113" s="219">
        <v>1060.4736457423689</v>
      </c>
      <c r="O113" s="251">
        <v>18</v>
      </c>
      <c r="P113" s="251">
        <v>18</v>
      </c>
      <c r="Q113" s="88"/>
      <c r="R113" s="241">
        <f t="shared" si="4"/>
        <v>0.15836078611910243</v>
      </c>
      <c r="S113" s="240">
        <f t="shared" si="5"/>
        <v>146.2830434004934</v>
      </c>
      <c r="T113" s="254"/>
      <c r="U113" s="215">
        <v>290</v>
      </c>
      <c r="V113" s="216" t="s">
        <v>144</v>
      </c>
      <c r="W113" s="217">
        <v>7928</v>
      </c>
      <c r="X113" s="88">
        <v>403.05078908311862</v>
      </c>
      <c r="Y113" s="88">
        <v>61.525041050541986</v>
      </c>
      <c r="Z113" s="88">
        <v>464.57583013366059</v>
      </c>
      <c r="AA113" s="88">
        <v>302.1989152371342</v>
      </c>
      <c r="AB113" s="88">
        <v>766.77474537079479</v>
      </c>
      <c r="AC113" s="88">
        <v>213.96392633208012</v>
      </c>
      <c r="AD113" s="88">
        <v>980.73867170287497</v>
      </c>
      <c r="AE113" s="227">
        <v>-57.005928355196772</v>
      </c>
      <c r="AF113" s="246">
        <v>923.73274334767825</v>
      </c>
    </row>
    <row r="114" spans="1:32" s="1" customFormat="1" ht="16.5">
      <c r="A114" s="215">
        <v>291</v>
      </c>
      <c r="B114" s="216" t="s">
        <v>145</v>
      </c>
      <c r="C114" s="221">
        <v>2119</v>
      </c>
      <c r="D114" s="255">
        <v>-61.81407291069231</v>
      </c>
      <c r="E114" s="255">
        <v>878.1950183540298</v>
      </c>
      <c r="F114" s="219">
        <v>816.38094544333751</v>
      </c>
      <c r="G114" s="219">
        <v>115.9866358598989</v>
      </c>
      <c r="H114" s="219">
        <v>932.36758130323631</v>
      </c>
      <c r="I114" s="219">
        <v>206.73597515327032</v>
      </c>
      <c r="J114" s="219">
        <v>1139.1035564565068</v>
      </c>
      <c r="K114" s="429">
        <v>59.3704577630958</v>
      </c>
      <c r="L114" s="210">
        <v>1198.4740142196024</v>
      </c>
      <c r="M114" s="219">
        <v>-3.7190420009438423</v>
      </c>
      <c r="N114" s="219">
        <v>1194.7549722186586</v>
      </c>
      <c r="O114" s="251">
        <v>6</v>
      </c>
      <c r="P114" s="251">
        <v>6</v>
      </c>
      <c r="Q114" s="88"/>
      <c r="R114" s="241">
        <f t="shared" si="4"/>
        <v>0.16425736145865072</v>
      </c>
      <c r="S114" s="240">
        <f t="shared" si="5"/>
        <v>169.08476241527364</v>
      </c>
      <c r="T114" s="254"/>
      <c r="U114" s="215">
        <v>291</v>
      </c>
      <c r="V114" s="216" t="s">
        <v>145</v>
      </c>
      <c r="W114" s="217">
        <v>2158</v>
      </c>
      <c r="X114" s="88">
        <v>-37.321037352784685</v>
      </c>
      <c r="Y114" s="88">
        <v>864.67135966729961</v>
      </c>
      <c r="Z114" s="88">
        <v>827.35032231451498</v>
      </c>
      <c r="AA114" s="88">
        <v>8.8721037998146439</v>
      </c>
      <c r="AB114" s="88">
        <v>836.22242611432966</v>
      </c>
      <c r="AC114" s="88">
        <v>208.09268296525406</v>
      </c>
      <c r="AD114" s="88">
        <v>1044.3151090795836</v>
      </c>
      <c r="AE114" s="227">
        <v>-14.925857275254865</v>
      </c>
      <c r="AF114" s="246">
        <v>1029.3892518043288</v>
      </c>
    </row>
    <row r="115" spans="1:32" s="1" customFormat="1" ht="16.5">
      <c r="A115" s="215">
        <v>297</v>
      </c>
      <c r="B115" s="216" t="s">
        <v>146</v>
      </c>
      <c r="C115" s="221">
        <v>122594</v>
      </c>
      <c r="D115" s="255">
        <v>106.83554333279038</v>
      </c>
      <c r="E115" s="255">
        <v>-194.33984954685889</v>
      </c>
      <c r="F115" s="219">
        <v>-87.504306214068507</v>
      </c>
      <c r="G115" s="219">
        <v>206.92164027945807</v>
      </c>
      <c r="H115" s="219">
        <v>119.41733406538958</v>
      </c>
      <c r="I115" s="219">
        <v>156.69675980565484</v>
      </c>
      <c r="J115" s="219">
        <v>276.11409387104436</v>
      </c>
      <c r="K115" s="429">
        <v>0.96761668597158101</v>
      </c>
      <c r="L115" s="210">
        <v>277.08171055701598</v>
      </c>
      <c r="M115" s="219">
        <v>-25.950309212033211</v>
      </c>
      <c r="N115" s="219">
        <v>251.13140134498275</v>
      </c>
      <c r="O115" s="251">
        <v>11</v>
      </c>
      <c r="P115" s="251">
        <v>11</v>
      </c>
      <c r="Q115" s="88"/>
      <c r="R115" s="241">
        <f t="shared" si="4"/>
        <v>-0.15700808809688196</v>
      </c>
      <c r="S115" s="240">
        <f t="shared" si="5"/>
        <v>-51.606746170265126</v>
      </c>
      <c r="T115" s="254"/>
      <c r="U115" s="215">
        <v>297</v>
      </c>
      <c r="V115" s="216" t="s">
        <v>146</v>
      </c>
      <c r="W115" s="217">
        <v>121543</v>
      </c>
      <c r="X115" s="88">
        <v>107.8363053869534</v>
      </c>
      <c r="Y115" s="88">
        <v>-137.73426136702213</v>
      </c>
      <c r="Z115" s="88">
        <v>-29.897955980068737</v>
      </c>
      <c r="AA115" s="88">
        <v>211.88189365080672</v>
      </c>
      <c r="AB115" s="88">
        <v>181.98393767073796</v>
      </c>
      <c r="AC115" s="88">
        <v>157.95313065902127</v>
      </c>
      <c r="AD115" s="88">
        <v>339.93706832975926</v>
      </c>
      <c r="AE115" s="227">
        <v>-11.248611602478135</v>
      </c>
      <c r="AF115" s="246">
        <v>328.68845672728111</v>
      </c>
    </row>
    <row r="116" spans="1:32" s="1" customFormat="1" ht="16.5">
      <c r="A116" s="215">
        <v>300</v>
      </c>
      <c r="B116" s="216" t="s">
        <v>147</v>
      </c>
      <c r="C116" s="221">
        <v>3437</v>
      </c>
      <c r="D116" s="255">
        <v>160.94583385762951</v>
      </c>
      <c r="E116" s="255">
        <v>563.20913044348185</v>
      </c>
      <c r="F116" s="219">
        <v>724.15496430111136</v>
      </c>
      <c r="G116" s="219">
        <v>539.71939201214605</v>
      </c>
      <c r="H116" s="219">
        <v>1263.8743563132575</v>
      </c>
      <c r="I116" s="219">
        <v>223.11068551308898</v>
      </c>
      <c r="J116" s="219">
        <v>1486.9850418263463</v>
      </c>
      <c r="K116" s="429">
        <v>533.98341576956648</v>
      </c>
      <c r="L116" s="210">
        <v>2020.9684575959129</v>
      </c>
      <c r="M116" s="219">
        <v>119.68866162350889</v>
      </c>
      <c r="N116" s="219">
        <v>2140.6571192194215</v>
      </c>
      <c r="O116" s="251">
        <v>14</v>
      </c>
      <c r="P116" s="251">
        <v>14</v>
      </c>
      <c r="Q116" s="88"/>
      <c r="R116" s="241">
        <f t="shared" si="4"/>
        <v>6.0264337440799821E-2</v>
      </c>
      <c r="S116" s="240">
        <f t="shared" si="5"/>
        <v>114.86977424870065</v>
      </c>
      <c r="T116" s="254"/>
      <c r="U116" s="215">
        <v>300</v>
      </c>
      <c r="V116" s="216" t="s">
        <v>147</v>
      </c>
      <c r="W116" s="217">
        <v>3528</v>
      </c>
      <c r="X116" s="88">
        <v>197.42919744195672</v>
      </c>
      <c r="Y116" s="88">
        <v>582.38072725787197</v>
      </c>
      <c r="Z116" s="88">
        <v>779.80992469982868</v>
      </c>
      <c r="AA116" s="88">
        <v>515.64427437641723</v>
      </c>
      <c r="AB116" s="88">
        <v>1295.4541990762459</v>
      </c>
      <c r="AC116" s="88">
        <v>220.50757950906166</v>
      </c>
      <c r="AD116" s="88">
        <v>1515.9617785853075</v>
      </c>
      <c r="AE116" s="227">
        <v>390.13690476190476</v>
      </c>
      <c r="AF116" s="246">
        <v>1906.0986833472123</v>
      </c>
    </row>
    <row r="117" spans="1:32" s="1" customFormat="1" ht="16.5">
      <c r="A117" s="215">
        <v>301</v>
      </c>
      <c r="B117" s="216" t="s">
        <v>148</v>
      </c>
      <c r="C117" s="221">
        <v>19890</v>
      </c>
      <c r="D117" s="255">
        <v>184.63983220440369</v>
      </c>
      <c r="E117" s="255">
        <v>-244.24587847076262</v>
      </c>
      <c r="F117" s="219">
        <v>-59.606046266358931</v>
      </c>
      <c r="G117" s="219">
        <v>524.43721249856571</v>
      </c>
      <c r="H117" s="219">
        <v>464.83116623220684</v>
      </c>
      <c r="I117" s="219">
        <v>222.74439948027816</v>
      </c>
      <c r="J117" s="219">
        <v>687.57556571248506</v>
      </c>
      <c r="K117" s="429">
        <v>-81.180945198592255</v>
      </c>
      <c r="L117" s="210">
        <v>606.39462051389285</v>
      </c>
      <c r="M117" s="219">
        <v>21.249623971845143</v>
      </c>
      <c r="N117" s="219">
        <v>627.64424448573789</v>
      </c>
      <c r="O117" s="251">
        <v>14</v>
      </c>
      <c r="P117" s="251">
        <v>14</v>
      </c>
      <c r="Q117" s="88"/>
      <c r="R117" s="241">
        <f t="shared" si="4"/>
        <v>-0.22159464943437682</v>
      </c>
      <c r="S117" s="240">
        <f t="shared" si="5"/>
        <v>-172.62702941857503</v>
      </c>
      <c r="T117" s="254"/>
      <c r="U117" s="215">
        <v>301</v>
      </c>
      <c r="V117" s="216" t="s">
        <v>148</v>
      </c>
      <c r="W117" s="217">
        <v>20197</v>
      </c>
      <c r="X117" s="88">
        <v>159.60497346136501</v>
      </c>
      <c r="Y117" s="88">
        <v>-16.844936595855305</v>
      </c>
      <c r="Z117" s="88">
        <v>142.7600368655097</v>
      </c>
      <c r="AA117" s="88">
        <v>544.31271971084811</v>
      </c>
      <c r="AB117" s="88">
        <v>687.07275657635785</v>
      </c>
      <c r="AC117" s="88">
        <v>221.13629742602137</v>
      </c>
      <c r="AD117" s="88">
        <v>908.20905400237928</v>
      </c>
      <c r="AE117" s="227">
        <v>-129.18740406991137</v>
      </c>
      <c r="AF117" s="246">
        <v>779.02164993246788</v>
      </c>
    </row>
    <row r="118" spans="1:32" s="1" customFormat="1" ht="16.5">
      <c r="A118" s="215">
        <v>304</v>
      </c>
      <c r="B118" s="216" t="s">
        <v>149</v>
      </c>
      <c r="C118" s="221">
        <v>950</v>
      </c>
      <c r="D118" s="255">
        <v>223.07096912204733</v>
      </c>
      <c r="E118" s="255">
        <v>-352.70466233887487</v>
      </c>
      <c r="F118" s="219">
        <v>-129.63369321682757</v>
      </c>
      <c r="G118" s="219">
        <v>-77.187637853550882</v>
      </c>
      <c r="H118" s="219">
        <v>-206.82133107037848</v>
      </c>
      <c r="I118" s="219">
        <v>184.23426281926967</v>
      </c>
      <c r="J118" s="219">
        <v>-22.587068251108807</v>
      </c>
      <c r="K118" s="429">
        <v>-215.62105263157895</v>
      </c>
      <c r="L118" s="210">
        <v>-238.20812088268775</v>
      </c>
      <c r="M118" s="219">
        <v>-268.7716421052632</v>
      </c>
      <c r="N118" s="219">
        <v>-506.97976298795095</v>
      </c>
      <c r="O118" s="251">
        <v>2</v>
      </c>
      <c r="P118" s="251">
        <v>2</v>
      </c>
      <c r="Q118" s="88"/>
      <c r="R118" s="241">
        <f t="shared" si="4"/>
        <v>-0.34651714079167883</v>
      </c>
      <c r="S118" s="240">
        <f t="shared" si="5"/>
        <v>126.31271929860054</v>
      </c>
      <c r="T118" s="254"/>
      <c r="U118" s="215">
        <v>304</v>
      </c>
      <c r="V118" s="216" t="s">
        <v>149</v>
      </c>
      <c r="W118" s="217">
        <v>971</v>
      </c>
      <c r="X118" s="88">
        <v>224.44891196786432</v>
      </c>
      <c r="Y118" s="88">
        <v>-475.67715265537646</v>
      </c>
      <c r="Z118" s="88">
        <v>-251.22824068751214</v>
      </c>
      <c r="AA118" s="88">
        <v>-70.205973223480953</v>
      </c>
      <c r="AB118" s="88">
        <v>-321.43421391099309</v>
      </c>
      <c r="AC118" s="88">
        <v>185.81965591302097</v>
      </c>
      <c r="AD118" s="88">
        <v>-135.61455799797213</v>
      </c>
      <c r="AE118" s="227">
        <v>-228.90628218331616</v>
      </c>
      <c r="AF118" s="246">
        <v>-364.52084018128829</v>
      </c>
    </row>
    <row r="119" spans="1:32" s="1" customFormat="1" ht="16.5">
      <c r="A119" s="215">
        <v>305</v>
      </c>
      <c r="B119" s="216" t="s">
        <v>150</v>
      </c>
      <c r="C119" s="221">
        <v>15146</v>
      </c>
      <c r="D119" s="255">
        <v>481.7533858891972</v>
      </c>
      <c r="E119" s="255">
        <v>75.144975834564988</v>
      </c>
      <c r="F119" s="219">
        <v>556.89836172376215</v>
      </c>
      <c r="G119" s="219">
        <v>307.21853813443562</v>
      </c>
      <c r="H119" s="219">
        <v>864.11689985819771</v>
      </c>
      <c r="I119" s="219">
        <v>182.43585755568293</v>
      </c>
      <c r="J119" s="219">
        <v>1046.5527574138807</v>
      </c>
      <c r="K119" s="429">
        <v>-67.584114617720857</v>
      </c>
      <c r="L119" s="210">
        <v>978.96864279615977</v>
      </c>
      <c r="M119" s="219">
        <v>-5.5746259144328532</v>
      </c>
      <c r="N119" s="219">
        <v>973.394016881727</v>
      </c>
      <c r="O119" s="251">
        <v>17</v>
      </c>
      <c r="P119" s="251">
        <v>17</v>
      </c>
      <c r="Q119" s="88"/>
      <c r="R119" s="241">
        <f t="shared" si="4"/>
        <v>-0.13726824886816685</v>
      </c>
      <c r="S119" s="240">
        <f t="shared" si="5"/>
        <v>-155.76256596233713</v>
      </c>
      <c r="T119" s="254"/>
      <c r="U119" s="215">
        <v>305</v>
      </c>
      <c r="V119" s="216" t="s">
        <v>150</v>
      </c>
      <c r="W119" s="217">
        <v>15165</v>
      </c>
      <c r="X119" s="88">
        <v>432.53123573389678</v>
      </c>
      <c r="Y119" s="88">
        <v>284.96331581233324</v>
      </c>
      <c r="Z119" s="88">
        <v>717.49455154623001</v>
      </c>
      <c r="AA119" s="88">
        <v>282.05657764589517</v>
      </c>
      <c r="AB119" s="88">
        <v>999.55112919212513</v>
      </c>
      <c r="AC119" s="88">
        <v>182.06949598575849</v>
      </c>
      <c r="AD119" s="88">
        <v>1181.6206251778835</v>
      </c>
      <c r="AE119" s="227">
        <v>-46.889416419386748</v>
      </c>
      <c r="AF119" s="246">
        <v>1134.7312087584969</v>
      </c>
    </row>
    <row r="120" spans="1:32" s="1" customFormat="1" ht="16.5">
      <c r="A120" s="215">
        <v>309</v>
      </c>
      <c r="B120" s="216" t="s">
        <v>151</v>
      </c>
      <c r="C120" s="221">
        <v>6457</v>
      </c>
      <c r="D120" s="255">
        <v>134.27858051401424</v>
      </c>
      <c r="E120" s="255">
        <v>-412.93775802150668</v>
      </c>
      <c r="F120" s="219">
        <v>-278.65917750749242</v>
      </c>
      <c r="G120" s="219">
        <v>598.57722501269984</v>
      </c>
      <c r="H120" s="219">
        <v>319.91804750520737</v>
      </c>
      <c r="I120" s="219">
        <v>193.57627923724417</v>
      </c>
      <c r="J120" s="219">
        <v>513.49432674245156</v>
      </c>
      <c r="K120" s="429">
        <v>-73.87517422951835</v>
      </c>
      <c r="L120" s="210">
        <v>439.61915251293323</v>
      </c>
      <c r="M120" s="219">
        <v>-5.807051680346917</v>
      </c>
      <c r="N120" s="219">
        <v>433.81210083258628</v>
      </c>
      <c r="O120" s="251">
        <v>12</v>
      </c>
      <c r="P120" s="251">
        <v>12</v>
      </c>
      <c r="Q120" s="88"/>
      <c r="R120" s="241">
        <f t="shared" si="4"/>
        <v>-0.35901915922494737</v>
      </c>
      <c r="S120" s="240">
        <f t="shared" si="5"/>
        <v>-246.23465862650806</v>
      </c>
      <c r="T120" s="254"/>
      <c r="U120" s="215">
        <v>309</v>
      </c>
      <c r="V120" s="216" t="s">
        <v>151</v>
      </c>
      <c r="W120" s="217">
        <v>6506</v>
      </c>
      <c r="X120" s="88">
        <v>130.48973558656613</v>
      </c>
      <c r="Y120" s="88">
        <v>-162.03808673301268</v>
      </c>
      <c r="Z120" s="88">
        <v>-31.548351146446532</v>
      </c>
      <c r="AA120" s="88">
        <v>582.09483553642792</v>
      </c>
      <c r="AB120" s="88">
        <v>550.5464843899814</v>
      </c>
      <c r="AC120" s="88">
        <v>192.24507651890352</v>
      </c>
      <c r="AD120" s="88">
        <v>742.79156090888489</v>
      </c>
      <c r="AE120" s="227">
        <v>-56.937749769443592</v>
      </c>
      <c r="AF120" s="246">
        <v>685.85381113944129</v>
      </c>
    </row>
    <row r="121" spans="1:32" s="1" customFormat="1" ht="16.5">
      <c r="A121" s="215">
        <v>312</v>
      </c>
      <c r="B121" s="216" t="s">
        <v>152</v>
      </c>
      <c r="C121" s="221">
        <v>1196</v>
      </c>
      <c r="D121" s="255">
        <v>543.86790728873245</v>
      </c>
      <c r="E121" s="255">
        <v>-239.57148836388353</v>
      </c>
      <c r="F121" s="219">
        <v>304.29641892484892</v>
      </c>
      <c r="G121" s="219">
        <v>174.33134780403788</v>
      </c>
      <c r="H121" s="219">
        <v>478.6277667288868</v>
      </c>
      <c r="I121" s="219">
        <v>244.65510059803825</v>
      </c>
      <c r="J121" s="219">
        <v>723.28286732692504</v>
      </c>
      <c r="K121" s="429">
        <v>-259.6438127090301</v>
      </c>
      <c r="L121" s="210">
        <v>463.63905461789494</v>
      </c>
      <c r="M121" s="219">
        <v>-7.9070066889632162</v>
      </c>
      <c r="N121" s="219">
        <v>455.73204792893171</v>
      </c>
      <c r="O121" s="251">
        <v>13</v>
      </c>
      <c r="P121" s="251">
        <v>13</v>
      </c>
      <c r="Q121" s="88"/>
      <c r="R121" s="241">
        <f t="shared" si="4"/>
        <v>-0.20683033895117017</v>
      </c>
      <c r="S121" s="240">
        <f t="shared" si="5"/>
        <v>-120.90051791796378</v>
      </c>
      <c r="T121" s="254"/>
      <c r="U121" s="215">
        <v>312</v>
      </c>
      <c r="V121" s="216" t="s">
        <v>152</v>
      </c>
      <c r="W121" s="217">
        <v>1232</v>
      </c>
      <c r="X121" s="88">
        <v>533.02663881455874</v>
      </c>
      <c r="Y121" s="88">
        <v>19.338466711368078</v>
      </c>
      <c r="Z121" s="88">
        <v>552.36510552592677</v>
      </c>
      <c r="AA121" s="88">
        <v>51.18181818181818</v>
      </c>
      <c r="AB121" s="88">
        <v>603.54692370774501</v>
      </c>
      <c r="AC121" s="88">
        <v>237.46261636058128</v>
      </c>
      <c r="AD121" s="88">
        <v>841.00954006832626</v>
      </c>
      <c r="AE121" s="227">
        <v>-256.46996753246754</v>
      </c>
      <c r="AF121" s="246">
        <v>584.53957253585872</v>
      </c>
    </row>
    <row r="122" spans="1:32" s="1" customFormat="1" ht="16.5">
      <c r="A122" s="215">
        <v>316</v>
      </c>
      <c r="B122" s="216" t="s">
        <v>153</v>
      </c>
      <c r="C122" s="221">
        <v>4198</v>
      </c>
      <c r="D122" s="255">
        <v>33.66360150102404</v>
      </c>
      <c r="E122" s="255">
        <v>-148.56950930690937</v>
      </c>
      <c r="F122" s="219">
        <v>-114.90590780588532</v>
      </c>
      <c r="G122" s="219">
        <v>433.82213146196472</v>
      </c>
      <c r="H122" s="219">
        <v>318.91622365607935</v>
      </c>
      <c r="I122" s="219">
        <v>190.74965185384406</v>
      </c>
      <c r="J122" s="219">
        <v>509.66587550992347</v>
      </c>
      <c r="K122" s="429">
        <v>-218.53334921391138</v>
      </c>
      <c r="L122" s="210">
        <v>291.13252629601209</v>
      </c>
      <c r="M122" s="219">
        <v>-52.983198094330618</v>
      </c>
      <c r="N122" s="219">
        <v>238.14932820168147</v>
      </c>
      <c r="O122" s="251">
        <v>7</v>
      </c>
      <c r="P122" s="251">
        <v>7</v>
      </c>
      <c r="Q122" s="88"/>
      <c r="R122" s="241">
        <f t="shared" si="4"/>
        <v>-0.13674290359805849</v>
      </c>
      <c r="S122" s="240">
        <f t="shared" si="5"/>
        <v>-46.116397007895216</v>
      </c>
      <c r="T122" s="254"/>
      <c r="U122" s="215">
        <v>316</v>
      </c>
      <c r="V122" s="216" t="s">
        <v>153</v>
      </c>
      <c r="W122" s="217">
        <v>4245</v>
      </c>
      <c r="X122" s="88">
        <v>29.276228031588378</v>
      </c>
      <c r="Y122" s="88">
        <v>-62.124604257799255</v>
      </c>
      <c r="Z122" s="88">
        <v>-32.848376226210881</v>
      </c>
      <c r="AA122" s="88">
        <v>432.60306242638399</v>
      </c>
      <c r="AB122" s="88">
        <v>399.75468620017313</v>
      </c>
      <c r="AC122" s="88">
        <v>194.75501448889324</v>
      </c>
      <c r="AD122" s="88">
        <v>594.50970068906634</v>
      </c>
      <c r="AE122" s="227">
        <v>-257.26077738515903</v>
      </c>
      <c r="AF122" s="246">
        <v>337.2489233039073</v>
      </c>
    </row>
    <row r="123" spans="1:32" s="1" customFormat="1" ht="16.5">
      <c r="A123" s="215">
        <v>317</v>
      </c>
      <c r="B123" s="216" t="s">
        <v>154</v>
      </c>
      <c r="C123" s="221">
        <v>2474</v>
      </c>
      <c r="D123" s="255">
        <v>739.4405860854381</v>
      </c>
      <c r="E123" s="255">
        <v>279.55787278116782</v>
      </c>
      <c r="F123" s="219">
        <v>1018.9984588666059</v>
      </c>
      <c r="G123" s="219">
        <v>607.27354466981922</v>
      </c>
      <c r="H123" s="219">
        <v>1626.272003536425</v>
      </c>
      <c r="I123" s="219">
        <v>241.40243798937621</v>
      </c>
      <c r="J123" s="219">
        <v>1867.6744415258015</v>
      </c>
      <c r="K123" s="429">
        <v>1.9668552950687146</v>
      </c>
      <c r="L123" s="210">
        <v>1869.6412968208701</v>
      </c>
      <c r="M123" s="219">
        <v>-15.926940177849636</v>
      </c>
      <c r="N123" s="219">
        <v>1853.7143566430204</v>
      </c>
      <c r="O123" s="251">
        <v>17</v>
      </c>
      <c r="P123" s="251">
        <v>17</v>
      </c>
      <c r="Q123" s="88"/>
      <c r="R123" s="241">
        <f t="shared" si="4"/>
        <v>-8.1016646694485633E-2</v>
      </c>
      <c r="S123" s="240">
        <f t="shared" si="5"/>
        <v>-164.82569335464314</v>
      </c>
      <c r="T123" s="254"/>
      <c r="U123" s="215">
        <v>317</v>
      </c>
      <c r="V123" s="216" t="s">
        <v>154</v>
      </c>
      <c r="W123" s="217">
        <v>2533</v>
      </c>
      <c r="X123" s="88">
        <v>725.26314790488311</v>
      </c>
      <c r="Y123" s="88">
        <v>507.29395736173831</v>
      </c>
      <c r="Z123" s="88">
        <v>1232.5571052666214</v>
      </c>
      <c r="AA123" s="88">
        <v>569.65021713383339</v>
      </c>
      <c r="AB123" s="88">
        <v>1802.2073224004548</v>
      </c>
      <c r="AC123" s="88">
        <v>234.78039418642808</v>
      </c>
      <c r="AD123" s="88">
        <v>2036.9877165868832</v>
      </c>
      <c r="AE123" s="227">
        <v>-2.520726411369917</v>
      </c>
      <c r="AF123" s="246">
        <v>2034.4669901755133</v>
      </c>
    </row>
    <row r="124" spans="1:32" s="1" customFormat="1" ht="16.5">
      <c r="A124" s="215">
        <v>320</v>
      </c>
      <c r="B124" s="216" t="s">
        <v>155</v>
      </c>
      <c r="C124" s="221">
        <v>6996</v>
      </c>
      <c r="D124" s="255">
        <v>230.32941649911822</v>
      </c>
      <c r="E124" s="255">
        <v>108.99562946547506</v>
      </c>
      <c r="F124" s="219">
        <v>339.3250459645933</v>
      </c>
      <c r="G124" s="219">
        <v>381.56656604288014</v>
      </c>
      <c r="H124" s="219">
        <v>720.89161200747344</v>
      </c>
      <c r="I124" s="219">
        <v>190.65538441500556</v>
      </c>
      <c r="J124" s="219">
        <v>911.54699642247897</v>
      </c>
      <c r="K124" s="429">
        <v>17.872784448256148</v>
      </c>
      <c r="L124" s="210">
        <v>929.41978087073517</v>
      </c>
      <c r="M124" s="219">
        <v>-2.3024654945683301</v>
      </c>
      <c r="N124" s="219">
        <v>927.11731537616674</v>
      </c>
      <c r="O124" s="251">
        <v>19</v>
      </c>
      <c r="P124" s="251">
        <v>19</v>
      </c>
      <c r="Q124" s="88"/>
      <c r="R124" s="241">
        <f t="shared" si="4"/>
        <v>-0.13507637551585805</v>
      </c>
      <c r="S124" s="240">
        <f t="shared" si="5"/>
        <v>-145.14883369920449</v>
      </c>
      <c r="T124" s="254"/>
      <c r="U124" s="215">
        <v>320</v>
      </c>
      <c r="V124" s="216" t="s">
        <v>155</v>
      </c>
      <c r="W124" s="217">
        <v>7105</v>
      </c>
      <c r="X124" s="88">
        <v>203.9764580878749</v>
      </c>
      <c r="Y124" s="88">
        <v>366.15629107627251</v>
      </c>
      <c r="Z124" s="88">
        <v>570.13274916414741</v>
      </c>
      <c r="AA124" s="88">
        <v>367.65193525686135</v>
      </c>
      <c r="AB124" s="88">
        <v>937.78468442100882</v>
      </c>
      <c r="AC124" s="88">
        <v>187.64811030375134</v>
      </c>
      <c r="AD124" s="88">
        <v>1125.4327947247602</v>
      </c>
      <c r="AE124" s="227">
        <v>-50.864180154820552</v>
      </c>
      <c r="AF124" s="246">
        <v>1074.5686145699397</v>
      </c>
    </row>
    <row r="125" spans="1:32" s="1" customFormat="1" ht="16.5">
      <c r="A125" s="215">
        <v>322</v>
      </c>
      <c r="B125" s="216" t="s">
        <v>156</v>
      </c>
      <c r="C125" s="221">
        <v>6549</v>
      </c>
      <c r="D125" s="255">
        <v>713.15039199409614</v>
      </c>
      <c r="E125" s="255">
        <v>274.46974763930064</v>
      </c>
      <c r="F125" s="219">
        <v>987.62013963339666</v>
      </c>
      <c r="G125" s="219">
        <v>315.50765395253183</v>
      </c>
      <c r="H125" s="219">
        <v>1303.1277935859284</v>
      </c>
      <c r="I125" s="219">
        <v>193.1208034252586</v>
      </c>
      <c r="J125" s="219">
        <v>1496.248597011187</v>
      </c>
      <c r="K125" s="429">
        <v>-70.893876927775239</v>
      </c>
      <c r="L125" s="210">
        <v>1425.3547200834118</v>
      </c>
      <c r="M125" s="219">
        <v>17.852698641013902</v>
      </c>
      <c r="N125" s="219">
        <v>1443.2074187244259</v>
      </c>
      <c r="O125" s="251">
        <v>2</v>
      </c>
      <c r="P125" s="251">
        <v>2</v>
      </c>
      <c r="Q125" s="88"/>
      <c r="R125" s="241">
        <f t="shared" si="4"/>
        <v>-4.7018690632093421E-2</v>
      </c>
      <c r="S125" s="240">
        <f t="shared" si="5"/>
        <v>-70.324897210258996</v>
      </c>
      <c r="T125" s="254"/>
      <c r="U125" s="215">
        <v>322</v>
      </c>
      <c r="V125" s="216" t="s">
        <v>156</v>
      </c>
      <c r="W125" s="217">
        <v>6614</v>
      </c>
      <c r="X125" s="88">
        <v>716.0825526398836</v>
      </c>
      <c r="Y125" s="88">
        <v>375.04286460470325</v>
      </c>
      <c r="Z125" s="88">
        <v>1091.1254172445867</v>
      </c>
      <c r="AA125" s="88">
        <v>302.14544904747504</v>
      </c>
      <c r="AB125" s="88">
        <v>1393.2708662920618</v>
      </c>
      <c r="AC125" s="88">
        <v>192.98510419181133</v>
      </c>
      <c r="AD125" s="88">
        <v>1586.2559704838734</v>
      </c>
      <c r="AE125" s="227">
        <v>-90.576353190202596</v>
      </c>
      <c r="AF125" s="246">
        <v>1495.6796172936708</v>
      </c>
    </row>
    <row r="126" spans="1:32" s="1" customFormat="1" ht="16.5">
      <c r="A126" s="215">
        <v>398</v>
      </c>
      <c r="B126" s="216" t="s">
        <v>157</v>
      </c>
      <c r="C126" s="221">
        <v>120175</v>
      </c>
      <c r="D126" s="255">
        <v>170.95083803675391</v>
      </c>
      <c r="E126" s="255">
        <v>141.99763092278863</v>
      </c>
      <c r="F126" s="219">
        <v>312.94846895954254</v>
      </c>
      <c r="G126" s="219">
        <v>192.90512538740219</v>
      </c>
      <c r="H126" s="219">
        <v>505.85359434694476</v>
      </c>
      <c r="I126" s="219">
        <v>151.64764195391825</v>
      </c>
      <c r="J126" s="219">
        <v>657.50123630086296</v>
      </c>
      <c r="K126" s="429">
        <v>-15.385030164343666</v>
      </c>
      <c r="L126" s="210">
        <v>642.11620613651928</v>
      </c>
      <c r="M126" s="219">
        <v>-72.40513669714997</v>
      </c>
      <c r="N126" s="219">
        <v>569.71106943936934</v>
      </c>
      <c r="O126" s="251">
        <v>7</v>
      </c>
      <c r="P126" s="251">
        <v>7</v>
      </c>
      <c r="Q126" s="88"/>
      <c r="R126" s="241">
        <f t="shared" si="4"/>
        <v>-0.15150391892890624</v>
      </c>
      <c r="S126" s="240">
        <f t="shared" si="5"/>
        <v>-114.65358981344889</v>
      </c>
      <c r="T126" s="254"/>
      <c r="U126" s="215">
        <v>398</v>
      </c>
      <c r="V126" s="216" t="s">
        <v>157</v>
      </c>
      <c r="W126" s="217">
        <v>120027</v>
      </c>
      <c r="X126" s="88">
        <v>167.40690475842146</v>
      </c>
      <c r="Y126" s="88">
        <v>263.44741727234782</v>
      </c>
      <c r="Z126" s="88">
        <v>430.85432203076925</v>
      </c>
      <c r="AA126" s="88">
        <v>205.05650395327717</v>
      </c>
      <c r="AB126" s="88">
        <v>635.91082598404648</v>
      </c>
      <c r="AC126" s="88">
        <v>151.36855530921949</v>
      </c>
      <c r="AD126" s="88">
        <v>787.27938129326594</v>
      </c>
      <c r="AE126" s="227">
        <v>-30.509585343297758</v>
      </c>
      <c r="AF126" s="246">
        <v>756.76979594996817</v>
      </c>
    </row>
    <row r="127" spans="1:32" s="1" customFormat="1" ht="16.5">
      <c r="A127" s="215">
        <v>399</v>
      </c>
      <c r="B127" s="216" t="s">
        <v>158</v>
      </c>
      <c r="C127" s="221">
        <v>7817</v>
      </c>
      <c r="D127" s="255">
        <v>536.37682911832576</v>
      </c>
      <c r="E127" s="255">
        <v>-465.57439330712259</v>
      </c>
      <c r="F127" s="219">
        <v>70.802435811203182</v>
      </c>
      <c r="G127" s="219">
        <v>372.48050124294343</v>
      </c>
      <c r="H127" s="219">
        <v>443.2829370541466</v>
      </c>
      <c r="I127" s="219">
        <v>163.46265293260512</v>
      </c>
      <c r="J127" s="219">
        <v>606.74558998675172</v>
      </c>
      <c r="K127" s="429">
        <v>-58.743635665856466</v>
      </c>
      <c r="L127" s="210">
        <v>548.00195432089527</v>
      </c>
      <c r="M127" s="219">
        <v>8.3937945375463787</v>
      </c>
      <c r="N127" s="219">
        <v>556.39574885844161</v>
      </c>
      <c r="O127" s="251">
        <v>15</v>
      </c>
      <c r="P127" s="251">
        <v>15</v>
      </c>
      <c r="Q127" s="88"/>
      <c r="R127" s="241">
        <f t="shared" si="4"/>
        <v>-0.24277515034117364</v>
      </c>
      <c r="S127" s="240">
        <f t="shared" si="5"/>
        <v>-175.69584108003733</v>
      </c>
      <c r="T127" s="254"/>
      <c r="U127" s="215">
        <v>399</v>
      </c>
      <c r="V127" s="216" t="s">
        <v>158</v>
      </c>
      <c r="W127" s="217">
        <v>7916</v>
      </c>
      <c r="X127" s="88">
        <v>535.63122693260334</v>
      </c>
      <c r="Y127" s="88">
        <v>-342.01160679923811</v>
      </c>
      <c r="Z127" s="88">
        <v>193.61962013336529</v>
      </c>
      <c r="AA127" s="88">
        <v>406.98168266801417</v>
      </c>
      <c r="AB127" s="88">
        <v>600.60130280137935</v>
      </c>
      <c r="AC127" s="88">
        <v>164.79457243785541</v>
      </c>
      <c r="AD127" s="88">
        <v>765.39587523923478</v>
      </c>
      <c r="AE127" s="227">
        <v>-41.698079838302171</v>
      </c>
      <c r="AF127" s="246">
        <v>723.69779540093259</v>
      </c>
    </row>
    <row r="128" spans="1:32" s="1" customFormat="1" ht="16.5">
      <c r="A128" s="215">
        <v>400</v>
      </c>
      <c r="B128" s="216" t="s">
        <v>159</v>
      </c>
      <c r="C128" s="221">
        <v>8366</v>
      </c>
      <c r="D128" s="255">
        <v>457.73976811224611</v>
      </c>
      <c r="E128" s="255">
        <v>258.14862473897944</v>
      </c>
      <c r="F128" s="219">
        <v>715.88839285122549</v>
      </c>
      <c r="G128" s="219">
        <v>337.54215038139108</v>
      </c>
      <c r="H128" s="219">
        <v>1053.4305432326166</v>
      </c>
      <c r="I128" s="219">
        <v>203.7489708922329</v>
      </c>
      <c r="J128" s="219">
        <v>1257.1795141248494</v>
      </c>
      <c r="K128" s="429">
        <v>227.27289027014103</v>
      </c>
      <c r="L128" s="210">
        <v>1484.4524043949905</v>
      </c>
      <c r="M128" s="219">
        <v>31.339854829070052</v>
      </c>
      <c r="N128" s="219">
        <v>1515.7922592240607</v>
      </c>
      <c r="O128" s="251">
        <v>2</v>
      </c>
      <c r="P128" s="251">
        <v>2</v>
      </c>
      <c r="Q128" s="88"/>
      <c r="R128" s="241">
        <f t="shared" si="4"/>
        <v>-2.2916565792216719E-2</v>
      </c>
      <c r="S128" s="240">
        <f t="shared" si="5"/>
        <v>-34.816424063431441</v>
      </c>
      <c r="T128" s="254"/>
      <c r="U128" s="215">
        <v>400</v>
      </c>
      <c r="V128" s="216" t="s">
        <v>159</v>
      </c>
      <c r="W128" s="217">
        <v>8456</v>
      </c>
      <c r="X128" s="88">
        <v>402.85536180696954</v>
      </c>
      <c r="Y128" s="88">
        <v>440.01085102400947</v>
      </c>
      <c r="Z128" s="88">
        <v>842.86621283097907</v>
      </c>
      <c r="AA128" s="88">
        <v>358.13895458845792</v>
      </c>
      <c r="AB128" s="88">
        <v>1201.0051674194369</v>
      </c>
      <c r="AC128" s="88">
        <v>203.34052953472766</v>
      </c>
      <c r="AD128" s="88">
        <v>1404.3456969541646</v>
      </c>
      <c r="AE128" s="227">
        <v>114.92313150425733</v>
      </c>
      <c r="AF128" s="246">
        <v>1519.2688284584219</v>
      </c>
    </row>
    <row r="129" spans="1:32" s="1" customFormat="1" ht="16.5">
      <c r="A129" s="215">
        <v>402</v>
      </c>
      <c r="B129" s="216" t="s">
        <v>160</v>
      </c>
      <c r="C129" s="221">
        <v>9099</v>
      </c>
      <c r="D129" s="255">
        <v>246.3920889218949</v>
      </c>
      <c r="E129" s="255">
        <v>-435.09156752067946</v>
      </c>
      <c r="F129" s="219">
        <v>-188.69947859878457</v>
      </c>
      <c r="G129" s="219">
        <v>551.87013371636181</v>
      </c>
      <c r="H129" s="219">
        <v>363.17065511757721</v>
      </c>
      <c r="I129" s="219">
        <v>208.26133196945125</v>
      </c>
      <c r="J129" s="219">
        <v>571.43198708702846</v>
      </c>
      <c r="K129" s="429">
        <v>-23.518078909770303</v>
      </c>
      <c r="L129" s="210">
        <v>547.91390817725824</v>
      </c>
      <c r="M129" s="219">
        <v>33.34834021321025</v>
      </c>
      <c r="N129" s="219">
        <v>581.26224839046847</v>
      </c>
      <c r="O129" s="251">
        <v>11</v>
      </c>
      <c r="P129" s="251">
        <v>11</v>
      </c>
      <c r="Q129" s="88"/>
      <c r="R129" s="241">
        <f t="shared" si="4"/>
        <v>-0.30708279897461843</v>
      </c>
      <c r="S129" s="240">
        <f t="shared" si="5"/>
        <v>-242.82112822601346</v>
      </c>
      <c r="T129" s="254"/>
      <c r="U129" s="215">
        <v>402</v>
      </c>
      <c r="V129" s="216" t="s">
        <v>160</v>
      </c>
      <c r="W129" s="217">
        <v>9247</v>
      </c>
      <c r="X129" s="88">
        <v>259.54506865990606</v>
      </c>
      <c r="Y129" s="88">
        <v>-188.03164403386569</v>
      </c>
      <c r="Z129" s="88">
        <v>71.51342462604039</v>
      </c>
      <c r="AA129" s="88">
        <v>542.29274359251644</v>
      </c>
      <c r="AB129" s="88">
        <v>613.80616821855688</v>
      </c>
      <c r="AC129" s="88">
        <v>207.3000155838713</v>
      </c>
      <c r="AD129" s="88">
        <v>821.10618380242818</v>
      </c>
      <c r="AE129" s="227">
        <v>-30.371147399156484</v>
      </c>
      <c r="AF129" s="246">
        <v>790.73503640327169</v>
      </c>
    </row>
    <row r="130" spans="1:32" s="1" customFormat="1" ht="16.5">
      <c r="A130" s="215">
        <v>403</v>
      </c>
      <c r="B130" s="216" t="s">
        <v>161</v>
      </c>
      <c r="C130" s="221">
        <v>2820</v>
      </c>
      <c r="D130" s="255">
        <v>291.44687411192524</v>
      </c>
      <c r="E130" s="255">
        <v>40.266816786960064</v>
      </c>
      <c r="F130" s="219">
        <v>331.71369089888526</v>
      </c>
      <c r="G130" s="219">
        <v>541.93296216775832</v>
      </c>
      <c r="H130" s="219">
        <v>873.64665306664358</v>
      </c>
      <c r="I130" s="219">
        <v>236.94148647332898</v>
      </c>
      <c r="J130" s="219">
        <v>1110.5881395399726</v>
      </c>
      <c r="K130" s="429">
        <v>38.702482269503548</v>
      </c>
      <c r="L130" s="210">
        <v>1149.2906218094761</v>
      </c>
      <c r="M130" s="219">
        <v>-14.531695035460992</v>
      </c>
      <c r="N130" s="219">
        <v>1134.7589267740152</v>
      </c>
      <c r="O130" s="251">
        <v>14</v>
      </c>
      <c r="P130" s="251">
        <v>14</v>
      </c>
      <c r="Q130" s="88"/>
      <c r="R130" s="241">
        <f t="shared" si="4"/>
        <v>-9.9399320138040953E-2</v>
      </c>
      <c r="S130" s="240">
        <f t="shared" si="5"/>
        <v>-126.84723541003586</v>
      </c>
      <c r="T130" s="254"/>
      <c r="U130" s="215">
        <v>403</v>
      </c>
      <c r="V130" s="216" t="s">
        <v>161</v>
      </c>
      <c r="W130" s="217">
        <v>2866</v>
      </c>
      <c r="X130" s="88">
        <v>268.46959431255738</v>
      </c>
      <c r="Y130" s="88">
        <v>244.15855239915339</v>
      </c>
      <c r="Z130" s="88">
        <v>512.62814671171077</v>
      </c>
      <c r="AA130" s="88">
        <v>532.70237264480113</v>
      </c>
      <c r="AB130" s="88">
        <v>1045.3305193565118</v>
      </c>
      <c r="AC130" s="88">
        <v>232.42003849105316</v>
      </c>
      <c r="AD130" s="88">
        <v>1277.750557847565</v>
      </c>
      <c r="AE130" s="227">
        <v>-1.6127006280530356</v>
      </c>
      <c r="AF130" s="246">
        <v>1276.1378572195119</v>
      </c>
    </row>
    <row r="131" spans="1:32" s="1" customFormat="1" ht="16.5">
      <c r="A131" s="215">
        <v>405</v>
      </c>
      <c r="B131" s="216" t="s">
        <v>162</v>
      </c>
      <c r="C131" s="221">
        <v>72650</v>
      </c>
      <c r="D131" s="255">
        <v>123.11527613182551</v>
      </c>
      <c r="E131" s="255">
        <v>-75.978510057899257</v>
      </c>
      <c r="F131" s="219">
        <v>47.13676607392626</v>
      </c>
      <c r="G131" s="219">
        <v>180.93322663037111</v>
      </c>
      <c r="H131" s="219">
        <v>228.06999270429736</v>
      </c>
      <c r="I131" s="219">
        <v>158.77528531028076</v>
      </c>
      <c r="J131" s="219">
        <v>386.84527801457813</v>
      </c>
      <c r="K131" s="429">
        <v>-70.967859600825875</v>
      </c>
      <c r="L131" s="210">
        <v>315.87741841375225</v>
      </c>
      <c r="M131" s="219">
        <v>-29.039343727598069</v>
      </c>
      <c r="N131" s="219">
        <v>286.83807468615419</v>
      </c>
      <c r="O131" s="251">
        <v>9</v>
      </c>
      <c r="P131" s="251">
        <v>9</v>
      </c>
      <c r="Q131" s="88"/>
      <c r="R131" s="241">
        <f t="shared" si="4"/>
        <v>-0.15268790023768708</v>
      </c>
      <c r="S131" s="240">
        <f t="shared" si="5"/>
        <v>-56.921953272739472</v>
      </c>
      <c r="T131" s="254"/>
      <c r="U131" s="215">
        <v>405</v>
      </c>
      <c r="V131" s="216" t="s">
        <v>162</v>
      </c>
      <c r="W131" s="217">
        <v>72634</v>
      </c>
      <c r="X131" s="88">
        <v>115.87565493908231</v>
      </c>
      <c r="Y131" s="88">
        <v>48.096940146854159</v>
      </c>
      <c r="Z131" s="88">
        <v>163.97259508593646</v>
      </c>
      <c r="AA131" s="88">
        <v>126.70480766583142</v>
      </c>
      <c r="AB131" s="88">
        <v>290.67740275176789</v>
      </c>
      <c r="AC131" s="88">
        <v>158.92825800045057</v>
      </c>
      <c r="AD131" s="88">
        <v>449.60566075221851</v>
      </c>
      <c r="AE131" s="227">
        <v>-76.806289065726801</v>
      </c>
      <c r="AF131" s="246">
        <v>372.79937168649172</v>
      </c>
    </row>
    <row r="132" spans="1:32" s="1" customFormat="1" ht="16.5">
      <c r="A132" s="215">
        <v>407</v>
      </c>
      <c r="B132" s="216" t="s">
        <v>163</v>
      </c>
      <c r="C132" s="221">
        <v>2518</v>
      </c>
      <c r="D132" s="255">
        <v>453.41345658043832</v>
      </c>
      <c r="E132" s="255">
        <v>53.119215806905707</v>
      </c>
      <c r="F132" s="219">
        <v>506.53267238734406</v>
      </c>
      <c r="G132" s="219">
        <v>479.35010916459788</v>
      </c>
      <c r="H132" s="219">
        <v>985.88278155194189</v>
      </c>
      <c r="I132" s="219">
        <v>250.75682736947877</v>
      </c>
      <c r="J132" s="219">
        <v>1236.6396089214206</v>
      </c>
      <c r="K132" s="429">
        <v>-178.65170770452741</v>
      </c>
      <c r="L132" s="210">
        <v>1057.9879012168933</v>
      </c>
      <c r="M132" s="219">
        <v>-364.92604845115176</v>
      </c>
      <c r="N132" s="219">
        <v>693.06185276574149</v>
      </c>
      <c r="O132" s="251">
        <v>1</v>
      </c>
      <c r="P132" s="252">
        <v>34</v>
      </c>
      <c r="Q132" s="88"/>
      <c r="R132" s="241">
        <f t="shared" si="4"/>
        <v>-2.5970002643519998E-3</v>
      </c>
      <c r="S132" s="240">
        <f t="shared" si="5"/>
        <v>-2.7547489428743575</v>
      </c>
      <c r="T132" s="254"/>
      <c r="U132" s="215">
        <v>407</v>
      </c>
      <c r="V132" s="216" t="s">
        <v>163</v>
      </c>
      <c r="W132" s="217">
        <v>2580</v>
      </c>
      <c r="X132" s="88">
        <v>444.04070292986415</v>
      </c>
      <c r="Y132" s="88">
        <v>133.29841574686702</v>
      </c>
      <c r="Z132" s="88">
        <v>577.33911867673123</v>
      </c>
      <c r="AA132" s="88">
        <v>467.86007751937984</v>
      </c>
      <c r="AB132" s="88">
        <v>1045.199196196111</v>
      </c>
      <c r="AC132" s="88">
        <v>250.61670977761008</v>
      </c>
      <c r="AD132" s="88">
        <v>1295.8159059737211</v>
      </c>
      <c r="AE132" s="227">
        <v>-235.07325581395349</v>
      </c>
      <c r="AF132" s="246">
        <v>1060.7426501597677</v>
      </c>
    </row>
    <row r="133" spans="1:32" s="1" customFormat="1" ht="16.5">
      <c r="A133" s="215">
        <v>408</v>
      </c>
      <c r="B133" s="216" t="s">
        <v>164</v>
      </c>
      <c r="C133" s="221">
        <v>14099</v>
      </c>
      <c r="D133" s="255">
        <v>388.43524617100206</v>
      </c>
      <c r="E133" s="255">
        <v>-24.554992683910807</v>
      </c>
      <c r="F133" s="219">
        <v>363.88025348709124</v>
      </c>
      <c r="G133" s="219">
        <v>429.90950849967999</v>
      </c>
      <c r="H133" s="219">
        <v>793.78976198677117</v>
      </c>
      <c r="I133" s="219">
        <v>180.8584401395384</v>
      </c>
      <c r="J133" s="219">
        <v>974.64820212630957</v>
      </c>
      <c r="K133" s="429">
        <v>10.612667565075537</v>
      </c>
      <c r="L133" s="210">
        <v>985.2608696913851</v>
      </c>
      <c r="M133" s="219">
        <v>-1.4476830626285591</v>
      </c>
      <c r="N133" s="219">
        <v>983.81318662875651</v>
      </c>
      <c r="O133" s="251">
        <v>14</v>
      </c>
      <c r="P133" s="251">
        <v>14</v>
      </c>
      <c r="Q133" s="88"/>
      <c r="R133" s="241">
        <f t="shared" si="4"/>
        <v>-0.12175538706036047</v>
      </c>
      <c r="S133" s="240">
        <f t="shared" si="5"/>
        <v>-136.59157913098034</v>
      </c>
      <c r="T133" s="254"/>
      <c r="U133" s="215">
        <v>408</v>
      </c>
      <c r="V133" s="216" t="s">
        <v>164</v>
      </c>
      <c r="W133" s="217">
        <v>14203</v>
      </c>
      <c r="X133" s="88">
        <v>405.83177463974249</v>
      </c>
      <c r="Y133" s="88">
        <v>84.604661360647583</v>
      </c>
      <c r="Z133" s="88">
        <v>490.43643600039007</v>
      </c>
      <c r="AA133" s="88">
        <v>462.58072238259524</v>
      </c>
      <c r="AB133" s="88">
        <v>953.01715838298526</v>
      </c>
      <c r="AC133" s="88">
        <v>180.4941653249677</v>
      </c>
      <c r="AD133" s="88">
        <v>1133.5113237079529</v>
      </c>
      <c r="AE133" s="227">
        <v>-11.658874885587553</v>
      </c>
      <c r="AF133" s="246">
        <v>1121.8524488223654</v>
      </c>
    </row>
    <row r="134" spans="1:32" s="1" customFormat="1" ht="16.5">
      <c r="A134" s="215">
        <v>410</v>
      </c>
      <c r="B134" s="216" t="s">
        <v>165</v>
      </c>
      <c r="C134" s="221">
        <v>18775</v>
      </c>
      <c r="D134" s="255">
        <v>757.94438898507099</v>
      </c>
      <c r="E134" s="255">
        <v>-404.43274629941129</v>
      </c>
      <c r="F134" s="219">
        <v>353.51164268565964</v>
      </c>
      <c r="G134" s="219">
        <v>404.35920926265629</v>
      </c>
      <c r="H134" s="219">
        <v>757.87085194831604</v>
      </c>
      <c r="I134" s="219">
        <v>139.15999002957261</v>
      </c>
      <c r="J134" s="219">
        <v>897.0308419778886</v>
      </c>
      <c r="K134" s="429">
        <v>-66.872117177097209</v>
      </c>
      <c r="L134" s="210">
        <v>830.15872480079133</v>
      </c>
      <c r="M134" s="219">
        <v>13.383295498801589</v>
      </c>
      <c r="N134" s="219">
        <v>843.54202029959288</v>
      </c>
      <c r="O134" s="251">
        <v>13</v>
      </c>
      <c r="P134" s="251">
        <v>13</v>
      </c>
      <c r="Q134" s="88"/>
      <c r="R134" s="241">
        <f t="shared" si="4"/>
        <v>-0.23320709352119393</v>
      </c>
      <c r="S134" s="240">
        <f t="shared" si="5"/>
        <v>-252.4787354398984</v>
      </c>
      <c r="T134" s="254"/>
      <c r="U134" s="215">
        <v>410</v>
      </c>
      <c r="V134" s="216" t="s">
        <v>165</v>
      </c>
      <c r="W134" s="217">
        <v>18788</v>
      </c>
      <c r="X134" s="88">
        <v>761.6364475165783</v>
      </c>
      <c r="Y134" s="88">
        <v>-179.00503070865909</v>
      </c>
      <c r="Z134" s="88">
        <v>582.63141680791921</v>
      </c>
      <c r="AA134" s="88">
        <v>430.63503299978709</v>
      </c>
      <c r="AB134" s="88">
        <v>1013.2664498077063</v>
      </c>
      <c r="AC134" s="88">
        <v>143.06512369676892</v>
      </c>
      <c r="AD134" s="88">
        <v>1156.331573504475</v>
      </c>
      <c r="AE134" s="227">
        <v>-73.694113263785397</v>
      </c>
      <c r="AF134" s="246">
        <v>1082.6374602406897</v>
      </c>
    </row>
    <row r="135" spans="1:32" s="1" customFormat="1" ht="16.5">
      <c r="A135" s="215">
        <v>416</v>
      </c>
      <c r="B135" s="216" t="s">
        <v>166</v>
      </c>
      <c r="C135" s="221">
        <v>2886</v>
      </c>
      <c r="D135" s="255">
        <v>411.07646872490017</v>
      </c>
      <c r="E135" s="255">
        <v>-318.25529565518582</v>
      </c>
      <c r="F135" s="219">
        <v>92.82117306971432</v>
      </c>
      <c r="G135" s="219">
        <v>458.76032188442622</v>
      </c>
      <c r="H135" s="219">
        <v>551.58149495414057</v>
      </c>
      <c r="I135" s="219">
        <v>174.62045657194864</v>
      </c>
      <c r="J135" s="219">
        <v>726.20195152608915</v>
      </c>
      <c r="K135" s="429">
        <v>-242.85689535689536</v>
      </c>
      <c r="L135" s="210">
        <v>483.34505616919381</v>
      </c>
      <c r="M135" s="219">
        <v>9.6118808038808066</v>
      </c>
      <c r="N135" s="219">
        <v>492.95693697307462</v>
      </c>
      <c r="O135" s="251">
        <v>9</v>
      </c>
      <c r="P135" s="251">
        <v>9</v>
      </c>
      <c r="Q135" s="88"/>
      <c r="R135" s="241">
        <f t="shared" si="4"/>
        <v>-0.15308800445606432</v>
      </c>
      <c r="S135" s="240">
        <f t="shared" si="5"/>
        <v>-87.36956201113054</v>
      </c>
      <c r="T135" s="254"/>
      <c r="U135" s="215">
        <v>416</v>
      </c>
      <c r="V135" s="216" t="s">
        <v>166</v>
      </c>
      <c r="W135" s="217">
        <v>2917</v>
      </c>
      <c r="X135" s="88">
        <v>348.30389266039418</v>
      </c>
      <c r="Y135" s="88">
        <v>-206.81449540000312</v>
      </c>
      <c r="Z135" s="88">
        <v>141.48939726039103</v>
      </c>
      <c r="AA135" s="88">
        <v>451.16592389441206</v>
      </c>
      <c r="AB135" s="88">
        <v>592.65532115480312</v>
      </c>
      <c r="AC135" s="88">
        <v>178.03907076566523</v>
      </c>
      <c r="AD135" s="88">
        <v>770.69439192046832</v>
      </c>
      <c r="AE135" s="227">
        <v>-199.979773740144</v>
      </c>
      <c r="AF135" s="246">
        <v>570.71461818032435</v>
      </c>
    </row>
    <row r="136" spans="1:32" s="1" customFormat="1" ht="16.5">
      <c r="A136" s="215">
        <v>418</v>
      </c>
      <c r="B136" s="216" t="s">
        <v>167</v>
      </c>
      <c r="C136" s="221">
        <v>24580</v>
      </c>
      <c r="D136" s="255">
        <v>755.023888731797</v>
      </c>
      <c r="E136" s="255">
        <v>-51.85336254175246</v>
      </c>
      <c r="F136" s="219">
        <v>703.17052619004448</v>
      </c>
      <c r="G136" s="219">
        <v>72.256753403954207</v>
      </c>
      <c r="H136" s="219">
        <v>775.42727959399883</v>
      </c>
      <c r="I136" s="219">
        <v>113.85039890898946</v>
      </c>
      <c r="J136" s="219">
        <v>889.27767850298824</v>
      </c>
      <c r="K136" s="429">
        <v>-100.06505288852726</v>
      </c>
      <c r="L136" s="210">
        <v>789.21262561446099</v>
      </c>
      <c r="M136" s="219">
        <v>-22.46767543978844</v>
      </c>
      <c r="N136" s="219">
        <v>766.74495017467245</v>
      </c>
      <c r="O136" s="251">
        <v>6</v>
      </c>
      <c r="P136" s="251">
        <v>6</v>
      </c>
      <c r="Q136" s="88"/>
      <c r="R136" s="241">
        <f t="shared" si="4"/>
        <v>-0.1444926660666753</v>
      </c>
      <c r="S136" s="240">
        <f t="shared" si="5"/>
        <v>-133.29568531484017</v>
      </c>
      <c r="T136" s="254"/>
      <c r="U136" s="215">
        <v>418</v>
      </c>
      <c r="V136" s="216" t="s">
        <v>167</v>
      </c>
      <c r="W136" s="217">
        <v>24164</v>
      </c>
      <c r="X136" s="88">
        <v>784.73452364836021</v>
      </c>
      <c r="Y136" s="88">
        <v>6.2861975707802218</v>
      </c>
      <c r="Z136" s="88">
        <v>791.02072121914046</v>
      </c>
      <c r="AA136" s="88">
        <v>111.06964906472439</v>
      </c>
      <c r="AB136" s="88">
        <v>902.09037028386479</v>
      </c>
      <c r="AC136" s="88">
        <v>117.91049154760502</v>
      </c>
      <c r="AD136" s="88">
        <v>1020.0008618314697</v>
      </c>
      <c r="AE136" s="227">
        <v>-97.492550902168517</v>
      </c>
      <c r="AF136" s="246">
        <v>922.50831092930116</v>
      </c>
    </row>
    <row r="137" spans="1:32" s="1" customFormat="1" ht="16.5">
      <c r="A137" s="215">
        <v>420</v>
      </c>
      <c r="B137" s="216" t="s">
        <v>168</v>
      </c>
      <c r="C137" s="221">
        <v>9177</v>
      </c>
      <c r="D137" s="255">
        <v>95.624580966726356</v>
      </c>
      <c r="E137" s="255">
        <v>66.390641976020106</v>
      </c>
      <c r="F137" s="219">
        <v>162.01522294274648</v>
      </c>
      <c r="G137" s="219">
        <v>284.89217546720715</v>
      </c>
      <c r="H137" s="219">
        <v>446.9073984099536</v>
      </c>
      <c r="I137" s="219">
        <v>181.14918238039917</v>
      </c>
      <c r="J137" s="219">
        <v>628.05658079035277</v>
      </c>
      <c r="K137" s="429">
        <v>-130.43554538520215</v>
      </c>
      <c r="L137" s="210">
        <v>497.62103540515062</v>
      </c>
      <c r="M137" s="219">
        <v>-15.330212901819776</v>
      </c>
      <c r="N137" s="219">
        <v>482.29082250333079</v>
      </c>
      <c r="O137" s="251">
        <v>11</v>
      </c>
      <c r="P137" s="251">
        <v>11</v>
      </c>
      <c r="Q137" s="88"/>
      <c r="R137" s="241">
        <f t="shared" si="4"/>
        <v>-0.15342503676565322</v>
      </c>
      <c r="S137" s="240">
        <f t="shared" si="5"/>
        <v>-90.184010829603665</v>
      </c>
      <c r="T137" s="254"/>
      <c r="U137" s="215">
        <v>420</v>
      </c>
      <c r="V137" s="216" t="s">
        <v>168</v>
      </c>
      <c r="W137" s="217">
        <v>9280</v>
      </c>
      <c r="X137" s="88">
        <v>86.842609119890881</v>
      </c>
      <c r="Y137" s="88">
        <v>203.99805074553296</v>
      </c>
      <c r="Z137" s="88">
        <v>290.84065986542385</v>
      </c>
      <c r="AA137" s="88">
        <v>248.5478448275862</v>
      </c>
      <c r="AB137" s="88">
        <v>539.38850469301008</v>
      </c>
      <c r="AC137" s="88">
        <v>183.38507602450284</v>
      </c>
      <c r="AD137" s="88">
        <v>722.77358071751291</v>
      </c>
      <c r="AE137" s="227">
        <v>-134.96853448275863</v>
      </c>
      <c r="AF137" s="246">
        <v>587.80504623475429</v>
      </c>
    </row>
    <row r="138" spans="1:32" s="1" customFormat="1" ht="16.5">
      <c r="A138" s="215">
        <v>421</v>
      </c>
      <c r="B138" s="216" t="s">
        <v>169</v>
      </c>
      <c r="C138" s="221">
        <v>695</v>
      </c>
      <c r="D138" s="255">
        <v>1026.7357341342999</v>
      </c>
      <c r="E138" s="255">
        <v>609.58185805314929</v>
      </c>
      <c r="F138" s="219">
        <v>1636.3175921874492</v>
      </c>
      <c r="G138" s="219">
        <v>282.80211205765079</v>
      </c>
      <c r="H138" s="219">
        <v>1919.1197042450999</v>
      </c>
      <c r="I138" s="219">
        <v>246.28461109057412</v>
      </c>
      <c r="J138" s="219">
        <v>2165.4043153356743</v>
      </c>
      <c r="K138" s="429">
        <v>-201.35395683453237</v>
      </c>
      <c r="L138" s="210">
        <v>1964.0503585011418</v>
      </c>
      <c r="M138" s="219">
        <v>0</v>
      </c>
      <c r="N138" s="219">
        <v>1964.0503585011418</v>
      </c>
      <c r="O138" s="251">
        <v>16</v>
      </c>
      <c r="P138" s="251">
        <v>16</v>
      </c>
      <c r="Q138" s="88"/>
      <c r="R138" s="241">
        <f t="shared" si="4"/>
        <v>0.91205459438518643</v>
      </c>
      <c r="S138" s="240">
        <f t="shared" si="5"/>
        <v>936.85669767752165</v>
      </c>
      <c r="T138" s="254"/>
      <c r="U138" s="215">
        <v>421</v>
      </c>
      <c r="V138" s="216" t="s">
        <v>169</v>
      </c>
      <c r="W138" s="217">
        <v>719</v>
      </c>
      <c r="X138" s="88">
        <v>926.24807167703113</v>
      </c>
      <c r="Y138" s="88">
        <v>11.175484613326708</v>
      </c>
      <c r="Z138" s="88">
        <v>937.42355629035774</v>
      </c>
      <c r="AA138" s="88">
        <v>121.97496522948539</v>
      </c>
      <c r="AB138" s="88">
        <v>1059.3985215198431</v>
      </c>
      <c r="AC138" s="88">
        <v>239.25132845537652</v>
      </c>
      <c r="AD138" s="88">
        <v>1298.6498499752197</v>
      </c>
      <c r="AE138" s="227">
        <v>-271.45618915159946</v>
      </c>
      <c r="AF138" s="246">
        <v>1027.1936608236201</v>
      </c>
    </row>
    <row r="139" spans="1:32" s="1" customFormat="1" ht="16.5">
      <c r="A139" s="215">
        <v>422</v>
      </c>
      <c r="B139" s="216" t="s">
        <v>170</v>
      </c>
      <c r="C139" s="221">
        <v>10372</v>
      </c>
      <c r="D139" s="255">
        <v>154.36511818932121</v>
      </c>
      <c r="E139" s="255">
        <v>-84.705230096076136</v>
      </c>
      <c r="F139" s="219">
        <v>69.659888093245058</v>
      </c>
      <c r="G139" s="219">
        <v>332.75169488524926</v>
      </c>
      <c r="H139" s="219">
        <v>402.41158297849432</v>
      </c>
      <c r="I139" s="219">
        <v>200.89420503032508</v>
      </c>
      <c r="J139" s="219">
        <v>603.30578800881938</v>
      </c>
      <c r="K139" s="429">
        <v>-32.86540686463556</v>
      </c>
      <c r="L139" s="210">
        <v>570.4403811441839</v>
      </c>
      <c r="M139" s="219">
        <v>13.99704341496337</v>
      </c>
      <c r="N139" s="219">
        <v>584.43742455914719</v>
      </c>
      <c r="O139" s="251">
        <v>12</v>
      </c>
      <c r="P139" s="251">
        <v>12</v>
      </c>
      <c r="Q139" s="88"/>
      <c r="R139" s="241">
        <f t="shared" ref="R139:R202" si="6">S139/AF139</f>
        <v>-0.32065850567339765</v>
      </c>
      <c r="S139" s="240">
        <f t="shared" ref="S139:S202" si="7">L139-AF139</f>
        <v>-269.25568616233807</v>
      </c>
      <c r="T139" s="254"/>
      <c r="U139" s="215">
        <v>422</v>
      </c>
      <c r="V139" s="216" t="s">
        <v>170</v>
      </c>
      <c r="W139" s="217">
        <v>10543</v>
      </c>
      <c r="X139" s="88">
        <v>126.08729221527445</v>
      </c>
      <c r="Y139" s="88">
        <v>305.31496998641586</v>
      </c>
      <c r="Z139" s="88">
        <v>431.40226220169029</v>
      </c>
      <c r="AA139" s="88">
        <v>252.57839324670397</v>
      </c>
      <c r="AB139" s="88">
        <v>683.98065544839426</v>
      </c>
      <c r="AC139" s="88">
        <v>197.29333085651518</v>
      </c>
      <c r="AD139" s="88">
        <v>881.2739863049095</v>
      </c>
      <c r="AE139" s="227">
        <v>-41.577918998387553</v>
      </c>
      <c r="AF139" s="246">
        <v>839.69606730652197</v>
      </c>
    </row>
    <row r="140" spans="1:32" s="1" customFormat="1" ht="16.5">
      <c r="A140" s="215">
        <v>423</v>
      </c>
      <c r="B140" s="216" t="s">
        <v>171</v>
      </c>
      <c r="C140" s="221">
        <v>20497</v>
      </c>
      <c r="D140" s="255">
        <v>561.05297809689728</v>
      </c>
      <c r="E140" s="255">
        <v>107.78546570596501</v>
      </c>
      <c r="F140" s="219">
        <v>668.83844380286223</v>
      </c>
      <c r="G140" s="219">
        <v>102.655689372761</v>
      </c>
      <c r="H140" s="219">
        <v>771.49413317562323</v>
      </c>
      <c r="I140" s="219">
        <v>121.87417115978353</v>
      </c>
      <c r="J140" s="219">
        <v>893.36830433540672</v>
      </c>
      <c r="K140" s="429">
        <v>-104.28379762892131</v>
      </c>
      <c r="L140" s="210">
        <v>789.0845067064854</v>
      </c>
      <c r="M140" s="219">
        <v>-37.659641288969112</v>
      </c>
      <c r="N140" s="219">
        <v>751.42486541751634</v>
      </c>
      <c r="O140" s="251">
        <v>2</v>
      </c>
      <c r="P140" s="251">
        <v>2</v>
      </c>
      <c r="Q140" s="88"/>
      <c r="R140" s="241">
        <f t="shared" si="6"/>
        <v>-2.4953247361017894E-2</v>
      </c>
      <c r="S140" s="240">
        <f t="shared" si="7"/>
        <v>-20.194130005870761</v>
      </c>
      <c r="T140" s="254"/>
      <c r="U140" s="215">
        <v>423</v>
      </c>
      <c r="V140" s="216" t="s">
        <v>171</v>
      </c>
      <c r="W140" s="217">
        <v>20291</v>
      </c>
      <c r="X140" s="88">
        <v>545.57950118314625</v>
      </c>
      <c r="Y140" s="88">
        <v>83.975844599680698</v>
      </c>
      <c r="Z140" s="88">
        <v>629.55534578282686</v>
      </c>
      <c r="AA140" s="88">
        <v>146.90601744615839</v>
      </c>
      <c r="AB140" s="88">
        <v>776.46136322898531</v>
      </c>
      <c r="AC140" s="88">
        <v>125.99153793559104</v>
      </c>
      <c r="AD140" s="88">
        <v>902.45290116457636</v>
      </c>
      <c r="AE140" s="227">
        <v>-93.1742644522202</v>
      </c>
      <c r="AF140" s="246">
        <v>809.27863671235616</v>
      </c>
    </row>
    <row r="141" spans="1:32" s="1" customFormat="1" ht="16.5">
      <c r="A141" s="215">
        <v>425</v>
      </c>
      <c r="B141" s="216" t="s">
        <v>172</v>
      </c>
      <c r="C141" s="221">
        <v>10258</v>
      </c>
      <c r="D141" s="255">
        <v>1602.7894213094173</v>
      </c>
      <c r="E141" s="255">
        <v>-261.13598006870251</v>
      </c>
      <c r="F141" s="219">
        <v>1341.6534412407148</v>
      </c>
      <c r="G141" s="219">
        <v>501.28264248655751</v>
      </c>
      <c r="H141" s="219">
        <v>1842.936083727272</v>
      </c>
      <c r="I141" s="219">
        <v>112.36634063125614</v>
      </c>
      <c r="J141" s="219">
        <v>1955.3024243585282</v>
      </c>
      <c r="K141" s="429">
        <v>103.47874829401442</v>
      </c>
      <c r="L141" s="210">
        <v>2058.7811726525429</v>
      </c>
      <c r="M141" s="219">
        <v>-1.2502407691557875</v>
      </c>
      <c r="N141" s="219">
        <v>2057.530931883387</v>
      </c>
      <c r="O141" s="251">
        <v>17</v>
      </c>
      <c r="P141" s="251">
        <v>17</v>
      </c>
      <c r="Q141" s="88"/>
      <c r="R141" s="241">
        <f t="shared" si="6"/>
        <v>1.5758768279405137E-2</v>
      </c>
      <c r="S141" s="240">
        <f t="shared" si="7"/>
        <v>31.94051230568266</v>
      </c>
      <c r="T141" s="254"/>
      <c r="U141" s="215">
        <v>425</v>
      </c>
      <c r="V141" s="216" t="s">
        <v>172</v>
      </c>
      <c r="W141" s="217">
        <v>10218</v>
      </c>
      <c r="X141" s="88">
        <v>1594.6956560751714</v>
      </c>
      <c r="Y141" s="88">
        <v>-324.66511781957581</v>
      </c>
      <c r="Z141" s="88">
        <v>1270.0305382555957</v>
      </c>
      <c r="AA141" s="88">
        <v>551.65130162458411</v>
      </c>
      <c r="AB141" s="88">
        <v>1821.6818398801797</v>
      </c>
      <c r="AC141" s="88">
        <v>114.94742880490692</v>
      </c>
      <c r="AD141" s="88">
        <v>1936.6292686850868</v>
      </c>
      <c r="AE141" s="227">
        <v>90.211391661773348</v>
      </c>
      <c r="AF141" s="246">
        <v>2026.8406603468602</v>
      </c>
    </row>
    <row r="142" spans="1:32" s="1" customFormat="1" ht="16.5">
      <c r="A142" s="215">
        <v>426</v>
      </c>
      <c r="B142" s="216" t="s">
        <v>173</v>
      </c>
      <c r="C142" s="221">
        <v>11962</v>
      </c>
      <c r="D142" s="255">
        <v>456.74019815422588</v>
      </c>
      <c r="E142" s="255">
        <v>-290.4656970188625</v>
      </c>
      <c r="F142" s="219">
        <v>166.27450113536335</v>
      </c>
      <c r="G142" s="219">
        <v>499.55693155522584</v>
      </c>
      <c r="H142" s="219">
        <v>665.83143269058917</v>
      </c>
      <c r="I142" s="219">
        <v>173.2740318361175</v>
      </c>
      <c r="J142" s="219">
        <v>839.10546452670667</v>
      </c>
      <c r="K142" s="429">
        <v>-177.69511787326533</v>
      </c>
      <c r="L142" s="210">
        <v>661.41034665344137</v>
      </c>
      <c r="M142" s="219">
        <v>-66.696045179735819</v>
      </c>
      <c r="N142" s="219">
        <v>594.71430147370552</v>
      </c>
      <c r="O142" s="251">
        <v>12</v>
      </c>
      <c r="P142" s="251">
        <v>12</v>
      </c>
      <c r="Q142" s="88"/>
      <c r="R142" s="241">
        <f t="shared" si="6"/>
        <v>-0.27954739286957614</v>
      </c>
      <c r="S142" s="240">
        <f t="shared" si="7"/>
        <v>-256.63803030760687</v>
      </c>
      <c r="T142" s="254"/>
      <c r="U142" s="215">
        <v>426</v>
      </c>
      <c r="V142" s="216" t="s">
        <v>173</v>
      </c>
      <c r="W142" s="217">
        <v>11979</v>
      </c>
      <c r="X142" s="88">
        <v>448.01994361211496</v>
      </c>
      <c r="Y142" s="88">
        <v>-53.259995449570219</v>
      </c>
      <c r="Z142" s="88">
        <v>394.75994816254479</v>
      </c>
      <c r="AA142" s="88">
        <v>534.64454461975129</v>
      </c>
      <c r="AB142" s="88">
        <v>929.40449278229596</v>
      </c>
      <c r="AC142" s="88">
        <v>175.503471790406</v>
      </c>
      <c r="AD142" s="88">
        <v>1104.907964572702</v>
      </c>
      <c r="AE142" s="227">
        <v>-186.85958761165372</v>
      </c>
      <c r="AF142" s="246">
        <v>918.04837696104823</v>
      </c>
    </row>
    <row r="143" spans="1:32" s="1" customFormat="1" ht="16.5">
      <c r="A143" s="215">
        <v>430</v>
      </c>
      <c r="B143" s="216" t="s">
        <v>174</v>
      </c>
      <c r="C143" s="221">
        <v>15392</v>
      </c>
      <c r="D143" s="255">
        <v>90.304061552924594</v>
      </c>
      <c r="E143" s="255">
        <v>54.609262321987664</v>
      </c>
      <c r="F143" s="219">
        <v>144.91332387491224</v>
      </c>
      <c r="G143" s="219">
        <v>396.05075286895811</v>
      </c>
      <c r="H143" s="219">
        <v>540.96407674387035</v>
      </c>
      <c r="I143" s="219">
        <v>211.92962883786359</v>
      </c>
      <c r="J143" s="219">
        <v>752.89370558173391</v>
      </c>
      <c r="K143" s="429">
        <v>-122.96257796257797</v>
      </c>
      <c r="L143" s="210">
        <v>629.93112761915597</v>
      </c>
      <c r="M143" s="219">
        <v>3.2706335888773284</v>
      </c>
      <c r="N143" s="219">
        <v>633.2017612080333</v>
      </c>
      <c r="O143" s="251">
        <v>2</v>
      </c>
      <c r="P143" s="251">
        <v>2</v>
      </c>
      <c r="Q143" s="88"/>
      <c r="R143" s="241">
        <f t="shared" si="6"/>
        <v>-4.6472265065452371E-2</v>
      </c>
      <c r="S143" s="240">
        <f t="shared" si="7"/>
        <v>-30.701074822649161</v>
      </c>
      <c r="T143" s="254"/>
      <c r="U143" s="215">
        <v>430</v>
      </c>
      <c r="V143" s="216" t="s">
        <v>174</v>
      </c>
      <c r="W143" s="217">
        <v>15628</v>
      </c>
      <c r="X143" s="88">
        <v>115.60377992074356</v>
      </c>
      <c r="Y143" s="88">
        <v>49.337024707727522</v>
      </c>
      <c r="Z143" s="88">
        <v>164.94080462847108</v>
      </c>
      <c r="AA143" s="88">
        <v>402.29453544919375</v>
      </c>
      <c r="AB143" s="88">
        <v>567.23534007766477</v>
      </c>
      <c r="AC143" s="88">
        <v>209.20221173706074</v>
      </c>
      <c r="AD143" s="88">
        <v>776.43755181472557</v>
      </c>
      <c r="AE143" s="227">
        <v>-115.8053493729204</v>
      </c>
      <c r="AF143" s="246">
        <v>660.63220244180513</v>
      </c>
    </row>
    <row r="144" spans="1:32" s="1" customFormat="1" ht="16.5">
      <c r="A144" s="215">
        <v>433</v>
      </c>
      <c r="B144" s="216" t="s">
        <v>175</v>
      </c>
      <c r="C144" s="221">
        <v>7749</v>
      </c>
      <c r="D144" s="255">
        <v>318.44634459641094</v>
      </c>
      <c r="E144" s="255">
        <v>-46.020948207200988</v>
      </c>
      <c r="F144" s="219">
        <v>272.42539638920999</v>
      </c>
      <c r="G144" s="219">
        <v>295.43335807730426</v>
      </c>
      <c r="H144" s="219">
        <v>567.85875446651426</v>
      </c>
      <c r="I144" s="219">
        <v>181.08028834756135</v>
      </c>
      <c r="J144" s="219">
        <v>748.93904281407561</v>
      </c>
      <c r="K144" s="429">
        <v>-127.40818170086463</v>
      </c>
      <c r="L144" s="210">
        <v>621.5308611132109</v>
      </c>
      <c r="M144" s="219">
        <v>1.0271591818299248</v>
      </c>
      <c r="N144" s="219">
        <v>622.55802029504093</v>
      </c>
      <c r="O144" s="251">
        <v>5</v>
      </c>
      <c r="P144" s="251">
        <v>5</v>
      </c>
      <c r="Q144" s="88"/>
      <c r="R144" s="241">
        <f t="shared" si="6"/>
        <v>-0.2316296836653424</v>
      </c>
      <c r="S144" s="240">
        <f t="shared" si="7"/>
        <v>-187.36407912613595</v>
      </c>
      <c r="T144" s="254"/>
      <c r="U144" s="215">
        <v>433</v>
      </c>
      <c r="V144" s="216" t="s">
        <v>175</v>
      </c>
      <c r="W144" s="217">
        <v>7799</v>
      </c>
      <c r="X144" s="88">
        <v>296.26204901171366</v>
      </c>
      <c r="Y144" s="88">
        <v>139.98663534314372</v>
      </c>
      <c r="Z144" s="88">
        <v>436.2486843548574</v>
      </c>
      <c r="AA144" s="88">
        <v>299.32811898961404</v>
      </c>
      <c r="AB144" s="88">
        <v>735.5768033444715</v>
      </c>
      <c r="AC144" s="88">
        <v>186.06207842584081</v>
      </c>
      <c r="AD144" s="88">
        <v>921.63888177031231</v>
      </c>
      <c r="AE144" s="227">
        <v>-112.74394153096551</v>
      </c>
      <c r="AF144" s="246">
        <v>808.89494023934685</v>
      </c>
    </row>
    <row r="145" spans="1:32" s="1" customFormat="1" ht="16.5">
      <c r="A145" s="215">
        <v>434</v>
      </c>
      <c r="B145" s="216" t="s">
        <v>176</v>
      </c>
      <c r="C145" s="221">
        <v>14568</v>
      </c>
      <c r="D145" s="255">
        <v>234.81049880989639</v>
      </c>
      <c r="E145" s="255">
        <v>178.332449496566</v>
      </c>
      <c r="F145" s="219">
        <v>413.14294830646242</v>
      </c>
      <c r="G145" s="219">
        <v>60.706743112009576</v>
      </c>
      <c r="H145" s="219">
        <v>473.84969141847199</v>
      </c>
      <c r="I145" s="219">
        <v>177.2433269738988</v>
      </c>
      <c r="J145" s="219">
        <v>651.09301839237082</v>
      </c>
      <c r="K145" s="429">
        <v>-47.363948380010982</v>
      </c>
      <c r="L145" s="210">
        <v>603.7290700123599</v>
      </c>
      <c r="M145" s="219">
        <v>65.766209713069756</v>
      </c>
      <c r="N145" s="219">
        <v>669.49527972542967</v>
      </c>
      <c r="O145" s="251">
        <v>1</v>
      </c>
      <c r="P145" s="252">
        <v>34</v>
      </c>
      <c r="Q145" s="88"/>
      <c r="R145" s="241">
        <f t="shared" si="6"/>
        <v>-0.20495636521373603</v>
      </c>
      <c r="S145" s="240">
        <f t="shared" si="7"/>
        <v>-155.63688626583075</v>
      </c>
      <c r="T145" s="254"/>
      <c r="U145" s="215">
        <v>434</v>
      </c>
      <c r="V145" s="216" t="s">
        <v>176</v>
      </c>
      <c r="W145" s="217">
        <v>14643</v>
      </c>
      <c r="X145" s="88">
        <v>267.17912371176715</v>
      </c>
      <c r="Y145" s="88">
        <v>250.81624289506695</v>
      </c>
      <c r="Z145" s="88">
        <v>517.99536660683418</v>
      </c>
      <c r="AA145" s="88">
        <v>129.94256641398621</v>
      </c>
      <c r="AB145" s="88">
        <v>647.93793302082031</v>
      </c>
      <c r="AC145" s="88">
        <v>180.08328515725412</v>
      </c>
      <c r="AD145" s="88">
        <v>828.02121817807449</v>
      </c>
      <c r="AE145" s="227">
        <v>-68.655261899883897</v>
      </c>
      <c r="AF145" s="246">
        <v>759.36595627819065</v>
      </c>
    </row>
    <row r="146" spans="1:32" s="1" customFormat="1" ht="16.5">
      <c r="A146" s="215">
        <v>435</v>
      </c>
      <c r="B146" s="216" t="s">
        <v>177</v>
      </c>
      <c r="C146" s="221">
        <v>692</v>
      </c>
      <c r="D146" s="255">
        <v>81.638040514939092</v>
      </c>
      <c r="E146" s="255">
        <v>1078.8138109484769</v>
      </c>
      <c r="F146" s="219">
        <v>1160.451851463416</v>
      </c>
      <c r="G146" s="219">
        <v>74.396030961193432</v>
      </c>
      <c r="H146" s="219">
        <v>1234.8478824246095</v>
      </c>
      <c r="I146" s="219">
        <v>216.43770659386868</v>
      </c>
      <c r="J146" s="219">
        <v>1451.285589018478</v>
      </c>
      <c r="K146" s="429">
        <v>-285.57947976878614</v>
      </c>
      <c r="L146" s="210">
        <v>1165.706109249692</v>
      </c>
      <c r="M146" s="219">
        <v>-90.991898121387294</v>
      </c>
      <c r="N146" s="219">
        <v>1074.7142111283047</v>
      </c>
      <c r="O146" s="251">
        <v>13</v>
      </c>
      <c r="P146" s="251">
        <v>13</v>
      </c>
      <c r="Q146" s="88"/>
      <c r="R146" s="241">
        <f t="shared" si="6"/>
        <v>0.20972388886350241</v>
      </c>
      <c r="S146" s="240">
        <f t="shared" si="7"/>
        <v>202.09274261208986</v>
      </c>
      <c r="T146" s="254"/>
      <c r="U146" s="215">
        <v>435</v>
      </c>
      <c r="V146" s="216" t="s">
        <v>177</v>
      </c>
      <c r="W146" s="217">
        <v>703</v>
      </c>
      <c r="X146" s="88">
        <v>127.25326439477408</v>
      </c>
      <c r="Y146" s="88">
        <v>888.05207594513513</v>
      </c>
      <c r="Z146" s="88">
        <v>1015.3053403399092</v>
      </c>
      <c r="AA146" s="88">
        <v>2.9402560455192033</v>
      </c>
      <c r="AB146" s="88">
        <v>1018.2455963854285</v>
      </c>
      <c r="AC146" s="88">
        <v>216.11030225786345</v>
      </c>
      <c r="AD146" s="88">
        <v>1234.355898643292</v>
      </c>
      <c r="AE146" s="227">
        <v>-270.7425320056899</v>
      </c>
      <c r="AF146" s="246">
        <v>963.6133666376021</v>
      </c>
    </row>
    <row r="147" spans="1:32" s="1" customFormat="1" ht="16.5">
      <c r="A147" s="215">
        <v>436</v>
      </c>
      <c r="B147" s="216" t="s">
        <v>178</v>
      </c>
      <c r="C147" s="221">
        <v>1988</v>
      </c>
      <c r="D147" s="255">
        <v>1153.0167455517769</v>
      </c>
      <c r="E147" s="255">
        <v>-202.64916716552324</v>
      </c>
      <c r="F147" s="219">
        <v>950.36757838625374</v>
      </c>
      <c r="G147" s="219">
        <v>689.31485523799245</v>
      </c>
      <c r="H147" s="219">
        <v>1639.6824336242462</v>
      </c>
      <c r="I147" s="219">
        <v>162.35035593476601</v>
      </c>
      <c r="J147" s="219">
        <v>1802.0327895590121</v>
      </c>
      <c r="K147" s="429">
        <v>-167.93863179074447</v>
      </c>
      <c r="L147" s="210">
        <v>1634.0941577682677</v>
      </c>
      <c r="M147" s="219">
        <v>-5.6845332494969805</v>
      </c>
      <c r="N147" s="219">
        <v>1628.4096245187709</v>
      </c>
      <c r="O147" s="251">
        <v>17</v>
      </c>
      <c r="P147" s="251">
        <v>17</v>
      </c>
      <c r="Q147" s="88"/>
      <c r="R147" s="241">
        <f t="shared" si="6"/>
        <v>-0.23599200816142868</v>
      </c>
      <c r="S147" s="240">
        <f t="shared" si="7"/>
        <v>-504.75016745384141</v>
      </c>
      <c r="T147" s="254"/>
      <c r="U147" s="215">
        <v>436</v>
      </c>
      <c r="V147" s="216" t="s">
        <v>178</v>
      </c>
      <c r="W147" s="217">
        <v>2018</v>
      </c>
      <c r="X147" s="88">
        <v>1221.1656271877309</v>
      </c>
      <c r="Y147" s="88">
        <v>210.13677631103792</v>
      </c>
      <c r="Z147" s="88">
        <v>1431.3024034987689</v>
      </c>
      <c r="AA147" s="88">
        <v>739.17046580773047</v>
      </c>
      <c r="AB147" s="88">
        <v>2170.472869306499</v>
      </c>
      <c r="AC147" s="88">
        <v>160.32289298201221</v>
      </c>
      <c r="AD147" s="88">
        <v>2330.7957622885115</v>
      </c>
      <c r="AE147" s="227">
        <v>-191.95143706640238</v>
      </c>
      <c r="AF147" s="246">
        <v>2138.8443252221091</v>
      </c>
    </row>
    <row r="148" spans="1:32" s="1" customFormat="1" ht="16.5">
      <c r="A148" s="215">
        <v>440</v>
      </c>
      <c r="B148" s="216" t="s">
        <v>179</v>
      </c>
      <c r="C148" s="221">
        <v>5732</v>
      </c>
      <c r="D148" s="255">
        <v>1838.9792055960459</v>
      </c>
      <c r="E148" s="255">
        <v>-448.39464241715393</v>
      </c>
      <c r="F148" s="219">
        <v>1390.5845631788918</v>
      </c>
      <c r="G148" s="219">
        <v>542.55732231004083</v>
      </c>
      <c r="H148" s="219">
        <v>1933.1418854889325</v>
      </c>
      <c r="I148" s="219">
        <v>132.25945456137322</v>
      </c>
      <c r="J148" s="219">
        <v>2065.4013400503059</v>
      </c>
      <c r="K148" s="429">
        <v>-273.30076762037686</v>
      </c>
      <c r="L148" s="210">
        <v>1792.1005724299289</v>
      </c>
      <c r="M148" s="219">
        <v>-11.8237247034194</v>
      </c>
      <c r="N148" s="219">
        <v>1780.2768477265095</v>
      </c>
      <c r="O148" s="251">
        <v>15</v>
      </c>
      <c r="P148" s="251">
        <v>15</v>
      </c>
      <c r="Q148" s="88"/>
      <c r="R148" s="241">
        <f t="shared" si="6"/>
        <v>1.5791119901364045E-2</v>
      </c>
      <c r="S148" s="240">
        <f t="shared" si="7"/>
        <v>27.859344761048987</v>
      </c>
      <c r="T148" s="254"/>
      <c r="U148" s="215">
        <v>440</v>
      </c>
      <c r="V148" s="216" t="s">
        <v>179</v>
      </c>
      <c r="W148" s="217">
        <v>5622</v>
      </c>
      <c r="X148" s="88">
        <v>1784.0905536709338</v>
      </c>
      <c r="Y148" s="88">
        <v>-481.81533776991148</v>
      </c>
      <c r="Z148" s="88">
        <v>1302.2752159010222</v>
      </c>
      <c r="AA148" s="88">
        <v>574.14852365706156</v>
      </c>
      <c r="AB148" s="88">
        <v>1876.4237395580838</v>
      </c>
      <c r="AC148" s="88">
        <v>134.29898935590461</v>
      </c>
      <c r="AD148" s="88">
        <v>2010.7227289139885</v>
      </c>
      <c r="AE148" s="227">
        <v>-246.48150124510849</v>
      </c>
      <c r="AF148" s="246">
        <v>1764.2412276688799</v>
      </c>
    </row>
    <row r="149" spans="1:32" s="1" customFormat="1" ht="16.5">
      <c r="A149" s="215">
        <v>441</v>
      </c>
      <c r="B149" s="216" t="s">
        <v>180</v>
      </c>
      <c r="C149" s="221">
        <v>4421</v>
      </c>
      <c r="D149" s="255">
        <v>92.212855757560774</v>
      </c>
      <c r="E149" s="255">
        <v>-299.51991251959942</v>
      </c>
      <c r="F149" s="219">
        <v>-207.30705676203866</v>
      </c>
      <c r="G149" s="219">
        <v>256.33085484801069</v>
      </c>
      <c r="H149" s="219">
        <v>49.023798085972025</v>
      </c>
      <c r="I149" s="219">
        <v>198.06953862505466</v>
      </c>
      <c r="J149" s="219">
        <v>247.09333671102667</v>
      </c>
      <c r="K149" s="429">
        <v>-69.221216919249045</v>
      </c>
      <c r="L149" s="210">
        <v>177.87211979177764</v>
      </c>
      <c r="M149" s="219">
        <v>-22.271169667496043</v>
      </c>
      <c r="N149" s="219">
        <v>155.60095012428158</v>
      </c>
      <c r="O149" s="251">
        <v>9</v>
      </c>
      <c r="P149" s="251">
        <v>9</v>
      </c>
      <c r="Q149" s="88"/>
      <c r="R149" s="241">
        <f t="shared" si="6"/>
        <v>7.1299589693411521E-3</v>
      </c>
      <c r="S149" s="240">
        <f t="shared" si="7"/>
        <v>1.2592425680623762</v>
      </c>
      <c r="T149" s="254"/>
      <c r="U149" s="215">
        <v>441</v>
      </c>
      <c r="V149" s="216" t="s">
        <v>180</v>
      </c>
      <c r="W149" s="217">
        <v>4473</v>
      </c>
      <c r="X149" s="88">
        <v>66.624530944374371</v>
      </c>
      <c r="Y149" s="88">
        <v>-195.07239129788201</v>
      </c>
      <c r="Z149" s="88">
        <v>-128.44786035350762</v>
      </c>
      <c r="AA149" s="88">
        <v>184.07243460764587</v>
      </c>
      <c r="AB149" s="88">
        <v>55.624574254138246</v>
      </c>
      <c r="AC149" s="88">
        <v>199.96236959153097</v>
      </c>
      <c r="AD149" s="88">
        <v>255.58694384566923</v>
      </c>
      <c r="AE149" s="227">
        <v>-78.974066621953952</v>
      </c>
      <c r="AF149" s="246">
        <v>176.61287722371526</v>
      </c>
    </row>
    <row r="150" spans="1:32" s="1" customFormat="1" ht="16.5">
      <c r="A150" s="215">
        <v>444</v>
      </c>
      <c r="B150" s="216" t="s">
        <v>181</v>
      </c>
      <c r="C150" s="221">
        <v>45811</v>
      </c>
      <c r="D150" s="255">
        <v>278.75039097144139</v>
      </c>
      <c r="E150" s="255">
        <v>76.20644270603222</v>
      </c>
      <c r="F150" s="219">
        <v>354.95683367747364</v>
      </c>
      <c r="G150" s="219">
        <v>132.65639406959846</v>
      </c>
      <c r="H150" s="219">
        <v>487.61322774707207</v>
      </c>
      <c r="I150" s="219">
        <v>153.31296678642684</v>
      </c>
      <c r="J150" s="219">
        <v>640.92619453349892</v>
      </c>
      <c r="K150" s="429">
        <v>-19.100281591757437</v>
      </c>
      <c r="L150" s="210">
        <v>621.82591294174154</v>
      </c>
      <c r="M150" s="219">
        <v>55.326804241994289</v>
      </c>
      <c r="N150" s="219">
        <v>677.15271718373572</v>
      </c>
      <c r="O150" s="251">
        <v>1</v>
      </c>
      <c r="P150" s="252">
        <v>33</v>
      </c>
      <c r="Q150" s="88"/>
      <c r="R150" s="241">
        <f t="shared" si="6"/>
        <v>-0.12435168716283569</v>
      </c>
      <c r="S150" s="240">
        <f t="shared" si="7"/>
        <v>-88.306115894105005</v>
      </c>
      <c r="T150" s="254"/>
      <c r="U150" s="215">
        <v>444</v>
      </c>
      <c r="V150" s="216" t="s">
        <v>181</v>
      </c>
      <c r="W150" s="217">
        <v>45988</v>
      </c>
      <c r="X150" s="88">
        <v>307.74735822077918</v>
      </c>
      <c r="Y150" s="88">
        <v>123.94881960693399</v>
      </c>
      <c r="Z150" s="88">
        <v>431.6961778277132</v>
      </c>
      <c r="AA150" s="88">
        <v>148.83380447073151</v>
      </c>
      <c r="AB150" s="88">
        <v>580.52998229844468</v>
      </c>
      <c r="AC150" s="88">
        <v>157.08828207710789</v>
      </c>
      <c r="AD150" s="88">
        <v>737.6182643755526</v>
      </c>
      <c r="AE150" s="227">
        <v>-27.486235539706009</v>
      </c>
      <c r="AF150" s="246">
        <v>710.13202883584654</v>
      </c>
    </row>
    <row r="151" spans="1:32" s="1" customFormat="1" ht="16.5">
      <c r="A151" s="215">
        <v>445</v>
      </c>
      <c r="B151" s="216" t="s">
        <v>182</v>
      </c>
      <c r="C151" s="221">
        <v>14991</v>
      </c>
      <c r="D151" s="255">
        <v>782.55383268332264</v>
      </c>
      <c r="E151" s="255">
        <v>-408.96791434986329</v>
      </c>
      <c r="F151" s="219">
        <v>373.5859183334594</v>
      </c>
      <c r="G151" s="219">
        <v>19.679875381324621</v>
      </c>
      <c r="H151" s="219">
        <v>393.26579371478402</v>
      </c>
      <c r="I151" s="219">
        <v>157.33637711984446</v>
      </c>
      <c r="J151" s="219">
        <v>550.60217083462851</v>
      </c>
      <c r="K151" s="429">
        <v>5.5357214328597157</v>
      </c>
      <c r="L151" s="210">
        <v>556.13789226748816</v>
      </c>
      <c r="M151" s="219">
        <v>8.8978641785071027</v>
      </c>
      <c r="N151" s="219">
        <v>565.03575644599539</v>
      </c>
      <c r="O151" s="251">
        <v>2</v>
      </c>
      <c r="P151" s="251">
        <v>2</v>
      </c>
      <c r="Q151" s="88"/>
      <c r="R151" s="241">
        <f t="shared" si="6"/>
        <v>-0.21717601621715674</v>
      </c>
      <c r="S151" s="240">
        <f t="shared" si="7"/>
        <v>-154.28731670485445</v>
      </c>
      <c r="T151" s="254"/>
      <c r="U151" s="215">
        <v>445</v>
      </c>
      <c r="V151" s="216" t="s">
        <v>182</v>
      </c>
      <c r="W151" s="217">
        <v>15086</v>
      </c>
      <c r="X151" s="88">
        <v>759.75614779575653</v>
      </c>
      <c r="Y151" s="88">
        <v>-240.08127028721518</v>
      </c>
      <c r="Z151" s="88">
        <v>519.67487750854139</v>
      </c>
      <c r="AA151" s="88">
        <v>57.745923372663398</v>
      </c>
      <c r="AB151" s="88">
        <v>577.42080088120474</v>
      </c>
      <c r="AC151" s="88">
        <v>158.1880220378435</v>
      </c>
      <c r="AD151" s="88">
        <v>735.60882291904818</v>
      </c>
      <c r="AE151" s="227">
        <v>-25.183613946705556</v>
      </c>
      <c r="AF151" s="246">
        <v>710.4252089723426</v>
      </c>
    </row>
    <row r="152" spans="1:32" s="1" customFormat="1" ht="16.5">
      <c r="A152" s="215">
        <v>475</v>
      </c>
      <c r="B152" s="216" t="s">
        <v>183</v>
      </c>
      <c r="C152" s="221">
        <v>5479</v>
      </c>
      <c r="D152" s="255">
        <v>1007.2236233900143</v>
      </c>
      <c r="E152" s="255">
        <v>-484.91880785869733</v>
      </c>
      <c r="F152" s="219">
        <v>522.30481553131699</v>
      </c>
      <c r="G152" s="219">
        <v>321.32165623981354</v>
      </c>
      <c r="H152" s="219">
        <v>843.62647177113058</v>
      </c>
      <c r="I152" s="219">
        <v>198.85904107058215</v>
      </c>
      <c r="J152" s="219">
        <v>1042.4855128417128</v>
      </c>
      <c r="K152" s="429">
        <v>-20.70706333272495</v>
      </c>
      <c r="L152" s="210">
        <v>1021.7784495089879</v>
      </c>
      <c r="M152" s="219">
        <v>139.86679454279979</v>
      </c>
      <c r="N152" s="219">
        <v>1161.6452440517876</v>
      </c>
      <c r="O152" s="251">
        <v>15</v>
      </c>
      <c r="P152" s="251">
        <v>15</v>
      </c>
      <c r="Q152" s="88"/>
      <c r="R152" s="241">
        <f t="shared" si="6"/>
        <v>-5.2276701957610404E-3</v>
      </c>
      <c r="S152" s="240">
        <f t="shared" si="7"/>
        <v>-5.3695911990437253</v>
      </c>
      <c r="T152" s="254"/>
      <c r="U152" s="215">
        <v>475</v>
      </c>
      <c r="V152" s="216" t="s">
        <v>183</v>
      </c>
      <c r="W152" s="217">
        <v>5487</v>
      </c>
      <c r="X152" s="88">
        <v>914.17541483856826</v>
      </c>
      <c r="Y152" s="88">
        <v>-394.31162669099285</v>
      </c>
      <c r="Z152" s="88">
        <v>519.86378814757529</v>
      </c>
      <c r="AA152" s="88">
        <v>339.98760707125933</v>
      </c>
      <c r="AB152" s="88">
        <v>859.85139521883457</v>
      </c>
      <c r="AC152" s="88">
        <v>201.49183411686249</v>
      </c>
      <c r="AD152" s="88">
        <v>1061.3432293356971</v>
      </c>
      <c r="AE152" s="227">
        <v>-34.195188627665388</v>
      </c>
      <c r="AF152" s="246">
        <v>1027.1480407080317</v>
      </c>
    </row>
    <row r="153" spans="1:32" s="1" customFormat="1" ht="16.5">
      <c r="A153" s="215">
        <v>480</v>
      </c>
      <c r="B153" s="216" t="s">
        <v>184</v>
      </c>
      <c r="C153" s="221">
        <v>1978</v>
      </c>
      <c r="D153" s="255">
        <v>355.23274335533978</v>
      </c>
      <c r="E153" s="255">
        <v>-1.1261924558523055</v>
      </c>
      <c r="F153" s="219">
        <v>354.1065508994875</v>
      </c>
      <c r="G153" s="219">
        <v>528.59126236330383</v>
      </c>
      <c r="H153" s="219">
        <v>882.69781326279133</v>
      </c>
      <c r="I153" s="219">
        <v>214.87800237889951</v>
      </c>
      <c r="J153" s="219">
        <v>1097.575815641691</v>
      </c>
      <c r="K153" s="429">
        <v>-254.51213346814964</v>
      </c>
      <c r="L153" s="210">
        <v>843.06368217354122</v>
      </c>
      <c r="M153" s="219">
        <v>-423.11679979777563</v>
      </c>
      <c r="N153" s="219">
        <v>419.9468823757656</v>
      </c>
      <c r="O153" s="251">
        <v>2</v>
      </c>
      <c r="P153" s="251">
        <v>2</v>
      </c>
      <c r="Q153" s="88"/>
      <c r="R153" s="241">
        <f t="shared" si="6"/>
        <v>-5.0406300205391767E-2</v>
      </c>
      <c r="S153" s="240">
        <f t="shared" si="7"/>
        <v>-44.751477463565834</v>
      </c>
      <c r="T153" s="254"/>
      <c r="U153" s="215">
        <v>480</v>
      </c>
      <c r="V153" s="216" t="s">
        <v>184</v>
      </c>
      <c r="W153" s="217">
        <v>1990</v>
      </c>
      <c r="X153" s="88">
        <v>250.78565902987523</v>
      </c>
      <c r="Y153" s="88">
        <v>169.17011286565022</v>
      </c>
      <c r="Z153" s="88">
        <v>419.95577189552546</v>
      </c>
      <c r="AA153" s="88">
        <v>485.59246231155777</v>
      </c>
      <c r="AB153" s="88">
        <v>905.54823420708317</v>
      </c>
      <c r="AC153" s="88">
        <v>218.45536764107902</v>
      </c>
      <c r="AD153" s="88">
        <v>1124.0036018481624</v>
      </c>
      <c r="AE153" s="227">
        <v>-236.18844221105527</v>
      </c>
      <c r="AF153" s="246">
        <v>887.81515963710706</v>
      </c>
    </row>
    <row r="154" spans="1:32" s="1" customFormat="1" ht="16.5">
      <c r="A154" s="215">
        <v>481</v>
      </c>
      <c r="B154" s="216" t="s">
        <v>185</v>
      </c>
      <c r="C154" s="221">
        <v>9642</v>
      </c>
      <c r="D154" s="255">
        <v>562.81863281050039</v>
      </c>
      <c r="E154" s="255">
        <v>-21.343771030642106</v>
      </c>
      <c r="F154" s="219">
        <v>541.47486177985832</v>
      </c>
      <c r="G154" s="219">
        <v>99.0177324369632</v>
      </c>
      <c r="H154" s="219">
        <v>640.49259421682154</v>
      </c>
      <c r="I154" s="219">
        <v>125.47561703309695</v>
      </c>
      <c r="J154" s="219">
        <v>765.96821124991857</v>
      </c>
      <c r="K154" s="429">
        <v>-229.39016801493466</v>
      </c>
      <c r="L154" s="210">
        <v>536.57804323498385</v>
      </c>
      <c r="M154" s="219">
        <v>-25.090250331881347</v>
      </c>
      <c r="N154" s="219">
        <v>511.48779290310256</v>
      </c>
      <c r="O154" s="251">
        <v>2</v>
      </c>
      <c r="P154" s="251">
        <v>2</v>
      </c>
      <c r="Q154" s="88"/>
      <c r="R154" s="241">
        <f t="shared" si="6"/>
        <v>-0.17647966420438624</v>
      </c>
      <c r="S154" s="240">
        <f t="shared" si="7"/>
        <v>-114.98819005856171</v>
      </c>
      <c r="T154" s="254"/>
      <c r="U154" s="215">
        <v>481</v>
      </c>
      <c r="V154" s="216" t="s">
        <v>185</v>
      </c>
      <c r="W154" s="217">
        <v>9612</v>
      </c>
      <c r="X154" s="88">
        <v>591.57146802988609</v>
      </c>
      <c r="Y154" s="88">
        <v>22.061482874732814</v>
      </c>
      <c r="Z154" s="88">
        <v>613.63295090461884</v>
      </c>
      <c r="AA154" s="88">
        <v>118.90449438202248</v>
      </c>
      <c r="AB154" s="88">
        <v>732.5374452866414</v>
      </c>
      <c r="AC154" s="88">
        <v>131.34578759075774</v>
      </c>
      <c r="AD154" s="88">
        <v>863.88323287739911</v>
      </c>
      <c r="AE154" s="227">
        <v>-212.31699958385352</v>
      </c>
      <c r="AF154" s="246">
        <v>651.56623329354557</v>
      </c>
    </row>
    <row r="155" spans="1:32" s="1" customFormat="1" ht="16.5">
      <c r="A155" s="215">
        <v>483</v>
      </c>
      <c r="B155" s="216" t="s">
        <v>186</v>
      </c>
      <c r="C155" s="221">
        <v>1067</v>
      </c>
      <c r="D155" s="255">
        <v>1057.7694728463098</v>
      </c>
      <c r="E155" s="255">
        <v>-512.75240547001715</v>
      </c>
      <c r="F155" s="219">
        <v>545.01706737629274</v>
      </c>
      <c r="G155" s="219">
        <v>894.4247179404033</v>
      </c>
      <c r="H155" s="219">
        <v>1439.441785316696</v>
      </c>
      <c r="I155" s="219">
        <v>224.86923708017181</v>
      </c>
      <c r="J155" s="219">
        <v>1664.3110223968681</v>
      </c>
      <c r="K155" s="429">
        <v>-202.02624179943768</v>
      </c>
      <c r="L155" s="210">
        <v>1462.2847805974304</v>
      </c>
      <c r="M155" s="219">
        <v>57.68310824742268</v>
      </c>
      <c r="N155" s="219">
        <v>1519.967888844853</v>
      </c>
      <c r="O155" s="251">
        <v>17</v>
      </c>
      <c r="P155" s="251">
        <v>17</v>
      </c>
      <c r="Q155" s="88"/>
      <c r="R155" s="241">
        <f t="shared" si="6"/>
        <v>-0.18910816659490123</v>
      </c>
      <c r="S155" s="240">
        <f t="shared" si="7"/>
        <v>-341.01958178219911</v>
      </c>
      <c r="T155" s="254"/>
      <c r="U155" s="215">
        <v>483</v>
      </c>
      <c r="V155" s="216" t="s">
        <v>186</v>
      </c>
      <c r="W155" s="217">
        <v>1076</v>
      </c>
      <c r="X155" s="88">
        <v>1143.3838796077157</v>
      </c>
      <c r="Y155" s="88">
        <v>-260.59068401770321</v>
      </c>
      <c r="Z155" s="88">
        <v>882.79319559001226</v>
      </c>
      <c r="AA155" s="88">
        <v>889.26022304832713</v>
      </c>
      <c r="AB155" s="88">
        <v>1772.0534186383393</v>
      </c>
      <c r="AC155" s="88">
        <v>224.69611102753524</v>
      </c>
      <c r="AD155" s="88">
        <v>1996.7495296658749</v>
      </c>
      <c r="AE155" s="227">
        <v>-193.44516728624535</v>
      </c>
      <c r="AF155" s="246">
        <v>1803.3043623796295</v>
      </c>
    </row>
    <row r="156" spans="1:32" s="1" customFormat="1" ht="16.5">
      <c r="A156" s="215">
        <v>484</v>
      </c>
      <c r="B156" s="216" t="s">
        <v>187</v>
      </c>
      <c r="C156" s="221">
        <v>2967</v>
      </c>
      <c r="D156" s="255">
        <v>257.22132032716286</v>
      </c>
      <c r="E156" s="255">
        <v>-157.77438234470767</v>
      </c>
      <c r="F156" s="219">
        <v>99.446937982455211</v>
      </c>
      <c r="G156" s="219">
        <v>361.64313254913742</v>
      </c>
      <c r="H156" s="219">
        <v>461.09007053159257</v>
      </c>
      <c r="I156" s="219">
        <v>203.44936837677923</v>
      </c>
      <c r="J156" s="219">
        <v>664.53943890837184</v>
      </c>
      <c r="K156" s="429">
        <v>159.18335018537243</v>
      </c>
      <c r="L156" s="210">
        <v>823.72278909374427</v>
      </c>
      <c r="M156" s="219">
        <v>45.738049544994944</v>
      </c>
      <c r="N156" s="219">
        <v>869.46083863873923</v>
      </c>
      <c r="O156" s="251">
        <v>4</v>
      </c>
      <c r="P156" s="251">
        <v>4</v>
      </c>
      <c r="Q156" s="88"/>
      <c r="R156" s="241">
        <f t="shared" si="6"/>
        <v>0.70750802174942828</v>
      </c>
      <c r="S156" s="240">
        <f t="shared" si="7"/>
        <v>341.31053767146477</v>
      </c>
      <c r="T156" s="254"/>
      <c r="U156" s="215">
        <v>484</v>
      </c>
      <c r="V156" s="216" t="s">
        <v>187</v>
      </c>
      <c r="W156" s="217">
        <v>3055</v>
      </c>
      <c r="X156" s="88">
        <v>271.64042191040107</v>
      </c>
      <c r="Y156" s="88">
        <v>-70.732743608843762</v>
      </c>
      <c r="Z156" s="88">
        <v>200.90767830155733</v>
      </c>
      <c r="AA156" s="88">
        <v>-7.7423895253682486</v>
      </c>
      <c r="AB156" s="88">
        <v>193.16528877618907</v>
      </c>
      <c r="AC156" s="88">
        <v>198.94319832530482</v>
      </c>
      <c r="AD156" s="88">
        <v>392.10848710149389</v>
      </c>
      <c r="AE156" s="227">
        <v>90.303764320785604</v>
      </c>
      <c r="AF156" s="246">
        <v>482.4122514222795</v>
      </c>
    </row>
    <row r="157" spans="1:32" s="1" customFormat="1" ht="16.5">
      <c r="A157" s="215">
        <v>489</v>
      </c>
      <c r="B157" s="216" t="s">
        <v>188</v>
      </c>
      <c r="C157" s="221">
        <v>1791</v>
      </c>
      <c r="D157" s="255">
        <v>62.986396253072122</v>
      </c>
      <c r="E157" s="255">
        <v>482.15741311864014</v>
      </c>
      <c r="F157" s="219">
        <v>545.14380937171222</v>
      </c>
      <c r="G157" s="219">
        <v>478.90772036410846</v>
      </c>
      <c r="H157" s="219">
        <v>1024.0515297358208</v>
      </c>
      <c r="I157" s="219">
        <v>235.15704181611076</v>
      </c>
      <c r="J157" s="219">
        <v>1259.2085715519315</v>
      </c>
      <c r="K157" s="429">
        <v>-295.86767169179228</v>
      </c>
      <c r="L157" s="210">
        <v>963.3408998601393</v>
      </c>
      <c r="M157" s="219">
        <v>-728.22310161920711</v>
      </c>
      <c r="N157" s="219">
        <v>235.11779824093216</v>
      </c>
      <c r="O157" s="251">
        <v>8</v>
      </c>
      <c r="P157" s="251">
        <v>8</v>
      </c>
      <c r="Q157" s="88"/>
      <c r="R157" s="241">
        <f t="shared" si="6"/>
        <v>-0.11459212343958855</v>
      </c>
      <c r="S157" s="240">
        <f t="shared" si="7"/>
        <v>-124.67844733889194</v>
      </c>
      <c r="T157" s="254"/>
      <c r="U157" s="215">
        <v>489</v>
      </c>
      <c r="V157" s="216" t="s">
        <v>188</v>
      </c>
      <c r="W157" s="217">
        <v>1835</v>
      </c>
      <c r="X157" s="88">
        <v>56.010767220900263</v>
      </c>
      <c r="Y157" s="88">
        <v>641.91249844823494</v>
      </c>
      <c r="Z157" s="88">
        <v>697.92326566913516</v>
      </c>
      <c r="AA157" s="88">
        <v>389.05395095367845</v>
      </c>
      <c r="AB157" s="88">
        <v>1086.9772166228136</v>
      </c>
      <c r="AC157" s="88">
        <v>232.43995073970544</v>
      </c>
      <c r="AD157" s="88">
        <v>1319.417167362519</v>
      </c>
      <c r="AE157" s="227">
        <v>-231.39782016348775</v>
      </c>
      <c r="AF157" s="246">
        <v>1088.0193471990312</v>
      </c>
    </row>
    <row r="158" spans="1:32" s="1" customFormat="1" ht="16.5">
      <c r="A158" s="215">
        <v>491</v>
      </c>
      <c r="B158" s="216" t="s">
        <v>189</v>
      </c>
      <c r="C158" s="221">
        <v>51980</v>
      </c>
      <c r="D158" s="255">
        <v>98.124579262913528</v>
      </c>
      <c r="E158" s="255">
        <v>-385.84962618293576</v>
      </c>
      <c r="F158" s="219">
        <v>-287.72504692002224</v>
      </c>
      <c r="G158" s="219">
        <v>211.43753985739153</v>
      </c>
      <c r="H158" s="219">
        <v>-76.287507062630709</v>
      </c>
      <c r="I158" s="219">
        <v>171.05170414036479</v>
      </c>
      <c r="J158" s="219">
        <v>94.764197077734082</v>
      </c>
      <c r="K158" s="429">
        <v>30.847325894574837</v>
      </c>
      <c r="L158" s="210">
        <v>125.61152297230892</v>
      </c>
      <c r="M158" s="219">
        <v>4.1440878626394806</v>
      </c>
      <c r="N158" s="219">
        <v>129.75561083494841</v>
      </c>
      <c r="O158" s="251">
        <v>10</v>
      </c>
      <c r="P158" s="251">
        <v>10</v>
      </c>
      <c r="Q158" s="88"/>
      <c r="R158" s="241">
        <f t="shared" si="6"/>
        <v>-0.41857465096469715</v>
      </c>
      <c r="S158" s="240">
        <f t="shared" si="7"/>
        <v>-90.429148767791062</v>
      </c>
      <c r="T158" s="254"/>
      <c r="U158" s="215">
        <v>491</v>
      </c>
      <c r="V158" s="216" t="s">
        <v>189</v>
      </c>
      <c r="W158" s="217">
        <v>52122</v>
      </c>
      <c r="X158" s="88">
        <v>99.1665213466636</v>
      </c>
      <c r="Y158" s="88">
        <v>-266.70831771544982</v>
      </c>
      <c r="Z158" s="88">
        <v>-167.54179636878621</v>
      </c>
      <c r="AA158" s="88">
        <v>189.69226046583017</v>
      </c>
      <c r="AB158" s="88">
        <v>22.150464097043951</v>
      </c>
      <c r="AC158" s="88">
        <v>170.87898397550683</v>
      </c>
      <c r="AD158" s="88">
        <v>193.02944807255076</v>
      </c>
      <c r="AE158" s="227">
        <v>23.01122366754921</v>
      </c>
      <c r="AF158" s="246">
        <v>216.04067174009998</v>
      </c>
    </row>
    <row r="159" spans="1:32" s="1" customFormat="1" ht="16.5">
      <c r="A159" s="215">
        <v>494</v>
      </c>
      <c r="B159" s="216" t="s">
        <v>190</v>
      </c>
      <c r="C159" s="221">
        <v>8882</v>
      </c>
      <c r="D159" s="255">
        <v>918.736473914111</v>
      </c>
      <c r="E159" s="255">
        <v>-463.78951731952344</v>
      </c>
      <c r="F159" s="219">
        <v>454.94695659458756</v>
      </c>
      <c r="G159" s="219">
        <v>562.56645599748106</v>
      </c>
      <c r="H159" s="219">
        <v>1017.5134125920686</v>
      </c>
      <c r="I159" s="219">
        <v>150.57104040913359</v>
      </c>
      <c r="J159" s="219">
        <v>1168.0844530012021</v>
      </c>
      <c r="K159" s="429">
        <v>-30.668993469939203</v>
      </c>
      <c r="L159" s="210">
        <v>1137.415459531263</v>
      </c>
      <c r="M159" s="219">
        <v>10.959444809727547</v>
      </c>
      <c r="N159" s="219">
        <v>1148.3749043409903</v>
      </c>
      <c r="O159" s="251">
        <v>17</v>
      </c>
      <c r="P159" s="251">
        <v>17</v>
      </c>
      <c r="Q159" s="88"/>
      <c r="R159" s="241">
        <f t="shared" si="6"/>
        <v>-0.14352870293601616</v>
      </c>
      <c r="S159" s="240">
        <f t="shared" si="7"/>
        <v>-190.60973340908004</v>
      </c>
      <c r="T159" s="254"/>
      <c r="U159" s="215">
        <v>494</v>
      </c>
      <c r="V159" s="216" t="s">
        <v>190</v>
      </c>
      <c r="W159" s="217">
        <v>8909</v>
      </c>
      <c r="X159" s="88">
        <v>929.332494828525</v>
      </c>
      <c r="Y159" s="88">
        <v>-351.87323121828865</v>
      </c>
      <c r="Z159" s="88">
        <v>577.45926361023635</v>
      </c>
      <c r="AA159" s="88">
        <v>604.17353238298347</v>
      </c>
      <c r="AB159" s="88">
        <v>1181.6327959932198</v>
      </c>
      <c r="AC159" s="88">
        <v>152.40799914714552</v>
      </c>
      <c r="AD159" s="88">
        <v>1334.0407951403654</v>
      </c>
      <c r="AE159" s="227">
        <v>-6.0156022000224496</v>
      </c>
      <c r="AF159" s="246">
        <v>1328.025192940343</v>
      </c>
    </row>
    <row r="160" spans="1:32" s="1" customFormat="1" ht="16.5">
      <c r="A160" s="215">
        <v>495</v>
      </c>
      <c r="B160" s="216" t="s">
        <v>191</v>
      </c>
      <c r="C160" s="221">
        <v>1477</v>
      </c>
      <c r="D160" s="255">
        <v>440.77689173457151</v>
      </c>
      <c r="E160" s="255">
        <v>-59.902653149025674</v>
      </c>
      <c r="F160" s="219">
        <v>380.87423858554581</v>
      </c>
      <c r="G160" s="219">
        <v>187.80905945154583</v>
      </c>
      <c r="H160" s="219">
        <v>568.68329803709173</v>
      </c>
      <c r="I160" s="219">
        <v>222.26417386554004</v>
      </c>
      <c r="J160" s="219">
        <v>790.94747190263183</v>
      </c>
      <c r="K160" s="429">
        <v>-249.26404874746106</v>
      </c>
      <c r="L160" s="210">
        <v>541.68342315517077</v>
      </c>
      <c r="M160" s="219">
        <v>-46.579603588354772</v>
      </c>
      <c r="N160" s="219">
        <v>495.10381956681596</v>
      </c>
      <c r="O160" s="251">
        <v>13</v>
      </c>
      <c r="P160" s="251">
        <v>13</v>
      </c>
      <c r="Q160" s="88"/>
      <c r="R160" s="241">
        <f t="shared" si="6"/>
        <v>-0.11936386096863343</v>
      </c>
      <c r="S160" s="240">
        <f t="shared" si="7"/>
        <v>-73.421271220626409</v>
      </c>
      <c r="T160" s="254"/>
      <c r="U160" s="215">
        <v>495</v>
      </c>
      <c r="V160" s="216" t="s">
        <v>191</v>
      </c>
      <c r="W160" s="217">
        <v>1488</v>
      </c>
      <c r="X160" s="88">
        <v>375.78705855429041</v>
      </c>
      <c r="Y160" s="88">
        <v>264.32901927416924</v>
      </c>
      <c r="Z160" s="88">
        <v>640.11607782845965</v>
      </c>
      <c r="AA160" s="88">
        <v>-0.4731182795698925</v>
      </c>
      <c r="AB160" s="88">
        <v>639.64295954888973</v>
      </c>
      <c r="AC160" s="88">
        <v>223.77087461185354</v>
      </c>
      <c r="AD160" s="88">
        <v>863.41383416074336</v>
      </c>
      <c r="AE160" s="227">
        <v>-248.30913978494624</v>
      </c>
      <c r="AF160" s="246">
        <v>615.10469437579718</v>
      </c>
    </row>
    <row r="161" spans="1:32" s="1" customFormat="1" ht="16.5">
      <c r="A161" s="215">
        <v>498</v>
      </c>
      <c r="B161" s="216" t="s">
        <v>192</v>
      </c>
      <c r="C161" s="221">
        <v>2281</v>
      </c>
      <c r="D161" s="255">
        <v>1138.0656049635868</v>
      </c>
      <c r="E161" s="255">
        <v>231.3534871401005</v>
      </c>
      <c r="F161" s="219">
        <v>1369.4190921036873</v>
      </c>
      <c r="G161" s="219">
        <v>16.21659449685821</v>
      </c>
      <c r="H161" s="219">
        <v>1385.6356866005456</v>
      </c>
      <c r="I161" s="219">
        <v>192.71396773962354</v>
      </c>
      <c r="J161" s="219">
        <v>1578.3496543401691</v>
      </c>
      <c r="K161" s="429">
        <v>33.203857957036391</v>
      </c>
      <c r="L161" s="210">
        <v>1611.5535122972055</v>
      </c>
      <c r="M161" s="219">
        <v>12.741708548882061</v>
      </c>
      <c r="N161" s="219">
        <v>1624.2952208460874</v>
      </c>
      <c r="O161" s="251">
        <v>19</v>
      </c>
      <c r="P161" s="251">
        <v>19</v>
      </c>
      <c r="Q161" s="88"/>
      <c r="R161" s="241">
        <f t="shared" si="6"/>
        <v>-1.5874066439877488E-2</v>
      </c>
      <c r="S161" s="240">
        <f t="shared" si="7"/>
        <v>-25.994546686804597</v>
      </c>
      <c r="T161" s="254"/>
      <c r="U161" s="215">
        <v>498</v>
      </c>
      <c r="V161" s="216" t="s">
        <v>192</v>
      </c>
      <c r="W161" s="217">
        <v>2321</v>
      </c>
      <c r="X161" s="88">
        <v>1192.0546994951742</v>
      </c>
      <c r="Y161" s="88">
        <v>160.14693724213652</v>
      </c>
      <c r="Z161" s="88">
        <v>1352.2016367373105</v>
      </c>
      <c r="AA161" s="88">
        <v>20.08703145196036</v>
      </c>
      <c r="AB161" s="88">
        <v>1372.288668189271</v>
      </c>
      <c r="AC161" s="88">
        <v>191.44767170813859</v>
      </c>
      <c r="AD161" s="88">
        <v>1563.7363398974096</v>
      </c>
      <c r="AE161" s="227">
        <v>73.811719086600604</v>
      </c>
      <c r="AF161" s="246">
        <v>1637.5480589840101</v>
      </c>
    </row>
    <row r="162" spans="1:32" s="1" customFormat="1" ht="16.5">
      <c r="A162" s="215">
        <v>499</v>
      </c>
      <c r="B162" s="216" t="s">
        <v>193</v>
      </c>
      <c r="C162" s="221">
        <v>19662</v>
      </c>
      <c r="D162" s="255">
        <v>791.73386382186209</v>
      </c>
      <c r="E162" s="255">
        <v>9.8690235468299949</v>
      </c>
      <c r="F162" s="219">
        <v>801.60288736869211</v>
      </c>
      <c r="G162" s="219">
        <v>207.99957530571143</v>
      </c>
      <c r="H162" s="219">
        <v>1009.6024626744035</v>
      </c>
      <c r="I162" s="219">
        <v>143.6325909807976</v>
      </c>
      <c r="J162" s="219">
        <v>1153.235053655201</v>
      </c>
      <c r="K162" s="429">
        <v>-75.206082799308305</v>
      </c>
      <c r="L162" s="210">
        <v>1078.0289708558928</v>
      </c>
      <c r="M162" s="219">
        <v>21.262203722408699</v>
      </c>
      <c r="N162" s="219">
        <v>1099.2911745783015</v>
      </c>
      <c r="O162" s="251">
        <v>15</v>
      </c>
      <c r="P162" s="251">
        <v>15</v>
      </c>
      <c r="Q162" s="88"/>
      <c r="R162" s="241">
        <f t="shared" si="6"/>
        <v>-0.14693247605278317</v>
      </c>
      <c r="S162" s="240">
        <f t="shared" si="7"/>
        <v>-185.67986882394871</v>
      </c>
      <c r="T162" s="254"/>
      <c r="U162" s="215">
        <v>499</v>
      </c>
      <c r="V162" s="216" t="s">
        <v>193</v>
      </c>
      <c r="W162" s="217">
        <v>19536</v>
      </c>
      <c r="X162" s="88">
        <v>790.15006261577093</v>
      </c>
      <c r="Y162" s="88">
        <v>154.84443607308503</v>
      </c>
      <c r="Z162" s="88">
        <v>944.99449868885597</v>
      </c>
      <c r="AA162" s="88">
        <v>233.95705364455364</v>
      </c>
      <c r="AB162" s="88">
        <v>1178.9515523334096</v>
      </c>
      <c r="AC162" s="88">
        <v>146.19058996723442</v>
      </c>
      <c r="AD162" s="88">
        <v>1325.1421423006441</v>
      </c>
      <c r="AE162" s="227">
        <v>-61.433302620802621</v>
      </c>
      <c r="AF162" s="246">
        <v>1263.7088396798415</v>
      </c>
    </row>
    <row r="163" spans="1:32" s="1" customFormat="1" ht="16.5">
      <c r="A163" s="215">
        <v>500</v>
      </c>
      <c r="B163" s="216" t="s">
        <v>194</v>
      </c>
      <c r="C163" s="221">
        <v>10486</v>
      </c>
      <c r="D163" s="255">
        <v>712.8841140824909</v>
      </c>
      <c r="E163" s="255">
        <v>324.74689541268197</v>
      </c>
      <c r="F163" s="219">
        <v>1037.6310094951727</v>
      </c>
      <c r="G163" s="219">
        <v>126.42058433581697</v>
      </c>
      <c r="H163" s="219">
        <v>1164.0515938309898</v>
      </c>
      <c r="I163" s="219">
        <v>98.490803050768136</v>
      </c>
      <c r="J163" s="219">
        <v>1262.5423968817579</v>
      </c>
      <c r="K163" s="429">
        <v>-72.405493038336829</v>
      </c>
      <c r="L163" s="210">
        <v>1190.1369038434211</v>
      </c>
      <c r="M163" s="219">
        <v>-22.468044287621591</v>
      </c>
      <c r="N163" s="219">
        <v>1167.6688595557996</v>
      </c>
      <c r="O163" s="251">
        <v>13</v>
      </c>
      <c r="P163" s="251">
        <v>13</v>
      </c>
      <c r="Q163" s="88"/>
      <c r="R163" s="241">
        <f t="shared" si="6"/>
        <v>-5.0742903369235828E-2</v>
      </c>
      <c r="S163" s="240">
        <f t="shared" si="7"/>
        <v>-63.619226152995225</v>
      </c>
      <c r="T163" s="254"/>
      <c r="U163" s="215">
        <v>500</v>
      </c>
      <c r="V163" s="216" t="s">
        <v>194</v>
      </c>
      <c r="W163" s="217">
        <v>10426</v>
      </c>
      <c r="X163" s="88">
        <v>714.11534319030477</v>
      </c>
      <c r="Y163" s="88">
        <v>350.72035638831449</v>
      </c>
      <c r="Z163" s="88">
        <v>1064.8356995786191</v>
      </c>
      <c r="AA163" s="88">
        <v>157.03500863226549</v>
      </c>
      <c r="AB163" s="88">
        <v>1221.8707082108847</v>
      </c>
      <c r="AC163" s="88">
        <v>102.11187488355591</v>
      </c>
      <c r="AD163" s="88">
        <v>1323.9825830944405</v>
      </c>
      <c r="AE163" s="227">
        <v>-70.226453098024166</v>
      </c>
      <c r="AF163" s="246">
        <v>1253.7561299964163</v>
      </c>
    </row>
    <row r="164" spans="1:32" s="1" customFormat="1" ht="16.5">
      <c r="A164" s="215">
        <v>503</v>
      </c>
      <c r="B164" s="216" t="s">
        <v>195</v>
      </c>
      <c r="C164" s="221">
        <v>7539</v>
      </c>
      <c r="D164" s="255">
        <v>219.75589255536391</v>
      </c>
      <c r="E164" s="255">
        <v>-239.71381564563268</v>
      </c>
      <c r="F164" s="219">
        <v>-19.957923090268743</v>
      </c>
      <c r="G164" s="219">
        <v>389.38943528010213</v>
      </c>
      <c r="H164" s="219">
        <v>369.43151218983337</v>
      </c>
      <c r="I164" s="219">
        <v>184.15017094927839</v>
      </c>
      <c r="J164" s="219">
        <v>553.58168313911176</v>
      </c>
      <c r="K164" s="429">
        <v>-35.605120042445947</v>
      </c>
      <c r="L164" s="210">
        <v>517.97656309666581</v>
      </c>
      <c r="M164" s="219">
        <v>19.992745974267145</v>
      </c>
      <c r="N164" s="219">
        <v>537.96930907093292</v>
      </c>
      <c r="O164" s="251">
        <v>2</v>
      </c>
      <c r="P164" s="251">
        <v>2</v>
      </c>
      <c r="Q164" s="88"/>
      <c r="R164" s="241">
        <f t="shared" si="6"/>
        <v>-4.1168228643728773E-2</v>
      </c>
      <c r="S164" s="240">
        <f t="shared" si="7"/>
        <v>-22.239748638588821</v>
      </c>
      <c r="T164" s="254"/>
      <c r="U164" s="215">
        <v>503</v>
      </c>
      <c r="V164" s="216" t="s">
        <v>195</v>
      </c>
      <c r="W164" s="217">
        <v>7594</v>
      </c>
      <c r="X164" s="88">
        <v>203.29860939469688</v>
      </c>
      <c r="Y164" s="88">
        <v>-247.26353939285787</v>
      </c>
      <c r="Z164" s="88">
        <v>-43.964929998160997</v>
      </c>
      <c r="AA164" s="88">
        <v>427.02409797208321</v>
      </c>
      <c r="AB164" s="88">
        <v>383.05916797392223</v>
      </c>
      <c r="AC164" s="88">
        <v>188.69585853615459</v>
      </c>
      <c r="AD164" s="88">
        <v>571.75502651007685</v>
      </c>
      <c r="AE164" s="227">
        <v>-31.538714774822228</v>
      </c>
      <c r="AF164" s="246">
        <v>540.21631173525464</v>
      </c>
    </row>
    <row r="165" spans="1:32" s="1" customFormat="1" ht="16.5">
      <c r="A165" s="215">
        <v>504</v>
      </c>
      <c r="B165" s="216" t="s">
        <v>196</v>
      </c>
      <c r="C165" s="221">
        <v>1764</v>
      </c>
      <c r="D165" s="255">
        <v>282.75846190080807</v>
      </c>
      <c r="E165" s="255">
        <v>-427.37218288389334</v>
      </c>
      <c r="F165" s="219">
        <v>-144.61372098308527</v>
      </c>
      <c r="G165" s="219">
        <v>424.94078397951449</v>
      </c>
      <c r="H165" s="219">
        <v>280.32706299642916</v>
      </c>
      <c r="I165" s="219">
        <v>216.52681751102912</v>
      </c>
      <c r="J165" s="219">
        <v>496.85388050745831</v>
      </c>
      <c r="K165" s="429">
        <v>-237.63888888888889</v>
      </c>
      <c r="L165" s="210">
        <v>259.2149916185694</v>
      </c>
      <c r="M165" s="219">
        <v>-507.39055731292518</v>
      </c>
      <c r="N165" s="219">
        <v>-248.17556569435575</v>
      </c>
      <c r="O165" s="251">
        <v>1</v>
      </c>
      <c r="P165" s="252">
        <v>34</v>
      </c>
      <c r="Q165" s="88"/>
      <c r="R165" s="241">
        <f t="shared" si="6"/>
        <v>-0.53241650174623356</v>
      </c>
      <c r="S165" s="240">
        <f t="shared" si="7"/>
        <v>-295.15656466310355</v>
      </c>
      <c r="T165" s="254"/>
      <c r="U165" s="215">
        <v>504</v>
      </c>
      <c r="V165" s="216" t="s">
        <v>196</v>
      </c>
      <c r="W165" s="217">
        <v>1816</v>
      </c>
      <c r="X165" s="88">
        <v>259.80056331108409</v>
      </c>
      <c r="Y165" s="88">
        <v>-70.134694211264957</v>
      </c>
      <c r="Z165" s="88">
        <v>189.66586909981913</v>
      </c>
      <c r="AA165" s="88">
        <v>424.13160792951544</v>
      </c>
      <c r="AB165" s="88">
        <v>613.79747702933446</v>
      </c>
      <c r="AC165" s="88">
        <v>217.36978409815339</v>
      </c>
      <c r="AD165" s="88">
        <v>831.1672611274879</v>
      </c>
      <c r="AE165" s="227">
        <v>-276.79570484581495</v>
      </c>
      <c r="AF165" s="246">
        <v>554.37155628167295</v>
      </c>
    </row>
    <row r="166" spans="1:32" s="1" customFormat="1" ht="16.5">
      <c r="A166" s="215">
        <v>505</v>
      </c>
      <c r="B166" s="216" t="s">
        <v>197</v>
      </c>
      <c r="C166" s="221">
        <v>20912</v>
      </c>
      <c r="D166" s="255">
        <v>558.80208402473875</v>
      </c>
      <c r="E166" s="255">
        <v>-89.009671447178732</v>
      </c>
      <c r="F166" s="219">
        <v>469.79241257756001</v>
      </c>
      <c r="G166" s="219">
        <v>184.06484440598945</v>
      </c>
      <c r="H166" s="219">
        <v>653.85725698354941</v>
      </c>
      <c r="I166" s="219">
        <v>147.1458957510676</v>
      </c>
      <c r="J166" s="219">
        <v>801.00315273461706</v>
      </c>
      <c r="K166" s="429">
        <v>-105.06680374904361</v>
      </c>
      <c r="L166" s="210">
        <v>695.93634898557343</v>
      </c>
      <c r="M166" s="219">
        <v>-91.520605284047434</v>
      </c>
      <c r="N166" s="219">
        <v>604.41574370152591</v>
      </c>
      <c r="O166" s="251">
        <v>1</v>
      </c>
      <c r="P166" s="252">
        <v>35</v>
      </c>
      <c r="Q166" s="88"/>
      <c r="R166" s="241">
        <f t="shared" si="6"/>
        <v>-4.6356429871524225E-2</v>
      </c>
      <c r="S166" s="240">
        <f t="shared" si="7"/>
        <v>-33.829331594453151</v>
      </c>
      <c r="T166" s="254"/>
      <c r="U166" s="215">
        <v>505</v>
      </c>
      <c r="V166" s="216" t="s">
        <v>197</v>
      </c>
      <c r="W166" s="217">
        <v>20837</v>
      </c>
      <c r="X166" s="88">
        <v>567.9406379323832</v>
      </c>
      <c r="Y166" s="88">
        <v>-74.63582295031074</v>
      </c>
      <c r="Z166" s="88">
        <v>493.30481498207246</v>
      </c>
      <c r="AA166" s="88">
        <v>183.22709603109854</v>
      </c>
      <c r="AB166" s="88">
        <v>676.531911013171</v>
      </c>
      <c r="AC166" s="88">
        <v>153.568270694657</v>
      </c>
      <c r="AD166" s="88">
        <v>830.10018170782803</v>
      </c>
      <c r="AE166" s="227">
        <v>-100.3345011278015</v>
      </c>
      <c r="AF166" s="246">
        <v>729.76568058002658</v>
      </c>
    </row>
    <row r="167" spans="1:32" s="1" customFormat="1" ht="16.5">
      <c r="A167" s="215">
        <v>507</v>
      </c>
      <c r="B167" s="216" t="s">
        <v>198</v>
      </c>
      <c r="C167" s="221">
        <v>5564</v>
      </c>
      <c r="D167" s="255">
        <v>-0.58090577352444539</v>
      </c>
      <c r="E167" s="255">
        <v>-209.30539050230075</v>
      </c>
      <c r="F167" s="219">
        <v>-209.8862962758252</v>
      </c>
      <c r="G167" s="219">
        <v>174.70101159532314</v>
      </c>
      <c r="H167" s="219">
        <v>-35.185284680502058</v>
      </c>
      <c r="I167" s="219">
        <v>198.87561569076536</v>
      </c>
      <c r="J167" s="219">
        <v>163.69033101026329</v>
      </c>
      <c r="K167" s="429">
        <v>22.652947519769949</v>
      </c>
      <c r="L167" s="210">
        <v>186.34327853003325</v>
      </c>
      <c r="M167" s="219">
        <v>8.2970610531991404</v>
      </c>
      <c r="N167" s="219">
        <v>194.64033958323239</v>
      </c>
      <c r="O167" s="251">
        <v>10</v>
      </c>
      <c r="P167" s="251">
        <v>10</v>
      </c>
      <c r="Q167" s="88"/>
      <c r="R167" s="241">
        <f t="shared" si="6"/>
        <v>-0.43937402843067563</v>
      </c>
      <c r="S167" s="240">
        <f t="shared" si="7"/>
        <v>-146.04103468402363</v>
      </c>
      <c r="T167" s="254"/>
      <c r="U167" s="215">
        <v>507</v>
      </c>
      <c r="V167" s="216" t="s">
        <v>198</v>
      </c>
      <c r="W167" s="217">
        <v>5635</v>
      </c>
      <c r="X167" s="88">
        <v>-21.89645519150756</v>
      </c>
      <c r="Y167" s="88">
        <v>105.20057844690443</v>
      </c>
      <c r="Z167" s="88">
        <v>83.304123255396874</v>
      </c>
      <c r="AA167" s="88">
        <v>73.505235137533276</v>
      </c>
      <c r="AB167" s="88">
        <v>156.80935839293014</v>
      </c>
      <c r="AC167" s="88">
        <v>197.73484834375313</v>
      </c>
      <c r="AD167" s="88">
        <v>354.54420673668329</v>
      </c>
      <c r="AE167" s="227">
        <v>-22.15989352262644</v>
      </c>
      <c r="AF167" s="246">
        <v>332.38431321405687</v>
      </c>
    </row>
    <row r="168" spans="1:32" s="1" customFormat="1" ht="16.5">
      <c r="A168" s="215">
        <v>508</v>
      </c>
      <c r="B168" s="216" t="s">
        <v>199</v>
      </c>
      <c r="C168" s="221">
        <v>9360</v>
      </c>
      <c r="D168" s="255">
        <v>-79.133288623476062</v>
      </c>
      <c r="E168" s="255">
        <v>-197.84052966291389</v>
      </c>
      <c r="F168" s="219">
        <v>-276.97381828638999</v>
      </c>
      <c r="G168" s="219">
        <v>251.59166194094766</v>
      </c>
      <c r="H168" s="219">
        <v>-25.382156345442297</v>
      </c>
      <c r="I168" s="219">
        <v>177.60214771951081</v>
      </c>
      <c r="J168" s="219">
        <v>152.21999137406851</v>
      </c>
      <c r="K168" s="429">
        <v>-60.869871794871791</v>
      </c>
      <c r="L168" s="210">
        <v>91.350119579196729</v>
      </c>
      <c r="M168" s="219">
        <v>12.6056722008547</v>
      </c>
      <c r="N168" s="219">
        <v>103.95579178005143</v>
      </c>
      <c r="O168" s="251">
        <v>6</v>
      </c>
      <c r="P168" s="251">
        <v>6</v>
      </c>
      <c r="Q168" s="88"/>
      <c r="R168" s="241">
        <f t="shared" si="6"/>
        <v>9.3061028966582665E-2</v>
      </c>
      <c r="S168" s="240">
        <f t="shared" si="7"/>
        <v>7.7773664040494452</v>
      </c>
      <c r="T168" s="254"/>
      <c r="U168" s="215">
        <v>508</v>
      </c>
      <c r="V168" s="216" t="s">
        <v>199</v>
      </c>
      <c r="W168" s="217">
        <v>9563</v>
      </c>
      <c r="X168" s="88">
        <v>-66.217137227049093</v>
      </c>
      <c r="Y168" s="88">
        <v>-38.851946282669857</v>
      </c>
      <c r="Z168" s="88">
        <v>-105.06908350971895</v>
      </c>
      <c r="AA168" s="88">
        <v>96.491268430408866</v>
      </c>
      <c r="AB168" s="88">
        <v>-8.5778150793100831</v>
      </c>
      <c r="AC168" s="88">
        <v>175.50840575315024</v>
      </c>
      <c r="AD168" s="88">
        <v>166.93059067384016</v>
      </c>
      <c r="AE168" s="227">
        <v>-83.357837498692874</v>
      </c>
      <c r="AF168" s="246">
        <v>83.572753175147284</v>
      </c>
    </row>
    <row r="169" spans="1:32" s="1" customFormat="1" ht="16.5">
      <c r="A169" s="215">
        <v>529</v>
      </c>
      <c r="B169" s="216" t="s">
        <v>200</v>
      </c>
      <c r="C169" s="221">
        <v>19850</v>
      </c>
      <c r="D169" s="255">
        <v>239.34573904685178</v>
      </c>
      <c r="E169" s="255">
        <v>210.26061867405065</v>
      </c>
      <c r="F169" s="219">
        <v>449.60635772090245</v>
      </c>
      <c r="G169" s="219">
        <v>-31.966088789916263</v>
      </c>
      <c r="H169" s="219">
        <v>417.64026893098622</v>
      </c>
      <c r="I169" s="219">
        <v>115.95178222099007</v>
      </c>
      <c r="J169" s="219">
        <v>533.59205115197631</v>
      </c>
      <c r="K169" s="429">
        <v>-43.613501259445847</v>
      </c>
      <c r="L169" s="210">
        <v>489.9785498925304</v>
      </c>
      <c r="M169" s="219">
        <v>-10.692037149118381</v>
      </c>
      <c r="N169" s="219">
        <v>479.286512743412</v>
      </c>
      <c r="O169" s="251">
        <v>2</v>
      </c>
      <c r="P169" s="251">
        <v>2</v>
      </c>
      <c r="Q169" s="88"/>
      <c r="R169" s="241">
        <f t="shared" si="6"/>
        <v>7.6115180467825047E-2</v>
      </c>
      <c r="S169" s="240">
        <f t="shared" si="7"/>
        <v>34.656890291446132</v>
      </c>
      <c r="T169" s="254"/>
      <c r="U169" s="215">
        <v>529</v>
      </c>
      <c r="V169" s="216" t="s">
        <v>200</v>
      </c>
      <c r="W169" s="217">
        <v>19579</v>
      </c>
      <c r="X169" s="88">
        <v>232.09195744967832</v>
      </c>
      <c r="Y169" s="88">
        <v>197.2554933674765</v>
      </c>
      <c r="Z169" s="88">
        <v>429.34745081715482</v>
      </c>
      <c r="AA169" s="88">
        <v>-37.703457786403803</v>
      </c>
      <c r="AB169" s="88">
        <v>391.64399303075101</v>
      </c>
      <c r="AC169" s="88">
        <v>119.01190223099006</v>
      </c>
      <c r="AD169" s="88">
        <v>510.65589526174108</v>
      </c>
      <c r="AE169" s="227">
        <v>-55.334235660656823</v>
      </c>
      <c r="AF169" s="246">
        <v>455.32165960108426</v>
      </c>
    </row>
    <row r="170" spans="1:32" s="1" customFormat="1" ht="16.5">
      <c r="A170" s="215">
        <v>531</v>
      </c>
      <c r="B170" s="216" t="s">
        <v>201</v>
      </c>
      <c r="C170" s="221">
        <v>5072</v>
      </c>
      <c r="D170" s="255">
        <v>85.950956839617675</v>
      </c>
      <c r="E170" s="255">
        <v>-474.48798566950057</v>
      </c>
      <c r="F170" s="219">
        <v>-388.53702882988284</v>
      </c>
      <c r="G170" s="219">
        <v>433.25894749306082</v>
      </c>
      <c r="H170" s="219">
        <v>44.721918663177924</v>
      </c>
      <c r="I170" s="219">
        <v>173.32981083052803</v>
      </c>
      <c r="J170" s="219">
        <v>218.05172949370598</v>
      </c>
      <c r="K170" s="429">
        <v>-63.446372239747632</v>
      </c>
      <c r="L170" s="210">
        <v>154.60535725395835</v>
      </c>
      <c r="M170" s="219">
        <v>7.5956911652208223</v>
      </c>
      <c r="N170" s="219">
        <v>162.20104841917919</v>
      </c>
      <c r="O170" s="251">
        <v>4</v>
      </c>
      <c r="P170" s="251">
        <v>4</v>
      </c>
      <c r="Q170" s="88"/>
      <c r="R170" s="241">
        <f t="shared" si="6"/>
        <v>-0.61924807795082148</v>
      </c>
      <c r="S170" s="240">
        <f t="shared" si="7"/>
        <v>-251.44737236033706</v>
      </c>
      <c r="T170" s="254"/>
      <c r="U170" s="215">
        <v>531</v>
      </c>
      <c r="V170" s="216" t="s">
        <v>201</v>
      </c>
      <c r="W170" s="217">
        <v>5169</v>
      </c>
      <c r="X170" s="88">
        <v>157.97315597363843</v>
      </c>
      <c r="Y170" s="88">
        <v>-349.71567047848913</v>
      </c>
      <c r="Z170" s="88">
        <v>-191.74251450485073</v>
      </c>
      <c r="AA170" s="88">
        <v>469.79531824337397</v>
      </c>
      <c r="AB170" s="88">
        <v>278.05280373852321</v>
      </c>
      <c r="AC170" s="88">
        <v>173.05235381154304</v>
      </c>
      <c r="AD170" s="88">
        <v>451.10515755006634</v>
      </c>
      <c r="AE170" s="227">
        <v>-45.052427935770943</v>
      </c>
      <c r="AF170" s="246">
        <v>406.0527296142954</v>
      </c>
    </row>
    <row r="171" spans="1:32" s="1" customFormat="1" ht="16.5">
      <c r="A171" s="215">
        <v>535</v>
      </c>
      <c r="B171" s="216" t="s">
        <v>202</v>
      </c>
      <c r="C171" s="221">
        <v>10419</v>
      </c>
      <c r="D171" s="255">
        <v>804.36619055677852</v>
      </c>
      <c r="E171" s="255">
        <v>-49.051855923290709</v>
      </c>
      <c r="F171" s="219">
        <v>755.31433463348776</v>
      </c>
      <c r="G171" s="219">
        <v>619.30225942868958</v>
      </c>
      <c r="H171" s="219">
        <v>1374.6165940621775</v>
      </c>
      <c r="I171" s="219">
        <v>191.65889739423778</v>
      </c>
      <c r="J171" s="219">
        <v>1566.275491456415</v>
      </c>
      <c r="K171" s="429">
        <v>-69.542566465111818</v>
      </c>
      <c r="L171" s="210">
        <v>1496.7329249913032</v>
      </c>
      <c r="M171" s="219">
        <v>-6.2854594010941574</v>
      </c>
      <c r="N171" s="219">
        <v>1490.447465590209</v>
      </c>
      <c r="O171" s="251">
        <v>17</v>
      </c>
      <c r="P171" s="251">
        <v>17</v>
      </c>
      <c r="Q171" s="88"/>
      <c r="R171" s="241">
        <f t="shared" si="6"/>
        <v>-5.3713886445812251E-2</v>
      </c>
      <c r="S171" s="240">
        <f t="shared" si="7"/>
        <v>-84.958810259543725</v>
      </c>
      <c r="T171" s="254"/>
      <c r="U171" s="215">
        <v>535</v>
      </c>
      <c r="V171" s="216" t="s">
        <v>202</v>
      </c>
      <c r="W171" s="217">
        <v>10396</v>
      </c>
      <c r="X171" s="88">
        <v>798.64043986034812</v>
      </c>
      <c r="Y171" s="88">
        <v>30.730728228175394</v>
      </c>
      <c r="Z171" s="88">
        <v>829.37116808852352</v>
      </c>
      <c r="AA171" s="88">
        <v>650.89226625625236</v>
      </c>
      <c r="AB171" s="88">
        <v>1480.263434344776</v>
      </c>
      <c r="AC171" s="88">
        <v>192.0811481550131</v>
      </c>
      <c r="AD171" s="88">
        <v>1672.3445824997889</v>
      </c>
      <c r="AE171" s="227">
        <v>-90.652847248941896</v>
      </c>
      <c r="AF171" s="246">
        <v>1581.6917352508469</v>
      </c>
    </row>
    <row r="172" spans="1:32" s="1" customFormat="1" ht="16.5">
      <c r="A172" s="215">
        <v>536</v>
      </c>
      <c r="B172" s="216" t="s">
        <v>203</v>
      </c>
      <c r="C172" s="221">
        <v>35346</v>
      </c>
      <c r="D172" s="255">
        <v>434.08774595114494</v>
      </c>
      <c r="E172" s="255">
        <v>-121.82807997342371</v>
      </c>
      <c r="F172" s="219">
        <v>312.25966597772117</v>
      </c>
      <c r="G172" s="219">
        <v>158.58812617159091</v>
      </c>
      <c r="H172" s="219">
        <v>470.84779214931211</v>
      </c>
      <c r="I172" s="219">
        <v>120.06433477282978</v>
      </c>
      <c r="J172" s="219">
        <v>590.91212692214185</v>
      </c>
      <c r="K172" s="429">
        <v>-52.904119277994681</v>
      </c>
      <c r="L172" s="210">
        <v>538.00800764414714</v>
      </c>
      <c r="M172" s="219">
        <v>-0.41416554744525064</v>
      </c>
      <c r="N172" s="219">
        <v>537.59384209670191</v>
      </c>
      <c r="O172" s="251">
        <v>6</v>
      </c>
      <c r="P172" s="251">
        <v>6</v>
      </c>
      <c r="Q172" s="88"/>
      <c r="R172" s="241">
        <f t="shared" si="6"/>
        <v>-3.5260372323697275E-2</v>
      </c>
      <c r="S172" s="240">
        <f t="shared" si="7"/>
        <v>-19.66371248619248</v>
      </c>
      <c r="T172" s="254"/>
      <c r="U172" s="215">
        <v>536</v>
      </c>
      <c r="V172" s="216" t="s">
        <v>203</v>
      </c>
      <c r="W172" s="217">
        <v>34884</v>
      </c>
      <c r="X172" s="88">
        <v>436.87547557684672</v>
      </c>
      <c r="Y172" s="88">
        <v>-97.232990312675085</v>
      </c>
      <c r="Z172" s="88">
        <v>339.64248526417163</v>
      </c>
      <c r="AA172" s="88">
        <v>146.49828001375988</v>
      </c>
      <c r="AB172" s="88">
        <v>486.14076527793156</v>
      </c>
      <c r="AC172" s="88">
        <v>123.83645307508888</v>
      </c>
      <c r="AD172" s="88">
        <v>609.97721835302048</v>
      </c>
      <c r="AE172" s="227">
        <v>-52.305498222680882</v>
      </c>
      <c r="AF172" s="246">
        <v>557.67172013033962</v>
      </c>
    </row>
    <row r="173" spans="1:32" s="1" customFormat="1" ht="16.5">
      <c r="A173" s="215">
        <v>538</v>
      </c>
      <c r="B173" s="216" t="s">
        <v>204</v>
      </c>
      <c r="C173" s="221">
        <v>4644</v>
      </c>
      <c r="D173" s="255">
        <v>548.6861043084333</v>
      </c>
      <c r="E173" s="255">
        <v>-99.29088909225932</v>
      </c>
      <c r="F173" s="219">
        <v>449.39521521617399</v>
      </c>
      <c r="G173" s="219">
        <v>407.53889086496491</v>
      </c>
      <c r="H173" s="219">
        <v>856.93410608113891</v>
      </c>
      <c r="I173" s="219">
        <v>167.63324786211635</v>
      </c>
      <c r="J173" s="219">
        <v>1024.5673539432553</v>
      </c>
      <c r="K173" s="429">
        <v>213.57364341085272</v>
      </c>
      <c r="L173" s="210">
        <v>1238.1409973541081</v>
      </c>
      <c r="M173" s="219">
        <v>-17.970732881136954</v>
      </c>
      <c r="N173" s="219">
        <v>1220.1702644729712</v>
      </c>
      <c r="O173" s="251">
        <v>2</v>
      </c>
      <c r="P173" s="251">
        <v>2</v>
      </c>
      <c r="Q173" s="88"/>
      <c r="R173" s="241">
        <f t="shared" si="6"/>
        <v>2.3480912703237461E-2</v>
      </c>
      <c r="S173" s="240">
        <f t="shared" si="7"/>
        <v>28.40568916559846</v>
      </c>
      <c r="T173" s="254"/>
      <c r="U173" s="215">
        <v>538</v>
      </c>
      <c r="V173" s="216" t="s">
        <v>204</v>
      </c>
      <c r="W173" s="217">
        <v>4689</v>
      </c>
      <c r="X173" s="88">
        <v>558.8191316878067</v>
      </c>
      <c r="Y173" s="88">
        <v>-100.5727695324002</v>
      </c>
      <c r="Z173" s="88">
        <v>458.24636215540642</v>
      </c>
      <c r="AA173" s="88">
        <v>440.20708040093837</v>
      </c>
      <c r="AB173" s="88">
        <v>898.45344255634484</v>
      </c>
      <c r="AC173" s="88">
        <v>171.36461248650471</v>
      </c>
      <c r="AD173" s="88">
        <v>1069.8180550428497</v>
      </c>
      <c r="AE173" s="227">
        <v>139.91725314566006</v>
      </c>
      <c r="AF173" s="246">
        <v>1209.7353081885096</v>
      </c>
    </row>
    <row r="174" spans="1:32" s="1" customFormat="1" ht="16.5">
      <c r="A174" s="215">
        <v>541</v>
      </c>
      <c r="B174" s="216" t="s">
        <v>205</v>
      </c>
      <c r="C174" s="221">
        <v>9243</v>
      </c>
      <c r="D174" s="255">
        <v>175.78821702138353</v>
      </c>
      <c r="E174" s="255">
        <v>389.57874446090881</v>
      </c>
      <c r="F174" s="219">
        <v>565.36696148229237</v>
      </c>
      <c r="G174" s="219">
        <v>494.19497541049236</v>
      </c>
      <c r="H174" s="219">
        <v>1059.5619368927846</v>
      </c>
      <c r="I174" s="219">
        <v>219.69251219456095</v>
      </c>
      <c r="J174" s="219">
        <v>1279.2544490873458</v>
      </c>
      <c r="K174" s="429">
        <v>-67.03462079411446</v>
      </c>
      <c r="L174" s="210">
        <v>1212.2198282932313</v>
      </c>
      <c r="M174" s="219">
        <v>-1.1198145309964329</v>
      </c>
      <c r="N174" s="219">
        <v>1211.1000137622348</v>
      </c>
      <c r="O174" s="251">
        <v>12</v>
      </c>
      <c r="P174" s="251">
        <v>12</v>
      </c>
      <c r="Q174" s="88"/>
      <c r="R174" s="241">
        <f t="shared" si="6"/>
        <v>-0.15601443366127218</v>
      </c>
      <c r="S174" s="240">
        <f t="shared" si="7"/>
        <v>-224.08415206028485</v>
      </c>
      <c r="T174" s="254"/>
      <c r="U174" s="215">
        <v>541</v>
      </c>
      <c r="V174" s="216" t="s">
        <v>205</v>
      </c>
      <c r="W174" s="217">
        <v>9423</v>
      </c>
      <c r="X174" s="88">
        <v>176.10198532919082</v>
      </c>
      <c r="Y174" s="88">
        <v>706.01310385641352</v>
      </c>
      <c r="Z174" s="88">
        <v>882.11508918560435</v>
      </c>
      <c r="AA174" s="88">
        <v>434.66560543351375</v>
      </c>
      <c r="AB174" s="88">
        <v>1316.7806946191181</v>
      </c>
      <c r="AC174" s="88">
        <v>214.28514501488212</v>
      </c>
      <c r="AD174" s="88">
        <v>1531.065839634</v>
      </c>
      <c r="AE174" s="227">
        <v>-94.761859280483918</v>
      </c>
      <c r="AF174" s="246">
        <v>1436.3039803535162</v>
      </c>
    </row>
    <row r="175" spans="1:32" s="1" customFormat="1" ht="16.5">
      <c r="A175" s="215">
        <v>543</v>
      </c>
      <c r="B175" s="216" t="s">
        <v>206</v>
      </c>
      <c r="C175" s="221">
        <v>44458</v>
      </c>
      <c r="D175" s="255">
        <v>640.36049562653079</v>
      </c>
      <c r="E175" s="255">
        <v>129.1732033521825</v>
      </c>
      <c r="F175" s="219">
        <v>769.53369897871323</v>
      </c>
      <c r="G175" s="219">
        <v>-4.4723701176613142</v>
      </c>
      <c r="H175" s="219">
        <v>765.06132886105195</v>
      </c>
      <c r="I175" s="219">
        <v>115.70970920548424</v>
      </c>
      <c r="J175" s="219">
        <v>880.77103806653633</v>
      </c>
      <c r="K175" s="429">
        <v>-191.75262045076252</v>
      </c>
      <c r="L175" s="210">
        <v>689.01841761577373</v>
      </c>
      <c r="M175" s="219">
        <v>-6.3258621714876959</v>
      </c>
      <c r="N175" s="219">
        <v>682.69255544428609</v>
      </c>
      <c r="O175" s="251">
        <v>1</v>
      </c>
      <c r="P175" s="252">
        <v>35</v>
      </c>
      <c r="Q175" s="88"/>
      <c r="R175" s="241">
        <f t="shared" si="6"/>
        <v>-2.8351431498183519E-2</v>
      </c>
      <c r="S175" s="240">
        <f t="shared" si="7"/>
        <v>-20.104654194201999</v>
      </c>
      <c r="T175" s="254"/>
      <c r="U175" s="215">
        <v>543</v>
      </c>
      <c r="V175" s="216" t="s">
        <v>206</v>
      </c>
      <c r="W175" s="217">
        <v>44127</v>
      </c>
      <c r="X175" s="88">
        <v>644.43900050032028</v>
      </c>
      <c r="Y175" s="88">
        <v>116.04629761971479</v>
      </c>
      <c r="Z175" s="88">
        <v>760.48529812003517</v>
      </c>
      <c r="AA175" s="88">
        <v>3.8152604981077345</v>
      </c>
      <c r="AB175" s="88">
        <v>764.30055861814287</v>
      </c>
      <c r="AC175" s="88">
        <v>120.38550183823973</v>
      </c>
      <c r="AD175" s="88">
        <v>884.68606045638262</v>
      </c>
      <c r="AE175" s="227">
        <v>-175.56298864640695</v>
      </c>
      <c r="AF175" s="246">
        <v>709.12307180997573</v>
      </c>
    </row>
    <row r="176" spans="1:32" s="1" customFormat="1" ht="16.5">
      <c r="A176" s="215">
        <v>545</v>
      </c>
      <c r="B176" s="216" t="s">
        <v>207</v>
      </c>
      <c r="C176" s="221">
        <v>9584</v>
      </c>
      <c r="D176" s="255">
        <v>882.17705200691864</v>
      </c>
      <c r="E176" s="255">
        <v>285.3163500580622</v>
      </c>
      <c r="F176" s="219">
        <v>1167.4934020649807</v>
      </c>
      <c r="G176" s="219">
        <v>325.53577702199061</v>
      </c>
      <c r="H176" s="219">
        <v>1493.0291790869715</v>
      </c>
      <c r="I176" s="219">
        <v>226.77278726372086</v>
      </c>
      <c r="J176" s="219">
        <v>1719.8019663506923</v>
      </c>
      <c r="K176" s="429">
        <v>46.040171118530886</v>
      </c>
      <c r="L176" s="210">
        <v>1765.8421374692232</v>
      </c>
      <c r="M176" s="219">
        <v>1.496534119365609</v>
      </c>
      <c r="N176" s="219">
        <v>1767.3386715885888</v>
      </c>
      <c r="O176" s="251">
        <v>15</v>
      </c>
      <c r="P176" s="251">
        <v>15</v>
      </c>
      <c r="Q176" s="88"/>
      <c r="R176" s="241">
        <f t="shared" si="6"/>
        <v>4.7890766827154478E-2</v>
      </c>
      <c r="S176" s="240">
        <f t="shared" si="7"/>
        <v>80.702623533137512</v>
      </c>
      <c r="T176" s="254"/>
      <c r="U176" s="215">
        <v>545</v>
      </c>
      <c r="V176" s="216" t="s">
        <v>207</v>
      </c>
      <c r="W176" s="217">
        <v>9562</v>
      </c>
      <c r="X176" s="88">
        <v>851.34030911765956</v>
      </c>
      <c r="Y176" s="88">
        <v>231.25407125248861</v>
      </c>
      <c r="Z176" s="88">
        <v>1082.5943803701482</v>
      </c>
      <c r="AA176" s="88">
        <v>329.43578749215646</v>
      </c>
      <c r="AB176" s="88">
        <v>1412.0301678623046</v>
      </c>
      <c r="AC176" s="88">
        <v>226.88345190937994</v>
      </c>
      <c r="AD176" s="88">
        <v>1638.9136197716848</v>
      </c>
      <c r="AE176" s="227">
        <v>46.225894164400756</v>
      </c>
      <c r="AF176" s="246">
        <v>1685.1395139360857</v>
      </c>
    </row>
    <row r="177" spans="1:32" s="1" customFormat="1" ht="16.5">
      <c r="A177" s="215">
        <v>560</v>
      </c>
      <c r="B177" s="216" t="s">
        <v>208</v>
      </c>
      <c r="C177" s="221">
        <v>15735</v>
      </c>
      <c r="D177" s="255">
        <v>324.72417293553633</v>
      </c>
      <c r="E177" s="255">
        <v>-46.333477374497541</v>
      </c>
      <c r="F177" s="219">
        <v>278.3906955610388</v>
      </c>
      <c r="G177" s="219">
        <v>388.88818289676158</v>
      </c>
      <c r="H177" s="219">
        <v>667.27887845780037</v>
      </c>
      <c r="I177" s="219">
        <v>174.92796877380923</v>
      </c>
      <c r="J177" s="219">
        <v>842.20684723160946</v>
      </c>
      <c r="K177" s="429">
        <v>-114.51547505560852</v>
      </c>
      <c r="L177" s="210">
        <v>727.69137217600098</v>
      </c>
      <c r="M177" s="219">
        <v>31.860463774388357</v>
      </c>
      <c r="N177" s="219">
        <v>759.55183595038932</v>
      </c>
      <c r="O177" s="251">
        <v>7</v>
      </c>
      <c r="P177" s="251">
        <v>7</v>
      </c>
      <c r="Q177" s="88"/>
      <c r="R177" s="241">
        <f t="shared" si="6"/>
        <v>-0.15463798135097989</v>
      </c>
      <c r="S177" s="240">
        <f t="shared" si="7"/>
        <v>-133.11305968022373</v>
      </c>
      <c r="T177" s="254"/>
      <c r="U177" s="215">
        <v>560</v>
      </c>
      <c r="V177" s="216" t="s">
        <v>208</v>
      </c>
      <c r="W177" s="217">
        <v>15808</v>
      </c>
      <c r="X177" s="88">
        <v>333.5223707232999</v>
      </c>
      <c r="Y177" s="88">
        <v>95.682389640750642</v>
      </c>
      <c r="Z177" s="88">
        <v>429.20476036405057</v>
      </c>
      <c r="AA177" s="88">
        <v>398.90675607287449</v>
      </c>
      <c r="AB177" s="88">
        <v>828.11151643692506</v>
      </c>
      <c r="AC177" s="88">
        <v>177.61662493346961</v>
      </c>
      <c r="AD177" s="88">
        <v>1005.7281413703947</v>
      </c>
      <c r="AE177" s="227">
        <v>-144.92370951417004</v>
      </c>
      <c r="AF177" s="246">
        <v>860.80443185622471</v>
      </c>
    </row>
    <row r="178" spans="1:32" s="1" customFormat="1" ht="16.5">
      <c r="A178" s="215">
        <v>561</v>
      </c>
      <c r="B178" s="216" t="s">
        <v>209</v>
      </c>
      <c r="C178" s="221">
        <v>1317</v>
      </c>
      <c r="D178" s="255">
        <v>503.74093988432952</v>
      </c>
      <c r="E178" s="255">
        <v>486.30658154500065</v>
      </c>
      <c r="F178" s="219">
        <v>990.04752142933012</v>
      </c>
      <c r="G178" s="219">
        <v>331.64341912816104</v>
      </c>
      <c r="H178" s="219">
        <v>1321.6909405574911</v>
      </c>
      <c r="I178" s="219">
        <v>258.22638326044347</v>
      </c>
      <c r="J178" s="219">
        <v>1579.9173238179346</v>
      </c>
      <c r="K178" s="429">
        <v>-207.65072133637054</v>
      </c>
      <c r="L178" s="210">
        <v>1372.266602481564</v>
      </c>
      <c r="M178" s="219">
        <v>-476.30959757023544</v>
      </c>
      <c r="N178" s="219">
        <v>895.95700491132845</v>
      </c>
      <c r="O178" s="251">
        <v>2</v>
      </c>
      <c r="P178" s="251">
        <v>2</v>
      </c>
      <c r="Q178" s="88"/>
      <c r="R178" s="241">
        <f t="shared" si="6"/>
        <v>1.5033584065553052E-2</v>
      </c>
      <c r="S178" s="240">
        <f t="shared" si="7"/>
        <v>20.324534727340733</v>
      </c>
      <c r="T178" s="254"/>
      <c r="U178" s="215">
        <v>561</v>
      </c>
      <c r="V178" s="216" t="s">
        <v>209</v>
      </c>
      <c r="W178" s="217">
        <v>1337</v>
      </c>
      <c r="X178" s="88">
        <v>464.12445715266188</v>
      </c>
      <c r="Y178" s="88">
        <v>530.2222354676943</v>
      </c>
      <c r="Z178" s="88">
        <v>994.34669262035618</v>
      </c>
      <c r="AA178" s="88">
        <v>334.49139865370233</v>
      </c>
      <c r="AB178" s="88">
        <v>1328.8380912740586</v>
      </c>
      <c r="AC178" s="88">
        <v>255.96635493940195</v>
      </c>
      <c r="AD178" s="88">
        <v>1584.8044462134603</v>
      </c>
      <c r="AE178" s="227">
        <v>-232.86237845923711</v>
      </c>
      <c r="AF178" s="246">
        <v>1351.9420677542232</v>
      </c>
    </row>
    <row r="179" spans="1:32" s="1" customFormat="1" ht="16.5">
      <c r="A179" s="215">
        <v>562</v>
      </c>
      <c r="B179" s="216" t="s">
        <v>210</v>
      </c>
      <c r="C179" s="221">
        <v>8935</v>
      </c>
      <c r="D179" s="255">
        <v>163.43948971520476</v>
      </c>
      <c r="E179" s="255">
        <v>-57.983840705696238</v>
      </c>
      <c r="F179" s="219">
        <v>105.45564900950851</v>
      </c>
      <c r="G179" s="219">
        <v>367.14278542994839</v>
      </c>
      <c r="H179" s="219">
        <v>472.59843443945692</v>
      </c>
      <c r="I179" s="219">
        <v>185.64360276195379</v>
      </c>
      <c r="J179" s="219">
        <v>658.24203720141077</v>
      </c>
      <c r="K179" s="429">
        <v>-31.597313933967545</v>
      </c>
      <c r="L179" s="210">
        <v>626.64472326744317</v>
      </c>
      <c r="M179" s="219">
        <v>-12.042856236896093</v>
      </c>
      <c r="N179" s="219">
        <v>614.60186703054706</v>
      </c>
      <c r="O179" s="251">
        <v>6</v>
      </c>
      <c r="P179" s="251">
        <v>6</v>
      </c>
      <c r="Q179" s="88"/>
      <c r="R179" s="241">
        <f t="shared" si="6"/>
        <v>1.7590115218373267E-2</v>
      </c>
      <c r="S179" s="240">
        <f t="shared" si="7"/>
        <v>10.832213008372719</v>
      </c>
      <c r="T179" s="254"/>
      <c r="U179" s="215">
        <v>562</v>
      </c>
      <c r="V179" s="216" t="s">
        <v>210</v>
      </c>
      <c r="W179" s="217">
        <v>8978</v>
      </c>
      <c r="X179" s="88">
        <v>167.99451695471427</v>
      </c>
      <c r="Y179" s="88">
        <v>-66.098797499658232</v>
      </c>
      <c r="Z179" s="88">
        <v>101.89571945505604</v>
      </c>
      <c r="AA179" s="88">
        <v>363.15404321675209</v>
      </c>
      <c r="AB179" s="88">
        <v>465.04976267180808</v>
      </c>
      <c r="AC179" s="88">
        <v>190.13164934711978</v>
      </c>
      <c r="AD179" s="88">
        <v>655.18141201892786</v>
      </c>
      <c r="AE179" s="227">
        <v>-39.36890175985743</v>
      </c>
      <c r="AF179" s="246">
        <v>615.81251025907045</v>
      </c>
    </row>
    <row r="180" spans="1:32" s="1" customFormat="1" ht="16.5">
      <c r="A180" s="215">
        <v>563</v>
      </c>
      <c r="B180" s="216" t="s">
        <v>211</v>
      </c>
      <c r="C180" s="221">
        <v>7025</v>
      </c>
      <c r="D180" s="255">
        <v>449.1125478902278</v>
      </c>
      <c r="E180" s="255">
        <v>-295.56483992384835</v>
      </c>
      <c r="F180" s="219">
        <v>153.54770796637948</v>
      </c>
      <c r="G180" s="219">
        <v>496.5231185121886</v>
      </c>
      <c r="H180" s="219">
        <v>650.07082647856816</v>
      </c>
      <c r="I180" s="219">
        <v>184.65105172479997</v>
      </c>
      <c r="J180" s="219">
        <v>834.72187820336808</v>
      </c>
      <c r="K180" s="429">
        <v>-48.00540925266904</v>
      </c>
      <c r="L180" s="210">
        <v>786.7164689506991</v>
      </c>
      <c r="M180" s="219">
        <v>1.77693232740213</v>
      </c>
      <c r="N180" s="219">
        <v>788.49340127810115</v>
      </c>
      <c r="O180" s="251">
        <v>17</v>
      </c>
      <c r="P180" s="251">
        <v>17</v>
      </c>
      <c r="Q180" s="88"/>
      <c r="R180" s="241">
        <f t="shared" si="6"/>
        <v>-0.26804036440177093</v>
      </c>
      <c r="S180" s="240">
        <f t="shared" si="7"/>
        <v>-288.09207333690586</v>
      </c>
      <c r="T180" s="254"/>
      <c r="U180" s="215">
        <v>563</v>
      </c>
      <c r="V180" s="216" t="s">
        <v>211</v>
      </c>
      <c r="W180" s="217">
        <v>7102</v>
      </c>
      <c r="X180" s="88">
        <v>452.62018763602299</v>
      </c>
      <c r="Y180" s="88">
        <v>-4.8459871038527247</v>
      </c>
      <c r="Z180" s="88">
        <v>447.77420053217025</v>
      </c>
      <c r="AA180" s="88">
        <v>482.99338214587442</v>
      </c>
      <c r="AB180" s="88">
        <v>930.76758267804462</v>
      </c>
      <c r="AC180" s="88">
        <v>184.09249438849594</v>
      </c>
      <c r="AD180" s="88">
        <v>1114.8600770665405</v>
      </c>
      <c r="AE180" s="227">
        <v>-40.051534778935512</v>
      </c>
      <c r="AF180" s="246">
        <v>1074.808542287605</v>
      </c>
    </row>
    <row r="181" spans="1:32" s="1" customFormat="1" ht="16.5">
      <c r="A181" s="215">
        <v>564</v>
      </c>
      <c r="B181" s="216" t="s">
        <v>212</v>
      </c>
      <c r="C181" s="221">
        <v>211848</v>
      </c>
      <c r="D181" s="255">
        <v>386.48448920837166</v>
      </c>
      <c r="E181" s="255">
        <v>-149.69628015512259</v>
      </c>
      <c r="F181" s="219">
        <v>236.78820905324903</v>
      </c>
      <c r="G181" s="219">
        <v>166.48237194693073</v>
      </c>
      <c r="H181" s="219">
        <v>403.27058100017979</v>
      </c>
      <c r="I181" s="219">
        <v>138.77539180176834</v>
      </c>
      <c r="J181" s="219">
        <v>542.0459728019481</v>
      </c>
      <c r="K181" s="429">
        <v>8.3359436954797772</v>
      </c>
      <c r="L181" s="210">
        <v>550.38191649742794</v>
      </c>
      <c r="M181" s="219">
        <v>-64.739914721451228</v>
      </c>
      <c r="N181" s="219">
        <v>485.64200177597667</v>
      </c>
      <c r="O181" s="251">
        <v>17</v>
      </c>
      <c r="P181" s="251">
        <v>17</v>
      </c>
      <c r="Q181" s="88"/>
      <c r="R181" s="241">
        <f t="shared" si="6"/>
        <v>-3.697357400022256E-2</v>
      </c>
      <c r="S181" s="240">
        <f t="shared" si="7"/>
        <v>-21.130870315293578</v>
      </c>
      <c r="T181" s="254"/>
      <c r="U181" s="215">
        <v>564</v>
      </c>
      <c r="V181" s="216" t="s">
        <v>212</v>
      </c>
      <c r="W181" s="217">
        <v>209551</v>
      </c>
      <c r="X181" s="88">
        <v>401.93626237790352</v>
      </c>
      <c r="Y181" s="88">
        <v>-172.68398382358555</v>
      </c>
      <c r="Z181" s="88">
        <v>229.25227855431797</v>
      </c>
      <c r="AA181" s="88">
        <v>194.6136835424312</v>
      </c>
      <c r="AB181" s="88">
        <v>423.86596209674923</v>
      </c>
      <c r="AC181" s="88">
        <v>139.00431764132225</v>
      </c>
      <c r="AD181" s="88">
        <v>562.87027973807142</v>
      </c>
      <c r="AE181" s="227">
        <v>8.6425070746500854</v>
      </c>
      <c r="AF181" s="246">
        <v>571.51278681272152</v>
      </c>
    </row>
    <row r="182" spans="1:32" s="1" customFormat="1" ht="16.5">
      <c r="A182" s="215">
        <v>576</v>
      </c>
      <c r="B182" s="216" t="s">
        <v>213</v>
      </c>
      <c r="C182" s="221">
        <v>2750</v>
      </c>
      <c r="D182" s="255">
        <v>-48.183498415063006</v>
      </c>
      <c r="E182" s="255">
        <v>208.52789020864023</v>
      </c>
      <c r="F182" s="219">
        <v>160.34439179357722</v>
      </c>
      <c r="G182" s="219">
        <v>285.83256763219606</v>
      </c>
      <c r="H182" s="219">
        <v>446.1769594257733</v>
      </c>
      <c r="I182" s="219">
        <v>223.92459876517998</v>
      </c>
      <c r="J182" s="219">
        <v>670.10155819095337</v>
      </c>
      <c r="K182" s="429">
        <v>-73.151272727272726</v>
      </c>
      <c r="L182" s="210">
        <v>596.95028546368064</v>
      </c>
      <c r="M182" s="219">
        <v>-16.019212181818183</v>
      </c>
      <c r="N182" s="219">
        <v>580.93107328186238</v>
      </c>
      <c r="O182" s="251">
        <v>7</v>
      </c>
      <c r="P182" s="251">
        <v>7</v>
      </c>
      <c r="Q182" s="88"/>
      <c r="R182" s="241">
        <f t="shared" si="6"/>
        <v>-0.16070085903107986</v>
      </c>
      <c r="S182" s="240">
        <f t="shared" si="7"/>
        <v>-114.29825075492863</v>
      </c>
      <c r="T182" s="254"/>
      <c r="U182" s="215">
        <v>576</v>
      </c>
      <c r="V182" s="216" t="s">
        <v>213</v>
      </c>
      <c r="W182" s="217">
        <v>2813</v>
      </c>
      <c r="X182" s="88">
        <v>-33.817406630000583</v>
      </c>
      <c r="Y182" s="88">
        <v>437.32749336307512</v>
      </c>
      <c r="Z182" s="88">
        <v>403.51008673307456</v>
      </c>
      <c r="AA182" s="88">
        <v>177.35193743334517</v>
      </c>
      <c r="AB182" s="88">
        <v>580.8620241664197</v>
      </c>
      <c r="AC182" s="88">
        <v>222.64779893452157</v>
      </c>
      <c r="AD182" s="88">
        <v>803.50982310094128</v>
      </c>
      <c r="AE182" s="227">
        <v>-92.26128688233203</v>
      </c>
      <c r="AF182" s="246">
        <v>711.24853621860927</v>
      </c>
    </row>
    <row r="183" spans="1:32" s="1" customFormat="1" ht="16.5">
      <c r="A183" s="215">
        <v>577</v>
      </c>
      <c r="B183" s="216" t="s">
        <v>214</v>
      </c>
      <c r="C183" s="221">
        <v>11138</v>
      </c>
      <c r="D183" s="255">
        <v>510.30365031576753</v>
      </c>
      <c r="E183" s="255">
        <v>-33.76423619184397</v>
      </c>
      <c r="F183" s="219">
        <v>476.53941412392356</v>
      </c>
      <c r="G183" s="219">
        <v>213.24456030589783</v>
      </c>
      <c r="H183" s="219">
        <v>689.78397442982146</v>
      </c>
      <c r="I183" s="219">
        <v>141.29479549833314</v>
      </c>
      <c r="J183" s="219">
        <v>831.07876992815466</v>
      </c>
      <c r="K183" s="429">
        <v>60.37744657927815</v>
      </c>
      <c r="L183" s="210">
        <v>891.45621650743271</v>
      </c>
      <c r="M183" s="219">
        <v>-2.1863178757407136</v>
      </c>
      <c r="N183" s="219">
        <v>889.26989863169206</v>
      </c>
      <c r="O183" s="251">
        <v>2</v>
      </c>
      <c r="P183" s="251">
        <v>2</v>
      </c>
      <c r="Q183" s="88"/>
      <c r="R183" s="241">
        <f t="shared" si="6"/>
        <v>-3.3157848859563098E-2</v>
      </c>
      <c r="S183" s="240">
        <f t="shared" si="7"/>
        <v>-30.572488442922577</v>
      </c>
      <c r="T183" s="254"/>
      <c r="U183" s="215">
        <v>577</v>
      </c>
      <c r="V183" s="216" t="s">
        <v>214</v>
      </c>
      <c r="W183" s="217">
        <v>11041</v>
      </c>
      <c r="X183" s="88">
        <v>471.67223461331952</v>
      </c>
      <c r="Y183" s="88">
        <v>-14.053256623352059</v>
      </c>
      <c r="Z183" s="88">
        <v>457.61897798996745</v>
      </c>
      <c r="AA183" s="88">
        <v>313.60954623675394</v>
      </c>
      <c r="AB183" s="88">
        <v>771.22852422672133</v>
      </c>
      <c r="AC183" s="88">
        <v>146.70354092651431</v>
      </c>
      <c r="AD183" s="88">
        <v>917.9320651532355</v>
      </c>
      <c r="AE183" s="227">
        <v>4.0966397971198258</v>
      </c>
      <c r="AF183" s="246">
        <v>922.02870495035529</v>
      </c>
    </row>
    <row r="184" spans="1:32" s="1" customFormat="1" ht="16.5">
      <c r="A184" s="215">
        <v>578</v>
      </c>
      <c r="B184" s="216" t="s">
        <v>215</v>
      </c>
      <c r="C184" s="221">
        <v>3100</v>
      </c>
      <c r="D184" s="255">
        <v>147.01387964480901</v>
      </c>
      <c r="E184" s="255">
        <v>-246.94418929630555</v>
      </c>
      <c r="F184" s="219">
        <v>-99.930309651496543</v>
      </c>
      <c r="G184" s="219">
        <v>542.4943069212718</v>
      </c>
      <c r="H184" s="219">
        <v>442.56399726977526</v>
      </c>
      <c r="I184" s="219">
        <v>214.25674454072112</v>
      </c>
      <c r="J184" s="219">
        <v>656.82074181049643</v>
      </c>
      <c r="K184" s="429">
        <v>21.06451612903226</v>
      </c>
      <c r="L184" s="210">
        <v>677.88525793952863</v>
      </c>
      <c r="M184" s="219">
        <v>121.69248887096774</v>
      </c>
      <c r="N184" s="219">
        <v>799.57774681049636</v>
      </c>
      <c r="O184" s="251">
        <v>18</v>
      </c>
      <c r="P184" s="251">
        <v>18</v>
      </c>
      <c r="Q184" s="88"/>
      <c r="R184" s="241">
        <f t="shared" si="6"/>
        <v>1.988968083948087E-2</v>
      </c>
      <c r="S184" s="240">
        <f t="shared" si="7"/>
        <v>13.219980238557241</v>
      </c>
      <c r="T184" s="254"/>
      <c r="U184" s="215">
        <v>578</v>
      </c>
      <c r="V184" s="216" t="s">
        <v>215</v>
      </c>
      <c r="W184" s="217">
        <v>3183</v>
      </c>
      <c r="X184" s="88">
        <v>181.18897434900492</v>
      </c>
      <c r="Y184" s="88">
        <v>-249.76396938656529</v>
      </c>
      <c r="Z184" s="88">
        <v>-68.57499503756037</v>
      </c>
      <c r="AA184" s="88">
        <v>507.81778196669808</v>
      </c>
      <c r="AB184" s="88">
        <v>439.24278692913776</v>
      </c>
      <c r="AC184" s="88">
        <v>212.38636133419629</v>
      </c>
      <c r="AD184" s="88">
        <v>651.62914826333395</v>
      </c>
      <c r="AE184" s="227">
        <v>13.036129437637449</v>
      </c>
      <c r="AF184" s="246">
        <v>664.66527770097139</v>
      </c>
    </row>
    <row r="185" spans="1:32" s="1" customFormat="1" ht="16.5">
      <c r="A185" s="215">
        <v>580</v>
      </c>
      <c r="B185" s="216" t="s">
        <v>216</v>
      </c>
      <c r="C185" s="221">
        <v>4438</v>
      </c>
      <c r="D185" s="255">
        <v>-79.845787408552795</v>
      </c>
      <c r="E185" s="255">
        <v>-143.39292608422059</v>
      </c>
      <c r="F185" s="219">
        <v>-223.23871349277337</v>
      </c>
      <c r="G185" s="219">
        <v>454.91721455266594</v>
      </c>
      <c r="H185" s="219">
        <v>231.6785010598926</v>
      </c>
      <c r="I185" s="219">
        <v>231.06487718677977</v>
      </c>
      <c r="J185" s="219">
        <v>462.74337824667236</v>
      </c>
      <c r="K185" s="429">
        <v>-49.943442992338895</v>
      </c>
      <c r="L185" s="210">
        <v>412.79993525433343</v>
      </c>
      <c r="M185" s="219">
        <v>15.644102410995945</v>
      </c>
      <c r="N185" s="219">
        <v>428.4440376653294</v>
      </c>
      <c r="O185" s="251">
        <v>9</v>
      </c>
      <c r="P185" s="251">
        <v>9</v>
      </c>
      <c r="Q185" s="88"/>
      <c r="R185" s="241">
        <f t="shared" si="6"/>
        <v>-0.21036831217785493</v>
      </c>
      <c r="S185" s="240">
        <f t="shared" si="7"/>
        <v>-109.97535558140061</v>
      </c>
      <c r="T185" s="254"/>
      <c r="U185" s="215">
        <v>580</v>
      </c>
      <c r="V185" s="216" t="s">
        <v>216</v>
      </c>
      <c r="W185" s="217">
        <v>4567</v>
      </c>
      <c r="X185" s="88">
        <v>-51.05915883171464</v>
      </c>
      <c r="Y185" s="88">
        <v>27.971797799081223</v>
      </c>
      <c r="Z185" s="88">
        <v>-23.087361032633424</v>
      </c>
      <c r="AA185" s="88">
        <v>386.67418436610467</v>
      </c>
      <c r="AB185" s="88">
        <v>363.58682333347127</v>
      </c>
      <c r="AC185" s="88">
        <v>226.30823978165847</v>
      </c>
      <c r="AD185" s="88">
        <v>589.89506311512969</v>
      </c>
      <c r="AE185" s="227">
        <v>-67.119772279395661</v>
      </c>
      <c r="AF185" s="246">
        <v>522.77529083573404</v>
      </c>
    </row>
    <row r="186" spans="1:32" s="1" customFormat="1" ht="16.5">
      <c r="A186" s="215">
        <v>581</v>
      </c>
      <c r="B186" s="216" t="s">
        <v>217</v>
      </c>
      <c r="C186" s="221">
        <v>6240</v>
      </c>
      <c r="D186" s="255">
        <v>203.51745619129622</v>
      </c>
      <c r="E186" s="255">
        <v>-177.72624659419623</v>
      </c>
      <c r="F186" s="219">
        <v>25.791209597099993</v>
      </c>
      <c r="G186" s="219">
        <v>351.24109676086243</v>
      </c>
      <c r="H186" s="219">
        <v>377.0323063579624</v>
      </c>
      <c r="I186" s="219">
        <v>196.23036762951654</v>
      </c>
      <c r="J186" s="219">
        <v>573.26267398747893</v>
      </c>
      <c r="K186" s="429">
        <v>-75.453365384615381</v>
      </c>
      <c r="L186" s="210">
        <v>497.80930860286355</v>
      </c>
      <c r="M186" s="219">
        <v>17.251551121794872</v>
      </c>
      <c r="N186" s="219">
        <v>515.06085972465848</v>
      </c>
      <c r="O186" s="251">
        <v>6</v>
      </c>
      <c r="P186" s="251">
        <v>6</v>
      </c>
      <c r="Q186" s="88"/>
      <c r="R186" s="241">
        <f t="shared" si="6"/>
        <v>-0.40909887926141142</v>
      </c>
      <c r="S186" s="240">
        <f t="shared" si="7"/>
        <v>-344.64857670396032</v>
      </c>
      <c r="T186" s="254"/>
      <c r="U186" s="215">
        <v>581</v>
      </c>
      <c r="V186" s="216" t="s">
        <v>217</v>
      </c>
      <c r="W186" s="217">
        <v>6286</v>
      </c>
      <c r="X186" s="88">
        <v>200.89896159161825</v>
      </c>
      <c r="Y186" s="88">
        <v>196.57915413251845</v>
      </c>
      <c r="Z186" s="88">
        <v>397.47811572413673</v>
      </c>
      <c r="AA186" s="88">
        <v>327.66767419662744</v>
      </c>
      <c r="AB186" s="88">
        <v>725.14578992076417</v>
      </c>
      <c r="AC186" s="88">
        <v>196.97786057855092</v>
      </c>
      <c r="AD186" s="88">
        <v>922.12365049931509</v>
      </c>
      <c r="AE186" s="227">
        <v>-79.66576519249125</v>
      </c>
      <c r="AF186" s="246">
        <v>842.45788530682387</v>
      </c>
    </row>
    <row r="187" spans="1:32" s="1" customFormat="1" ht="16.5">
      <c r="A187" s="215">
        <v>583</v>
      </c>
      <c r="B187" s="216" t="s">
        <v>218</v>
      </c>
      <c r="C187" s="221">
        <v>947</v>
      </c>
      <c r="D187" s="255">
        <v>907.81657717784492</v>
      </c>
      <c r="E187" s="255">
        <v>-240.5711851570762</v>
      </c>
      <c r="F187" s="219">
        <v>667.24539202076869</v>
      </c>
      <c r="G187" s="219">
        <v>39.642636889654533</v>
      </c>
      <c r="H187" s="219">
        <v>706.88802891042315</v>
      </c>
      <c r="I187" s="219">
        <v>202.23662840615853</v>
      </c>
      <c r="J187" s="219">
        <v>909.12465731658176</v>
      </c>
      <c r="K187" s="429">
        <v>-246.93664202745512</v>
      </c>
      <c r="L187" s="210">
        <v>662.18801528912661</v>
      </c>
      <c r="M187" s="219">
        <v>158.02908500527982</v>
      </c>
      <c r="N187" s="219">
        <v>820.21710029440646</v>
      </c>
      <c r="O187" s="251">
        <v>19</v>
      </c>
      <c r="P187" s="251">
        <v>19</v>
      </c>
      <c r="Q187" s="88"/>
      <c r="R187" s="241">
        <f t="shared" si="6"/>
        <v>2.5265097254360742</v>
      </c>
      <c r="S187" s="240">
        <f t="shared" si="7"/>
        <v>474.41368121799542</v>
      </c>
      <c r="T187" s="254"/>
      <c r="U187" s="215">
        <v>583</v>
      </c>
      <c r="V187" s="216" t="s">
        <v>218</v>
      </c>
      <c r="W187" s="217">
        <v>924</v>
      </c>
      <c r="X187" s="88">
        <v>859.02725382996505</v>
      </c>
      <c r="Y187" s="88">
        <v>-640.43595304101143</v>
      </c>
      <c r="Z187" s="88">
        <v>218.59130078895362</v>
      </c>
      <c r="AA187" s="88">
        <v>-4.0909090909090908</v>
      </c>
      <c r="AB187" s="88">
        <v>214.50039169804452</v>
      </c>
      <c r="AC187" s="88">
        <v>207.74796834711273</v>
      </c>
      <c r="AD187" s="88">
        <v>422.2483600451572</v>
      </c>
      <c r="AE187" s="227">
        <v>-234.47402597402598</v>
      </c>
      <c r="AF187" s="246">
        <v>187.77433407113122</v>
      </c>
    </row>
    <row r="188" spans="1:32" s="1" customFormat="1" ht="16.5">
      <c r="A188" s="215">
        <v>584</v>
      </c>
      <c r="B188" s="216" t="s">
        <v>219</v>
      </c>
      <c r="C188" s="221">
        <v>2653</v>
      </c>
      <c r="D188" s="255">
        <v>1428.2226295721207</v>
      </c>
      <c r="E188" s="255">
        <v>-367.64830055610088</v>
      </c>
      <c r="F188" s="219">
        <v>1060.5743290160199</v>
      </c>
      <c r="G188" s="219">
        <v>686.38121155158922</v>
      </c>
      <c r="H188" s="219">
        <v>1746.9555405676092</v>
      </c>
      <c r="I188" s="219">
        <v>206.42540631743077</v>
      </c>
      <c r="J188" s="219">
        <v>1953.38094688504</v>
      </c>
      <c r="K188" s="429">
        <v>62.25593667546174</v>
      </c>
      <c r="L188" s="210">
        <v>2015.6368835605017</v>
      </c>
      <c r="M188" s="219">
        <v>4.7527478326422923</v>
      </c>
      <c r="N188" s="219">
        <v>2020.3896313931441</v>
      </c>
      <c r="O188" s="251">
        <v>16</v>
      </c>
      <c r="P188" s="251">
        <v>16</v>
      </c>
      <c r="Q188" s="88"/>
      <c r="R188" s="241">
        <f t="shared" si="6"/>
        <v>-4.9839526062673063E-2</v>
      </c>
      <c r="S188" s="240">
        <f t="shared" si="7"/>
        <v>-105.72781098208998</v>
      </c>
      <c r="T188" s="254"/>
      <c r="U188" s="215">
        <v>584</v>
      </c>
      <c r="V188" s="216" t="s">
        <v>219</v>
      </c>
      <c r="W188" s="217">
        <v>2676</v>
      </c>
      <c r="X188" s="88">
        <v>1431.0720072307888</v>
      </c>
      <c r="Y188" s="88">
        <v>-268.1512116344386</v>
      </c>
      <c r="Z188" s="88">
        <v>1162.9207955963502</v>
      </c>
      <c r="AA188" s="88">
        <v>667.75635276532137</v>
      </c>
      <c r="AB188" s="88">
        <v>1830.6771483616715</v>
      </c>
      <c r="AC188" s="88">
        <v>203.38747144250482</v>
      </c>
      <c r="AD188" s="88">
        <v>2034.0646198041763</v>
      </c>
      <c r="AE188" s="227">
        <v>87.300074738415546</v>
      </c>
      <c r="AF188" s="246">
        <v>2121.3646945425917</v>
      </c>
    </row>
    <row r="189" spans="1:32" s="1" customFormat="1" ht="16.5">
      <c r="A189" s="215">
        <v>588</v>
      </c>
      <c r="B189" s="216" t="s">
        <v>220</v>
      </c>
      <c r="C189" s="221">
        <v>1600</v>
      </c>
      <c r="D189" s="255">
        <v>52.438306513555432</v>
      </c>
      <c r="E189" s="255">
        <v>-669.53695939092506</v>
      </c>
      <c r="F189" s="219">
        <v>-617.09865287736966</v>
      </c>
      <c r="G189" s="219">
        <v>276.18880334937467</v>
      </c>
      <c r="H189" s="219">
        <v>-340.90984952799494</v>
      </c>
      <c r="I189" s="219">
        <v>237.58654655456377</v>
      </c>
      <c r="J189" s="219">
        <v>-103.3233029734312</v>
      </c>
      <c r="K189" s="429">
        <v>-240.93437499999999</v>
      </c>
      <c r="L189" s="210">
        <v>-344.25767797343121</v>
      </c>
      <c r="M189" s="219">
        <v>-6.6394476250000025</v>
      </c>
      <c r="N189" s="219">
        <v>-350.89712559843122</v>
      </c>
      <c r="O189" s="251">
        <v>10</v>
      </c>
      <c r="P189" s="251">
        <v>10</v>
      </c>
      <c r="Q189" s="88"/>
      <c r="R189" s="241">
        <f t="shared" si="6"/>
        <v>0.661389045879055</v>
      </c>
      <c r="S189" s="240">
        <f t="shared" si="7"/>
        <v>-137.04692331765969</v>
      </c>
      <c r="T189" s="254"/>
      <c r="U189" s="215">
        <v>588</v>
      </c>
      <c r="V189" s="216" t="s">
        <v>220</v>
      </c>
      <c r="W189" s="217">
        <v>1644</v>
      </c>
      <c r="X189" s="88">
        <v>60.390791583979272</v>
      </c>
      <c r="Y189" s="88">
        <v>-424.26528418310829</v>
      </c>
      <c r="Z189" s="88">
        <v>-363.87449259912898</v>
      </c>
      <c r="AA189" s="88">
        <v>133.28406326034064</v>
      </c>
      <c r="AB189" s="88">
        <v>-230.59042933878837</v>
      </c>
      <c r="AC189" s="88">
        <v>233.71909074141101</v>
      </c>
      <c r="AD189" s="88">
        <v>3.1286614026226442</v>
      </c>
      <c r="AE189" s="227">
        <v>-210.33941605839416</v>
      </c>
      <c r="AF189" s="246">
        <v>-207.21075465577152</v>
      </c>
    </row>
    <row r="190" spans="1:32" s="1" customFormat="1" ht="16.5">
      <c r="A190" s="215">
        <v>592</v>
      </c>
      <c r="B190" s="216" t="s">
        <v>221</v>
      </c>
      <c r="C190" s="221">
        <v>3651</v>
      </c>
      <c r="D190" s="255">
        <v>566.88971121982911</v>
      </c>
      <c r="E190" s="255">
        <v>-255.56834926122445</v>
      </c>
      <c r="F190" s="219">
        <v>311.3213619586046</v>
      </c>
      <c r="G190" s="219">
        <v>390.35996211848368</v>
      </c>
      <c r="H190" s="219">
        <v>701.68132407708822</v>
      </c>
      <c r="I190" s="219">
        <v>184.53995897058445</v>
      </c>
      <c r="J190" s="219">
        <v>886.22128304767273</v>
      </c>
      <c r="K190" s="429">
        <v>-2.7712955354697342</v>
      </c>
      <c r="L190" s="210">
        <v>883.44998751220305</v>
      </c>
      <c r="M190" s="219">
        <v>36.845438373048474</v>
      </c>
      <c r="N190" s="219">
        <v>920.29542588525146</v>
      </c>
      <c r="O190" s="251">
        <v>13</v>
      </c>
      <c r="P190" s="251">
        <v>13</v>
      </c>
      <c r="Q190" s="88"/>
      <c r="R190" s="241">
        <f t="shared" si="6"/>
        <v>-0.26043763374239581</v>
      </c>
      <c r="S190" s="240">
        <f t="shared" si="7"/>
        <v>-311.10780479774257</v>
      </c>
      <c r="T190" s="254"/>
      <c r="U190" s="215">
        <v>592</v>
      </c>
      <c r="V190" s="216" t="s">
        <v>221</v>
      </c>
      <c r="W190" s="217">
        <v>3678</v>
      </c>
      <c r="X190" s="88">
        <v>566.05791065526</v>
      </c>
      <c r="Y190" s="88">
        <v>94.038845277200693</v>
      </c>
      <c r="Z190" s="88">
        <v>660.09675593246072</v>
      </c>
      <c r="AA190" s="88">
        <v>350.05927134312128</v>
      </c>
      <c r="AB190" s="88">
        <v>1010.156027275582</v>
      </c>
      <c r="AC190" s="88">
        <v>188.92460353354801</v>
      </c>
      <c r="AD190" s="88">
        <v>1199.0806308091301</v>
      </c>
      <c r="AE190" s="227">
        <v>-4.5228384991843393</v>
      </c>
      <c r="AF190" s="246">
        <v>1194.5577923099456</v>
      </c>
    </row>
    <row r="191" spans="1:32" s="1" customFormat="1" ht="16.5">
      <c r="A191" s="215">
        <v>593</v>
      </c>
      <c r="B191" s="216" t="s">
        <v>222</v>
      </c>
      <c r="C191" s="221">
        <v>17077</v>
      </c>
      <c r="D191" s="255">
        <v>-84.825192967768672</v>
      </c>
      <c r="E191" s="255">
        <v>-229.87334522707371</v>
      </c>
      <c r="F191" s="219">
        <v>-314.6985381948424</v>
      </c>
      <c r="G191" s="219">
        <v>367.06939769193082</v>
      </c>
      <c r="H191" s="219">
        <v>52.370859497088418</v>
      </c>
      <c r="I191" s="219">
        <v>194.54139744639599</v>
      </c>
      <c r="J191" s="219">
        <v>246.91225694348438</v>
      </c>
      <c r="K191" s="429">
        <v>-107.26954383088365</v>
      </c>
      <c r="L191" s="210">
        <v>139.64271311260075</v>
      </c>
      <c r="M191" s="219">
        <v>-15.269365064121329</v>
      </c>
      <c r="N191" s="219">
        <v>124.37334804847943</v>
      </c>
      <c r="O191" s="251">
        <v>10</v>
      </c>
      <c r="P191" s="251">
        <v>10</v>
      </c>
      <c r="Q191" s="88"/>
      <c r="R191" s="241">
        <f t="shared" si="6"/>
        <v>-0.53550439204213307</v>
      </c>
      <c r="S191" s="240">
        <f t="shared" si="7"/>
        <v>-160.9902976633964</v>
      </c>
      <c r="T191" s="254"/>
      <c r="U191" s="215">
        <v>593</v>
      </c>
      <c r="V191" s="216" t="s">
        <v>222</v>
      </c>
      <c r="W191" s="217">
        <v>17253</v>
      </c>
      <c r="X191" s="88">
        <v>-77.84251636944596</v>
      </c>
      <c r="Y191" s="88">
        <v>-19.337795121542499</v>
      </c>
      <c r="Z191" s="88">
        <v>-97.180311490988458</v>
      </c>
      <c r="AA191" s="88">
        <v>326.86773314785836</v>
      </c>
      <c r="AB191" s="88">
        <v>229.68742165686987</v>
      </c>
      <c r="AC191" s="88">
        <v>193.02035872441326</v>
      </c>
      <c r="AD191" s="88">
        <v>422.70778038128316</v>
      </c>
      <c r="AE191" s="227">
        <v>-122.07476960528604</v>
      </c>
      <c r="AF191" s="246">
        <v>300.63301077599715</v>
      </c>
    </row>
    <row r="192" spans="1:32" s="1" customFormat="1" ht="16.5">
      <c r="A192" s="215">
        <v>595</v>
      </c>
      <c r="B192" s="216" t="s">
        <v>223</v>
      </c>
      <c r="C192" s="221">
        <v>4140</v>
      </c>
      <c r="D192" s="255">
        <v>314.88497784534013</v>
      </c>
      <c r="E192" s="255">
        <v>249.99549098120667</v>
      </c>
      <c r="F192" s="219">
        <v>564.8804688265468</v>
      </c>
      <c r="G192" s="219">
        <v>550.89057646780952</v>
      </c>
      <c r="H192" s="219">
        <v>1115.7710452943563</v>
      </c>
      <c r="I192" s="219">
        <v>233.21311446242763</v>
      </c>
      <c r="J192" s="219">
        <v>1348.9841597567838</v>
      </c>
      <c r="K192" s="429">
        <v>-10.171014492753622</v>
      </c>
      <c r="L192" s="210">
        <v>1338.8131452640303</v>
      </c>
      <c r="M192" s="219">
        <v>33.197714009661851</v>
      </c>
      <c r="N192" s="219">
        <v>1372.0108592736922</v>
      </c>
      <c r="O192" s="251">
        <v>11</v>
      </c>
      <c r="P192" s="251">
        <v>11</v>
      </c>
      <c r="Q192" s="88"/>
      <c r="R192" s="241">
        <f t="shared" si="6"/>
        <v>4.6728656982513501E-2</v>
      </c>
      <c r="S192" s="240">
        <f t="shared" si="7"/>
        <v>59.768059096683373</v>
      </c>
      <c r="T192" s="254"/>
      <c r="U192" s="215">
        <v>595</v>
      </c>
      <c r="V192" s="216" t="s">
        <v>223</v>
      </c>
      <c r="W192" s="217">
        <v>4269</v>
      </c>
      <c r="X192" s="88">
        <v>315.36915361911156</v>
      </c>
      <c r="Y192" s="88">
        <v>291.63483704675747</v>
      </c>
      <c r="Z192" s="88">
        <v>607.00399066586897</v>
      </c>
      <c r="AA192" s="88">
        <v>438.94588896697121</v>
      </c>
      <c r="AB192" s="88">
        <v>1045.9498796328401</v>
      </c>
      <c r="AC192" s="88">
        <v>227.75414305359791</v>
      </c>
      <c r="AD192" s="88">
        <v>1273.7040226864381</v>
      </c>
      <c r="AE192" s="227">
        <v>5.3410634809088782</v>
      </c>
      <c r="AF192" s="246">
        <v>1279.0450861673469</v>
      </c>
    </row>
    <row r="193" spans="1:32" s="1" customFormat="1" ht="16.5">
      <c r="A193" s="215">
        <v>598</v>
      </c>
      <c r="B193" s="216" t="s">
        <v>224</v>
      </c>
      <c r="C193" s="221">
        <v>19207</v>
      </c>
      <c r="D193" s="255">
        <v>503.14132155648554</v>
      </c>
      <c r="E193" s="255">
        <v>-614.54562219415607</v>
      </c>
      <c r="F193" s="219">
        <v>-111.40430063767053</v>
      </c>
      <c r="G193" s="219">
        <v>78.607631862006428</v>
      </c>
      <c r="H193" s="219">
        <v>-32.796668775664102</v>
      </c>
      <c r="I193" s="219">
        <v>160.17259607045622</v>
      </c>
      <c r="J193" s="219">
        <v>127.37592729479213</v>
      </c>
      <c r="K193" s="429">
        <v>161.24079762586558</v>
      </c>
      <c r="L193" s="210">
        <v>288.6167249206577</v>
      </c>
      <c r="M193" s="219">
        <v>42.675399932316338</v>
      </c>
      <c r="N193" s="219">
        <v>331.29212485297404</v>
      </c>
      <c r="O193" s="251">
        <v>15</v>
      </c>
      <c r="P193" s="251">
        <v>15</v>
      </c>
      <c r="Q193" s="88"/>
      <c r="R193" s="241">
        <f t="shared" si="6"/>
        <v>-0.37338695330366573</v>
      </c>
      <c r="S193" s="240">
        <f t="shared" si="7"/>
        <v>-171.98128918441012</v>
      </c>
      <c r="T193" s="254"/>
      <c r="U193" s="215">
        <v>598</v>
      </c>
      <c r="V193" s="216" t="s">
        <v>224</v>
      </c>
      <c r="W193" s="217">
        <v>19097</v>
      </c>
      <c r="X193" s="88">
        <v>492.48656766017132</v>
      </c>
      <c r="Y193" s="88">
        <v>-375.31216086667195</v>
      </c>
      <c r="Z193" s="88">
        <v>117.1744067934994</v>
      </c>
      <c r="AA193" s="88">
        <v>41.545687804367176</v>
      </c>
      <c r="AB193" s="88">
        <v>158.72009459786659</v>
      </c>
      <c r="AC193" s="88">
        <v>160.10193375027612</v>
      </c>
      <c r="AD193" s="88">
        <v>318.82202834814268</v>
      </c>
      <c r="AE193" s="227">
        <v>141.77598575692517</v>
      </c>
      <c r="AF193" s="246">
        <v>460.59801410506782</v>
      </c>
    </row>
    <row r="194" spans="1:32" s="1" customFormat="1" ht="16.5">
      <c r="A194" s="215">
        <v>599</v>
      </c>
      <c r="B194" s="216" t="s">
        <v>225</v>
      </c>
      <c r="C194" s="221">
        <v>11206</v>
      </c>
      <c r="D194" s="255">
        <v>1241.2251034046892</v>
      </c>
      <c r="E194" s="255">
        <v>-390.54432281484907</v>
      </c>
      <c r="F194" s="219">
        <v>850.6807805898402</v>
      </c>
      <c r="G194" s="219">
        <v>427.76812938274577</v>
      </c>
      <c r="H194" s="219">
        <v>1278.4489099725859</v>
      </c>
      <c r="I194" s="219">
        <v>182.09850418152985</v>
      </c>
      <c r="J194" s="219">
        <v>1460.5474141541158</v>
      </c>
      <c r="K194" s="429">
        <v>-85.831429591290373</v>
      </c>
      <c r="L194" s="210">
        <v>1374.7159845628255</v>
      </c>
      <c r="M194" s="219">
        <v>-44.171303453507065</v>
      </c>
      <c r="N194" s="219">
        <v>1330.5446811093184</v>
      </c>
      <c r="O194" s="251">
        <v>15</v>
      </c>
      <c r="P194" s="251">
        <v>15</v>
      </c>
      <c r="Q194" s="88"/>
      <c r="R194" s="241">
        <f t="shared" si="6"/>
        <v>4.6395604980413807E-3</v>
      </c>
      <c r="S194" s="240">
        <f t="shared" si="7"/>
        <v>6.3486231567885625</v>
      </c>
      <c r="T194" s="254"/>
      <c r="U194" s="215">
        <v>599</v>
      </c>
      <c r="V194" s="216" t="s">
        <v>225</v>
      </c>
      <c r="W194" s="217">
        <v>11172</v>
      </c>
      <c r="X194" s="88">
        <v>1199.891710337434</v>
      </c>
      <c r="Y194" s="88">
        <v>-397.11899873887955</v>
      </c>
      <c r="Z194" s="88">
        <v>802.77271159855445</v>
      </c>
      <c r="AA194" s="88">
        <v>460.07733619763695</v>
      </c>
      <c r="AB194" s="88">
        <v>1262.8500477961913</v>
      </c>
      <c r="AC194" s="88">
        <v>182.58435621636187</v>
      </c>
      <c r="AD194" s="88">
        <v>1445.4344040125532</v>
      </c>
      <c r="AE194" s="227">
        <v>-77.067042606516296</v>
      </c>
      <c r="AF194" s="246">
        <v>1368.3673614060369</v>
      </c>
    </row>
    <row r="195" spans="1:32" s="1" customFormat="1" ht="16.5">
      <c r="A195" s="215">
        <v>601</v>
      </c>
      <c r="B195" s="216" t="s">
        <v>226</v>
      </c>
      <c r="C195" s="221">
        <v>3786</v>
      </c>
      <c r="D195" s="255">
        <v>429.9419392679473</v>
      </c>
      <c r="E195" s="255">
        <v>250.89572121954129</v>
      </c>
      <c r="F195" s="219">
        <v>680.83766048748862</v>
      </c>
      <c r="G195" s="219">
        <v>406.7285656719389</v>
      </c>
      <c r="H195" s="219">
        <v>1087.5662261594275</v>
      </c>
      <c r="I195" s="219">
        <v>226.58596079655103</v>
      </c>
      <c r="J195" s="219">
        <v>1314.1521869559786</v>
      </c>
      <c r="K195" s="429">
        <v>62.155837295298468</v>
      </c>
      <c r="L195" s="210">
        <v>1376.3080242512772</v>
      </c>
      <c r="M195" s="219">
        <v>-14.391657184363446</v>
      </c>
      <c r="N195" s="219">
        <v>1361.9163670669136</v>
      </c>
      <c r="O195" s="251">
        <v>13</v>
      </c>
      <c r="P195" s="251">
        <v>13</v>
      </c>
      <c r="Q195" s="88"/>
      <c r="R195" s="241">
        <f t="shared" si="6"/>
        <v>-0.12806379978605673</v>
      </c>
      <c r="S195" s="240">
        <f t="shared" si="7"/>
        <v>-202.14235309694891</v>
      </c>
      <c r="T195" s="254"/>
      <c r="U195" s="215">
        <v>601</v>
      </c>
      <c r="V195" s="216" t="s">
        <v>226</v>
      </c>
      <c r="W195" s="217">
        <v>3873</v>
      </c>
      <c r="X195" s="88">
        <v>432.34677062969149</v>
      </c>
      <c r="Y195" s="88">
        <v>507.18365070612066</v>
      </c>
      <c r="Z195" s="88">
        <v>939.53042133581209</v>
      </c>
      <c r="AA195" s="88">
        <v>353.01755744900595</v>
      </c>
      <c r="AB195" s="88">
        <v>1292.547978784818</v>
      </c>
      <c r="AC195" s="88">
        <v>221.53420852984246</v>
      </c>
      <c r="AD195" s="88">
        <v>1514.0821873146604</v>
      </c>
      <c r="AE195" s="227">
        <v>64.36819003356571</v>
      </c>
      <c r="AF195" s="246">
        <v>1578.4503773482261</v>
      </c>
    </row>
    <row r="196" spans="1:32" s="1" customFormat="1" ht="16.5">
      <c r="A196" s="215">
        <v>604</v>
      </c>
      <c r="B196" s="216" t="s">
        <v>227</v>
      </c>
      <c r="C196" s="221">
        <v>20405</v>
      </c>
      <c r="D196" s="255">
        <v>578.5458016035858</v>
      </c>
      <c r="E196" s="255">
        <v>227.72896830052656</v>
      </c>
      <c r="F196" s="219">
        <v>806.27476990411242</v>
      </c>
      <c r="G196" s="219">
        <v>-19.783903063058819</v>
      </c>
      <c r="H196" s="219">
        <v>786.49086684105362</v>
      </c>
      <c r="I196" s="219">
        <v>103.87946800255338</v>
      </c>
      <c r="J196" s="219">
        <v>890.370334843607</v>
      </c>
      <c r="K196" s="429">
        <v>-129.10781671159029</v>
      </c>
      <c r="L196" s="210">
        <v>761.26251813201668</v>
      </c>
      <c r="M196" s="219">
        <v>-36.074027793187952</v>
      </c>
      <c r="N196" s="219">
        <v>725.18849033882873</v>
      </c>
      <c r="O196" s="251">
        <v>6</v>
      </c>
      <c r="P196" s="251">
        <v>6</v>
      </c>
      <c r="Q196" s="88"/>
      <c r="R196" s="241">
        <f t="shared" si="6"/>
        <v>-4.9059295286431874E-2</v>
      </c>
      <c r="S196" s="240">
        <f t="shared" si="7"/>
        <v>-39.273744916388409</v>
      </c>
      <c r="T196" s="254"/>
      <c r="U196" s="215">
        <v>604</v>
      </c>
      <c r="V196" s="216" t="s">
        <v>227</v>
      </c>
      <c r="W196" s="217">
        <v>20206</v>
      </c>
      <c r="X196" s="88">
        <v>584.45864305968382</v>
      </c>
      <c r="Y196" s="88">
        <v>245.04860082131069</v>
      </c>
      <c r="Z196" s="88">
        <v>829.50724388099457</v>
      </c>
      <c r="AA196" s="88">
        <v>-11.139760467187964</v>
      </c>
      <c r="AB196" s="88">
        <v>818.36748341380655</v>
      </c>
      <c r="AC196" s="88">
        <v>105.70421465389968</v>
      </c>
      <c r="AD196" s="88">
        <v>924.07169806770628</v>
      </c>
      <c r="AE196" s="227">
        <v>-123.5354350193012</v>
      </c>
      <c r="AF196" s="246">
        <v>800.53626304840509</v>
      </c>
    </row>
    <row r="197" spans="1:32" s="1" customFormat="1" ht="16.5">
      <c r="A197" s="215">
        <v>607</v>
      </c>
      <c r="B197" s="216" t="s">
        <v>228</v>
      </c>
      <c r="C197" s="221">
        <v>4084</v>
      </c>
      <c r="D197" s="255">
        <v>186.62966052982674</v>
      </c>
      <c r="E197" s="255">
        <v>-222.79168081704842</v>
      </c>
      <c r="F197" s="219">
        <v>-36.162020287221701</v>
      </c>
      <c r="G197" s="219">
        <v>620.5377980850285</v>
      </c>
      <c r="H197" s="219">
        <v>584.37577779780679</v>
      </c>
      <c r="I197" s="219">
        <v>228.42394124632006</v>
      </c>
      <c r="J197" s="219">
        <v>812.79971904412685</v>
      </c>
      <c r="K197" s="429">
        <v>-144.71914789422135</v>
      </c>
      <c r="L197" s="210">
        <v>668.0805711499055</v>
      </c>
      <c r="M197" s="219">
        <v>-11.963768364348674</v>
      </c>
      <c r="N197" s="219">
        <v>656.11680278555684</v>
      </c>
      <c r="O197" s="251">
        <v>12</v>
      </c>
      <c r="P197" s="251">
        <v>12</v>
      </c>
      <c r="Q197" s="88"/>
      <c r="R197" s="241">
        <f t="shared" si="6"/>
        <v>-0.23471762380429884</v>
      </c>
      <c r="S197" s="240">
        <f t="shared" si="7"/>
        <v>-204.90512920164838</v>
      </c>
      <c r="T197" s="254"/>
      <c r="U197" s="215">
        <v>607</v>
      </c>
      <c r="V197" s="216" t="s">
        <v>228</v>
      </c>
      <c r="W197" s="217">
        <v>4161</v>
      </c>
      <c r="X197" s="88">
        <v>156.76805225903166</v>
      </c>
      <c r="Y197" s="88">
        <v>49.442933624459478</v>
      </c>
      <c r="Z197" s="88">
        <v>206.21098588349113</v>
      </c>
      <c r="AA197" s="88">
        <v>594.67123287671234</v>
      </c>
      <c r="AB197" s="88">
        <v>800.8822187602035</v>
      </c>
      <c r="AC197" s="88">
        <v>225.58221266561139</v>
      </c>
      <c r="AD197" s="88">
        <v>1026.4644314258148</v>
      </c>
      <c r="AE197" s="227">
        <v>-153.47873107426099</v>
      </c>
      <c r="AF197" s="246">
        <v>872.98570035155387</v>
      </c>
    </row>
    <row r="198" spans="1:32" s="1" customFormat="1" ht="16.5">
      <c r="A198" s="215">
        <v>608</v>
      </c>
      <c r="B198" s="216" t="s">
        <v>229</v>
      </c>
      <c r="C198" s="221">
        <v>1980</v>
      </c>
      <c r="D198" s="255">
        <v>182.71307285329718</v>
      </c>
      <c r="E198" s="255">
        <v>-224.51821784828144</v>
      </c>
      <c r="F198" s="219">
        <v>-41.805144994984254</v>
      </c>
      <c r="G198" s="219">
        <v>456.24532858139247</v>
      </c>
      <c r="H198" s="219">
        <v>414.44018358640824</v>
      </c>
      <c r="I198" s="219">
        <v>208.72952411670019</v>
      </c>
      <c r="J198" s="219">
        <v>623.16970770310843</v>
      </c>
      <c r="K198" s="429">
        <v>176.48939393939395</v>
      </c>
      <c r="L198" s="210">
        <v>799.65910164250238</v>
      </c>
      <c r="M198" s="219">
        <v>-1.5920505050505025</v>
      </c>
      <c r="N198" s="219">
        <v>798.06705113745181</v>
      </c>
      <c r="O198" s="251">
        <v>4</v>
      </c>
      <c r="P198" s="251">
        <v>4</v>
      </c>
      <c r="Q198" s="88"/>
      <c r="R198" s="241">
        <f t="shared" si="6"/>
        <v>-0.24259365138193517</v>
      </c>
      <c r="S198" s="240">
        <f t="shared" si="7"/>
        <v>-256.12700722961142</v>
      </c>
      <c r="T198" s="254"/>
      <c r="U198" s="215">
        <v>608</v>
      </c>
      <c r="V198" s="216" t="s">
        <v>229</v>
      </c>
      <c r="W198" s="217">
        <v>2013</v>
      </c>
      <c r="X198" s="88">
        <v>191.60425382302313</v>
      </c>
      <c r="Y198" s="88">
        <v>22.002458893775909</v>
      </c>
      <c r="Z198" s="88">
        <v>213.60671271679905</v>
      </c>
      <c r="AA198" s="88">
        <v>452.46944858420267</v>
      </c>
      <c r="AB198" s="88">
        <v>666.07616130100178</v>
      </c>
      <c r="AC198" s="88">
        <v>207.84308219605012</v>
      </c>
      <c r="AD198" s="88">
        <v>873.91924349705175</v>
      </c>
      <c r="AE198" s="227">
        <v>181.8668653750621</v>
      </c>
      <c r="AF198" s="246">
        <v>1055.7861088721138</v>
      </c>
    </row>
    <row r="199" spans="1:32" s="1" customFormat="1" ht="16.5">
      <c r="A199" s="215">
        <v>609</v>
      </c>
      <c r="B199" s="216" t="s">
        <v>230</v>
      </c>
      <c r="C199" s="221">
        <v>83205</v>
      </c>
      <c r="D199" s="255">
        <v>88.070753227071748</v>
      </c>
      <c r="E199" s="255">
        <v>-296.42251346443152</v>
      </c>
      <c r="F199" s="219">
        <v>-208.35176023735977</v>
      </c>
      <c r="G199" s="219">
        <v>272.6588690999742</v>
      </c>
      <c r="H199" s="219">
        <v>64.307108862614442</v>
      </c>
      <c r="I199" s="219">
        <v>162.75899099494083</v>
      </c>
      <c r="J199" s="219">
        <v>227.06609985755529</v>
      </c>
      <c r="K199" s="429">
        <v>-59.58614265969593</v>
      </c>
      <c r="L199" s="210">
        <v>167.47995719785933</v>
      </c>
      <c r="M199" s="219">
        <v>-35.072600539751221</v>
      </c>
      <c r="N199" s="219">
        <v>132.40735665810811</v>
      </c>
      <c r="O199" s="251">
        <v>4</v>
      </c>
      <c r="P199" s="251">
        <v>4</v>
      </c>
      <c r="Q199" s="88"/>
      <c r="R199" s="241">
        <f t="shared" si="6"/>
        <v>-0.4339212983561323</v>
      </c>
      <c r="S199" s="240">
        <f t="shared" si="7"/>
        <v>-128.37988828211525</v>
      </c>
      <c r="T199" s="254"/>
      <c r="U199" s="215">
        <v>609</v>
      </c>
      <c r="V199" s="216" t="s">
        <v>230</v>
      </c>
      <c r="W199" s="217">
        <v>83482</v>
      </c>
      <c r="X199" s="88">
        <v>95.325945501020954</v>
      </c>
      <c r="Y199" s="88">
        <v>-197.32048158927702</v>
      </c>
      <c r="Z199" s="88">
        <v>-101.99453608825608</v>
      </c>
      <c r="AA199" s="88">
        <v>302.11821710069239</v>
      </c>
      <c r="AB199" s="88">
        <v>200.12368101243626</v>
      </c>
      <c r="AC199" s="88">
        <v>162.15509309885996</v>
      </c>
      <c r="AD199" s="88">
        <v>362.27877411129629</v>
      </c>
      <c r="AE199" s="227">
        <v>-66.41892863132172</v>
      </c>
      <c r="AF199" s="246">
        <v>295.85984547997458</v>
      </c>
    </row>
    <row r="200" spans="1:32" s="1" customFormat="1" ht="16.5">
      <c r="A200" s="215">
        <v>611</v>
      </c>
      <c r="B200" s="216" t="s">
        <v>231</v>
      </c>
      <c r="C200" s="221">
        <v>5011</v>
      </c>
      <c r="D200" s="255">
        <v>557.27076087771718</v>
      </c>
      <c r="E200" s="255">
        <v>77.189072004602806</v>
      </c>
      <c r="F200" s="219">
        <v>634.45983288231992</v>
      </c>
      <c r="G200" s="219">
        <v>225.02082495541086</v>
      </c>
      <c r="H200" s="219">
        <v>859.48065783773075</v>
      </c>
      <c r="I200" s="219">
        <v>143.61234083168904</v>
      </c>
      <c r="J200" s="219">
        <v>1003.0929986694198</v>
      </c>
      <c r="K200" s="429">
        <v>-269.36779086010779</v>
      </c>
      <c r="L200" s="210">
        <v>733.725207809312</v>
      </c>
      <c r="M200" s="219">
        <v>23.96120203552184</v>
      </c>
      <c r="N200" s="219">
        <v>757.68640984483386</v>
      </c>
      <c r="O200" s="251">
        <v>1</v>
      </c>
      <c r="P200" s="252">
        <v>35</v>
      </c>
      <c r="Q200" s="88"/>
      <c r="R200" s="241">
        <f t="shared" si="6"/>
        <v>-0.18697429368568491</v>
      </c>
      <c r="S200" s="240">
        <f t="shared" si="7"/>
        <v>-168.73728767007992</v>
      </c>
      <c r="T200" s="254"/>
      <c r="U200" s="215">
        <v>611</v>
      </c>
      <c r="V200" s="216" t="s">
        <v>231</v>
      </c>
      <c r="W200" s="217">
        <v>5066</v>
      </c>
      <c r="X200" s="88">
        <v>604.02817442466221</v>
      </c>
      <c r="Y200" s="88">
        <v>128.94312150386884</v>
      </c>
      <c r="Z200" s="88">
        <v>732.97129592853105</v>
      </c>
      <c r="AA200" s="88">
        <v>276.68555073035924</v>
      </c>
      <c r="AB200" s="88">
        <v>1009.6568466588903</v>
      </c>
      <c r="AC200" s="88">
        <v>149.79952959428758</v>
      </c>
      <c r="AD200" s="88">
        <v>1159.456376253178</v>
      </c>
      <c r="AE200" s="227">
        <v>-256.99388077378603</v>
      </c>
      <c r="AF200" s="246">
        <v>902.46249547939192</v>
      </c>
    </row>
    <row r="201" spans="1:32" s="1" customFormat="1" ht="16.5">
      <c r="A201" s="215">
        <v>614</v>
      </c>
      <c r="B201" s="216" t="s">
        <v>232</v>
      </c>
      <c r="C201" s="221">
        <v>2999</v>
      </c>
      <c r="D201" s="255">
        <v>705.71146815886016</v>
      </c>
      <c r="E201" s="255">
        <v>-420.40494836931225</v>
      </c>
      <c r="F201" s="219">
        <v>285.30651978954785</v>
      </c>
      <c r="G201" s="219">
        <v>505.71520482543002</v>
      </c>
      <c r="H201" s="219">
        <v>791.02172461497787</v>
      </c>
      <c r="I201" s="219">
        <v>256.41911766940007</v>
      </c>
      <c r="J201" s="219">
        <v>1047.440842284378</v>
      </c>
      <c r="K201" s="429">
        <v>103.5298432810937</v>
      </c>
      <c r="L201" s="210">
        <v>1150.9706855654717</v>
      </c>
      <c r="M201" s="219">
        <v>-4.204414804934979</v>
      </c>
      <c r="N201" s="219">
        <v>1146.7662707605366</v>
      </c>
      <c r="O201" s="251">
        <v>19</v>
      </c>
      <c r="P201" s="251">
        <v>19</v>
      </c>
      <c r="Q201" s="88"/>
      <c r="R201" s="241">
        <f t="shared" si="6"/>
        <v>-3.5141032699354244E-2</v>
      </c>
      <c r="S201" s="240">
        <f t="shared" si="7"/>
        <v>-41.919389121303084</v>
      </c>
      <c r="T201" s="254"/>
      <c r="U201" s="215">
        <v>614</v>
      </c>
      <c r="V201" s="216" t="s">
        <v>232</v>
      </c>
      <c r="W201" s="217">
        <v>3066</v>
      </c>
      <c r="X201" s="88">
        <v>639.89274203472326</v>
      </c>
      <c r="Y201" s="88">
        <v>-284.11461274001232</v>
      </c>
      <c r="Z201" s="88">
        <v>355.77812929471088</v>
      </c>
      <c r="AA201" s="88">
        <v>526.59067188519248</v>
      </c>
      <c r="AB201" s="88">
        <v>882.36880117990336</v>
      </c>
      <c r="AC201" s="88">
        <v>249.7629564814311</v>
      </c>
      <c r="AD201" s="88">
        <v>1132.1317576613344</v>
      </c>
      <c r="AE201" s="227">
        <v>60.758317025440313</v>
      </c>
      <c r="AF201" s="246">
        <v>1192.8900746867748</v>
      </c>
    </row>
    <row r="202" spans="1:32" s="1" customFormat="1" ht="16.5">
      <c r="A202" s="215">
        <v>615</v>
      </c>
      <c r="B202" s="216" t="s">
        <v>233</v>
      </c>
      <c r="C202" s="221">
        <v>7603</v>
      </c>
      <c r="D202" s="255">
        <v>1059.6930282940002</v>
      </c>
      <c r="E202" s="255">
        <v>259.18865073504134</v>
      </c>
      <c r="F202" s="219">
        <v>1318.8816790290416</v>
      </c>
      <c r="G202" s="219">
        <v>482.06749169647372</v>
      </c>
      <c r="H202" s="219">
        <v>1800.9491707255154</v>
      </c>
      <c r="I202" s="219">
        <v>204.79639965011313</v>
      </c>
      <c r="J202" s="219">
        <v>2005.7455703756286</v>
      </c>
      <c r="K202" s="429">
        <v>16.93186899907931</v>
      </c>
      <c r="L202" s="210">
        <v>2022.6774393747078</v>
      </c>
      <c r="M202" s="219">
        <v>1.3495470603709043</v>
      </c>
      <c r="N202" s="219">
        <v>2024.0269864350787</v>
      </c>
      <c r="O202" s="251">
        <v>17</v>
      </c>
      <c r="P202" s="251">
        <v>17</v>
      </c>
      <c r="Q202" s="88"/>
      <c r="R202" s="241">
        <f t="shared" si="6"/>
        <v>2.2170171706612039E-2</v>
      </c>
      <c r="S202" s="240">
        <f t="shared" si="7"/>
        <v>43.870489845304064</v>
      </c>
      <c r="T202" s="254"/>
      <c r="U202" s="215">
        <v>615</v>
      </c>
      <c r="V202" s="216" t="s">
        <v>233</v>
      </c>
      <c r="W202" s="217">
        <v>7702</v>
      </c>
      <c r="X202" s="88">
        <v>1036.2909530803333</v>
      </c>
      <c r="Y202" s="88">
        <v>326.22031941941964</v>
      </c>
      <c r="Z202" s="88">
        <v>1362.511272499753</v>
      </c>
      <c r="AA202" s="88">
        <v>417.22981043884704</v>
      </c>
      <c r="AB202" s="88">
        <v>1779.7410829386001</v>
      </c>
      <c r="AC202" s="88">
        <v>202.53262847083474</v>
      </c>
      <c r="AD202" s="88">
        <v>1982.2737114094348</v>
      </c>
      <c r="AE202" s="227">
        <v>-3.4667618800311608</v>
      </c>
      <c r="AF202" s="246">
        <v>1978.8069495294037</v>
      </c>
    </row>
    <row r="203" spans="1:32" s="1" customFormat="1" ht="16.5">
      <c r="A203" s="215">
        <v>616</v>
      </c>
      <c r="B203" s="216" t="s">
        <v>234</v>
      </c>
      <c r="C203" s="221">
        <v>1807</v>
      </c>
      <c r="D203" s="255">
        <v>206.19467494806926</v>
      </c>
      <c r="E203" s="255">
        <v>-256.0512631884136</v>
      </c>
      <c r="F203" s="219">
        <v>-49.856588240344337</v>
      </c>
      <c r="G203" s="219">
        <v>431.49578024087316</v>
      </c>
      <c r="H203" s="219">
        <v>381.63919200052885</v>
      </c>
      <c r="I203" s="219">
        <v>210.37560248604558</v>
      </c>
      <c r="J203" s="219">
        <v>592.01479448657449</v>
      </c>
      <c r="K203" s="429">
        <v>-274.84228002213615</v>
      </c>
      <c r="L203" s="210">
        <v>317.17251446443828</v>
      </c>
      <c r="M203" s="219">
        <v>-384.56874211400117</v>
      </c>
      <c r="N203" s="219">
        <v>-67.396227649562832</v>
      </c>
      <c r="O203" s="251">
        <v>1</v>
      </c>
      <c r="P203" s="252">
        <v>34</v>
      </c>
      <c r="Q203" s="88"/>
      <c r="R203" s="241">
        <f t="shared" ref="R203:R266" si="8">S203/AF203</f>
        <v>-0.47328093876104932</v>
      </c>
      <c r="S203" s="240">
        <f t="shared" ref="S203:S266" si="9">L203-AF203</f>
        <v>-284.99387328386882</v>
      </c>
      <c r="T203" s="254"/>
      <c r="U203" s="215">
        <v>616</v>
      </c>
      <c r="V203" s="216" t="s">
        <v>234</v>
      </c>
      <c r="W203" s="217">
        <v>1848</v>
      </c>
      <c r="X203" s="88">
        <v>275.38732876286497</v>
      </c>
      <c r="Y203" s="88">
        <v>-30.257634405650634</v>
      </c>
      <c r="Z203" s="88">
        <v>245.12969435721431</v>
      </c>
      <c r="AA203" s="88">
        <v>421.42694805194805</v>
      </c>
      <c r="AB203" s="88">
        <v>666.55664240916235</v>
      </c>
      <c r="AC203" s="88">
        <v>211.72338170278107</v>
      </c>
      <c r="AD203" s="88">
        <v>878.28002411194348</v>
      </c>
      <c r="AE203" s="227">
        <v>-276.11363636363637</v>
      </c>
      <c r="AF203" s="246">
        <v>602.1663877483071</v>
      </c>
    </row>
    <row r="204" spans="1:32" s="1" customFormat="1" ht="16.5">
      <c r="A204" s="215">
        <v>619</v>
      </c>
      <c r="B204" s="216" t="s">
        <v>235</v>
      </c>
      <c r="C204" s="221">
        <v>2675</v>
      </c>
      <c r="D204" s="255">
        <v>31.948463233088525</v>
      </c>
      <c r="E204" s="255">
        <v>377.63212955389139</v>
      </c>
      <c r="F204" s="219">
        <v>409.58059278697993</v>
      </c>
      <c r="G204" s="219">
        <v>583.36869814268721</v>
      </c>
      <c r="H204" s="219">
        <v>992.9492909296672</v>
      </c>
      <c r="I204" s="219">
        <v>257.49963299059721</v>
      </c>
      <c r="J204" s="219">
        <v>1250.4489239202644</v>
      </c>
      <c r="K204" s="429">
        <v>27.02841121495327</v>
      </c>
      <c r="L204" s="210">
        <v>1277.4773351352176</v>
      </c>
      <c r="M204" s="219">
        <v>81.958760000000012</v>
      </c>
      <c r="N204" s="219">
        <v>1359.4360951352178</v>
      </c>
      <c r="O204" s="251">
        <v>6</v>
      </c>
      <c r="P204" s="251">
        <v>6</v>
      </c>
      <c r="Q204" s="88"/>
      <c r="R204" s="241">
        <f t="shared" si="8"/>
        <v>-3.2980915321163526E-2</v>
      </c>
      <c r="S204" s="240">
        <f t="shared" si="9"/>
        <v>-43.569328136675949</v>
      </c>
      <c r="T204" s="254"/>
      <c r="U204" s="215">
        <v>619</v>
      </c>
      <c r="V204" s="216" t="s">
        <v>235</v>
      </c>
      <c r="W204" s="217">
        <v>2721</v>
      </c>
      <c r="X204" s="88">
        <v>83.185247890892356</v>
      </c>
      <c r="Y204" s="88">
        <v>423.47870502376418</v>
      </c>
      <c r="Z204" s="88">
        <v>506.66395291465653</v>
      </c>
      <c r="AA204" s="88">
        <v>625.1951488423374</v>
      </c>
      <c r="AB204" s="88">
        <v>1131.8591017569938</v>
      </c>
      <c r="AC204" s="88">
        <v>254.44040973246666</v>
      </c>
      <c r="AD204" s="88">
        <v>1386.2995114894607</v>
      </c>
      <c r="AE204" s="227">
        <v>-65.252848217567077</v>
      </c>
      <c r="AF204" s="246">
        <v>1321.0466632718935</v>
      </c>
    </row>
    <row r="205" spans="1:32" s="1" customFormat="1" ht="16.5">
      <c r="A205" s="215">
        <v>620</v>
      </c>
      <c r="B205" s="216" t="s">
        <v>236</v>
      </c>
      <c r="C205" s="221">
        <v>2380</v>
      </c>
      <c r="D205" s="255">
        <v>758.50722296573758</v>
      </c>
      <c r="E205" s="255">
        <v>202.63768274736478</v>
      </c>
      <c r="F205" s="219">
        <v>961.14490571310239</v>
      </c>
      <c r="G205" s="219">
        <v>334.33673035764764</v>
      </c>
      <c r="H205" s="219">
        <v>1295.48163607075</v>
      </c>
      <c r="I205" s="219">
        <v>248.32126719833951</v>
      </c>
      <c r="J205" s="219">
        <v>1543.8029032690897</v>
      </c>
      <c r="K205" s="429">
        <v>43.994957983193274</v>
      </c>
      <c r="L205" s="210">
        <v>1587.7978612522829</v>
      </c>
      <c r="M205" s="219">
        <v>-15.198396428571431</v>
      </c>
      <c r="N205" s="219">
        <v>1572.5994648237115</v>
      </c>
      <c r="O205" s="251">
        <v>18</v>
      </c>
      <c r="P205" s="251">
        <v>18</v>
      </c>
      <c r="Q205" s="88"/>
      <c r="R205" s="241">
        <f t="shared" si="8"/>
        <v>-2.9479356821565286E-2</v>
      </c>
      <c r="S205" s="240">
        <f t="shared" si="9"/>
        <v>-48.229020208247675</v>
      </c>
      <c r="T205" s="254"/>
      <c r="U205" s="215">
        <v>620</v>
      </c>
      <c r="V205" s="216" t="s">
        <v>236</v>
      </c>
      <c r="W205" s="217">
        <v>2446</v>
      </c>
      <c r="X205" s="88">
        <v>754.01581768507117</v>
      </c>
      <c r="Y205" s="88">
        <v>368.98645573412972</v>
      </c>
      <c r="Z205" s="88">
        <v>1123.0022734192009</v>
      </c>
      <c r="AA205" s="88">
        <v>224.45502861815208</v>
      </c>
      <c r="AB205" s="88">
        <v>1347.457302037353</v>
      </c>
      <c r="AC205" s="88">
        <v>242.3876497420658</v>
      </c>
      <c r="AD205" s="88">
        <v>1589.8449517794186</v>
      </c>
      <c r="AE205" s="227">
        <v>46.181929681112017</v>
      </c>
      <c r="AF205" s="246">
        <v>1636.0268814605306</v>
      </c>
    </row>
    <row r="206" spans="1:32" s="1" customFormat="1" ht="16.5">
      <c r="A206" s="215">
        <v>623</v>
      </c>
      <c r="B206" s="216" t="s">
        <v>237</v>
      </c>
      <c r="C206" s="221">
        <v>2107</v>
      </c>
      <c r="D206" s="255">
        <v>438.83692178314448</v>
      </c>
      <c r="E206" s="255">
        <v>233.77342685434868</v>
      </c>
      <c r="F206" s="219">
        <v>672.61034863749319</v>
      </c>
      <c r="G206" s="219">
        <v>-33.928020447711745</v>
      </c>
      <c r="H206" s="219">
        <v>638.6823281897814</v>
      </c>
      <c r="I206" s="219">
        <v>225.21930188385213</v>
      </c>
      <c r="J206" s="219">
        <v>863.90163007363356</v>
      </c>
      <c r="K206" s="429">
        <v>-245.64356905552918</v>
      </c>
      <c r="L206" s="210">
        <v>618.25806101810429</v>
      </c>
      <c r="M206" s="219">
        <v>-32.913962980541051</v>
      </c>
      <c r="N206" s="219">
        <v>585.3440980375633</v>
      </c>
      <c r="O206" s="251">
        <v>10</v>
      </c>
      <c r="P206" s="251">
        <v>10</v>
      </c>
      <c r="Q206" s="88"/>
      <c r="R206" s="241">
        <f t="shared" si="8"/>
        <v>-7.3997356211515736E-2</v>
      </c>
      <c r="S206" s="240">
        <f t="shared" si="9"/>
        <v>-49.40532543689767</v>
      </c>
      <c r="T206" s="254"/>
      <c r="U206" s="215">
        <v>623</v>
      </c>
      <c r="V206" s="216" t="s">
        <v>237</v>
      </c>
      <c r="W206" s="217">
        <v>2117</v>
      </c>
      <c r="X206" s="88">
        <v>400.00615897887468</v>
      </c>
      <c r="Y206" s="88">
        <v>292.34701908720189</v>
      </c>
      <c r="Z206" s="88">
        <v>692.35317806607657</v>
      </c>
      <c r="AA206" s="88">
        <v>-53.583845063769488</v>
      </c>
      <c r="AB206" s="88">
        <v>638.76933300230712</v>
      </c>
      <c r="AC206" s="88">
        <v>225.57804022643134</v>
      </c>
      <c r="AD206" s="88">
        <v>864.34737322873832</v>
      </c>
      <c r="AE206" s="227">
        <v>-196.68398677373642</v>
      </c>
      <c r="AF206" s="246">
        <v>667.66338645500196</v>
      </c>
    </row>
    <row r="207" spans="1:32" s="1" customFormat="1" ht="16.5">
      <c r="A207" s="215">
        <v>624</v>
      </c>
      <c r="B207" s="216" t="s">
        <v>238</v>
      </c>
      <c r="C207" s="221">
        <v>5117</v>
      </c>
      <c r="D207" s="255">
        <v>349.3252709216859</v>
      </c>
      <c r="E207" s="255">
        <v>243.81109422982632</v>
      </c>
      <c r="F207" s="219">
        <v>593.13636515151222</v>
      </c>
      <c r="G207" s="219">
        <v>211.06737421112763</v>
      </c>
      <c r="H207" s="219">
        <v>804.20373936263979</v>
      </c>
      <c r="I207" s="219">
        <v>139.66076336851967</v>
      </c>
      <c r="J207" s="219">
        <v>943.86450273115952</v>
      </c>
      <c r="K207" s="429">
        <v>-164.77154582763339</v>
      </c>
      <c r="L207" s="210">
        <v>779.09295690352621</v>
      </c>
      <c r="M207" s="219">
        <v>-20.129000488567513</v>
      </c>
      <c r="N207" s="219">
        <v>758.96395641495872</v>
      </c>
      <c r="O207" s="251">
        <v>8</v>
      </c>
      <c r="P207" s="251">
        <v>8</v>
      </c>
      <c r="Q207" s="88"/>
      <c r="R207" s="241">
        <f t="shared" si="8"/>
        <v>-0.264766534326486</v>
      </c>
      <c r="S207" s="240">
        <f t="shared" si="9"/>
        <v>-280.56087181581063</v>
      </c>
      <c r="T207" s="254"/>
      <c r="U207" s="215">
        <v>624</v>
      </c>
      <c r="V207" s="216" t="s">
        <v>238</v>
      </c>
      <c r="W207" s="217">
        <v>5119</v>
      </c>
      <c r="X207" s="88">
        <v>369.25680104707402</v>
      </c>
      <c r="Y207" s="88">
        <v>483.08429836732859</v>
      </c>
      <c r="Z207" s="88">
        <v>852.34109941440261</v>
      </c>
      <c r="AA207" s="88">
        <v>234.09435436608712</v>
      </c>
      <c r="AB207" s="88">
        <v>1086.4354537804898</v>
      </c>
      <c r="AC207" s="88">
        <v>144.5119869724474</v>
      </c>
      <c r="AD207" s="88">
        <v>1230.9474407529372</v>
      </c>
      <c r="AE207" s="227">
        <v>-171.29361203360031</v>
      </c>
      <c r="AF207" s="246">
        <v>1059.6538287193368</v>
      </c>
    </row>
    <row r="208" spans="1:32" s="1" customFormat="1" ht="16.5">
      <c r="A208" s="215">
        <v>625</v>
      </c>
      <c r="B208" s="216" t="s">
        <v>239</v>
      </c>
      <c r="C208" s="221">
        <v>2991</v>
      </c>
      <c r="D208" s="255">
        <v>588.86979269484743</v>
      </c>
      <c r="E208" s="255">
        <v>409.87763774716274</v>
      </c>
      <c r="F208" s="219">
        <v>998.74743044201023</v>
      </c>
      <c r="G208" s="219">
        <v>194.3863342445197</v>
      </c>
      <c r="H208" s="219">
        <v>1193.13376468653</v>
      </c>
      <c r="I208" s="219">
        <v>186.31140360669337</v>
      </c>
      <c r="J208" s="219">
        <v>1379.4451682932233</v>
      </c>
      <c r="K208" s="429">
        <v>114.82948846539618</v>
      </c>
      <c r="L208" s="210">
        <v>1494.2746567586198</v>
      </c>
      <c r="M208" s="219">
        <v>-1.5281768639251043</v>
      </c>
      <c r="N208" s="219">
        <v>1492.7464798946946</v>
      </c>
      <c r="O208" s="251">
        <v>17</v>
      </c>
      <c r="P208" s="251">
        <v>17</v>
      </c>
      <c r="Q208" s="88"/>
      <c r="R208" s="241">
        <f t="shared" si="8"/>
        <v>-7.1624555918813795E-2</v>
      </c>
      <c r="S208" s="240">
        <f t="shared" si="9"/>
        <v>-115.2839181533916</v>
      </c>
      <c r="T208" s="254"/>
      <c r="U208" s="215">
        <v>625</v>
      </c>
      <c r="V208" s="216" t="s">
        <v>239</v>
      </c>
      <c r="W208" s="217">
        <v>3048</v>
      </c>
      <c r="X208" s="88">
        <v>587.50578698673348</v>
      </c>
      <c r="Y208" s="88">
        <v>508.77955989834044</v>
      </c>
      <c r="Z208" s="88">
        <v>1096.285346885074</v>
      </c>
      <c r="AA208" s="88">
        <v>216.42290026246718</v>
      </c>
      <c r="AB208" s="88">
        <v>1312.7082471475412</v>
      </c>
      <c r="AC208" s="88">
        <v>184.80931726578265</v>
      </c>
      <c r="AD208" s="88">
        <v>1497.5175644133237</v>
      </c>
      <c r="AE208" s="227">
        <v>112.04101049868767</v>
      </c>
      <c r="AF208" s="246">
        <v>1609.5585749120114</v>
      </c>
    </row>
    <row r="209" spans="1:32" s="1" customFormat="1" ht="16.5">
      <c r="A209" s="215">
        <v>626</v>
      </c>
      <c r="B209" s="216" t="s">
        <v>240</v>
      </c>
      <c r="C209" s="221">
        <v>4835</v>
      </c>
      <c r="D209" s="255">
        <v>401.98129751500289</v>
      </c>
      <c r="E209" s="255">
        <v>-354.66978725871064</v>
      </c>
      <c r="F209" s="219">
        <v>47.311510256292237</v>
      </c>
      <c r="G209" s="219">
        <v>331.55092184729654</v>
      </c>
      <c r="H209" s="219">
        <v>378.86243210358879</v>
      </c>
      <c r="I209" s="219">
        <v>198.12666026639582</v>
      </c>
      <c r="J209" s="219">
        <v>576.98909236998452</v>
      </c>
      <c r="K209" s="429">
        <v>-40.558014477766285</v>
      </c>
      <c r="L209" s="210">
        <v>536.43107789221824</v>
      </c>
      <c r="M209" s="219">
        <v>-1.3202329886246127</v>
      </c>
      <c r="N209" s="219">
        <v>535.11084490359372</v>
      </c>
      <c r="O209" s="251">
        <v>17</v>
      </c>
      <c r="P209" s="251">
        <v>17</v>
      </c>
      <c r="Q209" s="88"/>
      <c r="R209" s="241">
        <f t="shared" si="8"/>
        <v>0.32810834870751537</v>
      </c>
      <c r="S209" s="240">
        <f t="shared" si="9"/>
        <v>132.52496705851956</v>
      </c>
      <c r="T209" s="254"/>
      <c r="U209" s="215">
        <v>626</v>
      </c>
      <c r="V209" s="216" t="s">
        <v>240</v>
      </c>
      <c r="W209" s="217">
        <v>4964</v>
      </c>
      <c r="X209" s="88">
        <v>397.80932940168839</v>
      </c>
      <c r="Y209" s="88">
        <v>-127.1343233262057</v>
      </c>
      <c r="Z209" s="88">
        <v>270.67500607548266</v>
      </c>
      <c r="AA209" s="88">
        <v>-7.8261482675261886</v>
      </c>
      <c r="AB209" s="88">
        <v>262.84885780795645</v>
      </c>
      <c r="AC209" s="88">
        <v>193.16200725620152</v>
      </c>
      <c r="AD209" s="88">
        <v>456.010865064158</v>
      </c>
      <c r="AE209" s="227">
        <v>-52.104754230459307</v>
      </c>
      <c r="AF209" s="246">
        <v>403.90611083369868</v>
      </c>
    </row>
    <row r="210" spans="1:32" s="1" customFormat="1" ht="16.5">
      <c r="A210" s="215">
        <v>630</v>
      </c>
      <c r="B210" s="216" t="s">
        <v>241</v>
      </c>
      <c r="C210" s="221">
        <v>1635</v>
      </c>
      <c r="D210" s="255">
        <v>1550.8752913438425</v>
      </c>
      <c r="E210" s="255">
        <v>-404.04688869826151</v>
      </c>
      <c r="F210" s="219">
        <v>1146.8284026455808</v>
      </c>
      <c r="G210" s="219">
        <v>341.62075639946192</v>
      </c>
      <c r="H210" s="219">
        <v>1488.449159045043</v>
      </c>
      <c r="I210" s="219">
        <v>180.45257154142186</v>
      </c>
      <c r="J210" s="219">
        <v>1668.9017305864647</v>
      </c>
      <c r="K210" s="429">
        <v>-109.88929663608563</v>
      </c>
      <c r="L210" s="210">
        <v>1559.0124339503791</v>
      </c>
      <c r="M210" s="219">
        <v>116.64325993883791</v>
      </c>
      <c r="N210" s="219">
        <v>1675.655693889217</v>
      </c>
      <c r="O210" s="251">
        <v>17</v>
      </c>
      <c r="P210" s="251">
        <v>17</v>
      </c>
      <c r="Q210" s="88"/>
      <c r="R210" s="241">
        <f t="shared" si="8"/>
        <v>0.1321897402505916</v>
      </c>
      <c r="S210" s="240">
        <f t="shared" si="9"/>
        <v>182.02377337011512</v>
      </c>
      <c r="T210" s="254"/>
      <c r="U210" s="215">
        <v>630</v>
      </c>
      <c r="V210" s="216" t="s">
        <v>241</v>
      </c>
      <c r="W210" s="217">
        <v>1631</v>
      </c>
      <c r="X210" s="88">
        <v>1500.1993568093653</v>
      </c>
      <c r="Y210" s="88">
        <v>-503.43190411116171</v>
      </c>
      <c r="Z210" s="88">
        <v>996.76745269820356</v>
      </c>
      <c r="AA210" s="88">
        <v>326.87921520539544</v>
      </c>
      <c r="AB210" s="88">
        <v>1323.6466679035989</v>
      </c>
      <c r="AC210" s="88">
        <v>179.92507054300461</v>
      </c>
      <c r="AD210" s="88">
        <v>1503.5717384466036</v>
      </c>
      <c r="AE210" s="227">
        <v>-126.58307786633966</v>
      </c>
      <c r="AF210" s="246">
        <v>1376.988660580264</v>
      </c>
    </row>
    <row r="211" spans="1:32" s="1" customFormat="1" ht="16.5">
      <c r="A211" s="215">
        <v>631</v>
      </c>
      <c r="B211" s="216" t="s">
        <v>242</v>
      </c>
      <c r="C211" s="221">
        <v>1963</v>
      </c>
      <c r="D211" s="255">
        <v>143.01043033275786</v>
      </c>
      <c r="E211" s="255">
        <v>136.42238024893282</v>
      </c>
      <c r="F211" s="219">
        <v>279.43281058169066</v>
      </c>
      <c r="G211" s="219">
        <v>302.1363190328322</v>
      </c>
      <c r="H211" s="219">
        <v>581.56912961452292</v>
      </c>
      <c r="I211" s="219">
        <v>169.76572738189327</v>
      </c>
      <c r="J211" s="219">
        <v>751.33485699641619</v>
      </c>
      <c r="K211" s="429">
        <v>-269.86296484971984</v>
      </c>
      <c r="L211" s="210">
        <v>481.47189214669635</v>
      </c>
      <c r="M211" s="219">
        <v>-375.09966994396336</v>
      </c>
      <c r="N211" s="219">
        <v>106.372222202733</v>
      </c>
      <c r="O211" s="251">
        <v>2</v>
      </c>
      <c r="P211" s="251">
        <v>2</v>
      </c>
      <c r="Q211" s="88"/>
      <c r="R211" s="241">
        <f t="shared" si="8"/>
        <v>-0.50850094974985238</v>
      </c>
      <c r="S211" s="240">
        <f t="shared" si="9"/>
        <v>-498.12693292051807</v>
      </c>
      <c r="T211" s="254"/>
      <c r="U211" s="215">
        <v>631</v>
      </c>
      <c r="V211" s="216" t="s">
        <v>242</v>
      </c>
      <c r="W211" s="217">
        <v>1985</v>
      </c>
      <c r="X211" s="88">
        <v>220.2700484782591</v>
      </c>
      <c r="Y211" s="88">
        <v>561.67379617926872</v>
      </c>
      <c r="Z211" s="88">
        <v>781.94384465752785</v>
      </c>
      <c r="AA211" s="88">
        <v>297.44937027707806</v>
      </c>
      <c r="AB211" s="88">
        <v>1079.393214934606</v>
      </c>
      <c r="AC211" s="88">
        <v>173.5098922484774</v>
      </c>
      <c r="AD211" s="88">
        <v>1252.9031071830834</v>
      </c>
      <c r="AE211" s="227">
        <v>-273.304282115869</v>
      </c>
      <c r="AF211" s="246">
        <v>979.59882506721442</v>
      </c>
    </row>
    <row r="212" spans="1:32" s="1" customFormat="1" ht="16.5">
      <c r="A212" s="215">
        <v>635</v>
      </c>
      <c r="B212" s="216" t="s">
        <v>243</v>
      </c>
      <c r="C212" s="221">
        <v>6347</v>
      </c>
      <c r="D212" s="255">
        <v>185.86209369487008</v>
      </c>
      <c r="E212" s="255">
        <v>-84.884375159651796</v>
      </c>
      <c r="F212" s="219">
        <v>100.97771853521827</v>
      </c>
      <c r="G212" s="219">
        <v>365.45173304874476</v>
      </c>
      <c r="H212" s="219">
        <v>466.42945158396299</v>
      </c>
      <c r="I212" s="219">
        <v>195.1698383908157</v>
      </c>
      <c r="J212" s="219">
        <v>661.59928997477869</v>
      </c>
      <c r="K212" s="429">
        <v>-90.07089963762408</v>
      </c>
      <c r="L212" s="210">
        <v>571.52839033715463</v>
      </c>
      <c r="M212" s="219">
        <v>-78.729518701748844</v>
      </c>
      <c r="N212" s="219">
        <v>492.79887163540576</v>
      </c>
      <c r="O212" s="251">
        <v>6</v>
      </c>
      <c r="P212" s="251">
        <v>6</v>
      </c>
      <c r="Q212" s="88"/>
      <c r="R212" s="241">
        <f t="shared" si="8"/>
        <v>-0.11782010637428521</v>
      </c>
      <c r="S212" s="240">
        <f t="shared" si="9"/>
        <v>-76.33084389250098</v>
      </c>
      <c r="T212" s="254"/>
      <c r="U212" s="215">
        <v>635</v>
      </c>
      <c r="V212" s="216" t="s">
        <v>243</v>
      </c>
      <c r="W212" s="217">
        <v>6439</v>
      </c>
      <c r="X212" s="88">
        <v>216.83989966740046</v>
      </c>
      <c r="Y212" s="88">
        <v>-19.971869681654123</v>
      </c>
      <c r="Z212" s="88">
        <v>196.86802998574635</v>
      </c>
      <c r="AA212" s="88">
        <v>348.00807578816585</v>
      </c>
      <c r="AB212" s="88">
        <v>544.87610577391229</v>
      </c>
      <c r="AC212" s="88">
        <v>197.57530115336723</v>
      </c>
      <c r="AD212" s="88">
        <v>742.45140692727944</v>
      </c>
      <c r="AE212" s="227">
        <v>-94.592172697623852</v>
      </c>
      <c r="AF212" s="246">
        <v>647.85923422965561</v>
      </c>
    </row>
    <row r="213" spans="1:32" s="1" customFormat="1" ht="16.5">
      <c r="A213" s="215">
        <v>636</v>
      </c>
      <c r="B213" s="216" t="s">
        <v>244</v>
      </c>
      <c r="C213" s="221">
        <v>8154</v>
      </c>
      <c r="D213" s="255">
        <v>505.78251336634622</v>
      </c>
      <c r="E213" s="255">
        <v>58.596731234453166</v>
      </c>
      <c r="F213" s="219">
        <v>564.37924460079932</v>
      </c>
      <c r="G213" s="219">
        <v>458.86894199355379</v>
      </c>
      <c r="H213" s="219">
        <v>1023.2481865943531</v>
      </c>
      <c r="I213" s="219">
        <v>213.2061052241842</v>
      </c>
      <c r="J213" s="219">
        <v>1236.4542918185373</v>
      </c>
      <c r="K213" s="429">
        <v>-87.182487122884467</v>
      </c>
      <c r="L213" s="210">
        <v>1149.2718046956529</v>
      </c>
      <c r="M213" s="219">
        <v>85.301222590139801</v>
      </c>
      <c r="N213" s="219">
        <v>1234.5730272857927</v>
      </c>
      <c r="O213" s="251">
        <v>2</v>
      </c>
      <c r="P213" s="251">
        <v>2</v>
      </c>
      <c r="Q213" s="88"/>
      <c r="R213" s="241">
        <f t="shared" si="8"/>
        <v>0.14008162062391602</v>
      </c>
      <c r="S213" s="240">
        <f t="shared" si="9"/>
        <v>141.21081686330149</v>
      </c>
      <c r="T213" s="254"/>
      <c r="U213" s="215">
        <v>636</v>
      </c>
      <c r="V213" s="216" t="s">
        <v>244</v>
      </c>
      <c r="W213" s="217">
        <v>8222</v>
      </c>
      <c r="X213" s="88">
        <v>450.61587910000884</v>
      </c>
      <c r="Y213" s="88">
        <v>94.291453263518207</v>
      </c>
      <c r="Z213" s="88">
        <v>544.90733236352696</v>
      </c>
      <c r="AA213" s="88">
        <v>327.50863536852347</v>
      </c>
      <c r="AB213" s="88">
        <v>872.41596773205049</v>
      </c>
      <c r="AC213" s="88">
        <v>215.54273355201587</v>
      </c>
      <c r="AD213" s="88">
        <v>1087.9587012840664</v>
      </c>
      <c r="AE213" s="227">
        <v>-79.897713451714907</v>
      </c>
      <c r="AF213" s="246">
        <v>1008.0609878323514</v>
      </c>
    </row>
    <row r="214" spans="1:32" s="1" customFormat="1" ht="16.5">
      <c r="A214" s="215">
        <v>638</v>
      </c>
      <c r="B214" s="216" t="s">
        <v>245</v>
      </c>
      <c r="C214" s="221">
        <v>51232</v>
      </c>
      <c r="D214" s="255">
        <v>524.79332210824032</v>
      </c>
      <c r="E214" s="255">
        <v>333.04152153147396</v>
      </c>
      <c r="F214" s="219">
        <v>857.83484363971422</v>
      </c>
      <c r="G214" s="219">
        <v>-67.28122852147203</v>
      </c>
      <c r="H214" s="219">
        <v>790.55361511824219</v>
      </c>
      <c r="I214" s="219">
        <v>142.97549468459584</v>
      </c>
      <c r="J214" s="219">
        <v>933.52910980283809</v>
      </c>
      <c r="K214" s="429">
        <v>-29.801198469706435</v>
      </c>
      <c r="L214" s="210">
        <v>903.7279113331316</v>
      </c>
      <c r="M214" s="219">
        <v>-13.136990634954707</v>
      </c>
      <c r="N214" s="219">
        <v>890.59092069817689</v>
      </c>
      <c r="O214" s="251">
        <v>1</v>
      </c>
      <c r="P214" s="252">
        <v>34</v>
      </c>
      <c r="Q214" s="88"/>
      <c r="R214" s="241">
        <f t="shared" si="8"/>
        <v>-2.365591305330704E-2</v>
      </c>
      <c r="S214" s="240">
        <f t="shared" si="9"/>
        <v>-21.896490366628882</v>
      </c>
      <c r="T214" s="254"/>
      <c r="U214" s="215">
        <v>638</v>
      </c>
      <c r="V214" s="216" t="s">
        <v>245</v>
      </c>
      <c r="W214" s="217">
        <v>51149</v>
      </c>
      <c r="X214" s="88">
        <v>511.7234939146781</v>
      </c>
      <c r="Y214" s="88">
        <v>379.81201722804542</v>
      </c>
      <c r="Z214" s="88">
        <v>891.53551114272352</v>
      </c>
      <c r="AA214" s="88">
        <v>-87.440810182017245</v>
      </c>
      <c r="AB214" s="88">
        <v>804.09470096070629</v>
      </c>
      <c r="AC214" s="88">
        <v>145.93117486367069</v>
      </c>
      <c r="AD214" s="88">
        <v>950.02587582437684</v>
      </c>
      <c r="AE214" s="227">
        <v>-24.401474124616318</v>
      </c>
      <c r="AF214" s="246">
        <v>925.62440169976048</v>
      </c>
    </row>
    <row r="215" spans="1:32" s="1" customFormat="1" ht="16.5">
      <c r="A215" s="215">
        <v>678</v>
      </c>
      <c r="B215" s="216" t="s">
        <v>246</v>
      </c>
      <c r="C215" s="221">
        <v>24073</v>
      </c>
      <c r="D215" s="255">
        <v>478.16643964982478</v>
      </c>
      <c r="E215" s="255">
        <v>29.570249587738108</v>
      </c>
      <c r="F215" s="219">
        <v>507.73668923756287</v>
      </c>
      <c r="G215" s="219">
        <v>326.58199358097932</v>
      </c>
      <c r="H215" s="219">
        <v>834.31868281854224</v>
      </c>
      <c r="I215" s="219">
        <v>143.52533776924452</v>
      </c>
      <c r="J215" s="219">
        <v>977.84402058778676</v>
      </c>
      <c r="K215" s="429">
        <v>-24.476508951937856</v>
      </c>
      <c r="L215" s="210">
        <v>953.36751163584881</v>
      </c>
      <c r="M215" s="219">
        <v>-0.26909376895277531</v>
      </c>
      <c r="N215" s="219">
        <v>953.09841786689617</v>
      </c>
      <c r="O215" s="251">
        <v>17</v>
      </c>
      <c r="P215" s="251">
        <v>17</v>
      </c>
      <c r="Q215" s="88"/>
      <c r="R215" s="241">
        <f t="shared" si="8"/>
        <v>-6.6309347167596691E-2</v>
      </c>
      <c r="S215" s="240">
        <f t="shared" si="9"/>
        <v>-67.70676895564543</v>
      </c>
      <c r="T215" s="254"/>
      <c r="U215" s="215">
        <v>678</v>
      </c>
      <c r="V215" s="216" t="s">
        <v>246</v>
      </c>
      <c r="W215" s="217">
        <v>24260</v>
      </c>
      <c r="X215" s="88">
        <v>477.15990507627691</v>
      </c>
      <c r="Y215" s="88">
        <v>138.26223191544199</v>
      </c>
      <c r="Z215" s="88">
        <v>615.42213699171884</v>
      </c>
      <c r="AA215" s="88">
        <v>294.13730420445177</v>
      </c>
      <c r="AB215" s="88">
        <v>909.55944119617061</v>
      </c>
      <c r="AC215" s="88">
        <v>143.13132744149021</v>
      </c>
      <c r="AD215" s="88">
        <v>1052.6907686376608</v>
      </c>
      <c r="AE215" s="227">
        <v>-31.616488046166531</v>
      </c>
      <c r="AF215" s="246">
        <v>1021.0742805914942</v>
      </c>
    </row>
    <row r="216" spans="1:32" s="1" customFormat="1" ht="16.5">
      <c r="A216" s="215">
        <v>680</v>
      </c>
      <c r="B216" s="216" t="s">
        <v>247</v>
      </c>
      <c r="C216" s="221">
        <v>24942</v>
      </c>
      <c r="D216" s="255">
        <v>334.88464466376934</v>
      </c>
      <c r="E216" s="255">
        <v>4.3923148430618069</v>
      </c>
      <c r="F216" s="219">
        <v>339.27695950683108</v>
      </c>
      <c r="G216" s="219">
        <v>61.28180032071306</v>
      </c>
      <c r="H216" s="219">
        <v>400.55875982754412</v>
      </c>
      <c r="I216" s="219">
        <v>137.45566719937267</v>
      </c>
      <c r="J216" s="219">
        <v>538.01442702691679</v>
      </c>
      <c r="K216" s="429">
        <v>18.725162376713975</v>
      </c>
      <c r="L216" s="210">
        <v>556.73958940363082</v>
      </c>
      <c r="M216" s="219">
        <v>-31.586423723037438</v>
      </c>
      <c r="N216" s="219">
        <v>525.15316568059336</v>
      </c>
      <c r="O216" s="251">
        <v>2</v>
      </c>
      <c r="P216" s="251">
        <v>2</v>
      </c>
      <c r="Q216" s="88"/>
      <c r="R216" s="241">
        <f t="shared" si="8"/>
        <v>-2.2458667983110008E-2</v>
      </c>
      <c r="S216" s="240">
        <f t="shared" si="9"/>
        <v>-12.79089607973026</v>
      </c>
      <c r="T216" s="254"/>
      <c r="U216" s="215">
        <v>680</v>
      </c>
      <c r="V216" s="216" t="s">
        <v>247</v>
      </c>
      <c r="W216" s="217">
        <v>24810</v>
      </c>
      <c r="X216" s="88">
        <v>314.69919806756832</v>
      </c>
      <c r="Y216" s="88">
        <v>35.232350919835788</v>
      </c>
      <c r="Z216" s="88">
        <v>349.93154898740408</v>
      </c>
      <c r="AA216" s="88">
        <v>95.3925836356308</v>
      </c>
      <c r="AB216" s="88">
        <v>445.32413262303487</v>
      </c>
      <c r="AC216" s="88">
        <v>138.54476479099938</v>
      </c>
      <c r="AD216" s="88">
        <v>583.86889741403422</v>
      </c>
      <c r="AE216" s="227">
        <v>-14.338411930673116</v>
      </c>
      <c r="AF216" s="246">
        <v>569.53048548336108</v>
      </c>
    </row>
    <row r="217" spans="1:32" s="1" customFormat="1" ht="16.5">
      <c r="A217" s="215">
        <v>681</v>
      </c>
      <c r="B217" s="216" t="s">
        <v>248</v>
      </c>
      <c r="C217" s="221">
        <v>3308</v>
      </c>
      <c r="D217" s="255">
        <v>46.82506326059012</v>
      </c>
      <c r="E217" s="255">
        <v>132.34362778528711</v>
      </c>
      <c r="F217" s="219">
        <v>179.16869104587724</v>
      </c>
      <c r="G217" s="219">
        <v>346.93861267398773</v>
      </c>
      <c r="H217" s="219">
        <v>526.10730371986494</v>
      </c>
      <c r="I217" s="219">
        <v>242.44926070990019</v>
      </c>
      <c r="J217" s="219">
        <v>768.55656442976522</v>
      </c>
      <c r="K217" s="429">
        <v>23.012696493349456</v>
      </c>
      <c r="L217" s="210">
        <v>791.5692609231146</v>
      </c>
      <c r="M217" s="219">
        <v>-18.55812076783555</v>
      </c>
      <c r="N217" s="219">
        <v>773.01114015527912</v>
      </c>
      <c r="O217" s="251">
        <v>10</v>
      </c>
      <c r="P217" s="251">
        <v>10</v>
      </c>
      <c r="Q217" s="88"/>
      <c r="R217" s="241">
        <f t="shared" si="8"/>
        <v>2.8589145973082768E-3</v>
      </c>
      <c r="S217" s="240">
        <f t="shared" si="9"/>
        <v>2.2565775523293041</v>
      </c>
      <c r="T217" s="254"/>
      <c r="U217" s="215">
        <v>681</v>
      </c>
      <c r="V217" s="216" t="s">
        <v>248</v>
      </c>
      <c r="W217" s="217">
        <v>3330</v>
      </c>
      <c r="X217" s="88">
        <v>37.276659867801776</v>
      </c>
      <c r="Y217" s="88">
        <v>223.69206548052659</v>
      </c>
      <c r="Z217" s="88">
        <v>260.96872534832835</v>
      </c>
      <c r="AA217" s="88">
        <v>313.95855855855854</v>
      </c>
      <c r="AB217" s="88">
        <v>574.92728390688694</v>
      </c>
      <c r="AC217" s="88">
        <v>241.94275682125567</v>
      </c>
      <c r="AD217" s="88">
        <v>816.87004072814261</v>
      </c>
      <c r="AE217" s="227">
        <v>-27.557357357357358</v>
      </c>
      <c r="AF217" s="246">
        <v>789.31268337078529</v>
      </c>
    </row>
    <row r="218" spans="1:32" s="1" customFormat="1" ht="16.5">
      <c r="A218" s="215">
        <v>683</v>
      </c>
      <c r="B218" s="216" t="s">
        <v>249</v>
      </c>
      <c r="C218" s="221">
        <v>3618</v>
      </c>
      <c r="D218" s="255">
        <v>1443.4434274546309</v>
      </c>
      <c r="E218" s="255">
        <v>-52.046037346921594</v>
      </c>
      <c r="F218" s="219">
        <v>1391.3973901077093</v>
      </c>
      <c r="G218" s="219">
        <v>688.90199085101347</v>
      </c>
      <c r="H218" s="219">
        <v>2080.2993809587228</v>
      </c>
      <c r="I218" s="219">
        <v>210.65776806817968</v>
      </c>
      <c r="J218" s="219">
        <v>2290.9571490269027</v>
      </c>
      <c r="K218" s="429">
        <v>27.738529574350469</v>
      </c>
      <c r="L218" s="210">
        <v>2318.6956786012529</v>
      </c>
      <c r="M218" s="219">
        <v>1.3286889165284823</v>
      </c>
      <c r="N218" s="219">
        <v>2320.0243675177812</v>
      </c>
      <c r="O218" s="251">
        <v>19</v>
      </c>
      <c r="P218" s="251">
        <v>19</v>
      </c>
      <c r="Q218" s="88"/>
      <c r="R218" s="241">
        <f t="shared" si="8"/>
        <v>2.7843947896181501E-2</v>
      </c>
      <c r="S218" s="240">
        <f t="shared" si="9"/>
        <v>62.812688437988072</v>
      </c>
      <c r="T218" s="254"/>
      <c r="U218" s="215">
        <v>683</v>
      </c>
      <c r="V218" s="216" t="s">
        <v>249</v>
      </c>
      <c r="W218" s="217">
        <v>3670</v>
      </c>
      <c r="X218" s="88">
        <v>1437.813506501486</v>
      </c>
      <c r="Y218" s="88">
        <v>-95.063480503096571</v>
      </c>
      <c r="Z218" s="88">
        <v>1342.7500259983894</v>
      </c>
      <c r="AA218" s="88">
        <v>673.76675749318804</v>
      </c>
      <c r="AB218" s="88">
        <v>2016.5167834915774</v>
      </c>
      <c r="AC218" s="88">
        <v>207.0746535381721</v>
      </c>
      <c r="AD218" s="88">
        <v>2223.5914370297496</v>
      </c>
      <c r="AE218" s="227">
        <v>32.291553133514988</v>
      </c>
      <c r="AF218" s="246">
        <v>2255.8829901632648</v>
      </c>
    </row>
    <row r="219" spans="1:32" s="1" customFormat="1" ht="16.5">
      <c r="A219" s="215">
        <v>684</v>
      </c>
      <c r="B219" s="216" t="s">
        <v>250</v>
      </c>
      <c r="C219" s="221">
        <v>38667</v>
      </c>
      <c r="D219" s="255">
        <v>173.7789090729855</v>
      </c>
      <c r="E219" s="255">
        <v>-43.315261819404924</v>
      </c>
      <c r="F219" s="219">
        <v>130.46364725358058</v>
      </c>
      <c r="G219" s="219">
        <v>0.49915944485768587</v>
      </c>
      <c r="H219" s="219">
        <v>130.96280669843827</v>
      </c>
      <c r="I219" s="219">
        <v>180.890322474003</v>
      </c>
      <c r="J219" s="219">
        <v>311.85312917244124</v>
      </c>
      <c r="K219" s="429">
        <v>-35.371169214058497</v>
      </c>
      <c r="L219" s="210">
        <v>276.48195995838273</v>
      </c>
      <c r="M219" s="219">
        <v>-80.109853162903775</v>
      </c>
      <c r="N219" s="219">
        <v>196.37210679547897</v>
      </c>
      <c r="O219" s="251">
        <v>4</v>
      </c>
      <c r="P219" s="251">
        <v>4</v>
      </c>
      <c r="Q219" s="88"/>
      <c r="R219" s="241">
        <f t="shared" si="8"/>
        <v>-0.48530660441599144</v>
      </c>
      <c r="S219" s="240">
        <f t="shared" si="9"/>
        <v>-260.69602276017577</v>
      </c>
      <c r="T219" s="254"/>
      <c r="U219" s="215">
        <v>684</v>
      </c>
      <c r="V219" s="216" t="s">
        <v>250</v>
      </c>
      <c r="W219" s="217">
        <v>38959</v>
      </c>
      <c r="X219" s="88">
        <v>190.63799194264942</v>
      </c>
      <c r="Y219" s="88">
        <v>226.11218287977141</v>
      </c>
      <c r="Z219" s="88">
        <v>416.75017482242083</v>
      </c>
      <c r="AA219" s="88">
        <v>-12.525167483764983</v>
      </c>
      <c r="AB219" s="88">
        <v>404.22500733865587</v>
      </c>
      <c r="AC219" s="88">
        <v>180.72365737892724</v>
      </c>
      <c r="AD219" s="88">
        <v>584.94866471758314</v>
      </c>
      <c r="AE219" s="227">
        <v>-47.770681999024617</v>
      </c>
      <c r="AF219" s="246">
        <v>537.1779827185585</v>
      </c>
    </row>
    <row r="220" spans="1:32" s="1" customFormat="1" ht="16.5">
      <c r="A220" s="215">
        <v>686</v>
      </c>
      <c r="B220" s="216" t="s">
        <v>251</v>
      </c>
      <c r="C220" s="221">
        <v>2964</v>
      </c>
      <c r="D220" s="255">
        <v>101.75758330547563</v>
      </c>
      <c r="E220" s="255">
        <v>-192.43280648604582</v>
      </c>
      <c r="F220" s="219">
        <v>-90.675223180570171</v>
      </c>
      <c r="G220" s="219">
        <v>471.4499026649691</v>
      </c>
      <c r="H220" s="219">
        <v>380.77467948439892</v>
      </c>
      <c r="I220" s="219">
        <v>225.01485958616564</v>
      </c>
      <c r="J220" s="219">
        <v>605.78953907056462</v>
      </c>
      <c r="K220" s="429">
        <v>211.38731443994601</v>
      </c>
      <c r="L220" s="210">
        <v>817.17685351051057</v>
      </c>
      <c r="M220" s="219">
        <v>3.7276218960863656</v>
      </c>
      <c r="N220" s="219">
        <v>820.90447540659704</v>
      </c>
      <c r="O220" s="251">
        <v>11</v>
      </c>
      <c r="P220" s="251">
        <v>11</v>
      </c>
      <c r="Q220" s="88"/>
      <c r="R220" s="241">
        <f t="shared" si="8"/>
        <v>0.25705082767478094</v>
      </c>
      <c r="S220" s="240">
        <f t="shared" si="9"/>
        <v>167.10222206376432</v>
      </c>
      <c r="T220" s="254"/>
      <c r="U220" s="215">
        <v>686</v>
      </c>
      <c r="V220" s="216" t="s">
        <v>251</v>
      </c>
      <c r="W220" s="217">
        <v>3033</v>
      </c>
      <c r="X220" s="88">
        <v>145.92126113909984</v>
      </c>
      <c r="Y220" s="88">
        <v>-284.96387126827841</v>
      </c>
      <c r="Z220" s="88">
        <v>-139.04261012917854</v>
      </c>
      <c r="AA220" s="88">
        <v>435.04747774480711</v>
      </c>
      <c r="AB220" s="88">
        <v>296.0048676156286</v>
      </c>
      <c r="AC220" s="88">
        <v>221.79610738535453</v>
      </c>
      <c r="AD220" s="88">
        <v>517.80097500098304</v>
      </c>
      <c r="AE220" s="227">
        <v>132.27365644576327</v>
      </c>
      <c r="AF220" s="246">
        <v>650.07463144674625</v>
      </c>
    </row>
    <row r="221" spans="1:32" s="1" customFormat="1" ht="16.5">
      <c r="A221" s="215">
        <v>687</v>
      </c>
      <c r="B221" s="216" t="s">
        <v>252</v>
      </c>
      <c r="C221" s="221">
        <v>1477</v>
      </c>
      <c r="D221" s="255">
        <v>632.73460264205664</v>
      </c>
      <c r="E221" s="255">
        <v>-60.174217301581521</v>
      </c>
      <c r="F221" s="219">
        <v>572.56038534047514</v>
      </c>
      <c r="G221" s="219">
        <v>105.38419116139872</v>
      </c>
      <c r="H221" s="219">
        <v>677.94457650187394</v>
      </c>
      <c r="I221" s="219">
        <v>255.26790205617169</v>
      </c>
      <c r="J221" s="219">
        <v>933.21247855804563</v>
      </c>
      <c r="K221" s="429">
        <v>91.046039268788078</v>
      </c>
      <c r="L221" s="210">
        <v>1024.2585178268337</v>
      </c>
      <c r="M221" s="219">
        <v>143.04686966824647</v>
      </c>
      <c r="N221" s="219">
        <v>1167.3053874950801</v>
      </c>
      <c r="O221" s="251">
        <v>11</v>
      </c>
      <c r="P221" s="251">
        <v>11</v>
      </c>
      <c r="Q221" s="88"/>
      <c r="R221" s="241">
        <f t="shared" si="8"/>
        <v>0.67033376985101201</v>
      </c>
      <c r="S221" s="240">
        <f t="shared" si="9"/>
        <v>411.0526207095204</v>
      </c>
      <c r="T221" s="254"/>
      <c r="U221" s="215">
        <v>687</v>
      </c>
      <c r="V221" s="216" t="s">
        <v>252</v>
      </c>
      <c r="W221" s="217">
        <v>1513</v>
      </c>
      <c r="X221" s="88">
        <v>608.29337652069489</v>
      </c>
      <c r="Y221" s="88">
        <v>-306.89429283757238</v>
      </c>
      <c r="Z221" s="88">
        <v>301.39908368312251</v>
      </c>
      <c r="AA221" s="88">
        <v>-20.690680766688697</v>
      </c>
      <c r="AB221" s="88">
        <v>280.70840291643378</v>
      </c>
      <c r="AC221" s="88">
        <v>248.53450675871156</v>
      </c>
      <c r="AD221" s="88">
        <v>529.24290967514537</v>
      </c>
      <c r="AE221" s="227">
        <v>83.962987442167872</v>
      </c>
      <c r="AF221" s="246">
        <v>613.20589711731327</v>
      </c>
    </row>
    <row r="222" spans="1:32" s="1" customFormat="1" ht="16.5">
      <c r="A222" s="215">
        <v>689</v>
      </c>
      <c r="B222" s="216" t="s">
        <v>253</v>
      </c>
      <c r="C222" s="221">
        <v>3093</v>
      </c>
      <c r="D222" s="255">
        <v>-133.66631945218657</v>
      </c>
      <c r="E222" s="255">
        <v>678.7352190643071</v>
      </c>
      <c r="F222" s="219">
        <v>545.06889961212062</v>
      </c>
      <c r="G222" s="219">
        <v>-6.7161349949585638</v>
      </c>
      <c r="H222" s="219">
        <v>538.35276461716205</v>
      </c>
      <c r="I222" s="219">
        <v>190.2461173011713</v>
      </c>
      <c r="J222" s="219">
        <v>728.59888191833329</v>
      </c>
      <c r="K222" s="429">
        <v>28.528936307791788</v>
      </c>
      <c r="L222" s="210">
        <v>757.12781822612499</v>
      </c>
      <c r="M222" s="219">
        <v>1.0752131587455538</v>
      </c>
      <c r="N222" s="219">
        <v>758.20303138487066</v>
      </c>
      <c r="O222" s="251">
        <v>9</v>
      </c>
      <c r="P222" s="251">
        <v>9</v>
      </c>
      <c r="Q222" s="88"/>
      <c r="R222" s="241">
        <f t="shared" si="8"/>
        <v>-0.21531044134863503</v>
      </c>
      <c r="S222" s="240">
        <f t="shared" si="9"/>
        <v>-207.74779389160221</v>
      </c>
      <c r="T222" s="254"/>
      <c r="U222" s="215">
        <v>689</v>
      </c>
      <c r="V222" s="216" t="s">
        <v>253</v>
      </c>
      <c r="W222" s="217">
        <v>3092</v>
      </c>
      <c r="X222" s="88">
        <v>-151.89879460041945</v>
      </c>
      <c r="Y222" s="88">
        <v>808.90701009609325</v>
      </c>
      <c r="Z222" s="88">
        <v>657.00821549567377</v>
      </c>
      <c r="AA222" s="88">
        <v>140.58958602846053</v>
      </c>
      <c r="AB222" s="88">
        <v>797.5978015241343</v>
      </c>
      <c r="AC222" s="88">
        <v>192.56532676435617</v>
      </c>
      <c r="AD222" s="88">
        <v>990.1631282884905</v>
      </c>
      <c r="AE222" s="227">
        <v>-25.287516170763261</v>
      </c>
      <c r="AF222" s="246">
        <v>964.8756121177272</v>
      </c>
    </row>
    <row r="223" spans="1:32" s="1" customFormat="1" ht="16.5">
      <c r="A223" s="215">
        <v>691</v>
      </c>
      <c r="B223" s="216" t="s">
        <v>254</v>
      </c>
      <c r="C223" s="221">
        <v>2636</v>
      </c>
      <c r="D223" s="255">
        <v>722.68372944798864</v>
      </c>
      <c r="E223" s="255">
        <v>151.37812766510416</v>
      </c>
      <c r="F223" s="219">
        <v>874.06185711309286</v>
      </c>
      <c r="G223" s="219">
        <v>648.28591335269869</v>
      </c>
      <c r="H223" s="219">
        <v>1522.3477704657917</v>
      </c>
      <c r="I223" s="219">
        <v>243.49363546520183</v>
      </c>
      <c r="J223" s="219">
        <v>1765.8414059309935</v>
      </c>
      <c r="K223" s="429">
        <v>-21.223444613050077</v>
      </c>
      <c r="L223" s="210">
        <v>1744.6179613179434</v>
      </c>
      <c r="M223" s="219">
        <v>-8.3410521623672178</v>
      </c>
      <c r="N223" s="219">
        <v>1736.276909155576</v>
      </c>
      <c r="O223" s="251">
        <v>17</v>
      </c>
      <c r="P223" s="251">
        <v>17</v>
      </c>
      <c r="Q223" s="88"/>
      <c r="R223" s="241">
        <f t="shared" si="8"/>
        <v>-3.8626797929090087E-2</v>
      </c>
      <c r="S223" s="240">
        <f t="shared" si="9"/>
        <v>-70.096613167628902</v>
      </c>
      <c r="T223" s="254"/>
      <c r="U223" s="215">
        <v>691</v>
      </c>
      <c r="V223" s="216" t="s">
        <v>254</v>
      </c>
      <c r="W223" s="217">
        <v>2690</v>
      </c>
      <c r="X223" s="88">
        <v>696.02321036255978</v>
      </c>
      <c r="Y223" s="88">
        <v>220.50546879685146</v>
      </c>
      <c r="Z223" s="88">
        <v>916.52867915941124</v>
      </c>
      <c r="AA223" s="88">
        <v>667.44498141263944</v>
      </c>
      <c r="AB223" s="88">
        <v>1583.9736605720504</v>
      </c>
      <c r="AC223" s="88">
        <v>238.27511465701622</v>
      </c>
      <c r="AD223" s="88">
        <v>1822.2487752290667</v>
      </c>
      <c r="AE223" s="227">
        <v>-7.5342007434944236</v>
      </c>
      <c r="AF223" s="246">
        <v>1814.7145744855723</v>
      </c>
    </row>
    <row r="224" spans="1:32" s="1" customFormat="1" ht="16.5">
      <c r="A224" s="215">
        <v>694</v>
      </c>
      <c r="B224" s="216" t="s">
        <v>255</v>
      </c>
      <c r="C224" s="221">
        <v>28349</v>
      </c>
      <c r="D224" s="255">
        <v>202.4411631536623</v>
      </c>
      <c r="E224" s="255">
        <v>-105.86362366743741</v>
      </c>
      <c r="F224" s="219">
        <v>96.577539486224907</v>
      </c>
      <c r="G224" s="219">
        <v>27.088584664766415</v>
      </c>
      <c r="H224" s="219">
        <v>123.66612415099132</v>
      </c>
      <c r="I224" s="219">
        <v>150.39834321916402</v>
      </c>
      <c r="J224" s="219">
        <v>274.06446737015534</v>
      </c>
      <c r="K224" s="429">
        <v>17.779145648876504</v>
      </c>
      <c r="L224" s="210">
        <v>291.84361301903186</v>
      </c>
      <c r="M224" s="219">
        <v>9.7823582313309085</v>
      </c>
      <c r="N224" s="219">
        <v>301.62597125036274</v>
      </c>
      <c r="O224" s="251">
        <v>5</v>
      </c>
      <c r="P224" s="251">
        <v>5</v>
      </c>
      <c r="Q224" s="88"/>
      <c r="R224" s="241">
        <f t="shared" si="8"/>
        <v>-0.40862736676004063</v>
      </c>
      <c r="S224" s="240">
        <f t="shared" si="9"/>
        <v>-201.658447467104</v>
      </c>
      <c r="T224" s="254"/>
      <c r="U224" s="215">
        <v>694</v>
      </c>
      <c r="V224" s="216" t="s">
        <v>255</v>
      </c>
      <c r="W224" s="217">
        <v>28521</v>
      </c>
      <c r="X224" s="88">
        <v>202.11393526802308</v>
      </c>
      <c r="Y224" s="88">
        <v>66.125957986679452</v>
      </c>
      <c r="Z224" s="88">
        <v>268.23989325470251</v>
      </c>
      <c r="AA224" s="88">
        <v>77.32050068370674</v>
      </c>
      <c r="AB224" s="88">
        <v>345.56039393840922</v>
      </c>
      <c r="AC224" s="88">
        <v>151.77764705331907</v>
      </c>
      <c r="AD224" s="88">
        <v>497.33804099172823</v>
      </c>
      <c r="AE224" s="227">
        <v>-3.8359805055923704</v>
      </c>
      <c r="AF224" s="246">
        <v>493.50206048613586</v>
      </c>
    </row>
    <row r="225" spans="1:32" s="1" customFormat="1" ht="16.5">
      <c r="A225" s="215">
        <v>697</v>
      </c>
      <c r="B225" s="216" t="s">
        <v>256</v>
      </c>
      <c r="C225" s="221">
        <v>1174</v>
      </c>
      <c r="D225" s="255">
        <v>412.889190410754</v>
      </c>
      <c r="E225" s="255">
        <v>-219.15264231591999</v>
      </c>
      <c r="F225" s="219">
        <v>193.73654809483401</v>
      </c>
      <c r="G225" s="219">
        <v>357.51874052974301</v>
      </c>
      <c r="H225" s="219">
        <v>551.25528862457702</v>
      </c>
      <c r="I225" s="219">
        <v>246.76374913846328</v>
      </c>
      <c r="J225" s="219">
        <v>798.01903776304039</v>
      </c>
      <c r="K225" s="429">
        <v>-161.75298126064735</v>
      </c>
      <c r="L225" s="210">
        <v>636.26605650239298</v>
      </c>
      <c r="M225" s="219">
        <v>23.467421124361163</v>
      </c>
      <c r="N225" s="219">
        <v>659.73347762675417</v>
      </c>
      <c r="O225" s="251">
        <v>18</v>
      </c>
      <c r="P225" s="251">
        <v>18</v>
      </c>
      <c r="Q225" s="88"/>
      <c r="R225" s="241">
        <f t="shared" si="8"/>
        <v>0.31273462615085973</v>
      </c>
      <c r="S225" s="240">
        <f t="shared" si="9"/>
        <v>151.57856229952949</v>
      </c>
      <c r="T225" s="254"/>
      <c r="U225" s="215">
        <v>697</v>
      </c>
      <c r="V225" s="216" t="s">
        <v>256</v>
      </c>
      <c r="W225" s="217">
        <v>1210</v>
      </c>
      <c r="X225" s="88">
        <v>288.33215430983427</v>
      </c>
      <c r="Y225" s="88">
        <v>-170.48697265384186</v>
      </c>
      <c r="Z225" s="88">
        <v>117.84518165599241</v>
      </c>
      <c r="AA225" s="88">
        <v>282.42479338842975</v>
      </c>
      <c r="AB225" s="88">
        <v>400.26997504442215</v>
      </c>
      <c r="AC225" s="88">
        <v>243.32082494356538</v>
      </c>
      <c r="AD225" s="88">
        <v>643.59079998798745</v>
      </c>
      <c r="AE225" s="227">
        <v>-158.90330578512396</v>
      </c>
      <c r="AF225" s="246">
        <v>484.68749420286349</v>
      </c>
    </row>
    <row r="226" spans="1:32" s="1" customFormat="1" ht="16.5">
      <c r="A226" s="215">
        <v>698</v>
      </c>
      <c r="B226" s="216" t="s">
        <v>257</v>
      </c>
      <c r="C226" s="221">
        <v>64535</v>
      </c>
      <c r="D226" s="255">
        <v>365.33524380069144</v>
      </c>
      <c r="E226" s="255">
        <v>-508.98491278023243</v>
      </c>
      <c r="F226" s="219">
        <v>-143.64966897954099</v>
      </c>
      <c r="G226" s="219">
        <v>258.82391200886121</v>
      </c>
      <c r="H226" s="219">
        <v>115.17424302932022</v>
      </c>
      <c r="I226" s="219">
        <v>149.75277891200213</v>
      </c>
      <c r="J226" s="219">
        <v>264.92702194132232</v>
      </c>
      <c r="K226" s="429">
        <v>-52.228496164871778</v>
      </c>
      <c r="L226" s="210">
        <v>212.69852577645057</v>
      </c>
      <c r="M226" s="219">
        <v>-86.51575028914543</v>
      </c>
      <c r="N226" s="219">
        <v>126.18277548730515</v>
      </c>
      <c r="O226" s="251">
        <v>19</v>
      </c>
      <c r="P226" s="251">
        <v>19</v>
      </c>
      <c r="Q226" s="88"/>
      <c r="R226" s="241">
        <f t="shared" si="8"/>
        <v>-0.27073338390611967</v>
      </c>
      <c r="S226" s="240">
        <f t="shared" si="9"/>
        <v>-78.962330599661612</v>
      </c>
      <c r="T226" s="254"/>
      <c r="U226" s="215">
        <v>698</v>
      </c>
      <c r="V226" s="216" t="s">
        <v>257</v>
      </c>
      <c r="W226" s="217">
        <v>64180</v>
      </c>
      <c r="X226" s="88">
        <v>365.5145153688153</v>
      </c>
      <c r="Y226" s="88">
        <v>-470.17080558094494</v>
      </c>
      <c r="Z226" s="88">
        <v>-104.65629021212965</v>
      </c>
      <c r="AA226" s="88">
        <v>301.06763789342472</v>
      </c>
      <c r="AB226" s="88">
        <v>196.4113476812951</v>
      </c>
      <c r="AC226" s="88">
        <v>149.62144699335249</v>
      </c>
      <c r="AD226" s="88">
        <v>346.03279467464756</v>
      </c>
      <c r="AE226" s="227">
        <v>-54.371938298535369</v>
      </c>
      <c r="AF226" s="246">
        <v>291.66085637611218</v>
      </c>
    </row>
    <row r="227" spans="1:32" s="1" customFormat="1" ht="16.5">
      <c r="A227" s="215">
        <v>700</v>
      </c>
      <c r="B227" s="216" t="s">
        <v>258</v>
      </c>
      <c r="C227" s="221">
        <v>4842</v>
      </c>
      <c r="D227" s="255">
        <v>70.239160761420806</v>
      </c>
      <c r="E227" s="255">
        <v>86.877362930757727</v>
      </c>
      <c r="F227" s="219">
        <v>157.11652369217853</v>
      </c>
      <c r="G227" s="219">
        <v>103.57559077537704</v>
      </c>
      <c r="H227" s="219">
        <v>260.69211446755554</v>
      </c>
      <c r="I227" s="219">
        <v>163.26708266053012</v>
      </c>
      <c r="J227" s="219">
        <v>423.95919712808569</v>
      </c>
      <c r="K227" s="429">
        <v>-230.29533250722841</v>
      </c>
      <c r="L227" s="210">
        <v>193.66386462085728</v>
      </c>
      <c r="M227" s="219">
        <v>-2.9263545435770344</v>
      </c>
      <c r="N227" s="219">
        <v>190.73751007728023</v>
      </c>
      <c r="O227" s="251">
        <v>9</v>
      </c>
      <c r="P227" s="251">
        <v>9</v>
      </c>
      <c r="Q227" s="88"/>
      <c r="R227" s="241">
        <f t="shared" si="8"/>
        <v>1.9854043173865073E-2</v>
      </c>
      <c r="S227" s="240">
        <f t="shared" si="9"/>
        <v>3.7701578526218213</v>
      </c>
      <c r="T227" s="254"/>
      <c r="U227" s="215">
        <v>700</v>
      </c>
      <c r="V227" s="216" t="s">
        <v>258</v>
      </c>
      <c r="W227" s="217">
        <v>4913</v>
      </c>
      <c r="X227" s="88">
        <v>95.512682183242561</v>
      </c>
      <c r="Y227" s="88">
        <v>152.97337465829094</v>
      </c>
      <c r="Z227" s="88">
        <v>248.4860568415335</v>
      </c>
      <c r="AA227" s="88">
        <v>-1.2253205780582128</v>
      </c>
      <c r="AB227" s="88">
        <v>247.26073626347531</v>
      </c>
      <c r="AC227" s="88">
        <v>166.01338980050613</v>
      </c>
      <c r="AD227" s="88">
        <v>413.27412606398144</v>
      </c>
      <c r="AE227" s="227">
        <v>-223.38041929574598</v>
      </c>
      <c r="AF227" s="246">
        <v>189.89370676823546</v>
      </c>
    </row>
    <row r="228" spans="1:32" s="1" customFormat="1" ht="16.5">
      <c r="A228" s="215">
        <v>702</v>
      </c>
      <c r="B228" s="216" t="s">
        <v>259</v>
      </c>
      <c r="C228" s="221">
        <v>4114</v>
      </c>
      <c r="D228" s="255">
        <v>15.318018086860302</v>
      </c>
      <c r="E228" s="255">
        <v>137.576409359575</v>
      </c>
      <c r="F228" s="219">
        <v>152.89442744643529</v>
      </c>
      <c r="G228" s="219">
        <v>283.38012904665544</v>
      </c>
      <c r="H228" s="219">
        <v>436.27455649309076</v>
      </c>
      <c r="I228" s="219">
        <v>218.19861117070195</v>
      </c>
      <c r="J228" s="219">
        <v>654.47316766379265</v>
      </c>
      <c r="K228" s="429">
        <v>-200.38721438988819</v>
      </c>
      <c r="L228" s="210">
        <v>454.08595327390452</v>
      </c>
      <c r="M228" s="219">
        <v>-0.49804788526980975</v>
      </c>
      <c r="N228" s="219">
        <v>453.58790538863468</v>
      </c>
      <c r="O228" s="251">
        <v>6</v>
      </c>
      <c r="P228" s="251">
        <v>6</v>
      </c>
      <c r="Q228" s="88"/>
      <c r="R228" s="241">
        <f t="shared" si="8"/>
        <v>1.662181996001322E-3</v>
      </c>
      <c r="S228" s="240">
        <f t="shared" si="9"/>
        <v>0.75352100711734238</v>
      </c>
      <c r="T228" s="254"/>
      <c r="U228" s="215">
        <v>702</v>
      </c>
      <c r="V228" s="216" t="s">
        <v>259</v>
      </c>
      <c r="W228" s="217">
        <v>4155</v>
      </c>
      <c r="X228" s="88">
        <v>26.202894988120786</v>
      </c>
      <c r="Y228" s="88">
        <v>196.04563963627336</v>
      </c>
      <c r="Z228" s="88">
        <v>222.24853462439415</v>
      </c>
      <c r="AA228" s="88">
        <v>210.36702767749699</v>
      </c>
      <c r="AB228" s="88">
        <v>432.61556230189115</v>
      </c>
      <c r="AC228" s="88">
        <v>219.04972195045565</v>
      </c>
      <c r="AD228" s="88">
        <v>651.66528425234674</v>
      </c>
      <c r="AE228" s="227">
        <v>-198.33285198555956</v>
      </c>
      <c r="AF228" s="246">
        <v>453.33243226678718</v>
      </c>
    </row>
    <row r="229" spans="1:32" s="1" customFormat="1" ht="16.5">
      <c r="A229" s="215">
        <v>704</v>
      </c>
      <c r="B229" s="216" t="s">
        <v>260</v>
      </c>
      <c r="C229" s="221">
        <v>6428</v>
      </c>
      <c r="D229" s="255">
        <v>625.32904279404283</v>
      </c>
      <c r="E229" s="255">
        <v>115.27634728561496</v>
      </c>
      <c r="F229" s="219">
        <v>740.60539007965781</v>
      </c>
      <c r="G229" s="219">
        <v>172.62884912274785</v>
      </c>
      <c r="H229" s="219">
        <v>913.23423920240566</v>
      </c>
      <c r="I229" s="219">
        <v>131.78538197605201</v>
      </c>
      <c r="J229" s="219">
        <v>1045.0196211784578</v>
      </c>
      <c r="K229" s="429">
        <v>-174.23988799004357</v>
      </c>
      <c r="L229" s="210">
        <v>870.77973318841407</v>
      </c>
      <c r="M229" s="219">
        <v>9.5504454729309369</v>
      </c>
      <c r="N229" s="219">
        <v>880.33017866134514</v>
      </c>
      <c r="O229" s="251">
        <v>2</v>
      </c>
      <c r="P229" s="251">
        <v>2</v>
      </c>
      <c r="Q229" s="88"/>
      <c r="R229" s="241">
        <f t="shared" si="8"/>
        <v>4.453376037876567E-2</v>
      </c>
      <c r="S229" s="240">
        <f t="shared" si="9"/>
        <v>37.125746865698602</v>
      </c>
      <c r="T229" s="254"/>
      <c r="U229" s="215">
        <v>704</v>
      </c>
      <c r="V229" s="216" t="s">
        <v>260</v>
      </c>
      <c r="W229" s="217">
        <v>6379</v>
      </c>
      <c r="X229" s="88">
        <v>599.11166198828903</v>
      </c>
      <c r="Y229" s="88">
        <v>70.459620806116277</v>
      </c>
      <c r="Z229" s="88">
        <v>669.57128279440531</v>
      </c>
      <c r="AA229" s="88">
        <v>180.00532998902651</v>
      </c>
      <c r="AB229" s="88">
        <v>849.57661278343187</v>
      </c>
      <c r="AC229" s="88">
        <v>136.67386201710141</v>
      </c>
      <c r="AD229" s="88">
        <v>986.25047480053331</v>
      </c>
      <c r="AE229" s="227">
        <v>-152.59648847781784</v>
      </c>
      <c r="AF229" s="246">
        <v>833.65398632271547</v>
      </c>
    </row>
    <row r="230" spans="1:32" s="1" customFormat="1" ht="16.5">
      <c r="A230" s="215">
        <v>707</v>
      </c>
      <c r="B230" s="216" t="s">
        <v>261</v>
      </c>
      <c r="C230" s="221">
        <v>1960</v>
      </c>
      <c r="D230" s="255">
        <v>-70.211545477798907</v>
      </c>
      <c r="E230" s="255">
        <v>-163.89343302143124</v>
      </c>
      <c r="F230" s="219">
        <v>-234.10497849923016</v>
      </c>
      <c r="G230" s="219">
        <v>649.39769787807995</v>
      </c>
      <c r="H230" s="219">
        <v>415.29271937884977</v>
      </c>
      <c r="I230" s="219">
        <v>267.54225795578162</v>
      </c>
      <c r="J230" s="219">
        <v>682.83497733463139</v>
      </c>
      <c r="K230" s="429">
        <v>-291.39948979591838</v>
      </c>
      <c r="L230" s="210">
        <v>391.43548753871295</v>
      </c>
      <c r="M230" s="219">
        <v>-8.8456275510204119</v>
      </c>
      <c r="N230" s="219">
        <v>382.58985998769253</v>
      </c>
      <c r="O230" s="251">
        <v>12</v>
      </c>
      <c r="P230" s="251">
        <v>12</v>
      </c>
      <c r="Q230" s="88"/>
      <c r="R230" s="241">
        <f t="shared" si="8"/>
        <v>-0.45669632234216206</v>
      </c>
      <c r="S230" s="240">
        <f t="shared" si="9"/>
        <v>-329.03724923011742</v>
      </c>
      <c r="T230" s="254"/>
      <c r="U230" s="215">
        <v>707</v>
      </c>
      <c r="V230" s="216" t="s">
        <v>261</v>
      </c>
      <c r="W230" s="217">
        <v>2032</v>
      </c>
      <c r="X230" s="88">
        <v>-49.063188735073751</v>
      </c>
      <c r="Y230" s="88">
        <v>182.40283383873049</v>
      </c>
      <c r="Z230" s="88">
        <v>133.33964510365675</v>
      </c>
      <c r="AA230" s="88">
        <v>606.21555118110234</v>
      </c>
      <c r="AB230" s="88">
        <v>739.55519628475906</v>
      </c>
      <c r="AC230" s="88">
        <v>258.0843711927327</v>
      </c>
      <c r="AD230" s="88">
        <v>997.63956747749182</v>
      </c>
      <c r="AE230" s="227">
        <v>-277.16683070866139</v>
      </c>
      <c r="AF230" s="246">
        <v>720.47273676883037</v>
      </c>
    </row>
    <row r="231" spans="1:32" s="1" customFormat="1" ht="16.5">
      <c r="A231" s="215">
        <v>710</v>
      </c>
      <c r="B231" s="216" t="s">
        <v>262</v>
      </c>
      <c r="C231" s="221">
        <v>27306</v>
      </c>
      <c r="D231" s="255">
        <v>392.39296228432778</v>
      </c>
      <c r="E231" s="255">
        <v>-141.55899908989315</v>
      </c>
      <c r="F231" s="219">
        <v>250.83396319443466</v>
      </c>
      <c r="G231" s="219">
        <v>272.48758564113484</v>
      </c>
      <c r="H231" s="219">
        <v>523.3215488355695</v>
      </c>
      <c r="I231" s="219">
        <v>176.10844034783159</v>
      </c>
      <c r="J231" s="219">
        <v>699.42998918340118</v>
      </c>
      <c r="K231" s="429">
        <v>-23.361275910056399</v>
      </c>
      <c r="L231" s="210">
        <v>676.06871327334477</v>
      </c>
      <c r="M231" s="219">
        <v>-41.700430903098223</v>
      </c>
      <c r="N231" s="219">
        <v>634.36828237024656</v>
      </c>
      <c r="O231" s="251">
        <v>1</v>
      </c>
      <c r="P231" s="252">
        <v>33</v>
      </c>
      <c r="Q231" s="88"/>
      <c r="R231" s="241">
        <f t="shared" si="8"/>
        <v>-0.12807687742320975</v>
      </c>
      <c r="S231" s="240">
        <f t="shared" si="9"/>
        <v>-99.307803036214864</v>
      </c>
      <c r="T231" s="254"/>
      <c r="U231" s="215">
        <v>710</v>
      </c>
      <c r="V231" s="216" t="s">
        <v>262</v>
      </c>
      <c r="W231" s="217">
        <v>27484</v>
      </c>
      <c r="X231" s="88">
        <v>386.41496521557377</v>
      </c>
      <c r="Y231" s="88">
        <v>-53.249585658798836</v>
      </c>
      <c r="Z231" s="88">
        <v>333.16537955677495</v>
      </c>
      <c r="AA231" s="88">
        <v>296.59096201426286</v>
      </c>
      <c r="AB231" s="88">
        <v>629.75634157103775</v>
      </c>
      <c r="AC231" s="88">
        <v>178.35907737278177</v>
      </c>
      <c r="AD231" s="88">
        <v>808.11541894381958</v>
      </c>
      <c r="AE231" s="227">
        <v>-32.738902634259937</v>
      </c>
      <c r="AF231" s="246">
        <v>775.37651630955963</v>
      </c>
    </row>
    <row r="232" spans="1:32" s="1" customFormat="1" ht="16.5">
      <c r="A232" s="215">
        <v>729</v>
      </c>
      <c r="B232" s="216" t="s">
        <v>263</v>
      </c>
      <c r="C232" s="221">
        <v>8975</v>
      </c>
      <c r="D232" s="255">
        <v>161.35633547077163</v>
      </c>
      <c r="E232" s="255">
        <v>-116.80248053632832</v>
      </c>
      <c r="F232" s="219">
        <v>44.553854934443308</v>
      </c>
      <c r="G232" s="219">
        <v>529.37697855806073</v>
      </c>
      <c r="H232" s="219">
        <v>573.93083349250401</v>
      </c>
      <c r="I232" s="219">
        <v>209.82040212101734</v>
      </c>
      <c r="J232" s="219">
        <v>783.75123561352143</v>
      </c>
      <c r="K232" s="429">
        <v>18.747743732590529</v>
      </c>
      <c r="L232" s="210">
        <v>802.49897934611192</v>
      </c>
      <c r="M232" s="219">
        <v>-4.5044829526462404</v>
      </c>
      <c r="N232" s="219">
        <v>797.99449639346562</v>
      </c>
      <c r="O232" s="251">
        <v>13</v>
      </c>
      <c r="P232" s="251">
        <v>13</v>
      </c>
      <c r="Q232" s="88"/>
      <c r="R232" s="241">
        <f t="shared" si="8"/>
        <v>-0.16686406366158291</v>
      </c>
      <c r="S232" s="240">
        <f t="shared" si="9"/>
        <v>-160.727961593499</v>
      </c>
      <c r="T232" s="254"/>
      <c r="U232" s="215">
        <v>729</v>
      </c>
      <c r="V232" s="216" t="s">
        <v>263</v>
      </c>
      <c r="W232" s="217">
        <v>9117</v>
      </c>
      <c r="X232" s="88">
        <v>202.32534019521015</v>
      </c>
      <c r="Y232" s="88">
        <v>21.5863302802208</v>
      </c>
      <c r="Z232" s="88">
        <v>223.91167047543092</v>
      </c>
      <c r="AA232" s="88">
        <v>501.52352747614344</v>
      </c>
      <c r="AB232" s="88">
        <v>725.43519795157442</v>
      </c>
      <c r="AC232" s="88">
        <v>208.97184609212778</v>
      </c>
      <c r="AD232" s="88">
        <v>934.40704404370217</v>
      </c>
      <c r="AE232" s="227">
        <v>28.819896895908741</v>
      </c>
      <c r="AF232" s="246">
        <v>963.22694093961093</v>
      </c>
    </row>
    <row r="233" spans="1:32" s="1" customFormat="1" ht="16.5">
      <c r="A233" s="215">
        <v>732</v>
      </c>
      <c r="B233" s="216" t="s">
        <v>264</v>
      </c>
      <c r="C233" s="221">
        <v>3336</v>
      </c>
      <c r="D233" s="255">
        <v>802.66042925866293</v>
      </c>
      <c r="E233" s="255">
        <v>-135.41283385170749</v>
      </c>
      <c r="F233" s="219">
        <v>667.24759540695538</v>
      </c>
      <c r="G233" s="219">
        <v>404.06100791856778</v>
      </c>
      <c r="H233" s="219">
        <v>1071.3086033255231</v>
      </c>
      <c r="I233" s="219">
        <v>226.96086853889909</v>
      </c>
      <c r="J233" s="219">
        <v>1298.2694718644223</v>
      </c>
      <c r="K233" s="429">
        <v>77.336630695443645</v>
      </c>
      <c r="L233" s="210">
        <v>1375.606102559866</v>
      </c>
      <c r="M233" s="219">
        <v>-30.709967026378894</v>
      </c>
      <c r="N233" s="219">
        <v>1344.896135533487</v>
      </c>
      <c r="O233" s="251">
        <v>19</v>
      </c>
      <c r="P233" s="251">
        <v>19</v>
      </c>
      <c r="Q233" s="88"/>
      <c r="R233" s="241">
        <f t="shared" si="8"/>
        <v>-1.9628505417646061E-2</v>
      </c>
      <c r="S233" s="240">
        <f t="shared" si="9"/>
        <v>-27.541694129066855</v>
      </c>
      <c r="T233" s="254"/>
      <c r="U233" s="215">
        <v>732</v>
      </c>
      <c r="V233" s="216" t="s">
        <v>264</v>
      </c>
      <c r="W233" s="217">
        <v>3416</v>
      </c>
      <c r="X233" s="88">
        <v>792.42516445238425</v>
      </c>
      <c r="Y233" s="88">
        <v>-7.4385909784689659</v>
      </c>
      <c r="Z233" s="88">
        <v>784.98657347391531</v>
      </c>
      <c r="AA233" s="88">
        <v>345.15807962529271</v>
      </c>
      <c r="AB233" s="88">
        <v>1130.144653099208</v>
      </c>
      <c r="AC233" s="88">
        <v>221.21655108387009</v>
      </c>
      <c r="AD233" s="88">
        <v>1351.3612041830781</v>
      </c>
      <c r="AE233" s="227">
        <v>51.786592505854799</v>
      </c>
      <c r="AF233" s="246">
        <v>1403.1477966889329</v>
      </c>
    </row>
    <row r="234" spans="1:32" s="1" customFormat="1" ht="16.5">
      <c r="A234" s="215">
        <v>734</v>
      </c>
      <c r="B234" s="216" t="s">
        <v>265</v>
      </c>
      <c r="C234" s="221">
        <v>50933</v>
      </c>
      <c r="D234" s="255">
        <v>153.69639396488915</v>
      </c>
      <c r="E234" s="255">
        <v>-84.633597640284606</v>
      </c>
      <c r="F234" s="219">
        <v>69.062796324604534</v>
      </c>
      <c r="G234" s="219">
        <v>291.73790481898874</v>
      </c>
      <c r="H234" s="219">
        <v>360.80070114359336</v>
      </c>
      <c r="I234" s="219">
        <v>179.31799892917331</v>
      </c>
      <c r="J234" s="219">
        <v>540.11870007276661</v>
      </c>
      <c r="K234" s="429">
        <v>-25.417646712347594</v>
      </c>
      <c r="L234" s="210">
        <v>514.701053360419</v>
      </c>
      <c r="M234" s="219">
        <v>-13.320964425814308</v>
      </c>
      <c r="N234" s="219">
        <v>501.38008893460477</v>
      </c>
      <c r="O234" s="251">
        <v>2</v>
      </c>
      <c r="P234" s="251">
        <v>2</v>
      </c>
      <c r="Q234" s="88"/>
      <c r="R234" s="241">
        <f t="shared" si="8"/>
        <v>-6.3904384266306763E-2</v>
      </c>
      <c r="S234" s="240">
        <f t="shared" si="9"/>
        <v>-35.137066495538761</v>
      </c>
      <c r="T234" s="254"/>
      <c r="U234" s="215">
        <v>734</v>
      </c>
      <c r="V234" s="216" t="s">
        <v>265</v>
      </c>
      <c r="W234" s="217">
        <v>51400</v>
      </c>
      <c r="X234" s="88">
        <v>166.52156639340402</v>
      </c>
      <c r="Y234" s="88">
        <v>-65.395091874214856</v>
      </c>
      <c r="Z234" s="88">
        <v>101.12647451918916</v>
      </c>
      <c r="AA234" s="88">
        <v>317.94231517509729</v>
      </c>
      <c r="AB234" s="88">
        <v>419.06878969428647</v>
      </c>
      <c r="AC234" s="88">
        <v>180.42464144571787</v>
      </c>
      <c r="AD234" s="88">
        <v>599.49343114000442</v>
      </c>
      <c r="AE234" s="227">
        <v>-49.655311284046689</v>
      </c>
      <c r="AF234" s="246">
        <v>549.83811985595776</v>
      </c>
    </row>
    <row r="235" spans="1:32" s="1" customFormat="1" ht="16.5">
      <c r="A235" s="215">
        <v>738</v>
      </c>
      <c r="B235" s="216" t="s">
        <v>266</v>
      </c>
      <c r="C235" s="221">
        <v>2917</v>
      </c>
      <c r="D235" s="255">
        <v>200.70145374798969</v>
      </c>
      <c r="E235" s="255">
        <v>-22.069029198016043</v>
      </c>
      <c r="F235" s="219">
        <v>178.63242454997365</v>
      </c>
      <c r="G235" s="219">
        <v>307.39945198336113</v>
      </c>
      <c r="H235" s="219">
        <v>486.03187653333475</v>
      </c>
      <c r="I235" s="219">
        <v>195.32761480653352</v>
      </c>
      <c r="J235" s="219">
        <v>681.35949133986821</v>
      </c>
      <c r="K235" s="429">
        <v>-165.86835790195406</v>
      </c>
      <c r="L235" s="210">
        <v>515.49113343791419</v>
      </c>
      <c r="M235" s="219">
        <v>17.095904422351722</v>
      </c>
      <c r="N235" s="219">
        <v>532.58703786026592</v>
      </c>
      <c r="O235" s="251">
        <v>2</v>
      </c>
      <c r="P235" s="251">
        <v>2</v>
      </c>
      <c r="Q235" s="88"/>
      <c r="R235" s="241">
        <f t="shared" si="8"/>
        <v>1.413635975113548E-2</v>
      </c>
      <c r="S235" s="240">
        <f t="shared" si="9"/>
        <v>7.1855900251788398</v>
      </c>
      <c r="T235" s="254"/>
      <c r="U235" s="215">
        <v>738</v>
      </c>
      <c r="V235" s="216" t="s">
        <v>266</v>
      </c>
      <c r="W235" s="217">
        <v>2959</v>
      </c>
      <c r="X235" s="88">
        <v>209.53476610747794</v>
      </c>
      <c r="Y235" s="88">
        <v>14.434461377691022</v>
      </c>
      <c r="Z235" s="88">
        <v>223.96922748516897</v>
      </c>
      <c r="AA235" s="88">
        <v>314.9837783034809</v>
      </c>
      <c r="AB235" s="88">
        <v>538.95300578864988</v>
      </c>
      <c r="AC235" s="88">
        <v>197.66784685017544</v>
      </c>
      <c r="AD235" s="88">
        <v>736.62085263882523</v>
      </c>
      <c r="AE235" s="227">
        <v>-228.31530922608991</v>
      </c>
      <c r="AF235" s="246">
        <v>508.30554341273535</v>
      </c>
    </row>
    <row r="236" spans="1:32" s="1" customFormat="1" ht="16.5">
      <c r="A236" s="215">
        <v>739</v>
      </c>
      <c r="B236" s="216" t="s">
        <v>267</v>
      </c>
      <c r="C236" s="221">
        <v>3256</v>
      </c>
      <c r="D236" s="255">
        <v>-28.059427410057168</v>
      </c>
      <c r="E236" s="255">
        <v>604.96081811258762</v>
      </c>
      <c r="F236" s="219">
        <v>576.90139070253042</v>
      </c>
      <c r="G236" s="219">
        <v>335.08848634029329</v>
      </c>
      <c r="H236" s="219">
        <v>911.98987704282365</v>
      </c>
      <c r="I236" s="219">
        <v>216.30365473330019</v>
      </c>
      <c r="J236" s="219">
        <v>1128.2935317761239</v>
      </c>
      <c r="K236" s="429">
        <v>101.73587223587224</v>
      </c>
      <c r="L236" s="210">
        <v>1230.0294040119961</v>
      </c>
      <c r="M236" s="219">
        <v>31.842085810810818</v>
      </c>
      <c r="N236" s="219">
        <v>1261.871489822807</v>
      </c>
      <c r="O236" s="251">
        <v>9</v>
      </c>
      <c r="P236" s="251">
        <v>9</v>
      </c>
      <c r="Q236" s="88"/>
      <c r="R236" s="241">
        <f t="shared" si="8"/>
        <v>-0.14590484048939947</v>
      </c>
      <c r="S236" s="240">
        <f t="shared" si="9"/>
        <v>-210.12558377274581</v>
      </c>
      <c r="T236" s="254"/>
      <c r="U236" s="215">
        <v>739</v>
      </c>
      <c r="V236" s="216" t="s">
        <v>267</v>
      </c>
      <c r="W236" s="217">
        <v>3261</v>
      </c>
      <c r="X236" s="88">
        <v>-12.249610653732713</v>
      </c>
      <c r="Y236" s="88">
        <v>835.27873828008296</v>
      </c>
      <c r="Z236" s="88">
        <v>823.02912762635026</v>
      </c>
      <c r="AA236" s="88">
        <v>261.1076356945722</v>
      </c>
      <c r="AB236" s="88">
        <v>1084.1367633209225</v>
      </c>
      <c r="AC236" s="88">
        <v>220.69439741690144</v>
      </c>
      <c r="AD236" s="88">
        <v>1304.8311607378239</v>
      </c>
      <c r="AE236" s="227">
        <v>135.32382704691813</v>
      </c>
      <c r="AF236" s="246">
        <v>1440.1549877847419</v>
      </c>
    </row>
    <row r="237" spans="1:32" s="1" customFormat="1" ht="16.5">
      <c r="A237" s="215">
        <v>740</v>
      </c>
      <c r="B237" s="216" t="s">
        <v>268</v>
      </c>
      <c r="C237" s="221">
        <v>32085</v>
      </c>
      <c r="D237" s="255">
        <v>-24.354258500979405</v>
      </c>
      <c r="E237" s="255">
        <v>-280.84820445800671</v>
      </c>
      <c r="F237" s="219">
        <v>-305.20246295898613</v>
      </c>
      <c r="G237" s="219">
        <v>291.66999869570174</v>
      </c>
      <c r="H237" s="219">
        <v>-13.532464263284396</v>
      </c>
      <c r="I237" s="219">
        <v>191.74183214710249</v>
      </c>
      <c r="J237" s="219">
        <v>178.20936788381809</v>
      </c>
      <c r="K237" s="429">
        <v>-47.67729468599034</v>
      </c>
      <c r="L237" s="210">
        <v>130.53207319782774</v>
      </c>
      <c r="M237" s="219">
        <v>-11.438425136356551</v>
      </c>
      <c r="N237" s="219">
        <v>119.09364806147119</v>
      </c>
      <c r="O237" s="251">
        <v>10</v>
      </c>
      <c r="P237" s="251">
        <v>10</v>
      </c>
      <c r="Q237" s="88"/>
      <c r="R237" s="241">
        <f t="shared" si="8"/>
        <v>-0.60156287603579439</v>
      </c>
      <c r="S237" s="240">
        <f t="shared" si="9"/>
        <v>-197.07814519526147</v>
      </c>
      <c r="T237" s="254"/>
      <c r="U237" s="215">
        <v>740</v>
      </c>
      <c r="V237" s="216" t="s">
        <v>268</v>
      </c>
      <c r="W237" s="217">
        <v>32547</v>
      </c>
      <c r="X237" s="88">
        <v>-7.408292114613209</v>
      </c>
      <c r="Y237" s="88">
        <v>-55.080614025736381</v>
      </c>
      <c r="Z237" s="88">
        <v>-62.488906140349592</v>
      </c>
      <c r="AA237" s="88">
        <v>246.62475804221586</v>
      </c>
      <c r="AB237" s="88">
        <v>184.13585190186629</v>
      </c>
      <c r="AC237" s="88">
        <v>189.12646960364498</v>
      </c>
      <c r="AD237" s="88">
        <v>373.26232150551124</v>
      </c>
      <c r="AE237" s="227">
        <v>-45.652103112422033</v>
      </c>
      <c r="AF237" s="246">
        <v>327.61021839308921</v>
      </c>
    </row>
    <row r="238" spans="1:32" s="1" customFormat="1" ht="16.5">
      <c r="A238" s="215">
        <v>742</v>
      </c>
      <c r="B238" s="216" t="s">
        <v>269</v>
      </c>
      <c r="C238" s="221">
        <v>988</v>
      </c>
      <c r="D238" s="255">
        <v>910.88031068600412</v>
      </c>
      <c r="E238" s="255">
        <v>153.64812097367997</v>
      </c>
      <c r="F238" s="219">
        <v>1064.5284316596842</v>
      </c>
      <c r="G238" s="219">
        <v>-23.254922944492698</v>
      </c>
      <c r="H238" s="219">
        <v>1041.2735087151914</v>
      </c>
      <c r="I238" s="219">
        <v>230.58062316299947</v>
      </c>
      <c r="J238" s="219">
        <v>1271.8541318781909</v>
      </c>
      <c r="K238" s="429">
        <v>333.20242914979758</v>
      </c>
      <c r="L238" s="210">
        <v>1605.0565610279884</v>
      </c>
      <c r="M238" s="219">
        <v>0</v>
      </c>
      <c r="N238" s="219">
        <v>1605.0565610279884</v>
      </c>
      <c r="O238" s="251">
        <v>19</v>
      </c>
      <c r="P238" s="251">
        <v>19</v>
      </c>
      <c r="Q238" s="88"/>
      <c r="R238" s="241">
        <f t="shared" si="8"/>
        <v>0.1541493397242466</v>
      </c>
      <c r="S238" s="240">
        <f t="shared" si="9"/>
        <v>214.37295901555376</v>
      </c>
      <c r="T238" s="254"/>
      <c r="U238" s="215">
        <v>742</v>
      </c>
      <c r="V238" s="216" t="s">
        <v>269</v>
      </c>
      <c r="W238" s="217">
        <v>1009</v>
      </c>
      <c r="X238" s="88">
        <v>905.28791544146361</v>
      </c>
      <c r="Y238" s="88">
        <v>-37.54387778135456</v>
      </c>
      <c r="Z238" s="88">
        <v>867.74403766010903</v>
      </c>
      <c r="AA238" s="88">
        <v>-48.600594648166499</v>
      </c>
      <c r="AB238" s="88">
        <v>819.14344301194251</v>
      </c>
      <c r="AC238" s="88">
        <v>223.03074373785574</v>
      </c>
      <c r="AD238" s="88">
        <v>1042.1741867497983</v>
      </c>
      <c r="AE238" s="227">
        <v>348.50941526263625</v>
      </c>
      <c r="AF238" s="246">
        <v>1390.6836020124347</v>
      </c>
    </row>
    <row r="239" spans="1:32" s="1" customFormat="1" ht="16.5">
      <c r="A239" s="215">
        <v>743</v>
      </c>
      <c r="B239" s="216" t="s">
        <v>270</v>
      </c>
      <c r="C239" s="221">
        <v>65323</v>
      </c>
      <c r="D239" s="255">
        <v>317.04641744754861</v>
      </c>
      <c r="E239" s="255">
        <v>-247.70879996322427</v>
      </c>
      <c r="F239" s="219">
        <v>69.337617484324326</v>
      </c>
      <c r="G239" s="219">
        <v>188.28006881735564</v>
      </c>
      <c r="H239" s="219">
        <v>257.61768630168001</v>
      </c>
      <c r="I239" s="219">
        <v>151.42920489222448</v>
      </c>
      <c r="J239" s="219">
        <v>409.04689119390451</v>
      </c>
      <c r="K239" s="429">
        <v>-40.710867535171381</v>
      </c>
      <c r="L239" s="210">
        <v>368.33602365873315</v>
      </c>
      <c r="M239" s="219">
        <v>-3.2438025993907167</v>
      </c>
      <c r="N239" s="219">
        <v>365.09222105934242</v>
      </c>
      <c r="O239" s="251">
        <v>14</v>
      </c>
      <c r="P239" s="251">
        <v>14</v>
      </c>
      <c r="Q239" s="88"/>
      <c r="R239" s="241">
        <f t="shared" si="8"/>
        <v>-0.22766430721279801</v>
      </c>
      <c r="S239" s="240">
        <f t="shared" si="9"/>
        <v>-108.5757999156553</v>
      </c>
      <c r="T239" s="254"/>
      <c r="U239" s="215">
        <v>743</v>
      </c>
      <c r="V239" s="216" t="s">
        <v>270</v>
      </c>
      <c r="W239" s="217">
        <v>64736</v>
      </c>
      <c r="X239" s="88">
        <v>310.39355328953684</v>
      </c>
      <c r="Y239" s="88">
        <v>-126.47046747777024</v>
      </c>
      <c r="Z239" s="88">
        <v>183.92308581176661</v>
      </c>
      <c r="AA239" s="88">
        <v>183.15434997528422</v>
      </c>
      <c r="AB239" s="88">
        <v>367.07743578705083</v>
      </c>
      <c r="AC239" s="88">
        <v>153.63269166771335</v>
      </c>
      <c r="AD239" s="88">
        <v>520.71012745476412</v>
      </c>
      <c r="AE239" s="227">
        <v>-43.798303880375677</v>
      </c>
      <c r="AF239" s="246">
        <v>476.91182357438845</v>
      </c>
    </row>
    <row r="240" spans="1:32" s="1" customFormat="1" ht="16.5">
      <c r="A240" s="215">
        <v>746</v>
      </c>
      <c r="B240" s="216" t="s">
        <v>271</v>
      </c>
      <c r="C240" s="221">
        <v>4735</v>
      </c>
      <c r="D240" s="255">
        <v>1190.8149575358145</v>
      </c>
      <c r="E240" s="255">
        <v>-210.89639155239684</v>
      </c>
      <c r="F240" s="219">
        <v>979.91856598341769</v>
      </c>
      <c r="G240" s="219">
        <v>297.96160404008469</v>
      </c>
      <c r="H240" s="219">
        <v>1277.8801700235024</v>
      </c>
      <c r="I240" s="219">
        <v>195.78413130715447</v>
      </c>
      <c r="J240" s="219">
        <v>1473.6643013306568</v>
      </c>
      <c r="K240" s="429">
        <v>60.915522703273496</v>
      </c>
      <c r="L240" s="210">
        <v>1534.5798240339302</v>
      </c>
      <c r="M240" s="219">
        <v>5.7586164730728582</v>
      </c>
      <c r="N240" s="219">
        <v>1540.338440507003</v>
      </c>
      <c r="O240" s="251">
        <v>17</v>
      </c>
      <c r="P240" s="251">
        <v>17</v>
      </c>
      <c r="Q240" s="88"/>
      <c r="R240" s="241">
        <f t="shared" si="8"/>
        <v>-1.8689485589673822E-2</v>
      </c>
      <c r="S240" s="240">
        <f t="shared" si="9"/>
        <v>-29.22674024818798</v>
      </c>
      <c r="T240" s="254"/>
      <c r="U240" s="215">
        <v>746</v>
      </c>
      <c r="V240" s="216" t="s">
        <v>271</v>
      </c>
      <c r="W240" s="217">
        <v>4781</v>
      </c>
      <c r="X240" s="88">
        <v>1188.0968440955212</v>
      </c>
      <c r="Y240" s="88">
        <v>-148.62455696139838</v>
      </c>
      <c r="Z240" s="88">
        <v>1039.4722871341228</v>
      </c>
      <c r="AA240" s="88">
        <v>288.1160845011504</v>
      </c>
      <c r="AB240" s="88">
        <v>1327.5883716352732</v>
      </c>
      <c r="AC240" s="88">
        <v>193.17092220133165</v>
      </c>
      <c r="AD240" s="88">
        <v>1520.7592938366047</v>
      </c>
      <c r="AE240" s="227">
        <v>43.04727044551349</v>
      </c>
      <c r="AF240" s="246">
        <v>1563.8065642821182</v>
      </c>
    </row>
    <row r="241" spans="1:32" s="1" customFormat="1" ht="16.5">
      <c r="A241" s="215">
        <v>747</v>
      </c>
      <c r="B241" s="216" t="s">
        <v>272</v>
      </c>
      <c r="C241" s="221">
        <v>1308</v>
      </c>
      <c r="D241" s="255">
        <v>140.58147902933445</v>
      </c>
      <c r="E241" s="255">
        <v>439.17333485719632</v>
      </c>
      <c r="F241" s="219">
        <v>579.75481388653077</v>
      </c>
      <c r="G241" s="219">
        <v>418.03650984106969</v>
      </c>
      <c r="H241" s="219">
        <v>997.79132372760057</v>
      </c>
      <c r="I241" s="219">
        <v>256.18622870885832</v>
      </c>
      <c r="J241" s="219">
        <v>1253.9775524364591</v>
      </c>
      <c r="K241" s="429">
        <v>-180.27905198776759</v>
      </c>
      <c r="L241" s="210">
        <v>1073.6985004486914</v>
      </c>
      <c r="M241" s="219">
        <v>41.090239296636092</v>
      </c>
      <c r="N241" s="219">
        <v>1114.7887397453276</v>
      </c>
      <c r="O241" s="251">
        <v>4</v>
      </c>
      <c r="P241" s="251">
        <v>4</v>
      </c>
      <c r="Q241" s="88"/>
      <c r="R241" s="241">
        <f t="shared" si="8"/>
        <v>-0.12058926750718454</v>
      </c>
      <c r="S241" s="240">
        <f t="shared" si="9"/>
        <v>-147.2309933330589</v>
      </c>
      <c r="T241" s="254"/>
      <c r="U241" s="215">
        <v>747</v>
      </c>
      <c r="V241" s="216" t="s">
        <v>272</v>
      </c>
      <c r="W241" s="217">
        <v>1352</v>
      </c>
      <c r="X241" s="88">
        <v>169.43783887693414</v>
      </c>
      <c r="Y241" s="88">
        <v>601.13554531172531</v>
      </c>
      <c r="Z241" s="88">
        <v>770.57338418865947</v>
      </c>
      <c r="AA241" s="88">
        <v>346.12352071005915</v>
      </c>
      <c r="AB241" s="88">
        <v>1116.6969048987187</v>
      </c>
      <c r="AC241" s="88">
        <v>248.53214509604931</v>
      </c>
      <c r="AD241" s="88">
        <v>1365.229049994768</v>
      </c>
      <c r="AE241" s="227">
        <v>-144.29955621301775</v>
      </c>
      <c r="AF241" s="246">
        <v>1220.9294937817504</v>
      </c>
    </row>
    <row r="242" spans="1:32" s="1" customFormat="1" ht="16.5">
      <c r="A242" s="215">
        <v>748</v>
      </c>
      <c r="B242" s="216" t="s">
        <v>273</v>
      </c>
      <c r="C242" s="221">
        <v>4897</v>
      </c>
      <c r="D242" s="255">
        <v>866.66191164039594</v>
      </c>
      <c r="E242" s="255">
        <v>-407.09064763014084</v>
      </c>
      <c r="F242" s="219">
        <v>459.57126401025511</v>
      </c>
      <c r="G242" s="219">
        <v>523.09369208811802</v>
      </c>
      <c r="H242" s="219">
        <v>982.66495609837318</v>
      </c>
      <c r="I242" s="219">
        <v>207.40867766118134</v>
      </c>
      <c r="J242" s="219">
        <v>1190.0736337595545</v>
      </c>
      <c r="K242" s="429">
        <v>94.206861343679805</v>
      </c>
      <c r="L242" s="210">
        <v>1284.2804951032342</v>
      </c>
      <c r="M242" s="219">
        <v>55.037416785787215</v>
      </c>
      <c r="N242" s="219">
        <v>1339.3179118890214</v>
      </c>
      <c r="O242" s="251">
        <v>17</v>
      </c>
      <c r="P242" s="251">
        <v>17</v>
      </c>
      <c r="Q242" s="88"/>
      <c r="R242" s="241">
        <f t="shared" si="8"/>
        <v>-5.4271029873349516E-2</v>
      </c>
      <c r="S242" s="240">
        <f t="shared" si="9"/>
        <v>-73.698942632764783</v>
      </c>
      <c r="T242" s="254"/>
      <c r="U242" s="215">
        <v>748</v>
      </c>
      <c r="V242" s="216" t="s">
        <v>273</v>
      </c>
      <c r="W242" s="217">
        <v>5028</v>
      </c>
      <c r="X242" s="88">
        <v>902.40605147858128</v>
      </c>
      <c r="Y242" s="88">
        <v>-298.39933083791948</v>
      </c>
      <c r="Z242" s="88">
        <v>604.00672064066191</v>
      </c>
      <c r="AA242" s="88">
        <v>536.99224343675417</v>
      </c>
      <c r="AB242" s="88">
        <v>1140.9989640774161</v>
      </c>
      <c r="AC242" s="88">
        <v>203.94288415977627</v>
      </c>
      <c r="AD242" s="88">
        <v>1344.9418482371923</v>
      </c>
      <c r="AE242" s="227">
        <v>13.037589498806682</v>
      </c>
      <c r="AF242" s="246">
        <v>1357.979437735999</v>
      </c>
    </row>
    <row r="243" spans="1:32" s="1" customFormat="1" ht="16.5">
      <c r="A243" s="215">
        <v>749</v>
      </c>
      <c r="B243" s="216" t="s">
        <v>274</v>
      </c>
      <c r="C243" s="221">
        <v>21232</v>
      </c>
      <c r="D243" s="255">
        <v>507.7848466012868</v>
      </c>
      <c r="E243" s="255">
        <v>-251.13706005823514</v>
      </c>
      <c r="F243" s="219">
        <v>256.64778654305172</v>
      </c>
      <c r="G243" s="219">
        <v>235.99255093766197</v>
      </c>
      <c r="H243" s="219">
        <v>492.64033748071364</v>
      </c>
      <c r="I243" s="219">
        <v>142.23912742017171</v>
      </c>
      <c r="J243" s="219">
        <v>634.87946490088541</v>
      </c>
      <c r="K243" s="429">
        <v>-90.459730595327812</v>
      </c>
      <c r="L243" s="210">
        <v>544.41973430555754</v>
      </c>
      <c r="M243" s="219">
        <v>1.6838431042765714</v>
      </c>
      <c r="N243" s="219">
        <v>546.1035774098342</v>
      </c>
      <c r="O243" s="251">
        <v>11</v>
      </c>
      <c r="P243" s="251">
        <v>11</v>
      </c>
      <c r="Q243" s="88"/>
      <c r="R243" s="241">
        <f t="shared" si="8"/>
        <v>4.4710678508744453E-2</v>
      </c>
      <c r="S243" s="240">
        <f t="shared" si="9"/>
        <v>23.299633300482355</v>
      </c>
      <c r="T243" s="254"/>
      <c r="U243" s="215">
        <v>749</v>
      </c>
      <c r="V243" s="216" t="s">
        <v>274</v>
      </c>
      <c r="W243" s="217">
        <v>21293</v>
      </c>
      <c r="X243" s="88">
        <v>501.13727716993793</v>
      </c>
      <c r="Y243" s="88">
        <v>-237.10775955253089</v>
      </c>
      <c r="Z243" s="88">
        <v>264.02951761740701</v>
      </c>
      <c r="AA243" s="88">
        <v>217.57366270605363</v>
      </c>
      <c r="AB243" s="88">
        <v>481.60318032346066</v>
      </c>
      <c r="AC243" s="88">
        <v>144.9070019289727</v>
      </c>
      <c r="AD243" s="88">
        <v>626.51018225243342</v>
      </c>
      <c r="AE243" s="227">
        <v>-105.39008124735828</v>
      </c>
      <c r="AF243" s="246">
        <v>521.12010100507518</v>
      </c>
    </row>
    <row r="244" spans="1:32" s="1" customFormat="1" ht="16.5">
      <c r="A244" s="215">
        <v>751</v>
      </c>
      <c r="B244" s="216" t="s">
        <v>275</v>
      </c>
      <c r="C244" s="221">
        <v>2877</v>
      </c>
      <c r="D244" s="255">
        <v>432.45677805724938</v>
      </c>
      <c r="E244" s="255">
        <v>16.91488543606896</v>
      </c>
      <c r="F244" s="219">
        <v>449.37166349331835</v>
      </c>
      <c r="G244" s="219">
        <v>417.67041086380397</v>
      </c>
      <c r="H244" s="219">
        <v>867.04207435712226</v>
      </c>
      <c r="I244" s="219">
        <v>175.6610375492846</v>
      </c>
      <c r="J244" s="219">
        <v>1042.7031119064068</v>
      </c>
      <c r="K244" s="429">
        <v>53.615571776155718</v>
      </c>
      <c r="L244" s="210">
        <v>1096.3186836825626</v>
      </c>
      <c r="M244" s="219">
        <v>6.5740563086548427</v>
      </c>
      <c r="N244" s="219">
        <v>1102.8927399912172</v>
      </c>
      <c r="O244" s="251">
        <v>19</v>
      </c>
      <c r="P244" s="251">
        <v>19</v>
      </c>
      <c r="Q244" s="88"/>
      <c r="R244" s="241">
        <f t="shared" si="8"/>
        <v>2.1175241659426532E-2</v>
      </c>
      <c r="S244" s="240">
        <f t="shared" si="9"/>
        <v>22.733427247020018</v>
      </c>
      <c r="T244" s="254"/>
      <c r="U244" s="215">
        <v>751</v>
      </c>
      <c r="V244" s="216" t="s">
        <v>275</v>
      </c>
      <c r="W244" s="217">
        <v>2904</v>
      </c>
      <c r="X244" s="88">
        <v>451.80027340711939</v>
      </c>
      <c r="Y244" s="88">
        <v>-67.430701314398178</v>
      </c>
      <c r="Z244" s="88">
        <v>384.36957209272123</v>
      </c>
      <c r="AA244" s="88">
        <v>449.98966942148758</v>
      </c>
      <c r="AB244" s="88">
        <v>834.35924151420886</v>
      </c>
      <c r="AC244" s="88">
        <v>179.58689646403337</v>
      </c>
      <c r="AD244" s="88">
        <v>1013.9461379782422</v>
      </c>
      <c r="AE244" s="227">
        <v>59.639118457300277</v>
      </c>
      <c r="AF244" s="246">
        <v>1073.5852564355425</v>
      </c>
    </row>
    <row r="245" spans="1:32" s="1" customFormat="1" ht="16.5">
      <c r="A245" s="215">
        <v>753</v>
      </c>
      <c r="B245" s="216" t="s">
        <v>276</v>
      </c>
      <c r="C245" s="221">
        <v>22320</v>
      </c>
      <c r="D245" s="255">
        <v>608.4864372865452</v>
      </c>
      <c r="E245" s="255">
        <v>402.3930250458568</v>
      </c>
      <c r="F245" s="219">
        <v>1010.879462332402</v>
      </c>
      <c r="G245" s="219">
        <v>-27.487969525261658</v>
      </c>
      <c r="H245" s="219">
        <v>983.39149280714025</v>
      </c>
      <c r="I245" s="219">
        <v>110.91364771619439</v>
      </c>
      <c r="J245" s="219">
        <v>1094.3051405233346</v>
      </c>
      <c r="K245" s="429">
        <v>-102.69713261648745</v>
      </c>
      <c r="L245" s="210">
        <v>991.60800790684721</v>
      </c>
      <c r="M245" s="219">
        <v>-6.1172486397849379</v>
      </c>
      <c r="N245" s="219">
        <v>985.49075926706212</v>
      </c>
      <c r="O245" s="251">
        <v>1</v>
      </c>
      <c r="P245" s="252">
        <v>34</v>
      </c>
      <c r="Q245" s="88"/>
      <c r="R245" s="241">
        <f t="shared" si="8"/>
        <v>-6.5229869084472312E-3</v>
      </c>
      <c r="S245" s="240">
        <f t="shared" si="9"/>
        <v>-6.5107153649781822</v>
      </c>
      <c r="T245" s="254"/>
      <c r="U245" s="215">
        <v>753</v>
      </c>
      <c r="V245" s="216" t="s">
        <v>276</v>
      </c>
      <c r="W245" s="217">
        <v>22190</v>
      </c>
      <c r="X245" s="88">
        <v>614.86032595420272</v>
      </c>
      <c r="Y245" s="88">
        <v>390.92469352155405</v>
      </c>
      <c r="Z245" s="88">
        <v>1005.7850194757568</v>
      </c>
      <c r="AA245" s="88">
        <v>-28.849887336638126</v>
      </c>
      <c r="AB245" s="88">
        <v>976.93513213911876</v>
      </c>
      <c r="AC245" s="88">
        <v>114.03235183572615</v>
      </c>
      <c r="AD245" s="88">
        <v>1090.9674839748448</v>
      </c>
      <c r="AE245" s="227">
        <v>-92.84876070301938</v>
      </c>
      <c r="AF245" s="246">
        <v>998.11872327182539</v>
      </c>
    </row>
    <row r="246" spans="1:32" s="1" customFormat="1" ht="16.5">
      <c r="A246" s="215">
        <v>755</v>
      </c>
      <c r="B246" s="216" t="s">
        <v>277</v>
      </c>
      <c r="C246" s="221">
        <v>6217</v>
      </c>
      <c r="D246" s="255">
        <v>544.81853314834393</v>
      </c>
      <c r="E246" s="255">
        <v>264.04995062059362</v>
      </c>
      <c r="F246" s="219">
        <v>808.86848376893749</v>
      </c>
      <c r="G246" s="219">
        <v>-2.6081064072192914</v>
      </c>
      <c r="H246" s="219">
        <v>806.26037736171827</v>
      </c>
      <c r="I246" s="219">
        <v>139.7614878419464</v>
      </c>
      <c r="J246" s="219">
        <v>946.02186520366456</v>
      </c>
      <c r="K246" s="429">
        <v>-266.41402605758407</v>
      </c>
      <c r="L246" s="210">
        <v>679.60783914608055</v>
      </c>
      <c r="M246" s="219">
        <v>-166.34167233392313</v>
      </c>
      <c r="N246" s="219">
        <v>513.26616681215739</v>
      </c>
      <c r="O246" s="251">
        <v>1</v>
      </c>
      <c r="P246" s="252">
        <v>33</v>
      </c>
      <c r="Q246" s="88"/>
      <c r="R246" s="241">
        <f t="shared" si="8"/>
        <v>-1.3778667391917651E-2</v>
      </c>
      <c r="S246" s="240">
        <f t="shared" si="9"/>
        <v>-9.4949176852321671</v>
      </c>
      <c r="T246" s="254"/>
      <c r="U246" s="215">
        <v>755</v>
      </c>
      <c r="V246" s="216" t="s">
        <v>277</v>
      </c>
      <c r="W246" s="217">
        <v>6198</v>
      </c>
      <c r="X246" s="88">
        <v>569.64792686290218</v>
      </c>
      <c r="Y246" s="88">
        <v>209.95119980145404</v>
      </c>
      <c r="Z246" s="88">
        <v>779.59912666435616</v>
      </c>
      <c r="AA246" s="88">
        <v>20.478380122620202</v>
      </c>
      <c r="AB246" s="88">
        <v>800.07750678697641</v>
      </c>
      <c r="AC246" s="88">
        <v>147.2733946070986</v>
      </c>
      <c r="AD246" s="88">
        <v>947.35090139407498</v>
      </c>
      <c r="AE246" s="227">
        <v>-258.24814456276221</v>
      </c>
      <c r="AF246" s="246">
        <v>689.10275683131272</v>
      </c>
    </row>
    <row r="247" spans="1:32" s="1" customFormat="1" ht="16.5">
      <c r="A247" s="215">
        <v>758</v>
      </c>
      <c r="B247" s="216" t="s">
        <v>278</v>
      </c>
      <c r="C247" s="221">
        <v>8134</v>
      </c>
      <c r="D247" s="255">
        <v>997.97381692775457</v>
      </c>
      <c r="E247" s="255">
        <v>-448.39279339600205</v>
      </c>
      <c r="F247" s="219">
        <v>549.58102353175252</v>
      </c>
      <c r="G247" s="219">
        <v>74.800112287420191</v>
      </c>
      <c r="H247" s="219">
        <v>624.38113581917275</v>
      </c>
      <c r="I247" s="219">
        <v>185.8259086502681</v>
      </c>
      <c r="J247" s="219">
        <v>810.2070444694408</v>
      </c>
      <c r="K247" s="429">
        <v>-100.42156380624539</v>
      </c>
      <c r="L247" s="210">
        <v>709.78548066319547</v>
      </c>
      <c r="M247" s="219">
        <v>-14.154941787558396</v>
      </c>
      <c r="N247" s="219">
        <v>695.63053887563706</v>
      </c>
      <c r="O247" s="251">
        <v>19</v>
      </c>
      <c r="P247" s="251">
        <v>19</v>
      </c>
      <c r="Q247" s="88"/>
      <c r="R247" s="241">
        <f t="shared" si="8"/>
        <v>1.319515935765293</v>
      </c>
      <c r="S247" s="240">
        <f t="shared" si="9"/>
        <v>403.77961550883026</v>
      </c>
      <c r="T247" s="254"/>
      <c r="U247" s="215">
        <v>758</v>
      </c>
      <c r="V247" s="216" t="s">
        <v>278</v>
      </c>
      <c r="W247" s="217">
        <v>8187</v>
      </c>
      <c r="X247" s="88">
        <v>930.26741679451084</v>
      </c>
      <c r="Y247" s="88">
        <v>-680.02035938600932</v>
      </c>
      <c r="Z247" s="88">
        <v>250.24705740850143</v>
      </c>
      <c r="AA247" s="88">
        <v>-12.735312080127031</v>
      </c>
      <c r="AB247" s="88">
        <v>237.51174532837439</v>
      </c>
      <c r="AC247" s="88">
        <v>185.90648088620827</v>
      </c>
      <c r="AD247" s="88">
        <v>423.41822621458266</v>
      </c>
      <c r="AE247" s="227">
        <v>-117.41236106021742</v>
      </c>
      <c r="AF247" s="246">
        <v>306.00586515436521</v>
      </c>
    </row>
    <row r="248" spans="1:32" s="1" customFormat="1" ht="16.5">
      <c r="A248" s="215">
        <v>759</v>
      </c>
      <c r="B248" s="216" t="s">
        <v>279</v>
      </c>
      <c r="C248" s="221">
        <v>1942</v>
      </c>
      <c r="D248" s="255">
        <v>534.214467204578</v>
      </c>
      <c r="E248" s="255">
        <v>-80.608965077622756</v>
      </c>
      <c r="F248" s="219">
        <v>453.60550212695517</v>
      </c>
      <c r="G248" s="219">
        <v>465.59120652993619</v>
      </c>
      <c r="H248" s="219">
        <v>919.19670865689136</v>
      </c>
      <c r="I248" s="219">
        <v>250.75807327760458</v>
      </c>
      <c r="J248" s="219">
        <v>1169.9547819344959</v>
      </c>
      <c r="K248" s="429">
        <v>-260.18331616889805</v>
      </c>
      <c r="L248" s="210">
        <v>909.7714657655979</v>
      </c>
      <c r="M248" s="219">
        <v>270.26328012358397</v>
      </c>
      <c r="N248" s="219">
        <v>1180.0347458891817</v>
      </c>
      <c r="O248" s="251">
        <v>14</v>
      </c>
      <c r="P248" s="251">
        <v>14</v>
      </c>
      <c r="Q248" s="88"/>
      <c r="R248" s="241">
        <f t="shared" si="8"/>
        <v>-0.14924164579305285</v>
      </c>
      <c r="S248" s="240">
        <f t="shared" si="9"/>
        <v>-159.59383786831245</v>
      </c>
      <c r="T248" s="254"/>
      <c r="U248" s="215">
        <v>759</v>
      </c>
      <c r="V248" s="216" t="s">
        <v>279</v>
      </c>
      <c r="W248" s="217">
        <v>1997</v>
      </c>
      <c r="X248" s="88">
        <v>469.04961127272361</v>
      </c>
      <c r="Y248" s="88">
        <v>143.85184718938976</v>
      </c>
      <c r="Z248" s="88">
        <v>612.90145846211328</v>
      </c>
      <c r="AA248" s="88">
        <v>468.63144717075613</v>
      </c>
      <c r="AB248" s="88">
        <v>1081.5329056328694</v>
      </c>
      <c r="AC248" s="88">
        <v>244.18492679423073</v>
      </c>
      <c r="AD248" s="88">
        <v>1325.7178324271001</v>
      </c>
      <c r="AE248" s="227">
        <v>-256.35252879318978</v>
      </c>
      <c r="AF248" s="246">
        <v>1069.3653036339103</v>
      </c>
    </row>
    <row r="249" spans="1:32" s="1" customFormat="1" ht="16.5">
      <c r="A249" s="215">
        <v>761</v>
      </c>
      <c r="B249" s="216" t="s">
        <v>280</v>
      </c>
      <c r="C249" s="221">
        <v>8426</v>
      </c>
      <c r="D249" s="255">
        <v>57.656509551071089</v>
      </c>
      <c r="E249" s="255">
        <v>166.21275443338112</v>
      </c>
      <c r="F249" s="219">
        <v>223.86926398445223</v>
      </c>
      <c r="G249" s="219">
        <v>470.72936798449194</v>
      </c>
      <c r="H249" s="219">
        <v>694.59863196894412</v>
      </c>
      <c r="I249" s="219">
        <v>216.70219011060797</v>
      </c>
      <c r="J249" s="219">
        <v>911.30082207955218</v>
      </c>
      <c r="K249" s="429">
        <v>84.781272252551631</v>
      </c>
      <c r="L249" s="210">
        <v>996.08209433210379</v>
      </c>
      <c r="M249" s="219">
        <v>59.807268561595073</v>
      </c>
      <c r="N249" s="219">
        <v>1055.8893628936989</v>
      </c>
      <c r="O249" s="251">
        <v>2</v>
      </c>
      <c r="P249" s="251">
        <v>2</v>
      </c>
      <c r="Q249" s="88"/>
      <c r="R249" s="241">
        <f t="shared" si="8"/>
        <v>-0.19809815749215387</v>
      </c>
      <c r="S249" s="240">
        <f t="shared" si="9"/>
        <v>-246.06755732224781</v>
      </c>
      <c r="T249" s="254"/>
      <c r="U249" s="215">
        <v>761</v>
      </c>
      <c r="V249" s="216" t="s">
        <v>280</v>
      </c>
      <c r="W249" s="217">
        <v>8563</v>
      </c>
      <c r="X249" s="88">
        <v>82.442468644447004</v>
      </c>
      <c r="Y249" s="88">
        <v>437.21583206015538</v>
      </c>
      <c r="Z249" s="88">
        <v>519.65830070460242</v>
      </c>
      <c r="AA249" s="88">
        <v>487.9110124956207</v>
      </c>
      <c r="AB249" s="88">
        <v>1007.5693132002231</v>
      </c>
      <c r="AC249" s="88">
        <v>214.93044939655525</v>
      </c>
      <c r="AD249" s="88">
        <v>1222.4997625967783</v>
      </c>
      <c r="AE249" s="227">
        <v>19.649889057573279</v>
      </c>
      <c r="AF249" s="246">
        <v>1242.1496516543516</v>
      </c>
    </row>
    <row r="250" spans="1:32" s="1" customFormat="1" ht="16.5">
      <c r="A250" s="215">
        <v>762</v>
      </c>
      <c r="B250" s="216" t="s">
        <v>281</v>
      </c>
      <c r="C250" s="221">
        <v>3672</v>
      </c>
      <c r="D250" s="255">
        <v>270.9773746982512</v>
      </c>
      <c r="E250" s="255">
        <v>414.72672173336957</v>
      </c>
      <c r="F250" s="219">
        <v>685.70409643162077</v>
      </c>
      <c r="G250" s="219">
        <v>350.33183764762066</v>
      </c>
      <c r="H250" s="219">
        <v>1036.0359340792413</v>
      </c>
      <c r="I250" s="219">
        <v>241.07613004948698</v>
      </c>
      <c r="J250" s="219">
        <v>1277.1120641287284</v>
      </c>
      <c r="K250" s="429">
        <v>-9.6135620915032671</v>
      </c>
      <c r="L250" s="210">
        <v>1267.4985020372251</v>
      </c>
      <c r="M250" s="219">
        <v>1.0644886710239614</v>
      </c>
      <c r="N250" s="219">
        <v>1268.5629907082493</v>
      </c>
      <c r="O250" s="251">
        <v>11</v>
      </c>
      <c r="P250" s="251">
        <v>11</v>
      </c>
      <c r="Q250" s="88"/>
      <c r="R250" s="241">
        <f t="shared" si="8"/>
        <v>7.2832665175974864E-2</v>
      </c>
      <c r="S250" s="240">
        <f t="shared" si="9"/>
        <v>86.048176017072137</v>
      </c>
      <c r="T250" s="254"/>
      <c r="U250" s="215">
        <v>762</v>
      </c>
      <c r="V250" s="216" t="s">
        <v>281</v>
      </c>
      <c r="W250" s="217">
        <v>3777</v>
      </c>
      <c r="X250" s="88">
        <v>282.92099063419403</v>
      </c>
      <c r="Y250" s="88">
        <v>559.36010756534927</v>
      </c>
      <c r="Z250" s="88">
        <v>842.28109819954318</v>
      </c>
      <c r="AA250" s="88">
        <v>107.10669843791369</v>
      </c>
      <c r="AB250" s="88">
        <v>949.38779663745697</v>
      </c>
      <c r="AC250" s="88">
        <v>235.84092493472136</v>
      </c>
      <c r="AD250" s="88">
        <v>1185.2287215721783</v>
      </c>
      <c r="AE250" s="227">
        <v>-3.7783955520254171</v>
      </c>
      <c r="AF250" s="246">
        <v>1181.4503260201529</v>
      </c>
    </row>
    <row r="251" spans="1:32" s="1" customFormat="1" ht="16.5">
      <c r="A251" s="215">
        <v>765</v>
      </c>
      <c r="B251" s="216" t="s">
        <v>282</v>
      </c>
      <c r="C251" s="221">
        <v>10354</v>
      </c>
      <c r="D251" s="255">
        <v>405.26119471030279</v>
      </c>
      <c r="E251" s="255">
        <v>-156.2327740271266</v>
      </c>
      <c r="F251" s="219">
        <v>249.02842068317619</v>
      </c>
      <c r="G251" s="219">
        <v>170.8697454839606</v>
      </c>
      <c r="H251" s="219">
        <v>419.89816616713676</v>
      </c>
      <c r="I251" s="219">
        <v>179.87097083953961</v>
      </c>
      <c r="J251" s="219">
        <v>599.76913700667637</v>
      </c>
      <c r="K251" s="429">
        <v>76.243094456248798</v>
      </c>
      <c r="L251" s="210">
        <v>676.01223146292523</v>
      </c>
      <c r="M251" s="219">
        <v>-2.0626387386517271</v>
      </c>
      <c r="N251" s="219">
        <v>673.94959272427343</v>
      </c>
      <c r="O251" s="251">
        <v>18</v>
      </c>
      <c r="P251" s="251">
        <v>18</v>
      </c>
      <c r="Q251" s="88"/>
      <c r="R251" s="241">
        <f t="shared" si="8"/>
        <v>0.4470266909812457</v>
      </c>
      <c r="S251" s="240">
        <f t="shared" si="9"/>
        <v>208.83893350218517</v>
      </c>
      <c r="T251" s="254"/>
      <c r="U251" s="215">
        <v>765</v>
      </c>
      <c r="V251" s="216" t="s">
        <v>282</v>
      </c>
      <c r="W251" s="217">
        <v>10348</v>
      </c>
      <c r="X251" s="88">
        <v>387.46921724436538</v>
      </c>
      <c r="Y251" s="88">
        <v>-285.04822434698792</v>
      </c>
      <c r="Z251" s="88">
        <v>102.4209928973775</v>
      </c>
      <c r="AA251" s="88">
        <v>138.33784306146114</v>
      </c>
      <c r="AB251" s="88">
        <v>240.75883595883866</v>
      </c>
      <c r="AC251" s="88">
        <v>182.42393243096976</v>
      </c>
      <c r="AD251" s="88">
        <v>423.18276838980847</v>
      </c>
      <c r="AE251" s="227">
        <v>43.990529570931578</v>
      </c>
      <c r="AF251" s="246">
        <v>467.17329796074006</v>
      </c>
    </row>
    <row r="252" spans="1:32" s="1" customFormat="1" ht="16.5">
      <c r="A252" s="215">
        <v>768</v>
      </c>
      <c r="B252" s="216" t="s">
        <v>283</v>
      </c>
      <c r="C252" s="221">
        <v>2375</v>
      </c>
      <c r="D252" s="255">
        <v>244.58739643277929</v>
      </c>
      <c r="E252" s="255">
        <v>338.71435445908111</v>
      </c>
      <c r="F252" s="219">
        <v>583.30175089186037</v>
      </c>
      <c r="G252" s="219">
        <v>321.3988104077913</v>
      </c>
      <c r="H252" s="219">
        <v>904.70056129965167</v>
      </c>
      <c r="I252" s="219">
        <v>238.88510224334115</v>
      </c>
      <c r="J252" s="219">
        <v>1143.5856635429927</v>
      </c>
      <c r="K252" s="429">
        <v>120.99831578947368</v>
      </c>
      <c r="L252" s="210">
        <v>1264.5839793324665</v>
      </c>
      <c r="M252" s="219">
        <v>26.545347368421062</v>
      </c>
      <c r="N252" s="219">
        <v>1291.1293267008875</v>
      </c>
      <c r="O252" s="251">
        <v>10</v>
      </c>
      <c r="P252" s="251">
        <v>10</v>
      </c>
      <c r="Q252" s="88"/>
      <c r="R252" s="241">
        <f t="shared" si="8"/>
        <v>0.26438152918242569</v>
      </c>
      <c r="S252" s="240">
        <f t="shared" si="9"/>
        <v>264.42386140495159</v>
      </c>
      <c r="T252" s="254"/>
      <c r="U252" s="215">
        <v>768</v>
      </c>
      <c r="V252" s="216" t="s">
        <v>283</v>
      </c>
      <c r="W252" s="217">
        <v>2430</v>
      </c>
      <c r="X252" s="88">
        <v>263.9770632932254</v>
      </c>
      <c r="Y252" s="88">
        <v>259.94661780870422</v>
      </c>
      <c r="Z252" s="88">
        <v>523.92368110192967</v>
      </c>
      <c r="AA252" s="88">
        <v>147.46543209876543</v>
      </c>
      <c r="AB252" s="88">
        <v>671.38911320069508</v>
      </c>
      <c r="AC252" s="88">
        <v>234.32738332764285</v>
      </c>
      <c r="AD252" s="88">
        <v>905.71649652833787</v>
      </c>
      <c r="AE252" s="227">
        <v>94.443621399176948</v>
      </c>
      <c r="AF252" s="246">
        <v>1000.1601179275149</v>
      </c>
    </row>
    <row r="253" spans="1:32" s="1" customFormat="1" ht="16.5">
      <c r="A253" s="215">
        <v>777</v>
      </c>
      <c r="B253" s="216" t="s">
        <v>284</v>
      </c>
      <c r="C253" s="221">
        <v>7367</v>
      </c>
      <c r="D253" s="255">
        <v>433.70600761162348</v>
      </c>
      <c r="E253" s="255">
        <v>61.019658929684056</v>
      </c>
      <c r="F253" s="219">
        <v>494.72566654130753</v>
      </c>
      <c r="G253" s="219">
        <v>416.75089266393098</v>
      </c>
      <c r="H253" s="219">
        <v>911.47655920523846</v>
      </c>
      <c r="I253" s="219">
        <v>211.66306832338034</v>
      </c>
      <c r="J253" s="219">
        <v>1123.1396275286188</v>
      </c>
      <c r="K253" s="429">
        <v>-24.968372471833852</v>
      </c>
      <c r="L253" s="210">
        <v>1098.171255056785</v>
      </c>
      <c r="M253" s="219">
        <v>-0.75308505497488776</v>
      </c>
      <c r="N253" s="219">
        <v>1097.41817000181</v>
      </c>
      <c r="O253" s="251">
        <v>18</v>
      </c>
      <c r="P253" s="251">
        <v>18</v>
      </c>
      <c r="Q253" s="88"/>
      <c r="R253" s="241">
        <f t="shared" si="8"/>
        <v>0.10044563463857753</v>
      </c>
      <c r="S253" s="240">
        <f t="shared" si="9"/>
        <v>100.23803555933978</v>
      </c>
      <c r="T253" s="254"/>
      <c r="U253" s="215">
        <v>777</v>
      </c>
      <c r="V253" s="216" t="s">
        <v>284</v>
      </c>
      <c r="W253" s="217">
        <v>7508</v>
      </c>
      <c r="X253" s="88">
        <v>412.85950497784592</v>
      </c>
      <c r="Y253" s="88">
        <v>51.125340315595324</v>
      </c>
      <c r="Z253" s="88">
        <v>463.98484529344125</v>
      </c>
      <c r="AA253" s="88">
        <v>338.63931806073521</v>
      </c>
      <c r="AB253" s="88">
        <v>802.6241633541764</v>
      </c>
      <c r="AC253" s="88">
        <v>207.7208835273924</v>
      </c>
      <c r="AD253" s="88">
        <v>1010.3450468815688</v>
      </c>
      <c r="AE253" s="227">
        <v>-12.411827384123601</v>
      </c>
      <c r="AF253" s="246">
        <v>997.93321949744518</v>
      </c>
    </row>
    <row r="254" spans="1:32" s="1" customFormat="1" ht="16.5">
      <c r="A254" s="215">
        <v>778</v>
      </c>
      <c r="B254" s="216" t="s">
        <v>285</v>
      </c>
      <c r="C254" s="221">
        <v>6763</v>
      </c>
      <c r="D254" s="255">
        <v>72.15395094399868</v>
      </c>
      <c r="E254" s="255">
        <v>85.926281812610213</v>
      </c>
      <c r="F254" s="219">
        <v>158.08023275660889</v>
      </c>
      <c r="G254" s="219">
        <v>477.51792776556596</v>
      </c>
      <c r="H254" s="219">
        <v>635.59816052217479</v>
      </c>
      <c r="I254" s="219">
        <v>200.96667421777227</v>
      </c>
      <c r="J254" s="219">
        <v>836.56483473994706</v>
      </c>
      <c r="K254" s="429">
        <v>49.705160431761051</v>
      </c>
      <c r="L254" s="210">
        <v>886.26999517170816</v>
      </c>
      <c r="M254" s="219">
        <v>21.620923922815322</v>
      </c>
      <c r="N254" s="219">
        <v>907.89091909452338</v>
      </c>
      <c r="O254" s="251">
        <v>11</v>
      </c>
      <c r="P254" s="251">
        <v>11</v>
      </c>
      <c r="Q254" s="88"/>
      <c r="R254" s="241">
        <f t="shared" si="8"/>
        <v>0.18104321589208505</v>
      </c>
      <c r="S254" s="240">
        <f t="shared" si="9"/>
        <v>135.85715401053517</v>
      </c>
      <c r="T254" s="254"/>
      <c r="U254" s="215">
        <v>778</v>
      </c>
      <c r="V254" s="216" t="s">
        <v>285</v>
      </c>
      <c r="W254" s="217">
        <v>6891</v>
      </c>
      <c r="X254" s="88">
        <v>49.643731007112812</v>
      </c>
      <c r="Y254" s="88">
        <v>29.707359688167514</v>
      </c>
      <c r="Z254" s="88">
        <v>79.35109069528032</v>
      </c>
      <c r="AA254" s="88">
        <v>441.74590044986212</v>
      </c>
      <c r="AB254" s="88">
        <v>521.0969911451424</v>
      </c>
      <c r="AC254" s="88">
        <v>198.08859707741499</v>
      </c>
      <c r="AD254" s="88">
        <v>719.18558822255739</v>
      </c>
      <c r="AE254" s="227">
        <v>31.227252938615585</v>
      </c>
      <c r="AF254" s="246">
        <v>750.41284116117299</v>
      </c>
    </row>
    <row r="255" spans="1:32" s="1" customFormat="1" ht="16.5">
      <c r="A255" s="215">
        <v>781</v>
      </c>
      <c r="B255" s="216" t="s">
        <v>286</v>
      </c>
      <c r="C255" s="221">
        <v>3504</v>
      </c>
      <c r="D255" s="255">
        <v>-199.25471115104889</v>
      </c>
      <c r="E255" s="255">
        <v>908.5961452659393</v>
      </c>
      <c r="F255" s="219">
        <v>709.34143411489038</v>
      </c>
      <c r="G255" s="219">
        <v>215.83782758596624</v>
      </c>
      <c r="H255" s="219">
        <v>925.17926170085661</v>
      </c>
      <c r="I255" s="219">
        <v>228.92410883925024</v>
      </c>
      <c r="J255" s="219">
        <v>1154.1033705401069</v>
      </c>
      <c r="K255" s="429">
        <v>-74.620719178082197</v>
      </c>
      <c r="L255" s="210">
        <v>1079.4826513620246</v>
      </c>
      <c r="M255" s="219">
        <v>-10.21065953196347</v>
      </c>
      <c r="N255" s="219">
        <v>1069.2719918300613</v>
      </c>
      <c r="O255" s="251">
        <v>7</v>
      </c>
      <c r="P255" s="251">
        <v>7</v>
      </c>
      <c r="Q255" s="88"/>
      <c r="R255" s="241">
        <f t="shared" si="8"/>
        <v>8.0716635160027056E-2</v>
      </c>
      <c r="S255" s="240">
        <f t="shared" si="9"/>
        <v>80.624471296923389</v>
      </c>
      <c r="T255" s="254"/>
      <c r="U255" s="215">
        <v>781</v>
      </c>
      <c r="V255" s="216" t="s">
        <v>286</v>
      </c>
      <c r="W255" s="217">
        <v>3584</v>
      </c>
      <c r="X255" s="88">
        <v>-171.66476112373221</v>
      </c>
      <c r="Y255" s="88">
        <v>910.07004248907185</v>
      </c>
      <c r="Z255" s="88">
        <v>738.40528136533965</v>
      </c>
      <c r="AA255" s="88">
        <v>151.29994419642858</v>
      </c>
      <c r="AB255" s="88">
        <v>889.7052255617682</v>
      </c>
      <c r="AC255" s="88">
        <v>224.72633619976165</v>
      </c>
      <c r="AD255" s="88">
        <v>1114.4315617615298</v>
      </c>
      <c r="AE255" s="227">
        <v>-115.57338169642857</v>
      </c>
      <c r="AF255" s="246">
        <v>998.85818006510124</v>
      </c>
    </row>
    <row r="256" spans="1:32" s="1" customFormat="1" ht="16.5">
      <c r="A256" s="215">
        <v>783</v>
      </c>
      <c r="B256" s="216" t="s">
        <v>287</v>
      </c>
      <c r="C256" s="221">
        <v>6419</v>
      </c>
      <c r="D256" s="255">
        <v>52.508315074153813</v>
      </c>
      <c r="E256" s="255">
        <v>-77.734211990209587</v>
      </c>
      <c r="F256" s="219">
        <v>-25.225896916055778</v>
      </c>
      <c r="G256" s="219">
        <v>243.11647408136898</v>
      </c>
      <c r="H256" s="219">
        <v>217.89057716531323</v>
      </c>
      <c r="I256" s="219">
        <v>192.96055818170785</v>
      </c>
      <c r="J256" s="219">
        <v>410.85113534702111</v>
      </c>
      <c r="K256" s="429">
        <v>1.0526561769746066</v>
      </c>
      <c r="L256" s="210">
        <v>411.90379152399572</v>
      </c>
      <c r="M256" s="219">
        <v>-16.259748964013085</v>
      </c>
      <c r="N256" s="219">
        <v>395.64404255998261</v>
      </c>
      <c r="O256" s="251">
        <v>4</v>
      </c>
      <c r="P256" s="251">
        <v>4</v>
      </c>
      <c r="Q256" s="88"/>
      <c r="R256" s="241">
        <f t="shared" si="8"/>
        <v>-0.23967500238826694</v>
      </c>
      <c r="S256" s="240">
        <f t="shared" si="9"/>
        <v>-129.84321510847354</v>
      </c>
      <c r="T256" s="254"/>
      <c r="U256" s="215">
        <v>783</v>
      </c>
      <c r="V256" s="216" t="s">
        <v>287</v>
      </c>
      <c r="W256" s="217">
        <v>6588</v>
      </c>
      <c r="X256" s="88">
        <v>37.198809101474218</v>
      </c>
      <c r="Y256" s="88">
        <v>119.53537241798968</v>
      </c>
      <c r="Z256" s="88">
        <v>156.7341815194639</v>
      </c>
      <c r="AA256" s="88">
        <v>263.13570127504556</v>
      </c>
      <c r="AB256" s="88">
        <v>419.86988279450941</v>
      </c>
      <c r="AC256" s="88">
        <v>191.85056038926533</v>
      </c>
      <c r="AD256" s="88">
        <v>611.72044318377471</v>
      </c>
      <c r="AE256" s="227">
        <v>-69.973436551305397</v>
      </c>
      <c r="AF256" s="246">
        <v>541.74700663246927</v>
      </c>
    </row>
    <row r="257" spans="1:32" s="1" customFormat="1" ht="16.5">
      <c r="A257" s="215">
        <v>785</v>
      </c>
      <c r="B257" s="216" t="s">
        <v>288</v>
      </c>
      <c r="C257" s="221">
        <v>2626</v>
      </c>
      <c r="D257" s="255">
        <v>523.25359882492626</v>
      </c>
      <c r="E257" s="255">
        <v>853.51626849757645</v>
      </c>
      <c r="F257" s="219">
        <v>1376.7698673225027</v>
      </c>
      <c r="G257" s="219">
        <v>414.50929166375721</v>
      </c>
      <c r="H257" s="219">
        <v>1791.2791589862602</v>
      </c>
      <c r="I257" s="219">
        <v>242.43226657407769</v>
      </c>
      <c r="J257" s="219">
        <v>2033.7114255603378</v>
      </c>
      <c r="K257" s="429">
        <v>41.294364051789792</v>
      </c>
      <c r="L257" s="210">
        <v>2075.0057896121275</v>
      </c>
      <c r="M257" s="219">
        <v>19.416529131759329</v>
      </c>
      <c r="N257" s="219">
        <v>2094.422318743887</v>
      </c>
      <c r="O257" s="251">
        <v>17</v>
      </c>
      <c r="P257" s="251">
        <v>17</v>
      </c>
      <c r="Q257" s="88"/>
      <c r="R257" s="241">
        <f t="shared" si="8"/>
        <v>7.0452044536720285E-2</v>
      </c>
      <c r="S257" s="240">
        <f t="shared" si="9"/>
        <v>136.56697752114133</v>
      </c>
      <c r="T257" s="254"/>
      <c r="U257" s="215">
        <v>785</v>
      </c>
      <c r="V257" s="216" t="s">
        <v>288</v>
      </c>
      <c r="W257" s="217">
        <v>2673</v>
      </c>
      <c r="X257" s="88">
        <v>499.73980514713213</v>
      </c>
      <c r="Y257" s="88">
        <v>745.49964699591953</v>
      </c>
      <c r="Z257" s="88">
        <v>1245.2394521430517</v>
      </c>
      <c r="AA257" s="88">
        <v>429.21062476618033</v>
      </c>
      <c r="AB257" s="88">
        <v>1674.4500769092319</v>
      </c>
      <c r="AC257" s="88">
        <v>238.82001090191864</v>
      </c>
      <c r="AD257" s="88">
        <v>1913.2700878111507</v>
      </c>
      <c r="AE257" s="227">
        <v>25.168724279835391</v>
      </c>
      <c r="AF257" s="246">
        <v>1938.4388120909862</v>
      </c>
    </row>
    <row r="258" spans="1:32" s="1" customFormat="1" ht="16.5">
      <c r="A258" s="215">
        <v>790</v>
      </c>
      <c r="B258" s="216" t="s">
        <v>289</v>
      </c>
      <c r="C258" s="221">
        <v>23734</v>
      </c>
      <c r="D258" s="255">
        <v>90.725729038930254</v>
      </c>
      <c r="E258" s="255">
        <v>79.169270121587132</v>
      </c>
      <c r="F258" s="219">
        <v>169.89499916051739</v>
      </c>
      <c r="G258" s="219">
        <v>414.52441990060396</v>
      </c>
      <c r="H258" s="219">
        <v>584.41941906112129</v>
      </c>
      <c r="I258" s="219">
        <v>184.46959106024289</v>
      </c>
      <c r="J258" s="219">
        <v>768.88901012136421</v>
      </c>
      <c r="K258" s="429">
        <v>-82.232409201988702</v>
      </c>
      <c r="L258" s="210">
        <v>686.65660091937548</v>
      </c>
      <c r="M258" s="219">
        <v>7.1441840987612713</v>
      </c>
      <c r="N258" s="219">
        <v>693.80078501813682</v>
      </c>
      <c r="O258" s="251">
        <v>6</v>
      </c>
      <c r="P258" s="251">
        <v>6</v>
      </c>
      <c r="Q258" s="88"/>
      <c r="R258" s="241">
        <f t="shared" si="8"/>
        <v>-0.10505078531509165</v>
      </c>
      <c r="S258" s="240">
        <f t="shared" si="9"/>
        <v>-80.601015102034125</v>
      </c>
      <c r="T258" s="254"/>
      <c r="U258" s="215">
        <v>790</v>
      </c>
      <c r="V258" s="216" t="s">
        <v>289</v>
      </c>
      <c r="W258" s="217">
        <v>23998</v>
      </c>
      <c r="X258" s="88">
        <v>122.4640347012737</v>
      </c>
      <c r="Y258" s="88">
        <v>138.60524500301582</v>
      </c>
      <c r="Z258" s="88">
        <v>261.0692797042895</v>
      </c>
      <c r="AA258" s="88">
        <v>416.92620218351527</v>
      </c>
      <c r="AB258" s="88">
        <v>677.99548188780477</v>
      </c>
      <c r="AC258" s="88">
        <v>186.50882135754006</v>
      </c>
      <c r="AD258" s="88">
        <v>864.50430324534489</v>
      </c>
      <c r="AE258" s="227">
        <v>-97.246687223935325</v>
      </c>
      <c r="AF258" s="246">
        <v>767.2576160214096</v>
      </c>
    </row>
    <row r="259" spans="1:32" s="1" customFormat="1" ht="16.5">
      <c r="A259" s="215">
        <v>791</v>
      </c>
      <c r="B259" s="216" t="s">
        <v>290</v>
      </c>
      <c r="C259" s="221">
        <v>5029</v>
      </c>
      <c r="D259" s="255">
        <v>583.50956342180461</v>
      </c>
      <c r="E259" s="255">
        <v>49.582009965454667</v>
      </c>
      <c r="F259" s="219">
        <v>633.09157338725925</v>
      </c>
      <c r="G259" s="219">
        <v>579.79096692683504</v>
      </c>
      <c r="H259" s="219">
        <v>1212.8825403140943</v>
      </c>
      <c r="I259" s="219">
        <v>250.43193193605671</v>
      </c>
      <c r="J259" s="219">
        <v>1463.3144722501509</v>
      </c>
      <c r="K259" s="429">
        <v>-47.740107377212169</v>
      </c>
      <c r="L259" s="210">
        <v>1415.5743648729388</v>
      </c>
      <c r="M259" s="219">
        <v>-43.140643169616226</v>
      </c>
      <c r="N259" s="219">
        <v>1372.4337217033226</v>
      </c>
      <c r="O259" s="251">
        <v>17</v>
      </c>
      <c r="P259" s="251">
        <v>17</v>
      </c>
      <c r="Q259" s="88"/>
      <c r="R259" s="241">
        <f t="shared" si="8"/>
        <v>-0.1254502559889227</v>
      </c>
      <c r="S259" s="240">
        <f t="shared" si="9"/>
        <v>-203.05782222310904</v>
      </c>
      <c r="T259" s="254"/>
      <c r="U259" s="215">
        <v>791</v>
      </c>
      <c r="V259" s="216" t="s">
        <v>290</v>
      </c>
      <c r="W259" s="217">
        <v>5131</v>
      </c>
      <c r="X259" s="88">
        <v>603.04177446426911</v>
      </c>
      <c r="Y259" s="88">
        <v>283.09177827902073</v>
      </c>
      <c r="Z259" s="88">
        <v>886.1335527432899</v>
      </c>
      <c r="AA259" s="88">
        <v>541.8811147924381</v>
      </c>
      <c r="AB259" s="88">
        <v>1428.014667535728</v>
      </c>
      <c r="AC259" s="88">
        <v>246.13203914714506</v>
      </c>
      <c r="AD259" s="88">
        <v>1674.1467066828729</v>
      </c>
      <c r="AE259" s="227">
        <v>-55.51451958682518</v>
      </c>
      <c r="AF259" s="246">
        <v>1618.6321870960478</v>
      </c>
    </row>
    <row r="260" spans="1:32" s="1" customFormat="1" ht="16.5">
      <c r="A260" s="215">
        <v>831</v>
      </c>
      <c r="B260" s="216" t="s">
        <v>291</v>
      </c>
      <c r="C260" s="221">
        <v>4559</v>
      </c>
      <c r="D260" s="255">
        <v>355.44897562319966</v>
      </c>
      <c r="E260" s="255">
        <v>8.1470538004903599</v>
      </c>
      <c r="F260" s="219">
        <v>363.59602942368997</v>
      </c>
      <c r="G260" s="219">
        <v>185.10490738908166</v>
      </c>
      <c r="H260" s="219">
        <v>548.7009368127716</v>
      </c>
      <c r="I260" s="219">
        <v>148.4556099608626</v>
      </c>
      <c r="J260" s="219">
        <v>697.1565467736342</v>
      </c>
      <c r="K260" s="429">
        <v>-181.68567668348322</v>
      </c>
      <c r="L260" s="210">
        <v>515.47087009015104</v>
      </c>
      <c r="M260" s="219">
        <v>-18.205528800175475</v>
      </c>
      <c r="N260" s="219">
        <v>497.26534128997554</v>
      </c>
      <c r="O260" s="251">
        <v>9</v>
      </c>
      <c r="P260" s="251">
        <v>9</v>
      </c>
      <c r="Q260" s="88"/>
      <c r="R260" s="241">
        <f t="shared" si="8"/>
        <v>-0.16596009758080518</v>
      </c>
      <c r="S260" s="240">
        <f t="shared" si="9"/>
        <v>-102.57014760575225</v>
      </c>
      <c r="T260" s="254"/>
      <c r="U260" s="215">
        <v>831</v>
      </c>
      <c r="V260" s="216" t="s">
        <v>291</v>
      </c>
      <c r="W260" s="217">
        <v>4595</v>
      </c>
      <c r="X260" s="88">
        <v>384.4047564183029</v>
      </c>
      <c r="Y260" s="88">
        <v>146.45622126574889</v>
      </c>
      <c r="Z260" s="88">
        <v>530.86097768405182</v>
      </c>
      <c r="AA260" s="88">
        <v>181.43025027203481</v>
      </c>
      <c r="AB260" s="88">
        <v>712.29122795608657</v>
      </c>
      <c r="AC260" s="88">
        <v>151.38286917398429</v>
      </c>
      <c r="AD260" s="88">
        <v>863.67409713007089</v>
      </c>
      <c r="AE260" s="227">
        <v>-245.63307943416757</v>
      </c>
      <c r="AF260" s="246">
        <v>618.04101769590329</v>
      </c>
    </row>
    <row r="261" spans="1:32" s="1" customFormat="1" ht="16.5">
      <c r="A261" s="215">
        <v>832</v>
      </c>
      <c r="B261" s="216" t="s">
        <v>292</v>
      </c>
      <c r="C261" s="221">
        <v>3825</v>
      </c>
      <c r="D261" s="255">
        <v>986.64658924001742</v>
      </c>
      <c r="E261" s="255">
        <v>625.50189386754619</v>
      </c>
      <c r="F261" s="219">
        <v>1612.1484831075636</v>
      </c>
      <c r="G261" s="219">
        <v>480.42945339430577</v>
      </c>
      <c r="H261" s="219">
        <v>2092.5779365018693</v>
      </c>
      <c r="I261" s="219">
        <v>200.11550485588398</v>
      </c>
      <c r="J261" s="219">
        <v>2292.6934413577533</v>
      </c>
      <c r="K261" s="429">
        <v>-42.399215686274509</v>
      </c>
      <c r="L261" s="210">
        <v>2250.2942256714787</v>
      </c>
      <c r="M261" s="219">
        <v>-4.9447215686274522</v>
      </c>
      <c r="N261" s="219">
        <v>2245.3495041028514</v>
      </c>
      <c r="O261" s="251">
        <v>17</v>
      </c>
      <c r="P261" s="251">
        <v>17</v>
      </c>
      <c r="Q261" s="88"/>
      <c r="R261" s="241">
        <f t="shared" si="8"/>
        <v>1.7118471964898716E-2</v>
      </c>
      <c r="S261" s="240">
        <f t="shared" si="9"/>
        <v>37.873266169784074</v>
      </c>
      <c r="T261" s="254"/>
      <c r="U261" s="215">
        <v>832</v>
      </c>
      <c r="V261" s="216" t="s">
        <v>292</v>
      </c>
      <c r="W261" s="217">
        <v>3913</v>
      </c>
      <c r="X261" s="88">
        <v>937.14271067735683</v>
      </c>
      <c r="Y261" s="88">
        <v>754.13715625719601</v>
      </c>
      <c r="Z261" s="88">
        <v>1691.2798669345527</v>
      </c>
      <c r="AA261" s="88">
        <v>363.3843598262203</v>
      </c>
      <c r="AB261" s="88">
        <v>2054.6642267607731</v>
      </c>
      <c r="AC261" s="88">
        <v>195.59087534250583</v>
      </c>
      <c r="AD261" s="88">
        <v>2250.2551021032791</v>
      </c>
      <c r="AE261" s="227">
        <v>-37.83414260158446</v>
      </c>
      <c r="AF261" s="246">
        <v>2212.4209595016946</v>
      </c>
    </row>
    <row r="262" spans="1:32" s="1" customFormat="1" ht="16.5">
      <c r="A262" s="215">
        <v>833</v>
      </c>
      <c r="B262" s="216" t="s">
        <v>293</v>
      </c>
      <c r="C262" s="221">
        <v>1691</v>
      </c>
      <c r="D262" s="255">
        <v>161.46365631587122</v>
      </c>
      <c r="E262" s="255">
        <v>543.6764340369516</v>
      </c>
      <c r="F262" s="219">
        <v>705.14009035282288</v>
      </c>
      <c r="G262" s="219">
        <v>222.70392971905562</v>
      </c>
      <c r="H262" s="219">
        <v>927.84402007187839</v>
      </c>
      <c r="I262" s="219">
        <v>198.16446550052305</v>
      </c>
      <c r="J262" s="219">
        <v>1126.0084855724015</v>
      </c>
      <c r="K262" s="429">
        <v>-160.56357185097576</v>
      </c>
      <c r="L262" s="210">
        <v>965.44491372142568</v>
      </c>
      <c r="M262" s="219">
        <v>143.53874630396217</v>
      </c>
      <c r="N262" s="219">
        <v>1108.983660025388</v>
      </c>
      <c r="O262" s="251">
        <v>2</v>
      </c>
      <c r="P262" s="251">
        <v>2</v>
      </c>
      <c r="Q262" s="88"/>
      <c r="R262" s="241">
        <f t="shared" si="8"/>
        <v>-4.1687127610767247E-2</v>
      </c>
      <c r="S262" s="240">
        <f t="shared" si="9"/>
        <v>-41.997375261306615</v>
      </c>
      <c r="T262" s="254"/>
      <c r="U262" s="215">
        <v>833</v>
      </c>
      <c r="V262" s="216" t="s">
        <v>293</v>
      </c>
      <c r="W262" s="217">
        <v>1677</v>
      </c>
      <c r="X262" s="88">
        <v>170.84817887409622</v>
      </c>
      <c r="Y262" s="88">
        <v>638.12495799159342</v>
      </c>
      <c r="Z262" s="88">
        <v>808.97313686568964</v>
      </c>
      <c r="AA262" s="88">
        <v>233.79248658318426</v>
      </c>
      <c r="AB262" s="88">
        <v>1042.7656234488738</v>
      </c>
      <c r="AC262" s="88">
        <v>204.10361842592752</v>
      </c>
      <c r="AD262" s="88">
        <v>1246.8692418748014</v>
      </c>
      <c r="AE262" s="227">
        <v>-239.42695289206918</v>
      </c>
      <c r="AF262" s="246">
        <v>1007.4422889827323</v>
      </c>
    </row>
    <row r="263" spans="1:32" s="1" customFormat="1" ht="16.5">
      <c r="A263" s="215">
        <v>834</v>
      </c>
      <c r="B263" s="216" t="s">
        <v>294</v>
      </c>
      <c r="C263" s="221">
        <v>5879</v>
      </c>
      <c r="D263" s="255">
        <v>177.41817417293007</v>
      </c>
      <c r="E263" s="255">
        <v>380.03139753241175</v>
      </c>
      <c r="F263" s="219">
        <v>557.44957170534178</v>
      </c>
      <c r="G263" s="219">
        <v>271.4109549318934</v>
      </c>
      <c r="H263" s="219">
        <v>828.86052663723513</v>
      </c>
      <c r="I263" s="219">
        <v>185.23634451853448</v>
      </c>
      <c r="J263" s="219">
        <v>1014.0968711557696</v>
      </c>
      <c r="K263" s="429">
        <v>-261.04269433577139</v>
      </c>
      <c r="L263" s="210">
        <v>753.05417681999825</v>
      </c>
      <c r="M263" s="219">
        <v>-74.415105307025016</v>
      </c>
      <c r="N263" s="219">
        <v>678.63907151297326</v>
      </c>
      <c r="O263" s="251">
        <v>5</v>
      </c>
      <c r="P263" s="251">
        <v>5</v>
      </c>
      <c r="Q263" s="88"/>
      <c r="R263" s="241">
        <f t="shared" si="8"/>
        <v>7.6808216082851224E-2</v>
      </c>
      <c r="S263" s="240">
        <f t="shared" si="9"/>
        <v>53.714994992974425</v>
      </c>
      <c r="T263" s="254"/>
      <c r="U263" s="215">
        <v>834</v>
      </c>
      <c r="V263" s="216" t="s">
        <v>294</v>
      </c>
      <c r="W263" s="217">
        <v>5967</v>
      </c>
      <c r="X263" s="88">
        <v>187.60905801413583</v>
      </c>
      <c r="Y263" s="88">
        <v>322.30885782938611</v>
      </c>
      <c r="Z263" s="88">
        <v>509.91791584352194</v>
      </c>
      <c r="AA263" s="88">
        <v>257.06234288587228</v>
      </c>
      <c r="AB263" s="88">
        <v>766.98025872939422</v>
      </c>
      <c r="AC263" s="88">
        <v>186.64683997378182</v>
      </c>
      <c r="AD263" s="88">
        <v>953.62709870317599</v>
      </c>
      <c r="AE263" s="227">
        <v>-254.28791687615217</v>
      </c>
      <c r="AF263" s="246">
        <v>699.33918182702382</v>
      </c>
    </row>
    <row r="264" spans="1:32" s="1" customFormat="1" ht="16.5">
      <c r="A264" s="215">
        <v>837</v>
      </c>
      <c r="B264" s="216" t="s">
        <v>295</v>
      </c>
      <c r="C264" s="221">
        <v>249009</v>
      </c>
      <c r="D264" s="255">
        <v>45.695047824265387</v>
      </c>
      <c r="E264" s="255">
        <v>-206.41403842779053</v>
      </c>
      <c r="F264" s="219">
        <v>-160.71899060352513</v>
      </c>
      <c r="G264" s="219">
        <v>4.9624537332221506</v>
      </c>
      <c r="H264" s="219">
        <v>-155.75653687030299</v>
      </c>
      <c r="I264" s="219">
        <v>147.46495259249343</v>
      </c>
      <c r="J264" s="219">
        <v>-8.2915842778095463</v>
      </c>
      <c r="K264" s="429">
        <v>342.24244103626779</v>
      </c>
      <c r="L264" s="210">
        <v>333.9508567584582</v>
      </c>
      <c r="M264" s="219">
        <v>-50.69790838616268</v>
      </c>
      <c r="N264" s="219">
        <v>283.25294837229552</v>
      </c>
      <c r="O264" s="251">
        <v>6</v>
      </c>
      <c r="P264" s="251">
        <v>6</v>
      </c>
      <c r="Q264" s="88"/>
      <c r="R264" s="241">
        <f t="shared" si="8"/>
        <v>0.39789899882722862</v>
      </c>
      <c r="S264" s="240">
        <f t="shared" si="9"/>
        <v>95.056017404093382</v>
      </c>
      <c r="T264" s="254"/>
      <c r="U264" s="215">
        <v>837</v>
      </c>
      <c r="V264" s="216" t="s">
        <v>295</v>
      </c>
      <c r="W264" s="217">
        <v>244223</v>
      </c>
      <c r="X264" s="88">
        <v>38.338634089357157</v>
      </c>
      <c r="Y264" s="88">
        <v>-293.68416683775592</v>
      </c>
      <c r="Z264" s="88">
        <v>-255.34553274839874</v>
      </c>
      <c r="AA264" s="88">
        <v>18.140912199096729</v>
      </c>
      <c r="AB264" s="88">
        <v>-237.20462054930204</v>
      </c>
      <c r="AC264" s="88">
        <v>148.63474527809922</v>
      </c>
      <c r="AD264" s="88">
        <v>-88.569875271202804</v>
      </c>
      <c r="AE264" s="227">
        <v>327.46471462556764</v>
      </c>
      <c r="AF264" s="246">
        <v>238.89483935436482</v>
      </c>
    </row>
    <row r="265" spans="1:32" s="1" customFormat="1" ht="16.5">
      <c r="A265" s="215">
        <v>844</v>
      </c>
      <c r="B265" s="216" t="s">
        <v>296</v>
      </c>
      <c r="C265" s="221">
        <v>1441</v>
      </c>
      <c r="D265" s="255">
        <v>-81.90101005054602</v>
      </c>
      <c r="E265" s="255">
        <v>36.706879544518536</v>
      </c>
      <c r="F265" s="219">
        <v>-45.194130506027477</v>
      </c>
      <c r="G265" s="219">
        <v>521.64989944194508</v>
      </c>
      <c r="H265" s="219">
        <v>476.4557689359176</v>
      </c>
      <c r="I265" s="219">
        <v>248.75395775541702</v>
      </c>
      <c r="J265" s="219">
        <v>725.20972669133459</v>
      </c>
      <c r="K265" s="429">
        <v>-248.94725884802222</v>
      </c>
      <c r="L265" s="210">
        <v>476.26246784331238</v>
      </c>
      <c r="M265" s="219">
        <v>-25.156828591256076</v>
      </c>
      <c r="N265" s="219">
        <v>451.10563925205628</v>
      </c>
      <c r="O265" s="251">
        <v>11</v>
      </c>
      <c r="P265" s="251">
        <v>11</v>
      </c>
      <c r="Q265" s="88"/>
      <c r="R265" s="241">
        <f t="shared" si="8"/>
        <v>0.32831516490259138</v>
      </c>
      <c r="S265" s="240">
        <f t="shared" si="9"/>
        <v>117.71618272411939</v>
      </c>
      <c r="T265" s="254"/>
      <c r="U265" s="215">
        <v>844</v>
      </c>
      <c r="V265" s="216" t="s">
        <v>296</v>
      </c>
      <c r="W265" s="217">
        <v>1479</v>
      </c>
      <c r="X265" s="88">
        <v>-50.349677561094623</v>
      </c>
      <c r="Y265" s="88">
        <v>-60.599390503635227</v>
      </c>
      <c r="Z265" s="88">
        <v>-110.94906806472984</v>
      </c>
      <c r="AA265" s="88">
        <v>444.90060851926978</v>
      </c>
      <c r="AB265" s="88">
        <v>333.95154045453995</v>
      </c>
      <c r="AC265" s="88">
        <v>248.39866623328049</v>
      </c>
      <c r="AD265" s="88">
        <v>582.35020668782045</v>
      </c>
      <c r="AE265" s="227">
        <v>-223.80392156862746</v>
      </c>
      <c r="AF265" s="246">
        <v>358.54628511919299</v>
      </c>
    </row>
    <row r="266" spans="1:32" s="1" customFormat="1" ht="16.5">
      <c r="A266" s="215">
        <v>845</v>
      </c>
      <c r="B266" s="216" t="s">
        <v>297</v>
      </c>
      <c r="C266" s="221">
        <v>2863</v>
      </c>
      <c r="D266" s="255">
        <v>813.39965160273346</v>
      </c>
      <c r="E266" s="255">
        <v>20.85707391766914</v>
      </c>
      <c r="F266" s="219">
        <v>834.25672552040248</v>
      </c>
      <c r="G266" s="219">
        <v>438.35425360143012</v>
      </c>
      <c r="H266" s="219">
        <v>1272.6109791218325</v>
      </c>
      <c r="I266" s="219">
        <v>206.01743949850427</v>
      </c>
      <c r="J266" s="219">
        <v>1478.6284186203368</v>
      </c>
      <c r="K266" s="429">
        <v>10.405169402724415</v>
      </c>
      <c r="L266" s="210">
        <v>1489.0335880230612</v>
      </c>
      <c r="M266" s="219">
        <v>-4.9546524624519757</v>
      </c>
      <c r="N266" s="219">
        <v>1484.0789355606094</v>
      </c>
      <c r="O266" s="251">
        <v>19</v>
      </c>
      <c r="P266" s="251">
        <v>19</v>
      </c>
      <c r="Q266" s="88"/>
      <c r="R266" s="241">
        <f t="shared" si="8"/>
        <v>6.0941724242203746E-2</v>
      </c>
      <c r="S266" s="240">
        <f t="shared" si="9"/>
        <v>85.531817851255028</v>
      </c>
      <c r="T266" s="254"/>
      <c r="U266" s="215">
        <v>845</v>
      </c>
      <c r="V266" s="216" t="s">
        <v>297</v>
      </c>
      <c r="W266" s="217">
        <v>2882</v>
      </c>
      <c r="X266" s="88">
        <v>734.72113842807823</v>
      </c>
      <c r="Y266" s="88">
        <v>49.317666323248005</v>
      </c>
      <c r="Z266" s="88">
        <v>784.03880475132632</v>
      </c>
      <c r="AA266" s="88">
        <v>459.15405968077727</v>
      </c>
      <c r="AB266" s="88">
        <v>1243.1928644321035</v>
      </c>
      <c r="AC266" s="88">
        <v>206.60141094442167</v>
      </c>
      <c r="AD266" s="88">
        <v>1449.7942753765251</v>
      </c>
      <c r="AE266" s="227">
        <v>-46.292505204718942</v>
      </c>
      <c r="AF266" s="246">
        <v>1403.5017701718061</v>
      </c>
    </row>
    <row r="267" spans="1:32" s="1" customFormat="1" ht="16.5">
      <c r="A267" s="215">
        <v>846</v>
      </c>
      <c r="B267" s="216" t="s">
        <v>298</v>
      </c>
      <c r="C267" s="221">
        <v>4862</v>
      </c>
      <c r="D267" s="255">
        <v>208.0519256725471</v>
      </c>
      <c r="E267" s="255">
        <v>283.47782594519293</v>
      </c>
      <c r="F267" s="219">
        <v>491.52975161774003</v>
      </c>
      <c r="G267" s="219">
        <v>585.37872270357707</v>
      </c>
      <c r="H267" s="219">
        <v>1076.908474321317</v>
      </c>
      <c r="I267" s="219">
        <v>234.09671865113523</v>
      </c>
      <c r="J267" s="219">
        <v>1311.0051929724523</v>
      </c>
      <c r="K267" s="429">
        <v>-67.807692307692307</v>
      </c>
      <c r="L267" s="210">
        <v>1243.1975006647599</v>
      </c>
      <c r="M267" s="219">
        <v>7.8125736322501043</v>
      </c>
      <c r="N267" s="219">
        <v>1251.0100742970101</v>
      </c>
      <c r="O267" s="251">
        <v>14</v>
      </c>
      <c r="P267" s="251">
        <v>14</v>
      </c>
      <c r="Q267" s="88"/>
      <c r="R267" s="241">
        <f t="shared" ref="R267:R303" si="10">S267/AF267</f>
        <v>-0.11640321972300474</v>
      </c>
      <c r="S267" s="240">
        <f t="shared" ref="S267:S303" si="11">L267-AF267</f>
        <v>-163.77627788956534</v>
      </c>
      <c r="T267" s="254"/>
      <c r="U267" s="215">
        <v>846</v>
      </c>
      <c r="V267" s="216" t="s">
        <v>298</v>
      </c>
      <c r="W267" s="217">
        <v>4952</v>
      </c>
      <c r="X267" s="88">
        <v>159.54921950702169</v>
      </c>
      <c r="Y267" s="88">
        <v>501.08050520991372</v>
      </c>
      <c r="Z267" s="88">
        <v>660.62972471693547</v>
      </c>
      <c r="AA267" s="88">
        <v>595.19285137318252</v>
      </c>
      <c r="AB267" s="88">
        <v>1255.822576090118</v>
      </c>
      <c r="AC267" s="88">
        <v>229.77034624449811</v>
      </c>
      <c r="AD267" s="88">
        <v>1485.5929223346161</v>
      </c>
      <c r="AE267" s="227">
        <v>-78.619143780290798</v>
      </c>
      <c r="AF267" s="246">
        <v>1406.9737785543252</v>
      </c>
    </row>
    <row r="268" spans="1:32" s="1" customFormat="1" ht="16.5">
      <c r="A268" s="215">
        <v>848</v>
      </c>
      <c r="B268" s="216" t="s">
        <v>299</v>
      </c>
      <c r="C268" s="221">
        <v>4160</v>
      </c>
      <c r="D268" s="255">
        <v>254.71212477544708</v>
      </c>
      <c r="E268" s="255">
        <v>-12.256250388690576</v>
      </c>
      <c r="F268" s="219">
        <v>242.45587438675651</v>
      </c>
      <c r="G268" s="219">
        <v>614.48705867543686</v>
      </c>
      <c r="H268" s="219">
        <v>856.94293306219345</v>
      </c>
      <c r="I268" s="219">
        <v>234.81972914931282</v>
      </c>
      <c r="J268" s="219">
        <v>1091.7626622115063</v>
      </c>
      <c r="K268" s="429">
        <v>153.38677884615385</v>
      </c>
      <c r="L268" s="210">
        <v>1245.1494410576602</v>
      </c>
      <c r="M268" s="219">
        <v>-0.39782127403846412</v>
      </c>
      <c r="N268" s="219">
        <v>1244.7516197836217</v>
      </c>
      <c r="O268" s="251">
        <v>12</v>
      </c>
      <c r="P268" s="251">
        <v>12</v>
      </c>
      <c r="Q268" s="88"/>
      <c r="R268" s="241">
        <f t="shared" si="10"/>
        <v>-0.17838820970929253</v>
      </c>
      <c r="S268" s="240">
        <f t="shared" si="11"/>
        <v>-270.34663114098021</v>
      </c>
      <c r="T268" s="254"/>
      <c r="U268" s="215">
        <v>848</v>
      </c>
      <c r="V268" s="216" t="s">
        <v>299</v>
      </c>
      <c r="W268" s="217">
        <v>4241</v>
      </c>
      <c r="X268" s="88">
        <v>274.89832127828117</v>
      </c>
      <c r="Y268" s="88">
        <v>278.26524400028927</v>
      </c>
      <c r="Z268" s="88">
        <v>553.16356527857045</v>
      </c>
      <c r="AA268" s="88">
        <v>574.58005187455785</v>
      </c>
      <c r="AB268" s="88">
        <v>1127.7436171531283</v>
      </c>
      <c r="AC268" s="88">
        <v>233.27544490639386</v>
      </c>
      <c r="AD268" s="88">
        <v>1361.0190620595222</v>
      </c>
      <c r="AE268" s="227">
        <v>154.47701013911814</v>
      </c>
      <c r="AF268" s="246">
        <v>1515.4960721986404</v>
      </c>
    </row>
    <row r="269" spans="1:32" s="1" customFormat="1" ht="16.5">
      <c r="A269" s="215">
        <v>849</v>
      </c>
      <c r="B269" s="216" t="s">
        <v>300</v>
      </c>
      <c r="C269" s="221">
        <v>2903</v>
      </c>
      <c r="D269" s="255">
        <v>671.71352088518449</v>
      </c>
      <c r="E269" s="255">
        <v>230.2958319796746</v>
      </c>
      <c r="F269" s="219">
        <v>902.00935286485912</v>
      </c>
      <c r="G269" s="219">
        <v>557.90758202052905</v>
      </c>
      <c r="H269" s="219">
        <v>1459.9169348853882</v>
      </c>
      <c r="I269" s="219">
        <v>240.09808516010861</v>
      </c>
      <c r="J269" s="219">
        <v>1700.0150200454968</v>
      </c>
      <c r="K269" s="429">
        <v>63.302790217016877</v>
      </c>
      <c r="L269" s="210">
        <v>1763.3178102625136</v>
      </c>
      <c r="M269" s="219">
        <v>100.49661143644508</v>
      </c>
      <c r="N269" s="219">
        <v>1863.8144216989585</v>
      </c>
      <c r="O269" s="251">
        <v>16</v>
      </c>
      <c r="P269" s="251">
        <v>16</v>
      </c>
      <c r="Q269" s="88"/>
      <c r="R269" s="241">
        <f t="shared" si="10"/>
        <v>9.0312073826353517E-3</v>
      </c>
      <c r="S269" s="240">
        <f t="shared" si="11"/>
        <v>15.7823551040442</v>
      </c>
      <c r="T269" s="254"/>
      <c r="U269" s="215">
        <v>849</v>
      </c>
      <c r="V269" s="216" t="s">
        <v>300</v>
      </c>
      <c r="W269" s="217">
        <v>2938</v>
      </c>
      <c r="X269" s="88">
        <v>627.78009632255521</v>
      </c>
      <c r="Y269" s="88">
        <v>304.5037873036556</v>
      </c>
      <c r="Z269" s="88">
        <v>932.28388362621081</v>
      </c>
      <c r="AA269" s="88">
        <v>522.57794417971411</v>
      </c>
      <c r="AB269" s="88">
        <v>1454.8618278059248</v>
      </c>
      <c r="AC269" s="88">
        <v>237.90507731850772</v>
      </c>
      <c r="AD269" s="88">
        <v>1692.7669051244327</v>
      </c>
      <c r="AE269" s="227">
        <v>54.768550034036757</v>
      </c>
      <c r="AF269" s="246">
        <v>1747.5354551584694</v>
      </c>
    </row>
    <row r="270" spans="1:32" s="1" customFormat="1" ht="16.5">
      <c r="A270" s="215">
        <v>850</v>
      </c>
      <c r="B270" s="216" t="s">
        <v>301</v>
      </c>
      <c r="C270" s="221">
        <v>2407</v>
      </c>
      <c r="D270" s="255">
        <v>499.24977821921993</v>
      </c>
      <c r="E270" s="255">
        <v>144.26810550162122</v>
      </c>
      <c r="F270" s="219">
        <v>643.51788372084116</v>
      </c>
      <c r="G270" s="219">
        <v>379.23501782791539</v>
      </c>
      <c r="H270" s="219">
        <v>1022.7529015487565</v>
      </c>
      <c r="I270" s="219">
        <v>167.68220541672838</v>
      </c>
      <c r="J270" s="219">
        <v>1190.4351069654849</v>
      </c>
      <c r="K270" s="429">
        <v>-210.13211466555879</v>
      </c>
      <c r="L270" s="210">
        <v>980.30299229992613</v>
      </c>
      <c r="M270" s="219">
        <v>96.486396136269235</v>
      </c>
      <c r="N270" s="219">
        <v>1076.7893884361954</v>
      </c>
      <c r="O270" s="251">
        <v>13</v>
      </c>
      <c r="P270" s="251">
        <v>13</v>
      </c>
      <c r="Q270" s="88"/>
      <c r="R270" s="241">
        <f t="shared" si="10"/>
        <v>-9.8363422136882303E-2</v>
      </c>
      <c r="S270" s="240">
        <f t="shared" si="11"/>
        <v>-106.94548049744878</v>
      </c>
      <c r="T270" s="254"/>
      <c r="U270" s="215">
        <v>850</v>
      </c>
      <c r="V270" s="216" t="s">
        <v>301</v>
      </c>
      <c r="W270" s="217">
        <v>2387</v>
      </c>
      <c r="X270" s="88">
        <v>534.66833147652733</v>
      </c>
      <c r="Y270" s="88">
        <v>242.32776192068451</v>
      </c>
      <c r="Z270" s="88">
        <v>776.99609339721178</v>
      </c>
      <c r="AA270" s="88">
        <v>348.8039379974864</v>
      </c>
      <c r="AB270" s="88">
        <v>1125.8000313946982</v>
      </c>
      <c r="AC270" s="88">
        <v>175.99473381993693</v>
      </c>
      <c r="AD270" s="88">
        <v>1301.7947652146352</v>
      </c>
      <c r="AE270" s="227">
        <v>-214.54629241726016</v>
      </c>
      <c r="AF270" s="246">
        <v>1087.2484727973749</v>
      </c>
    </row>
    <row r="271" spans="1:32" s="1" customFormat="1" ht="16.5">
      <c r="A271" s="215">
        <v>851</v>
      </c>
      <c r="B271" s="216" t="s">
        <v>302</v>
      </c>
      <c r="C271" s="221">
        <v>21227</v>
      </c>
      <c r="D271" s="255">
        <v>364.95380029544265</v>
      </c>
      <c r="E271" s="255">
        <v>-328.65488255327591</v>
      </c>
      <c r="F271" s="219">
        <v>36.298917742166758</v>
      </c>
      <c r="G271" s="219">
        <v>282.75452881445329</v>
      </c>
      <c r="H271" s="219">
        <v>319.05344655662003</v>
      </c>
      <c r="I271" s="219">
        <v>154.21983938972809</v>
      </c>
      <c r="J271" s="219">
        <v>473.2732859463481</v>
      </c>
      <c r="K271" s="429">
        <v>-16.605266877090497</v>
      </c>
      <c r="L271" s="210">
        <v>456.66801906925764</v>
      </c>
      <c r="M271" s="219">
        <v>-5.9638555424694975</v>
      </c>
      <c r="N271" s="219">
        <v>450.70416352678808</v>
      </c>
      <c r="O271" s="251">
        <v>19</v>
      </c>
      <c r="P271" s="251">
        <v>19</v>
      </c>
      <c r="Q271" s="88"/>
      <c r="R271" s="241">
        <f t="shared" si="10"/>
        <v>-0.36002735501196903</v>
      </c>
      <c r="S271" s="240">
        <f t="shared" si="11"/>
        <v>-256.90626046545344</v>
      </c>
      <c r="T271" s="254"/>
      <c r="U271" s="215">
        <v>851</v>
      </c>
      <c r="V271" s="216" t="s">
        <v>302</v>
      </c>
      <c r="W271" s="217">
        <v>21333</v>
      </c>
      <c r="X271" s="88">
        <v>355.37076272538962</v>
      </c>
      <c r="Y271" s="88">
        <v>-91.015514918360211</v>
      </c>
      <c r="Z271" s="88">
        <v>264.3552478070294</v>
      </c>
      <c r="AA271" s="88">
        <v>304.74574602728165</v>
      </c>
      <c r="AB271" s="88">
        <v>569.10099383431111</v>
      </c>
      <c r="AC271" s="88">
        <v>154.33078347380268</v>
      </c>
      <c r="AD271" s="88">
        <v>723.43177730811374</v>
      </c>
      <c r="AE271" s="227">
        <v>-9.8574977734027094</v>
      </c>
      <c r="AF271" s="246">
        <v>713.57427953471108</v>
      </c>
    </row>
    <row r="272" spans="1:32" s="1" customFormat="1" ht="16.5">
      <c r="A272" s="215">
        <v>853</v>
      </c>
      <c r="B272" s="216" t="s">
        <v>303</v>
      </c>
      <c r="C272" s="221">
        <v>197900</v>
      </c>
      <c r="D272" s="255">
        <v>150.37196505314733</v>
      </c>
      <c r="E272" s="255">
        <v>-162.20789671434693</v>
      </c>
      <c r="F272" s="219">
        <v>-11.835931661199588</v>
      </c>
      <c r="G272" s="219">
        <v>-15.218406921613838</v>
      </c>
      <c r="H272" s="219">
        <v>-27.054338582813426</v>
      </c>
      <c r="I272" s="219">
        <v>160.25841758762775</v>
      </c>
      <c r="J272" s="219">
        <v>133.2040790048143</v>
      </c>
      <c r="K272" s="429">
        <v>239.23628600303184</v>
      </c>
      <c r="L272" s="210">
        <v>372.44036500784614</v>
      </c>
      <c r="M272" s="219">
        <v>-14.439644511167266</v>
      </c>
      <c r="N272" s="219">
        <v>358.00072049667887</v>
      </c>
      <c r="O272" s="251">
        <v>2</v>
      </c>
      <c r="P272" s="251">
        <v>2</v>
      </c>
      <c r="Q272" s="88"/>
      <c r="R272" s="241">
        <f t="shared" si="10"/>
        <v>-0.10028079293787266</v>
      </c>
      <c r="S272" s="240">
        <f t="shared" si="11"/>
        <v>-41.511412485027165</v>
      </c>
      <c r="T272" s="254"/>
      <c r="U272" s="215">
        <v>853</v>
      </c>
      <c r="V272" s="216" t="s">
        <v>303</v>
      </c>
      <c r="W272" s="217">
        <v>195137</v>
      </c>
      <c r="X272" s="88">
        <v>125.3990626856254</v>
      </c>
      <c r="Y272" s="88">
        <v>-77.703925641797255</v>
      </c>
      <c r="Z272" s="88">
        <v>47.695137043828154</v>
      </c>
      <c r="AA272" s="88">
        <v>-13.762730799387096</v>
      </c>
      <c r="AB272" s="88">
        <v>33.932406244441061</v>
      </c>
      <c r="AC272" s="88">
        <v>160.60912101398156</v>
      </c>
      <c r="AD272" s="88">
        <v>194.54152725842263</v>
      </c>
      <c r="AE272" s="227">
        <v>219.41025023445067</v>
      </c>
      <c r="AF272" s="246">
        <v>413.9517774928733</v>
      </c>
    </row>
    <row r="273" spans="1:32" s="1" customFormat="1" ht="16.5">
      <c r="A273" s="215">
        <v>854</v>
      </c>
      <c r="B273" s="216" t="s">
        <v>304</v>
      </c>
      <c r="C273" s="221">
        <v>3262</v>
      </c>
      <c r="D273" s="255">
        <v>398.22477224479394</v>
      </c>
      <c r="E273" s="255">
        <v>-222.86964789225161</v>
      </c>
      <c r="F273" s="219">
        <v>175.35512435254228</v>
      </c>
      <c r="G273" s="219">
        <v>403.46833534672675</v>
      </c>
      <c r="H273" s="219">
        <v>578.82345969926905</v>
      </c>
      <c r="I273" s="219">
        <v>205.71553094268342</v>
      </c>
      <c r="J273" s="219">
        <v>784.53899064195241</v>
      </c>
      <c r="K273" s="429">
        <v>-127.13427345187002</v>
      </c>
      <c r="L273" s="210">
        <v>657.40471719008235</v>
      </c>
      <c r="M273" s="219">
        <v>-11.934522072348251</v>
      </c>
      <c r="N273" s="219">
        <v>645.47019511773419</v>
      </c>
      <c r="O273" s="251">
        <v>19</v>
      </c>
      <c r="P273" s="251">
        <v>19</v>
      </c>
      <c r="Q273" s="88"/>
      <c r="R273" s="241">
        <f t="shared" si="10"/>
        <v>-0.39148200483416246</v>
      </c>
      <c r="S273" s="240">
        <f t="shared" si="11"/>
        <v>-422.93263094523752</v>
      </c>
      <c r="T273" s="254"/>
      <c r="U273" s="215">
        <v>854</v>
      </c>
      <c r="V273" s="216" t="s">
        <v>304</v>
      </c>
      <c r="W273" s="217">
        <v>3296</v>
      </c>
      <c r="X273" s="88">
        <v>360.68760675960317</v>
      </c>
      <c r="Y273" s="88">
        <v>215.37288291396746</v>
      </c>
      <c r="Z273" s="88">
        <v>576.0604896735706</v>
      </c>
      <c r="AA273" s="88">
        <v>394.95449029126212</v>
      </c>
      <c r="AB273" s="88">
        <v>971.01497996483283</v>
      </c>
      <c r="AC273" s="88">
        <v>205.61696768505001</v>
      </c>
      <c r="AD273" s="88">
        <v>1176.6319476498829</v>
      </c>
      <c r="AE273" s="227">
        <v>-96.294599514563103</v>
      </c>
      <c r="AF273" s="246">
        <v>1080.3373481353199</v>
      </c>
    </row>
    <row r="274" spans="1:32" s="1" customFormat="1" ht="16.5">
      <c r="A274" s="215">
        <v>857</v>
      </c>
      <c r="B274" s="216" t="s">
        <v>305</v>
      </c>
      <c r="C274" s="221">
        <v>2394</v>
      </c>
      <c r="D274" s="255">
        <v>9.9005964466837657</v>
      </c>
      <c r="E274" s="255">
        <v>-761.16080303749879</v>
      </c>
      <c r="F274" s="219">
        <v>-751.26020659081507</v>
      </c>
      <c r="G274" s="219">
        <v>470.38369142474619</v>
      </c>
      <c r="H274" s="219">
        <v>-280.87651516606888</v>
      </c>
      <c r="I274" s="219">
        <v>216.60331273685333</v>
      </c>
      <c r="J274" s="219">
        <v>-64.273202429215544</v>
      </c>
      <c r="K274" s="429">
        <v>-9.6228070175438596</v>
      </c>
      <c r="L274" s="210">
        <v>-73.896009446759408</v>
      </c>
      <c r="M274" s="219">
        <v>338.76261131996665</v>
      </c>
      <c r="N274" s="219">
        <v>264.86660187320723</v>
      </c>
      <c r="O274" s="251">
        <v>11</v>
      </c>
      <c r="P274" s="251">
        <v>11</v>
      </c>
      <c r="Q274" s="88"/>
      <c r="R274" s="241">
        <f t="shared" si="10"/>
        <v>-0.32014990692605599</v>
      </c>
      <c r="S274" s="240">
        <f t="shared" si="11"/>
        <v>34.798554545485416</v>
      </c>
      <c r="T274" s="254"/>
      <c r="U274" s="215">
        <v>857</v>
      </c>
      <c r="V274" s="216" t="s">
        <v>305</v>
      </c>
      <c r="W274" s="217">
        <v>2420</v>
      </c>
      <c r="X274" s="88">
        <v>-0.96822071672871335</v>
      </c>
      <c r="Y274" s="88">
        <v>-768.72214929787958</v>
      </c>
      <c r="Z274" s="88">
        <v>-769.69037001460833</v>
      </c>
      <c r="AA274" s="88">
        <v>401.47975206611568</v>
      </c>
      <c r="AB274" s="88">
        <v>-368.21061794849265</v>
      </c>
      <c r="AC274" s="88">
        <v>217.95531015459491</v>
      </c>
      <c r="AD274" s="88">
        <v>-150.25530779389771</v>
      </c>
      <c r="AE274" s="227">
        <v>41.56074380165289</v>
      </c>
      <c r="AF274" s="246">
        <v>-108.69456399224482</v>
      </c>
    </row>
    <row r="275" spans="1:32" s="1" customFormat="1" ht="16.5">
      <c r="A275" s="215">
        <v>858</v>
      </c>
      <c r="B275" s="216" t="s">
        <v>306</v>
      </c>
      <c r="C275" s="221">
        <v>40384</v>
      </c>
      <c r="D275" s="255">
        <v>527.84515866928098</v>
      </c>
      <c r="E275" s="255">
        <v>176.25427646699896</v>
      </c>
      <c r="F275" s="219">
        <v>704.09943513627991</v>
      </c>
      <c r="G275" s="219">
        <v>-22.294515015536447</v>
      </c>
      <c r="H275" s="219">
        <v>681.80492012074342</v>
      </c>
      <c r="I275" s="219">
        <v>112.0002469487396</v>
      </c>
      <c r="J275" s="219">
        <v>793.80516706948299</v>
      </c>
      <c r="K275" s="429">
        <v>-83.406175713153729</v>
      </c>
      <c r="L275" s="210">
        <v>710.39899135632925</v>
      </c>
      <c r="M275" s="219">
        <v>61.368883646246047</v>
      </c>
      <c r="N275" s="219">
        <v>771.76787500257535</v>
      </c>
      <c r="O275" s="251">
        <v>1</v>
      </c>
      <c r="P275" s="252">
        <v>35</v>
      </c>
      <c r="Q275" s="88"/>
      <c r="R275" s="241">
        <f t="shared" si="10"/>
        <v>2.2508300695979332E-2</v>
      </c>
      <c r="S275" s="240">
        <f t="shared" si="11"/>
        <v>15.637891741988824</v>
      </c>
      <c r="T275" s="254"/>
      <c r="U275" s="215">
        <v>858</v>
      </c>
      <c r="V275" s="216" t="s">
        <v>306</v>
      </c>
      <c r="W275" s="217">
        <v>39718</v>
      </c>
      <c r="X275" s="88">
        <v>522.55045829136009</v>
      </c>
      <c r="Y275" s="88">
        <v>154.88994320837128</v>
      </c>
      <c r="Z275" s="88">
        <v>677.44040149973137</v>
      </c>
      <c r="AA275" s="88">
        <v>-17.710760864091849</v>
      </c>
      <c r="AB275" s="88">
        <v>659.7296406356395</v>
      </c>
      <c r="AC275" s="88">
        <v>116.55011550722701</v>
      </c>
      <c r="AD275" s="88">
        <v>776.27975614286652</v>
      </c>
      <c r="AE275" s="227">
        <v>-81.518656528526108</v>
      </c>
      <c r="AF275" s="246">
        <v>694.76109961434042</v>
      </c>
    </row>
    <row r="276" spans="1:32" s="1" customFormat="1" ht="16.5">
      <c r="A276" s="215">
        <v>859</v>
      </c>
      <c r="B276" s="216" t="s">
        <v>307</v>
      </c>
      <c r="C276" s="221">
        <v>6562</v>
      </c>
      <c r="D276" s="255">
        <v>1547.9191107763129</v>
      </c>
      <c r="E276" s="255">
        <v>-563.22540296115437</v>
      </c>
      <c r="F276" s="219">
        <v>984.69370781515875</v>
      </c>
      <c r="G276" s="219">
        <v>704.41418288551415</v>
      </c>
      <c r="H276" s="219">
        <v>1689.1078907006727</v>
      </c>
      <c r="I276" s="219">
        <v>143.85772237345719</v>
      </c>
      <c r="J276" s="219">
        <v>1832.96561307413</v>
      </c>
      <c r="K276" s="429">
        <v>-149.94529106979579</v>
      </c>
      <c r="L276" s="210">
        <v>1683.0203220043343</v>
      </c>
      <c r="M276" s="219">
        <v>6.9991508991161178</v>
      </c>
      <c r="N276" s="219">
        <v>1690.0194729034502</v>
      </c>
      <c r="O276" s="251">
        <v>17</v>
      </c>
      <c r="P276" s="251">
        <v>17</v>
      </c>
      <c r="Q276" s="88"/>
      <c r="R276" s="241">
        <f t="shared" si="10"/>
        <v>-9.0105969598355068E-2</v>
      </c>
      <c r="S276" s="240">
        <f t="shared" si="11"/>
        <v>-166.66795571896978</v>
      </c>
      <c r="T276" s="254"/>
      <c r="U276" s="215">
        <v>859</v>
      </c>
      <c r="V276" s="216" t="s">
        <v>307</v>
      </c>
      <c r="W276" s="217">
        <v>6593</v>
      </c>
      <c r="X276" s="88">
        <v>1553.182785801288</v>
      </c>
      <c r="Y276" s="88">
        <v>-435.69021378838812</v>
      </c>
      <c r="Z276" s="88">
        <v>1117.4925720128999</v>
      </c>
      <c r="AA276" s="88">
        <v>732.02457151524345</v>
      </c>
      <c r="AB276" s="88">
        <v>1849.5171435281434</v>
      </c>
      <c r="AC276" s="88">
        <v>146.8557997495366</v>
      </c>
      <c r="AD276" s="88">
        <v>1996.37294327768</v>
      </c>
      <c r="AE276" s="227">
        <v>-146.68466555437584</v>
      </c>
      <c r="AF276" s="246">
        <v>1849.6882777233041</v>
      </c>
    </row>
    <row r="277" spans="1:32" s="1" customFormat="1" ht="16.5">
      <c r="A277" s="215">
        <v>886</v>
      </c>
      <c r="B277" s="216" t="s">
        <v>308</v>
      </c>
      <c r="C277" s="221">
        <v>12599</v>
      </c>
      <c r="D277" s="255">
        <v>303.54058107723336</v>
      </c>
      <c r="E277" s="255">
        <v>-157.39087913551973</v>
      </c>
      <c r="F277" s="219">
        <v>146.1497019417136</v>
      </c>
      <c r="G277" s="219">
        <v>287.17956945336044</v>
      </c>
      <c r="H277" s="219">
        <v>433.32927139507404</v>
      </c>
      <c r="I277" s="219">
        <v>151.38057834145377</v>
      </c>
      <c r="J277" s="219">
        <v>584.70984973652787</v>
      </c>
      <c r="K277" s="429">
        <v>-15.662274783712993</v>
      </c>
      <c r="L277" s="210">
        <v>569.04757495281478</v>
      </c>
      <c r="M277" s="219">
        <v>2.3914041654099445</v>
      </c>
      <c r="N277" s="219">
        <v>571.43897911822478</v>
      </c>
      <c r="O277" s="251">
        <v>4</v>
      </c>
      <c r="P277" s="251">
        <v>4</v>
      </c>
      <c r="Q277" s="88"/>
      <c r="R277" s="241">
        <f t="shared" si="10"/>
        <v>-0.18988740478331514</v>
      </c>
      <c r="S277" s="240">
        <f t="shared" si="11"/>
        <v>-133.3826530337144</v>
      </c>
      <c r="T277" s="254"/>
      <c r="U277" s="215">
        <v>886</v>
      </c>
      <c r="V277" s="216" t="s">
        <v>308</v>
      </c>
      <c r="W277" s="217">
        <v>12669</v>
      </c>
      <c r="X277" s="88">
        <v>283.68035185279763</v>
      </c>
      <c r="Y277" s="88">
        <v>-55.734915997356083</v>
      </c>
      <c r="Z277" s="88">
        <v>227.94543585544156</v>
      </c>
      <c r="AA277" s="88">
        <v>338.59539032283527</v>
      </c>
      <c r="AB277" s="88">
        <v>566.5408261782768</v>
      </c>
      <c r="AC277" s="88">
        <v>152.76129382814344</v>
      </c>
      <c r="AD277" s="88">
        <v>719.3021200064203</v>
      </c>
      <c r="AE277" s="227">
        <v>-16.871892019891074</v>
      </c>
      <c r="AF277" s="246">
        <v>702.43022798652919</v>
      </c>
    </row>
    <row r="278" spans="1:32" s="1" customFormat="1" ht="16.5">
      <c r="A278" s="215">
        <v>887</v>
      </c>
      <c r="B278" s="216" t="s">
        <v>309</v>
      </c>
      <c r="C278" s="221">
        <v>4569</v>
      </c>
      <c r="D278" s="255">
        <v>29.900161901582436</v>
      </c>
      <c r="E278" s="255">
        <v>-240.68787594735278</v>
      </c>
      <c r="F278" s="219">
        <v>-210.78771404577034</v>
      </c>
      <c r="G278" s="219">
        <v>564.71704710578035</v>
      </c>
      <c r="H278" s="219">
        <v>353.92933306000998</v>
      </c>
      <c r="I278" s="219">
        <v>227.0212583330906</v>
      </c>
      <c r="J278" s="219">
        <v>580.95059139310058</v>
      </c>
      <c r="K278" s="429">
        <v>-53.79382797110965</v>
      </c>
      <c r="L278" s="210">
        <v>527.15676342199095</v>
      </c>
      <c r="M278" s="219">
        <v>52.617007857299193</v>
      </c>
      <c r="N278" s="219">
        <v>579.77377127929014</v>
      </c>
      <c r="O278" s="251">
        <v>6</v>
      </c>
      <c r="P278" s="251">
        <v>6</v>
      </c>
      <c r="Q278" s="88"/>
      <c r="R278" s="241">
        <f t="shared" si="10"/>
        <v>-0.12922377522612005</v>
      </c>
      <c r="S278" s="240">
        <f t="shared" si="11"/>
        <v>-78.230416916885588</v>
      </c>
      <c r="T278" s="254"/>
      <c r="U278" s="215">
        <v>887</v>
      </c>
      <c r="V278" s="216" t="s">
        <v>309</v>
      </c>
      <c r="W278" s="217">
        <v>4669</v>
      </c>
      <c r="X278" s="88">
        <v>61.265048168414296</v>
      </c>
      <c r="Y278" s="88">
        <v>-130.17059269917249</v>
      </c>
      <c r="Z278" s="88">
        <v>-68.905544530758192</v>
      </c>
      <c r="AA278" s="88">
        <v>513.99421717712573</v>
      </c>
      <c r="AB278" s="88">
        <v>445.08867264636751</v>
      </c>
      <c r="AC278" s="88">
        <v>226.90034962868373</v>
      </c>
      <c r="AD278" s="88">
        <v>671.9890222750513</v>
      </c>
      <c r="AE278" s="227">
        <v>-66.601841936174765</v>
      </c>
      <c r="AF278" s="246">
        <v>605.38718033887653</v>
      </c>
    </row>
    <row r="279" spans="1:32" s="1" customFormat="1" ht="16.5">
      <c r="A279" s="215">
        <v>889</v>
      </c>
      <c r="B279" s="216" t="s">
        <v>310</v>
      </c>
      <c r="C279" s="221">
        <v>2523</v>
      </c>
      <c r="D279" s="255">
        <v>753.67537864447854</v>
      </c>
      <c r="E279" s="255">
        <v>505.06074500569525</v>
      </c>
      <c r="F279" s="219">
        <v>1258.7361236501738</v>
      </c>
      <c r="G279" s="219">
        <v>454.02560033053049</v>
      </c>
      <c r="H279" s="219">
        <v>1712.7617239807043</v>
      </c>
      <c r="I279" s="219">
        <v>219.17729005445386</v>
      </c>
      <c r="J279" s="219">
        <v>1931.9390140351582</v>
      </c>
      <c r="K279" s="429">
        <v>141.07451446690447</v>
      </c>
      <c r="L279" s="210">
        <v>2073.0135285020629</v>
      </c>
      <c r="M279" s="219">
        <v>66.518558224336104</v>
      </c>
      <c r="N279" s="219">
        <v>2139.5320867263986</v>
      </c>
      <c r="O279" s="251">
        <v>17</v>
      </c>
      <c r="P279" s="251">
        <v>17</v>
      </c>
      <c r="Q279" s="88"/>
      <c r="R279" s="241">
        <f t="shared" si="10"/>
        <v>1.4817458646624664E-5</v>
      </c>
      <c r="S279" s="240">
        <f t="shared" si="11"/>
        <v>3.0716337094418122E-2</v>
      </c>
      <c r="T279" s="254"/>
      <c r="U279" s="215">
        <v>889</v>
      </c>
      <c r="V279" s="216" t="s">
        <v>310</v>
      </c>
      <c r="W279" s="217">
        <v>2568</v>
      </c>
      <c r="X279" s="88">
        <v>794.16902517593542</v>
      </c>
      <c r="Y279" s="88">
        <v>591.01498974074286</v>
      </c>
      <c r="Z279" s="88">
        <v>1385.1840149166783</v>
      </c>
      <c r="AA279" s="88">
        <v>393.1865264797508</v>
      </c>
      <c r="AB279" s="88">
        <v>1778.370541396429</v>
      </c>
      <c r="AC279" s="88">
        <v>216.20144522336784</v>
      </c>
      <c r="AD279" s="88">
        <v>1994.5719866197969</v>
      </c>
      <c r="AE279" s="227">
        <v>78.410825545171335</v>
      </c>
      <c r="AF279" s="246">
        <v>2072.9828121649684</v>
      </c>
    </row>
    <row r="280" spans="1:32" s="1" customFormat="1" ht="16.5">
      <c r="A280" s="215">
        <v>890</v>
      </c>
      <c r="B280" s="216" t="s">
        <v>311</v>
      </c>
      <c r="C280" s="221">
        <v>1180</v>
      </c>
      <c r="D280" s="255">
        <v>1624.0913952853582</v>
      </c>
      <c r="E280" s="255">
        <v>288.95801059019129</v>
      </c>
      <c r="F280" s="219">
        <v>1913.0494058755494</v>
      </c>
      <c r="G280" s="219">
        <v>360.41257870977074</v>
      </c>
      <c r="H280" s="219">
        <v>2273.4619845853204</v>
      </c>
      <c r="I280" s="219">
        <v>201.46018418310987</v>
      </c>
      <c r="J280" s="219">
        <v>2474.9221687684303</v>
      </c>
      <c r="K280" s="429">
        <v>327.3762711864407</v>
      </c>
      <c r="L280" s="210">
        <v>2802.2984399548709</v>
      </c>
      <c r="M280" s="219">
        <v>28.049771186440676</v>
      </c>
      <c r="N280" s="219">
        <v>2830.3482111413114</v>
      </c>
      <c r="O280" s="251">
        <v>19</v>
      </c>
      <c r="P280" s="251">
        <v>19</v>
      </c>
      <c r="Q280" s="88"/>
      <c r="R280" s="241">
        <f t="shared" si="10"/>
        <v>-0.12116372058144825</v>
      </c>
      <c r="S280" s="240">
        <f t="shared" si="11"/>
        <v>-386.34830299582291</v>
      </c>
      <c r="T280" s="254"/>
      <c r="U280" s="215">
        <v>890</v>
      </c>
      <c r="V280" s="216" t="s">
        <v>311</v>
      </c>
      <c r="W280" s="217">
        <v>1176</v>
      </c>
      <c r="X280" s="88">
        <v>1589.491586517933</v>
      </c>
      <c r="Y280" s="88">
        <v>592.2779123037617</v>
      </c>
      <c r="Z280" s="88">
        <v>2181.7694988216949</v>
      </c>
      <c r="AA280" s="88">
        <v>419.38095238095241</v>
      </c>
      <c r="AB280" s="88">
        <v>2601.1504512026472</v>
      </c>
      <c r="AC280" s="88">
        <v>199.44867270042744</v>
      </c>
      <c r="AD280" s="88">
        <v>2800.5991239030745</v>
      </c>
      <c r="AE280" s="227">
        <v>388.04761904761904</v>
      </c>
      <c r="AF280" s="246">
        <v>3188.6467429506938</v>
      </c>
    </row>
    <row r="281" spans="1:32" s="1" customFormat="1" ht="16.5">
      <c r="A281" s="215">
        <v>892</v>
      </c>
      <c r="B281" s="216" t="s">
        <v>312</v>
      </c>
      <c r="C281" s="221">
        <v>3592</v>
      </c>
      <c r="D281" s="255">
        <v>1090.4001653173725</v>
      </c>
      <c r="E281" s="255">
        <v>127.06520905209636</v>
      </c>
      <c r="F281" s="219">
        <v>1217.4653743694687</v>
      </c>
      <c r="G281" s="219">
        <v>583.02144625456287</v>
      </c>
      <c r="H281" s="219">
        <v>1800.4868206240315</v>
      </c>
      <c r="I281" s="219">
        <v>161.28120851274778</v>
      </c>
      <c r="J281" s="219">
        <v>1961.7680291367792</v>
      </c>
      <c r="K281" s="429">
        <v>-149.92594654788419</v>
      </c>
      <c r="L281" s="210">
        <v>1811.842082588895</v>
      </c>
      <c r="M281" s="219">
        <v>-1.9833261692650341</v>
      </c>
      <c r="N281" s="219">
        <v>1809.85875641963</v>
      </c>
      <c r="O281" s="251">
        <v>13</v>
      </c>
      <c r="P281" s="251">
        <v>13</v>
      </c>
      <c r="Q281" s="88"/>
      <c r="R281" s="241">
        <f t="shared" si="10"/>
        <v>2.1034288848583178E-2</v>
      </c>
      <c r="S281" s="240">
        <f t="shared" si="11"/>
        <v>37.325690360674116</v>
      </c>
      <c r="T281" s="254"/>
      <c r="U281" s="215">
        <v>892</v>
      </c>
      <c r="V281" s="216" t="s">
        <v>312</v>
      </c>
      <c r="W281" s="217">
        <v>3634</v>
      </c>
      <c r="X281" s="88">
        <v>1072.0245891228512</v>
      </c>
      <c r="Y281" s="88">
        <v>139.7936046827482</v>
      </c>
      <c r="Z281" s="88">
        <v>1211.8181938055995</v>
      </c>
      <c r="AA281" s="88">
        <v>561.94909190974136</v>
      </c>
      <c r="AB281" s="88">
        <v>1773.7672857153409</v>
      </c>
      <c r="AC281" s="88">
        <v>164.22351487831753</v>
      </c>
      <c r="AD281" s="88">
        <v>1937.9908005936584</v>
      </c>
      <c r="AE281" s="227">
        <v>-163.47440836543754</v>
      </c>
      <c r="AF281" s="246">
        <v>1774.5163922282209</v>
      </c>
    </row>
    <row r="282" spans="1:32" s="1" customFormat="1" ht="16.5">
      <c r="A282" s="215">
        <v>893</v>
      </c>
      <c r="B282" s="216" t="s">
        <v>313</v>
      </c>
      <c r="C282" s="221">
        <v>7434</v>
      </c>
      <c r="D282" s="255">
        <v>865.64892446854617</v>
      </c>
      <c r="E282" s="255">
        <v>-123.40122562035408</v>
      </c>
      <c r="F282" s="219">
        <v>742.24769884819216</v>
      </c>
      <c r="G282" s="219">
        <v>322.24533761370839</v>
      </c>
      <c r="H282" s="219">
        <v>1064.4930364619006</v>
      </c>
      <c r="I282" s="219">
        <v>203.99657983608142</v>
      </c>
      <c r="J282" s="219">
        <v>1268.4896162979819</v>
      </c>
      <c r="K282" s="429">
        <v>11.538606403013183</v>
      </c>
      <c r="L282" s="210">
        <v>1280.0282227009952</v>
      </c>
      <c r="M282" s="219">
        <v>1.0600820554207285E-2</v>
      </c>
      <c r="N282" s="219">
        <v>1280.0388235215494</v>
      </c>
      <c r="O282" s="251">
        <v>15</v>
      </c>
      <c r="P282" s="251">
        <v>15</v>
      </c>
      <c r="Q282" s="88"/>
      <c r="R282" s="241">
        <f t="shared" si="10"/>
        <v>5.6253862026960283E-2</v>
      </c>
      <c r="S282" s="240">
        <f t="shared" si="11"/>
        <v>68.171614437703283</v>
      </c>
      <c r="T282" s="254"/>
      <c r="U282" s="215">
        <v>893</v>
      </c>
      <c r="V282" s="216" t="s">
        <v>313</v>
      </c>
      <c r="W282" s="217">
        <v>7497</v>
      </c>
      <c r="X282" s="88">
        <v>870.35373697418993</v>
      </c>
      <c r="Y282" s="88">
        <v>-110.43475517963685</v>
      </c>
      <c r="Z282" s="88">
        <v>759.91898179455302</v>
      </c>
      <c r="AA282" s="88">
        <v>294.05055355475525</v>
      </c>
      <c r="AB282" s="88">
        <v>1053.9695353493082</v>
      </c>
      <c r="AC282" s="88">
        <v>202.88653936723179</v>
      </c>
      <c r="AD282" s="88">
        <v>1256.85607471654</v>
      </c>
      <c r="AE282" s="227">
        <v>-44.999466453247969</v>
      </c>
      <c r="AF282" s="246">
        <v>1211.8566082632919</v>
      </c>
    </row>
    <row r="283" spans="1:32" s="1" customFormat="1" ht="16.5">
      <c r="A283" s="215">
        <v>895</v>
      </c>
      <c r="B283" s="216" t="s">
        <v>314</v>
      </c>
      <c r="C283" s="221">
        <v>15092</v>
      </c>
      <c r="D283" s="255">
        <v>121.16217187665207</v>
      </c>
      <c r="E283" s="255">
        <v>64.876966046003417</v>
      </c>
      <c r="F283" s="219">
        <v>186.0391379226555</v>
      </c>
      <c r="G283" s="219">
        <v>118.91046431189362</v>
      </c>
      <c r="H283" s="219">
        <v>304.9496022345491</v>
      </c>
      <c r="I283" s="219">
        <v>172.50307830737725</v>
      </c>
      <c r="J283" s="219">
        <v>477.45268054192633</v>
      </c>
      <c r="K283" s="429">
        <v>-80.481778425655975</v>
      </c>
      <c r="L283" s="210">
        <v>396.97090211627034</v>
      </c>
      <c r="M283" s="219">
        <v>17.592042042141532</v>
      </c>
      <c r="N283" s="219">
        <v>414.56294415841194</v>
      </c>
      <c r="O283" s="251">
        <v>2</v>
      </c>
      <c r="P283" s="251">
        <v>2</v>
      </c>
      <c r="Q283" s="88"/>
      <c r="R283" s="241">
        <f t="shared" si="10"/>
        <v>-0.15953462388006875</v>
      </c>
      <c r="S283" s="240">
        <f t="shared" si="11"/>
        <v>-75.3518293077355</v>
      </c>
      <c r="T283" s="254"/>
      <c r="U283" s="215">
        <v>895</v>
      </c>
      <c r="V283" s="216" t="s">
        <v>314</v>
      </c>
      <c r="W283" s="217">
        <v>15463</v>
      </c>
      <c r="X283" s="88">
        <v>127.38887607827435</v>
      </c>
      <c r="Y283" s="88">
        <v>180.66859535518915</v>
      </c>
      <c r="Z283" s="88">
        <v>308.05747143346349</v>
      </c>
      <c r="AA283" s="88">
        <v>95.086270452046818</v>
      </c>
      <c r="AB283" s="88">
        <v>403.14374188551034</v>
      </c>
      <c r="AC283" s="88">
        <v>168.98944029190693</v>
      </c>
      <c r="AD283" s="88">
        <v>572.13318217741721</v>
      </c>
      <c r="AE283" s="227">
        <v>-99.810450753411374</v>
      </c>
      <c r="AF283" s="246">
        <v>472.32273142400584</v>
      </c>
    </row>
    <row r="284" spans="1:32" s="1" customFormat="1" ht="16.5">
      <c r="A284" s="215">
        <v>905</v>
      </c>
      <c r="B284" s="216" t="s">
        <v>315</v>
      </c>
      <c r="C284" s="221">
        <v>67988</v>
      </c>
      <c r="D284" s="255">
        <v>325.57498056751103</v>
      </c>
      <c r="E284" s="255">
        <v>-367.88404943669462</v>
      </c>
      <c r="F284" s="219">
        <v>-42.309068869183555</v>
      </c>
      <c r="G284" s="219">
        <v>46.76577032439063</v>
      </c>
      <c r="H284" s="219">
        <v>4.4567014552070754</v>
      </c>
      <c r="I284" s="219">
        <v>155.72078427873953</v>
      </c>
      <c r="J284" s="219">
        <v>160.17748573394661</v>
      </c>
      <c r="K284" s="429">
        <v>464.65435076778255</v>
      </c>
      <c r="L284" s="210">
        <v>624.83183650172919</v>
      </c>
      <c r="M284" s="219">
        <v>-84.823696424957348</v>
      </c>
      <c r="N284" s="219">
        <v>540.00814007677184</v>
      </c>
      <c r="O284" s="251">
        <v>15</v>
      </c>
      <c r="P284" s="251">
        <v>15</v>
      </c>
      <c r="Q284" s="88"/>
      <c r="R284" s="241">
        <f t="shared" si="10"/>
        <v>-0.14025367171373618</v>
      </c>
      <c r="S284" s="240">
        <f t="shared" si="11"/>
        <v>-101.93118177973213</v>
      </c>
      <c r="T284" s="254"/>
      <c r="U284" s="215">
        <v>905</v>
      </c>
      <c r="V284" s="216" t="s">
        <v>315</v>
      </c>
      <c r="W284" s="217">
        <v>67615</v>
      </c>
      <c r="X284" s="88">
        <v>322.00579600102179</v>
      </c>
      <c r="Y284" s="88">
        <v>-209.36171425130195</v>
      </c>
      <c r="Z284" s="88">
        <v>112.6440817497199</v>
      </c>
      <c r="AA284" s="88">
        <v>38.55940249944539</v>
      </c>
      <c r="AB284" s="88">
        <v>151.20348424916529</v>
      </c>
      <c r="AC284" s="88">
        <v>154.79696655466537</v>
      </c>
      <c r="AD284" s="88">
        <v>306.00045080383063</v>
      </c>
      <c r="AE284" s="227">
        <v>420.76256747763068</v>
      </c>
      <c r="AF284" s="246">
        <v>726.76301828146131</v>
      </c>
    </row>
    <row r="285" spans="1:32" s="1" customFormat="1" ht="16.5">
      <c r="A285" s="215">
        <v>908</v>
      </c>
      <c r="B285" s="216" t="s">
        <v>316</v>
      </c>
      <c r="C285" s="221">
        <v>20703</v>
      </c>
      <c r="D285" s="255">
        <v>229.42025474057363</v>
      </c>
      <c r="E285" s="255">
        <v>-216.60380967537972</v>
      </c>
      <c r="F285" s="219">
        <v>12.816445065193882</v>
      </c>
      <c r="G285" s="219">
        <v>206.80057525746116</v>
      </c>
      <c r="H285" s="219">
        <v>219.61702032265504</v>
      </c>
      <c r="I285" s="219">
        <v>138.30827818365273</v>
      </c>
      <c r="J285" s="219">
        <v>357.9252985063078</v>
      </c>
      <c r="K285" s="429">
        <v>40.083611070859298</v>
      </c>
      <c r="L285" s="210">
        <v>398.00890957716706</v>
      </c>
      <c r="M285" s="219">
        <v>-6.0105039607786237</v>
      </c>
      <c r="N285" s="219">
        <v>391.99840561638848</v>
      </c>
      <c r="O285" s="251">
        <v>6</v>
      </c>
      <c r="P285" s="251">
        <v>6</v>
      </c>
      <c r="Q285" s="88"/>
      <c r="R285" s="241">
        <f t="shared" si="10"/>
        <v>-0.35052087613187227</v>
      </c>
      <c r="S285" s="240">
        <f t="shared" si="11"/>
        <v>-214.80356575957683</v>
      </c>
      <c r="T285" s="254"/>
      <c r="U285" s="215">
        <v>908</v>
      </c>
      <c r="V285" s="216" t="s">
        <v>316</v>
      </c>
      <c r="W285" s="217">
        <v>20695</v>
      </c>
      <c r="X285" s="88">
        <v>211.89106495334818</v>
      </c>
      <c r="Y285" s="88">
        <v>3.1494094024190065</v>
      </c>
      <c r="Z285" s="88">
        <v>215.0404743557672</v>
      </c>
      <c r="AA285" s="88">
        <v>212.39714906982363</v>
      </c>
      <c r="AB285" s="88">
        <v>427.43762342559086</v>
      </c>
      <c r="AC285" s="88">
        <v>141.29947138445584</v>
      </c>
      <c r="AD285" s="88">
        <v>568.73709481004664</v>
      </c>
      <c r="AE285" s="227">
        <v>44.075380526697273</v>
      </c>
      <c r="AF285" s="246">
        <v>612.81247533674389</v>
      </c>
    </row>
    <row r="286" spans="1:32" s="1" customFormat="1" ht="16.5">
      <c r="A286" s="215">
        <v>915</v>
      </c>
      <c r="B286" s="216" t="s">
        <v>317</v>
      </c>
      <c r="C286" s="221">
        <v>19759</v>
      </c>
      <c r="D286" s="255">
        <v>-94.476014208616704</v>
      </c>
      <c r="E286" s="255">
        <v>-69.751370787157157</v>
      </c>
      <c r="F286" s="219">
        <v>-164.22738499577386</v>
      </c>
      <c r="G286" s="219">
        <v>307.43948987085543</v>
      </c>
      <c r="H286" s="219">
        <v>143.21210487508156</v>
      </c>
      <c r="I286" s="219">
        <v>167.54255693006087</v>
      </c>
      <c r="J286" s="219">
        <v>310.7546618051424</v>
      </c>
      <c r="K286" s="429">
        <v>-122.47208866845489</v>
      </c>
      <c r="L286" s="210">
        <v>188.28257313668752</v>
      </c>
      <c r="M286" s="219">
        <v>9.5290495369198869</v>
      </c>
      <c r="N286" s="219">
        <v>197.81162267360742</v>
      </c>
      <c r="O286" s="251">
        <v>11</v>
      </c>
      <c r="P286" s="251">
        <v>11</v>
      </c>
      <c r="Q286" s="88"/>
      <c r="R286" s="241">
        <f t="shared" si="10"/>
        <v>-0.4983036180760374</v>
      </c>
      <c r="S286" s="240">
        <f t="shared" si="11"/>
        <v>-187.00929644913646</v>
      </c>
      <c r="T286" s="254"/>
      <c r="U286" s="215">
        <v>915</v>
      </c>
      <c r="V286" s="216" t="s">
        <v>317</v>
      </c>
      <c r="W286" s="217">
        <v>19973</v>
      </c>
      <c r="X286" s="88">
        <v>-87.108633504067711</v>
      </c>
      <c r="Y286" s="88">
        <v>90.474486993368458</v>
      </c>
      <c r="Z286" s="88">
        <v>3.3658534893007506</v>
      </c>
      <c r="AA286" s="88">
        <v>323.08125970059581</v>
      </c>
      <c r="AB286" s="88">
        <v>326.44711318989653</v>
      </c>
      <c r="AC286" s="88">
        <v>166.37607367425321</v>
      </c>
      <c r="AD286" s="88">
        <v>492.8231868641497</v>
      </c>
      <c r="AE286" s="227">
        <v>-117.53131727832574</v>
      </c>
      <c r="AF286" s="246">
        <v>375.29186958582397</v>
      </c>
    </row>
    <row r="287" spans="1:32" s="1" customFormat="1" ht="16.5">
      <c r="A287" s="215">
        <v>918</v>
      </c>
      <c r="B287" s="216" t="s">
        <v>318</v>
      </c>
      <c r="C287" s="221">
        <v>2228</v>
      </c>
      <c r="D287" s="255">
        <v>157.00983448051699</v>
      </c>
      <c r="E287" s="255">
        <v>-63.387494576519657</v>
      </c>
      <c r="F287" s="219">
        <v>93.622339903997315</v>
      </c>
      <c r="G287" s="219">
        <v>414.91059991176428</v>
      </c>
      <c r="H287" s="219">
        <v>508.53293981576155</v>
      </c>
      <c r="I287" s="219">
        <v>228.96623828184056</v>
      </c>
      <c r="J287" s="219">
        <v>737.49917809760211</v>
      </c>
      <c r="K287" s="429">
        <v>-202.5794434470377</v>
      </c>
      <c r="L287" s="210">
        <v>534.91973465056446</v>
      </c>
      <c r="M287" s="219">
        <v>6.7770760323159758</v>
      </c>
      <c r="N287" s="219">
        <v>541.69681068288048</v>
      </c>
      <c r="O287" s="251">
        <v>2</v>
      </c>
      <c r="P287" s="251">
        <v>2</v>
      </c>
      <c r="Q287" s="88"/>
      <c r="R287" s="241">
        <f t="shared" si="10"/>
        <v>0.18841284638209113</v>
      </c>
      <c r="S287" s="240">
        <f t="shared" si="11"/>
        <v>84.807018115202823</v>
      </c>
      <c r="T287" s="254"/>
      <c r="U287" s="215">
        <v>918</v>
      </c>
      <c r="V287" s="216" t="s">
        <v>318</v>
      </c>
      <c r="W287" s="217">
        <v>2271</v>
      </c>
      <c r="X287" s="88">
        <v>178.76953508838903</v>
      </c>
      <c r="Y287" s="88">
        <v>-35.394214753596465</v>
      </c>
      <c r="Z287" s="88">
        <v>143.37532033479258</v>
      </c>
      <c r="AA287" s="88">
        <v>324.97842360193749</v>
      </c>
      <c r="AB287" s="88">
        <v>468.35374393673004</v>
      </c>
      <c r="AC287" s="88">
        <v>229.250386072872</v>
      </c>
      <c r="AD287" s="88">
        <v>697.60413000960204</v>
      </c>
      <c r="AE287" s="227">
        <v>-247.49141347424043</v>
      </c>
      <c r="AF287" s="246">
        <v>450.11271653536164</v>
      </c>
    </row>
    <row r="288" spans="1:32" s="1" customFormat="1" ht="16.5">
      <c r="A288" s="215">
        <v>921</v>
      </c>
      <c r="B288" s="216" t="s">
        <v>319</v>
      </c>
      <c r="C288" s="221">
        <v>1894</v>
      </c>
      <c r="D288" s="255">
        <v>81.639860101034714</v>
      </c>
      <c r="E288" s="255">
        <v>351.96817223987034</v>
      </c>
      <c r="F288" s="219">
        <v>433.60803234090503</v>
      </c>
      <c r="G288" s="219">
        <v>560.02828668685765</v>
      </c>
      <c r="H288" s="219">
        <v>993.63631902776274</v>
      </c>
      <c r="I288" s="219">
        <v>258.62148987893073</v>
      </c>
      <c r="J288" s="219">
        <v>1252.2578089066935</v>
      </c>
      <c r="K288" s="429">
        <v>165.15153115100316</v>
      </c>
      <c r="L288" s="210">
        <v>1417.4093400576967</v>
      </c>
      <c r="M288" s="219">
        <v>112.82561003167899</v>
      </c>
      <c r="N288" s="219">
        <v>1530.2349500893756</v>
      </c>
      <c r="O288" s="251">
        <v>11</v>
      </c>
      <c r="P288" s="251">
        <v>11</v>
      </c>
      <c r="Q288" s="88"/>
      <c r="R288" s="241">
        <f t="shared" si="10"/>
        <v>-8.3166326332538044E-3</v>
      </c>
      <c r="S288" s="240">
        <f t="shared" si="11"/>
        <v>-11.88693201894057</v>
      </c>
      <c r="T288" s="254"/>
      <c r="U288" s="215">
        <v>921</v>
      </c>
      <c r="V288" s="216" t="s">
        <v>319</v>
      </c>
      <c r="W288" s="217">
        <v>1941</v>
      </c>
      <c r="X288" s="88">
        <v>106.68026487769683</v>
      </c>
      <c r="Y288" s="88">
        <v>445.58244918476248</v>
      </c>
      <c r="Z288" s="88">
        <v>552.26271406245928</v>
      </c>
      <c r="AA288" s="88">
        <v>497.07006697578566</v>
      </c>
      <c r="AB288" s="88">
        <v>1049.332781038245</v>
      </c>
      <c r="AC288" s="88">
        <v>251.97843179058191</v>
      </c>
      <c r="AD288" s="88">
        <v>1301.3112128288269</v>
      </c>
      <c r="AE288" s="227">
        <v>127.98505924781041</v>
      </c>
      <c r="AF288" s="246">
        <v>1429.2962720766373</v>
      </c>
    </row>
    <row r="289" spans="1:32" s="1" customFormat="1" ht="16.5">
      <c r="A289" s="215">
        <v>922</v>
      </c>
      <c r="B289" s="216" t="s">
        <v>320</v>
      </c>
      <c r="C289" s="221">
        <v>4501</v>
      </c>
      <c r="D289" s="255">
        <v>597.26747628865166</v>
      </c>
      <c r="E289" s="255">
        <v>-120.62440195732567</v>
      </c>
      <c r="F289" s="219">
        <v>476.64307433132598</v>
      </c>
      <c r="G289" s="219">
        <v>278.33795097454635</v>
      </c>
      <c r="H289" s="219">
        <v>754.98102530587232</v>
      </c>
      <c r="I289" s="219">
        <v>154.92908397189686</v>
      </c>
      <c r="J289" s="219">
        <v>909.91010927776915</v>
      </c>
      <c r="K289" s="429">
        <v>-249.85869806709621</v>
      </c>
      <c r="L289" s="210">
        <v>660.05141121067288</v>
      </c>
      <c r="M289" s="219">
        <v>-19.823310219951129</v>
      </c>
      <c r="N289" s="219">
        <v>640.22810099072183</v>
      </c>
      <c r="O289" s="251">
        <v>6</v>
      </c>
      <c r="P289" s="251">
        <v>6</v>
      </c>
      <c r="Q289" s="88"/>
      <c r="R289" s="241">
        <f t="shared" si="10"/>
        <v>-1.148715832912697E-2</v>
      </c>
      <c r="S289" s="240">
        <f t="shared" si="11"/>
        <v>-7.670224145115526</v>
      </c>
      <c r="T289" s="254"/>
      <c r="U289" s="215">
        <v>922</v>
      </c>
      <c r="V289" s="216" t="s">
        <v>320</v>
      </c>
      <c r="W289" s="217">
        <v>4444</v>
      </c>
      <c r="X289" s="88">
        <v>582.67487489379539</v>
      </c>
      <c r="Y289" s="88">
        <v>-147.18051957099991</v>
      </c>
      <c r="Z289" s="88">
        <v>435.49435532279546</v>
      </c>
      <c r="AA289" s="88">
        <v>307.78982898289831</v>
      </c>
      <c r="AB289" s="88">
        <v>743.28418430569377</v>
      </c>
      <c r="AC289" s="88">
        <v>162.82741504649431</v>
      </c>
      <c r="AD289" s="88">
        <v>906.11159935218802</v>
      </c>
      <c r="AE289" s="227">
        <v>-238.38996399639964</v>
      </c>
      <c r="AF289" s="246">
        <v>667.72163535578841</v>
      </c>
    </row>
    <row r="290" spans="1:32" s="1" customFormat="1" ht="16.5">
      <c r="A290" s="215">
        <v>924</v>
      </c>
      <c r="B290" s="216" t="s">
        <v>321</v>
      </c>
      <c r="C290" s="221">
        <v>2946</v>
      </c>
      <c r="D290" s="255">
        <v>333.11395090025491</v>
      </c>
      <c r="E290" s="255">
        <v>-43.389716246733599</v>
      </c>
      <c r="F290" s="219">
        <v>289.72423465352136</v>
      </c>
      <c r="G290" s="219">
        <v>556.07084387356281</v>
      </c>
      <c r="H290" s="219">
        <v>845.795078527084</v>
      </c>
      <c r="I290" s="219">
        <v>244.53497826009755</v>
      </c>
      <c r="J290" s="219">
        <v>1090.3300567871815</v>
      </c>
      <c r="K290" s="429">
        <v>88.709436524100482</v>
      </c>
      <c r="L290" s="210">
        <v>1179.0394933112821</v>
      </c>
      <c r="M290" s="219">
        <v>5.8850746775288556</v>
      </c>
      <c r="N290" s="219">
        <v>1184.9245679888111</v>
      </c>
      <c r="O290" s="251">
        <v>16</v>
      </c>
      <c r="P290" s="251">
        <v>16</v>
      </c>
      <c r="Q290" s="88"/>
      <c r="R290" s="241">
        <f t="shared" si="10"/>
        <v>9.0141449067907845E-2</v>
      </c>
      <c r="S290" s="240">
        <f t="shared" si="11"/>
        <v>97.492236925990255</v>
      </c>
      <c r="T290" s="254"/>
      <c r="U290" s="215">
        <v>924</v>
      </c>
      <c r="V290" s="216" t="s">
        <v>321</v>
      </c>
      <c r="W290" s="217">
        <v>3004</v>
      </c>
      <c r="X290" s="88">
        <v>395.17853983701298</v>
      </c>
      <c r="Y290" s="88">
        <v>-139.52442660488904</v>
      </c>
      <c r="Z290" s="88">
        <v>255.6541132321239</v>
      </c>
      <c r="AA290" s="88">
        <v>539.36384820239675</v>
      </c>
      <c r="AB290" s="88">
        <v>795.01796143452066</v>
      </c>
      <c r="AC290" s="88">
        <v>240.9826904234742</v>
      </c>
      <c r="AD290" s="88">
        <v>1036.0006518579949</v>
      </c>
      <c r="AE290" s="227">
        <v>45.546604527296935</v>
      </c>
      <c r="AF290" s="246">
        <v>1081.5472563852918</v>
      </c>
    </row>
    <row r="291" spans="1:32" s="1" customFormat="1" ht="16.5">
      <c r="A291" s="215">
        <v>925</v>
      </c>
      <c r="B291" s="216" t="s">
        <v>322</v>
      </c>
      <c r="C291" s="221">
        <v>3427</v>
      </c>
      <c r="D291" s="255">
        <v>364.0076906674426</v>
      </c>
      <c r="E291" s="255">
        <v>564.86867124611149</v>
      </c>
      <c r="F291" s="219">
        <v>928.87636191355398</v>
      </c>
      <c r="G291" s="219">
        <v>-5.9576278379730203</v>
      </c>
      <c r="H291" s="219">
        <v>922.91873407558103</v>
      </c>
      <c r="I291" s="219">
        <v>239.43109043630139</v>
      </c>
      <c r="J291" s="219">
        <v>1162.3498245118826</v>
      </c>
      <c r="K291" s="429">
        <v>-12.580099212138897</v>
      </c>
      <c r="L291" s="210">
        <v>1149.7697252997436</v>
      </c>
      <c r="M291" s="219">
        <v>17.936699737379634</v>
      </c>
      <c r="N291" s="219">
        <v>1167.7064250371232</v>
      </c>
      <c r="O291" s="251">
        <v>11</v>
      </c>
      <c r="P291" s="251">
        <v>11</v>
      </c>
      <c r="Q291" s="88"/>
      <c r="R291" s="241">
        <f t="shared" si="10"/>
        <v>-2.8824663685214344E-2</v>
      </c>
      <c r="S291" s="240">
        <f t="shared" si="11"/>
        <v>-34.125378196861675</v>
      </c>
      <c r="T291" s="254"/>
      <c r="U291" s="215">
        <v>925</v>
      </c>
      <c r="V291" s="216" t="s">
        <v>322</v>
      </c>
      <c r="W291" s="217">
        <v>3490</v>
      </c>
      <c r="X291" s="88">
        <v>378.87419416737134</v>
      </c>
      <c r="Y291" s="88">
        <v>595.50008897642715</v>
      </c>
      <c r="Z291" s="88">
        <v>974.37428314379849</v>
      </c>
      <c r="AA291" s="88">
        <v>-38.854441260744984</v>
      </c>
      <c r="AB291" s="88">
        <v>935.51984188305346</v>
      </c>
      <c r="AC291" s="88">
        <v>234.25119284564349</v>
      </c>
      <c r="AD291" s="88">
        <v>1169.771034728697</v>
      </c>
      <c r="AE291" s="227">
        <v>14.124068767908309</v>
      </c>
      <c r="AF291" s="246">
        <v>1183.8951034966053</v>
      </c>
    </row>
    <row r="292" spans="1:32" s="1" customFormat="1" ht="16.5">
      <c r="A292" s="215">
        <v>927</v>
      </c>
      <c r="B292" s="216" t="s">
        <v>323</v>
      </c>
      <c r="C292" s="221">
        <v>28913</v>
      </c>
      <c r="D292" s="255">
        <v>468.8861754648388</v>
      </c>
      <c r="E292" s="255">
        <v>35.219493624707717</v>
      </c>
      <c r="F292" s="219">
        <v>504.1056690895465</v>
      </c>
      <c r="G292" s="219">
        <v>90.697613283760703</v>
      </c>
      <c r="H292" s="219">
        <v>594.8032823733073</v>
      </c>
      <c r="I292" s="219">
        <v>139.32080180989195</v>
      </c>
      <c r="J292" s="219">
        <v>734.1240841831991</v>
      </c>
      <c r="K292" s="429">
        <v>-109.14270397399093</v>
      </c>
      <c r="L292" s="210">
        <v>624.98138020920817</v>
      </c>
      <c r="M292" s="219">
        <v>-6.6247829872375714</v>
      </c>
      <c r="N292" s="219">
        <v>618.35659722197056</v>
      </c>
      <c r="O292" s="251">
        <v>1</v>
      </c>
      <c r="P292" s="252">
        <v>33</v>
      </c>
      <c r="Q292" s="88"/>
      <c r="R292" s="241">
        <f t="shared" si="10"/>
        <v>-9.3674653106617753E-2</v>
      </c>
      <c r="S292" s="240">
        <f t="shared" si="11"/>
        <v>-64.595913807185866</v>
      </c>
      <c r="T292" s="254"/>
      <c r="U292" s="215">
        <v>927</v>
      </c>
      <c r="V292" s="216" t="s">
        <v>323</v>
      </c>
      <c r="W292" s="217">
        <v>29239</v>
      </c>
      <c r="X292" s="88">
        <v>502.49889013273003</v>
      </c>
      <c r="Y292" s="88">
        <v>30.209142091389918</v>
      </c>
      <c r="Z292" s="88">
        <v>532.70803222411996</v>
      </c>
      <c r="AA292" s="88">
        <v>126.38783816135982</v>
      </c>
      <c r="AB292" s="88">
        <v>659.09587038547977</v>
      </c>
      <c r="AC292" s="88">
        <v>143.23339873266198</v>
      </c>
      <c r="AD292" s="88">
        <v>802.32926911814172</v>
      </c>
      <c r="AE292" s="227">
        <v>-112.75197510174766</v>
      </c>
      <c r="AF292" s="246">
        <v>689.57729401639403</v>
      </c>
    </row>
    <row r="293" spans="1:32" s="1" customFormat="1" ht="16.5">
      <c r="A293" s="215">
        <v>931</v>
      </c>
      <c r="B293" s="216" t="s">
        <v>324</v>
      </c>
      <c r="C293" s="221">
        <v>5951</v>
      </c>
      <c r="D293" s="255">
        <v>111.98170640849091</v>
      </c>
      <c r="E293" s="255">
        <v>619.07435057979865</v>
      </c>
      <c r="F293" s="219">
        <v>731.05605698828958</v>
      </c>
      <c r="G293" s="219">
        <v>398.63750747683582</v>
      </c>
      <c r="H293" s="219">
        <v>1129.6935644651255</v>
      </c>
      <c r="I293" s="219">
        <v>220.08306042331367</v>
      </c>
      <c r="J293" s="219">
        <v>1349.7766248884391</v>
      </c>
      <c r="K293" s="429">
        <v>-0.5704923542261805</v>
      </c>
      <c r="L293" s="210">
        <v>1349.2061325342129</v>
      </c>
      <c r="M293" s="219">
        <v>-16.526720215089902</v>
      </c>
      <c r="N293" s="219">
        <v>1332.679412319123</v>
      </c>
      <c r="O293" s="251">
        <v>13</v>
      </c>
      <c r="P293" s="251">
        <v>13</v>
      </c>
      <c r="Q293" s="88"/>
      <c r="R293" s="241">
        <f t="shared" si="10"/>
        <v>-0.15967207389419841</v>
      </c>
      <c r="S293" s="240">
        <f t="shared" si="11"/>
        <v>-256.36484829302776</v>
      </c>
      <c r="T293" s="254"/>
      <c r="U293" s="215">
        <v>931</v>
      </c>
      <c r="V293" s="216" t="s">
        <v>324</v>
      </c>
      <c r="W293" s="217">
        <v>6070</v>
      </c>
      <c r="X293" s="88">
        <v>133.59825796813257</v>
      </c>
      <c r="Y293" s="88">
        <v>972.18887348485066</v>
      </c>
      <c r="Z293" s="88">
        <v>1105.7871314529832</v>
      </c>
      <c r="AA293" s="88">
        <v>304.49884678747941</v>
      </c>
      <c r="AB293" s="88">
        <v>1410.2859782404628</v>
      </c>
      <c r="AC293" s="88">
        <v>216.31185596404325</v>
      </c>
      <c r="AD293" s="88">
        <v>1626.5978342045059</v>
      </c>
      <c r="AE293" s="227">
        <v>-21.02685337726524</v>
      </c>
      <c r="AF293" s="246">
        <v>1605.5709808272406</v>
      </c>
    </row>
    <row r="294" spans="1:32" s="1" customFormat="1" ht="16.5">
      <c r="A294" s="215">
        <v>934</v>
      </c>
      <c r="B294" s="216" t="s">
        <v>325</v>
      </c>
      <c r="C294" s="221">
        <v>2671</v>
      </c>
      <c r="D294" s="255">
        <v>58.26584218946136</v>
      </c>
      <c r="E294" s="255">
        <v>98.594076450916916</v>
      </c>
      <c r="F294" s="219">
        <v>156.85991864037828</v>
      </c>
      <c r="G294" s="219">
        <v>458.56375464014036</v>
      </c>
      <c r="H294" s="219">
        <v>615.42367328051864</v>
      </c>
      <c r="I294" s="219">
        <v>210.37030712304923</v>
      </c>
      <c r="J294" s="219">
        <v>825.79398040356796</v>
      </c>
      <c r="K294" s="429">
        <v>-295.58891800823659</v>
      </c>
      <c r="L294" s="210">
        <v>530.20506239533131</v>
      </c>
      <c r="M294" s="219">
        <v>-951.93295245226511</v>
      </c>
      <c r="N294" s="219">
        <v>-421.7278900569338</v>
      </c>
      <c r="O294" s="251">
        <v>14</v>
      </c>
      <c r="P294" s="251">
        <v>14</v>
      </c>
      <c r="Q294" s="88"/>
      <c r="R294" s="241">
        <f t="shared" si="10"/>
        <v>-0.18211070447407299</v>
      </c>
      <c r="S294" s="240">
        <f t="shared" si="11"/>
        <v>-118.05511816418289</v>
      </c>
      <c r="T294" s="254"/>
      <c r="U294" s="215">
        <v>934</v>
      </c>
      <c r="V294" s="216" t="s">
        <v>325</v>
      </c>
      <c r="W294" s="217">
        <v>2756</v>
      </c>
      <c r="X294" s="88">
        <v>133.44325738271132</v>
      </c>
      <c r="Y294" s="88">
        <v>137.24664371269915</v>
      </c>
      <c r="Z294" s="88">
        <v>270.68990109541045</v>
      </c>
      <c r="AA294" s="88">
        <v>453.58817126269957</v>
      </c>
      <c r="AB294" s="88">
        <v>724.27807235811008</v>
      </c>
      <c r="AC294" s="88">
        <v>205.211788898066</v>
      </c>
      <c r="AD294" s="88">
        <v>929.48986125617603</v>
      </c>
      <c r="AE294" s="227">
        <v>-281.22968069666183</v>
      </c>
      <c r="AF294" s="246">
        <v>648.2601805595142</v>
      </c>
    </row>
    <row r="295" spans="1:32" s="1" customFormat="1" ht="16.5">
      <c r="A295" s="215">
        <v>935</v>
      </c>
      <c r="B295" s="216" t="s">
        <v>326</v>
      </c>
      <c r="C295" s="221">
        <v>2985</v>
      </c>
      <c r="D295" s="255">
        <v>43.420695381876435</v>
      </c>
      <c r="E295" s="255">
        <v>1.0818537812118503</v>
      </c>
      <c r="F295" s="219">
        <v>44.502549163088283</v>
      </c>
      <c r="G295" s="219">
        <v>363.50108801784199</v>
      </c>
      <c r="H295" s="219">
        <v>408.00363718093035</v>
      </c>
      <c r="I295" s="219">
        <v>208.53846738420859</v>
      </c>
      <c r="J295" s="219">
        <v>616.54210456513897</v>
      </c>
      <c r="K295" s="429">
        <v>45.558793969849248</v>
      </c>
      <c r="L295" s="210">
        <v>662.10089853498823</v>
      </c>
      <c r="M295" s="219">
        <v>446.69161051926307</v>
      </c>
      <c r="N295" s="219">
        <v>1108.7925090542512</v>
      </c>
      <c r="O295" s="251">
        <v>8</v>
      </c>
      <c r="P295" s="251">
        <v>8</v>
      </c>
      <c r="Q295" s="88"/>
      <c r="R295" s="241">
        <f t="shared" si="10"/>
        <v>-9.6530233921206868E-2</v>
      </c>
      <c r="S295" s="240">
        <f t="shared" si="11"/>
        <v>-70.741442618955034</v>
      </c>
      <c r="T295" s="254"/>
      <c r="U295" s="215">
        <v>935</v>
      </c>
      <c r="V295" s="216" t="s">
        <v>326</v>
      </c>
      <c r="W295" s="217">
        <v>3040</v>
      </c>
      <c r="X295" s="88">
        <v>94.422229477227276</v>
      </c>
      <c r="Y295" s="88">
        <v>139.20733277342981</v>
      </c>
      <c r="Z295" s="88">
        <v>233.6295622506571</v>
      </c>
      <c r="AA295" s="88">
        <v>294.96907894736842</v>
      </c>
      <c r="AB295" s="88">
        <v>528.59864119802558</v>
      </c>
      <c r="AC295" s="88">
        <v>208.0933710085493</v>
      </c>
      <c r="AD295" s="88">
        <v>736.69201220657487</v>
      </c>
      <c r="AE295" s="227">
        <v>-3.8496710526315789</v>
      </c>
      <c r="AF295" s="246">
        <v>732.84234115394327</v>
      </c>
    </row>
    <row r="296" spans="1:32" s="1" customFormat="1" ht="16.5">
      <c r="A296" s="215">
        <v>936</v>
      </c>
      <c r="B296" s="216" t="s">
        <v>327</v>
      </c>
      <c r="C296" s="221">
        <v>6395</v>
      </c>
      <c r="D296" s="255">
        <v>134.26334988702695</v>
      </c>
      <c r="E296" s="255">
        <v>399.74227692123105</v>
      </c>
      <c r="F296" s="219">
        <v>534.00562680825794</v>
      </c>
      <c r="G296" s="219">
        <v>313.96371132582794</v>
      </c>
      <c r="H296" s="219">
        <v>847.969338134086</v>
      </c>
      <c r="I296" s="219">
        <v>221.51354418751001</v>
      </c>
      <c r="J296" s="219">
        <v>1069.482882321596</v>
      </c>
      <c r="K296" s="429">
        <v>75.548709929632523</v>
      </c>
      <c r="L296" s="210">
        <v>1145.0315922512284</v>
      </c>
      <c r="M296" s="219">
        <v>14.425471290070362</v>
      </c>
      <c r="N296" s="219">
        <v>1159.4570635412988</v>
      </c>
      <c r="O296" s="251">
        <v>6</v>
      </c>
      <c r="P296" s="251">
        <v>6</v>
      </c>
      <c r="Q296" s="88"/>
      <c r="R296" s="241">
        <f t="shared" si="10"/>
        <v>-2.8892016307439618E-2</v>
      </c>
      <c r="S296" s="240">
        <f t="shared" si="11"/>
        <v>-34.066521943381986</v>
      </c>
      <c r="T296" s="254"/>
      <c r="U296" s="215">
        <v>936</v>
      </c>
      <c r="V296" s="216" t="s">
        <v>327</v>
      </c>
      <c r="W296" s="217">
        <v>6465</v>
      </c>
      <c r="X296" s="88">
        <v>110.3214380457563</v>
      </c>
      <c r="Y296" s="88">
        <v>505.944715816506</v>
      </c>
      <c r="Z296" s="88">
        <v>616.26615386226229</v>
      </c>
      <c r="AA296" s="88">
        <v>256.97432327919569</v>
      </c>
      <c r="AB296" s="88">
        <v>873.24047714145786</v>
      </c>
      <c r="AC296" s="88">
        <v>220.20504617921583</v>
      </c>
      <c r="AD296" s="88">
        <v>1093.4455233206738</v>
      </c>
      <c r="AE296" s="227">
        <v>85.652590873936575</v>
      </c>
      <c r="AF296" s="246">
        <v>1179.0981141946104</v>
      </c>
    </row>
    <row r="297" spans="1:32" s="1" customFormat="1" ht="16.5">
      <c r="A297" s="215">
        <v>946</v>
      </c>
      <c r="B297" s="216" t="s">
        <v>328</v>
      </c>
      <c r="C297" s="221">
        <v>6287</v>
      </c>
      <c r="D297" s="255">
        <v>804.20372240910513</v>
      </c>
      <c r="E297" s="255">
        <v>-66.205540314951918</v>
      </c>
      <c r="F297" s="219">
        <v>737.99818209415321</v>
      </c>
      <c r="G297" s="219">
        <v>345.27497863933309</v>
      </c>
      <c r="H297" s="219">
        <v>1083.2731607334863</v>
      </c>
      <c r="I297" s="219">
        <v>216.96121268841119</v>
      </c>
      <c r="J297" s="219">
        <v>1300.2343734218975</v>
      </c>
      <c r="K297" s="429">
        <v>105.32845554318435</v>
      </c>
      <c r="L297" s="210">
        <v>1405.562828965082</v>
      </c>
      <c r="M297" s="219">
        <v>-26.516187386670918</v>
      </c>
      <c r="N297" s="219">
        <v>1379.046641578411</v>
      </c>
      <c r="O297" s="251">
        <v>15</v>
      </c>
      <c r="P297" s="251">
        <v>15</v>
      </c>
      <c r="Q297" s="88"/>
      <c r="R297" s="241">
        <f t="shared" si="10"/>
        <v>-5.6471116030351555E-3</v>
      </c>
      <c r="S297" s="240">
        <f t="shared" si="11"/>
        <v>-7.9824479345957116</v>
      </c>
      <c r="T297" s="254"/>
      <c r="U297" s="215">
        <v>946</v>
      </c>
      <c r="V297" s="216" t="s">
        <v>328</v>
      </c>
      <c r="W297" s="217">
        <v>6376</v>
      </c>
      <c r="X297" s="88">
        <v>772.16164114190906</v>
      </c>
      <c r="Y297" s="88">
        <v>12.469960300872968</v>
      </c>
      <c r="Z297" s="88">
        <v>784.63160144278197</v>
      </c>
      <c r="AA297" s="88">
        <v>317.60633626097865</v>
      </c>
      <c r="AB297" s="88">
        <v>1102.2379377037607</v>
      </c>
      <c r="AC297" s="88">
        <v>216.47092137910403</v>
      </c>
      <c r="AD297" s="88">
        <v>1318.7088590828646</v>
      </c>
      <c r="AE297" s="227">
        <v>94.836417816813054</v>
      </c>
      <c r="AF297" s="246">
        <v>1413.5452768996777</v>
      </c>
    </row>
    <row r="298" spans="1:32" s="1" customFormat="1" ht="16.5">
      <c r="A298" s="215">
        <v>976</v>
      </c>
      <c r="B298" s="216" t="s">
        <v>329</v>
      </c>
      <c r="C298" s="221">
        <v>3788</v>
      </c>
      <c r="D298" s="255">
        <v>491.41474623768073</v>
      </c>
      <c r="E298" s="255">
        <v>-125.39026206689448</v>
      </c>
      <c r="F298" s="219">
        <v>366.02448417078625</v>
      </c>
      <c r="G298" s="219">
        <v>498.0649859132638</v>
      </c>
      <c r="H298" s="219">
        <v>864.08947008405005</v>
      </c>
      <c r="I298" s="219">
        <v>217.2046154073694</v>
      </c>
      <c r="J298" s="219">
        <v>1081.2940854914193</v>
      </c>
      <c r="K298" s="429">
        <v>-190.18769799366422</v>
      </c>
      <c r="L298" s="210">
        <v>891.10638749775524</v>
      </c>
      <c r="M298" s="219">
        <v>-12.915278563885954</v>
      </c>
      <c r="N298" s="219">
        <v>878.19110893386926</v>
      </c>
      <c r="O298" s="251">
        <v>19</v>
      </c>
      <c r="P298" s="251">
        <v>19</v>
      </c>
      <c r="Q298" s="88"/>
      <c r="R298" s="241">
        <f t="shared" si="10"/>
        <v>-0.32435065908177046</v>
      </c>
      <c r="S298" s="240">
        <f t="shared" si="11"/>
        <v>-427.78247027381087</v>
      </c>
      <c r="T298" s="254"/>
      <c r="U298" s="215">
        <v>976</v>
      </c>
      <c r="V298" s="216" t="s">
        <v>329</v>
      </c>
      <c r="W298" s="217">
        <v>3830</v>
      </c>
      <c r="X298" s="88">
        <v>457.60370244536165</v>
      </c>
      <c r="Y298" s="88">
        <v>287.34831345848539</v>
      </c>
      <c r="Z298" s="88">
        <v>744.95201590384704</v>
      </c>
      <c r="AA298" s="88">
        <v>519.16971279373365</v>
      </c>
      <c r="AB298" s="88">
        <v>1264.1217286975807</v>
      </c>
      <c r="AC298" s="88">
        <v>216.61125440035599</v>
      </c>
      <c r="AD298" s="88">
        <v>1480.7329830979368</v>
      </c>
      <c r="AE298" s="227">
        <v>-161.84412532637074</v>
      </c>
      <c r="AF298" s="246">
        <v>1318.8888577715661</v>
      </c>
    </row>
    <row r="299" spans="1:32" s="1" customFormat="1" ht="16.5">
      <c r="A299" s="215">
        <v>977</v>
      </c>
      <c r="B299" s="216" t="s">
        <v>330</v>
      </c>
      <c r="C299" s="221">
        <v>15293</v>
      </c>
      <c r="D299" s="255">
        <v>651.18064956307956</v>
      </c>
      <c r="E299" s="255">
        <v>-131.94225421342469</v>
      </c>
      <c r="F299" s="219">
        <v>519.23839534965487</v>
      </c>
      <c r="G299" s="219">
        <v>426.79225627424455</v>
      </c>
      <c r="H299" s="219">
        <v>946.03065162389942</v>
      </c>
      <c r="I299" s="219">
        <v>159.11941955079774</v>
      </c>
      <c r="J299" s="219">
        <v>1105.1500711746974</v>
      </c>
      <c r="K299" s="429">
        <v>20.34244425554175</v>
      </c>
      <c r="L299" s="210">
        <v>1125.4925154302391</v>
      </c>
      <c r="M299" s="219">
        <v>13.96492610998496</v>
      </c>
      <c r="N299" s="219">
        <v>1139.457441540224</v>
      </c>
      <c r="O299" s="251">
        <v>17</v>
      </c>
      <c r="P299" s="251">
        <v>17</v>
      </c>
      <c r="Q299" s="88"/>
      <c r="R299" s="241">
        <f t="shared" si="10"/>
        <v>-8.2938586352760926E-2</v>
      </c>
      <c r="S299" s="240">
        <f t="shared" si="11"/>
        <v>-101.7889933991969</v>
      </c>
      <c r="T299" s="254"/>
      <c r="U299" s="215">
        <v>977</v>
      </c>
      <c r="V299" s="216" t="s">
        <v>330</v>
      </c>
      <c r="W299" s="217">
        <v>15357</v>
      </c>
      <c r="X299" s="88">
        <v>653.83624728145946</v>
      </c>
      <c r="Y299" s="88">
        <v>-21.786484956404291</v>
      </c>
      <c r="Z299" s="88">
        <v>632.04976232505521</v>
      </c>
      <c r="AA299" s="88">
        <v>425.49807905189817</v>
      </c>
      <c r="AB299" s="88">
        <v>1057.5478413769533</v>
      </c>
      <c r="AC299" s="88">
        <v>158.55231692829159</v>
      </c>
      <c r="AD299" s="88">
        <v>1216.100158305245</v>
      </c>
      <c r="AE299" s="227">
        <v>11.181350524190922</v>
      </c>
      <c r="AF299" s="246">
        <v>1227.281508829436</v>
      </c>
    </row>
    <row r="300" spans="1:32" s="1" customFormat="1" ht="16.5">
      <c r="A300" s="215">
        <v>980</v>
      </c>
      <c r="B300" s="216" t="s">
        <v>331</v>
      </c>
      <c r="C300" s="221">
        <v>33607</v>
      </c>
      <c r="D300" s="255">
        <v>654.59963967762849</v>
      </c>
      <c r="E300" s="255">
        <v>-55.39778707164762</v>
      </c>
      <c r="F300" s="219">
        <v>599.20185260598089</v>
      </c>
      <c r="G300" s="219">
        <v>163.16406184444591</v>
      </c>
      <c r="H300" s="219">
        <v>762.36591445042677</v>
      </c>
      <c r="I300" s="219">
        <v>125.59792048308245</v>
      </c>
      <c r="J300" s="219">
        <v>887.96383493350925</v>
      </c>
      <c r="K300" s="429">
        <v>-118.12669979468563</v>
      </c>
      <c r="L300" s="210">
        <v>769.83713513882367</v>
      </c>
      <c r="M300" s="219">
        <v>-25.563818398547919</v>
      </c>
      <c r="N300" s="219">
        <v>744.27331674027573</v>
      </c>
      <c r="O300" s="251">
        <v>6</v>
      </c>
      <c r="P300" s="251">
        <v>6</v>
      </c>
      <c r="Q300" s="88"/>
      <c r="R300" s="241">
        <f t="shared" si="10"/>
        <v>-5.7740516614489625E-2</v>
      </c>
      <c r="S300" s="240">
        <f t="shared" si="11"/>
        <v>-47.174684548914229</v>
      </c>
      <c r="T300" s="254"/>
      <c r="U300" s="215">
        <v>980</v>
      </c>
      <c r="V300" s="216" t="s">
        <v>331</v>
      </c>
      <c r="W300" s="217">
        <v>33533</v>
      </c>
      <c r="X300" s="88">
        <v>654.65708498865752</v>
      </c>
      <c r="Y300" s="88">
        <v>-48.617066727771146</v>
      </c>
      <c r="Z300" s="88">
        <v>606.04001826088631</v>
      </c>
      <c r="AA300" s="88">
        <v>197.9971073271106</v>
      </c>
      <c r="AB300" s="88">
        <v>804.03712558799691</v>
      </c>
      <c r="AC300" s="88">
        <v>128.8561839753859</v>
      </c>
      <c r="AD300" s="88">
        <v>932.89330956338279</v>
      </c>
      <c r="AE300" s="227">
        <v>-115.88148987564489</v>
      </c>
      <c r="AF300" s="246">
        <v>817.0118196877379</v>
      </c>
    </row>
    <row r="301" spans="1:32" s="1" customFormat="1" ht="16.5">
      <c r="A301" s="215">
        <v>981</v>
      </c>
      <c r="B301" s="216" t="s">
        <v>332</v>
      </c>
      <c r="C301" s="221">
        <v>2237</v>
      </c>
      <c r="D301" s="255">
        <v>-75.334797948062942</v>
      </c>
      <c r="E301" s="255">
        <v>384.98483357851086</v>
      </c>
      <c r="F301" s="219">
        <v>309.65003563044792</v>
      </c>
      <c r="G301" s="219">
        <v>502.33040543010912</v>
      </c>
      <c r="H301" s="219">
        <v>811.98044106055704</v>
      </c>
      <c r="I301" s="219">
        <v>226.46176794260478</v>
      </c>
      <c r="J301" s="219">
        <v>1038.4422090031619</v>
      </c>
      <c r="K301" s="429">
        <v>-257.99910594546265</v>
      </c>
      <c r="L301" s="210">
        <v>780.44310305769909</v>
      </c>
      <c r="M301" s="219">
        <v>-24.660058113544935</v>
      </c>
      <c r="N301" s="219">
        <v>755.7830449441542</v>
      </c>
      <c r="O301" s="251">
        <v>5</v>
      </c>
      <c r="P301" s="251">
        <v>5</v>
      </c>
      <c r="Q301" s="88"/>
      <c r="R301" s="241">
        <f t="shared" si="10"/>
        <v>-2.9317709511159713E-2</v>
      </c>
      <c r="S301" s="240">
        <f t="shared" si="11"/>
        <v>-23.571877646918665</v>
      </c>
      <c r="T301" s="254"/>
      <c r="U301" s="215">
        <v>981</v>
      </c>
      <c r="V301" s="216" t="s">
        <v>332</v>
      </c>
      <c r="W301" s="217">
        <v>2282</v>
      </c>
      <c r="X301" s="88">
        <v>8.8557791033507492E-3</v>
      </c>
      <c r="Y301" s="88">
        <v>301.2730063533599</v>
      </c>
      <c r="Z301" s="88">
        <v>301.28186213246323</v>
      </c>
      <c r="AA301" s="88">
        <v>512.75153374233128</v>
      </c>
      <c r="AB301" s="88">
        <v>814.03339587479456</v>
      </c>
      <c r="AC301" s="88">
        <v>224.50481007084008</v>
      </c>
      <c r="AD301" s="88">
        <v>1038.5382059456344</v>
      </c>
      <c r="AE301" s="227">
        <v>-234.52322524101666</v>
      </c>
      <c r="AF301" s="246">
        <v>804.01498070461776</v>
      </c>
    </row>
    <row r="302" spans="1:32" s="1" customFormat="1" ht="16.5">
      <c r="A302" s="215">
        <v>989</v>
      </c>
      <c r="B302" s="216" t="s">
        <v>333</v>
      </c>
      <c r="C302" s="221">
        <v>5406</v>
      </c>
      <c r="D302" s="255">
        <v>211.57922475441774</v>
      </c>
      <c r="E302" s="255">
        <v>-329.20975639645263</v>
      </c>
      <c r="F302" s="219">
        <v>-117.63053164203488</v>
      </c>
      <c r="G302" s="219">
        <v>378.2714150482285</v>
      </c>
      <c r="H302" s="219">
        <v>260.64088340619361</v>
      </c>
      <c r="I302" s="219">
        <v>212.77786453686269</v>
      </c>
      <c r="J302" s="219">
        <v>473.4187479430563</v>
      </c>
      <c r="K302" s="429">
        <v>-53.164261931187568</v>
      </c>
      <c r="L302" s="210">
        <v>420.25448601186872</v>
      </c>
      <c r="M302" s="219">
        <v>20.977164909359963</v>
      </c>
      <c r="N302" s="219">
        <v>441.23165092122866</v>
      </c>
      <c r="O302" s="251">
        <v>14</v>
      </c>
      <c r="P302" s="251">
        <v>14</v>
      </c>
      <c r="Q302" s="88"/>
      <c r="R302" s="241">
        <f t="shared" si="10"/>
        <v>-3.6333957611660771E-2</v>
      </c>
      <c r="S302" s="240">
        <f t="shared" si="11"/>
        <v>-15.845228543097505</v>
      </c>
      <c r="T302" s="254"/>
      <c r="U302" s="215">
        <v>989</v>
      </c>
      <c r="V302" s="216" t="s">
        <v>333</v>
      </c>
      <c r="W302" s="217">
        <v>5484</v>
      </c>
      <c r="X302" s="88">
        <v>197.90065012435781</v>
      </c>
      <c r="Y302" s="88">
        <v>-249.82924296227145</v>
      </c>
      <c r="Z302" s="88">
        <v>-51.928592837913648</v>
      </c>
      <c r="AA302" s="88">
        <v>352.04996353026985</v>
      </c>
      <c r="AB302" s="88">
        <v>300.12137069235621</v>
      </c>
      <c r="AC302" s="88">
        <v>211.35872314780329</v>
      </c>
      <c r="AD302" s="88">
        <v>511.4800938401595</v>
      </c>
      <c r="AE302" s="227">
        <v>-75.380379285193285</v>
      </c>
      <c r="AF302" s="246">
        <v>436.09971455496623</v>
      </c>
    </row>
    <row r="303" spans="1:32" s="1" customFormat="1" ht="16.5">
      <c r="A303" s="215">
        <v>992</v>
      </c>
      <c r="B303" s="216" t="s">
        <v>334</v>
      </c>
      <c r="C303" s="221">
        <v>18120</v>
      </c>
      <c r="D303" s="255">
        <v>189.75484399393571</v>
      </c>
      <c r="E303" s="255">
        <v>-33.46566910863951</v>
      </c>
      <c r="F303" s="219">
        <v>156.28917488529621</v>
      </c>
      <c r="G303" s="219">
        <v>284.79544392252666</v>
      </c>
      <c r="H303" s="219">
        <v>441.08461880782284</v>
      </c>
      <c r="I303" s="219">
        <v>161.9371531312764</v>
      </c>
      <c r="J303" s="219">
        <v>603.02177193909927</v>
      </c>
      <c r="K303" s="429">
        <v>-43.497902869757176</v>
      </c>
      <c r="L303" s="210">
        <v>559.52386906934203</v>
      </c>
      <c r="M303" s="219">
        <v>-10.123068951434874</v>
      </c>
      <c r="N303" s="219">
        <v>549.40080011790712</v>
      </c>
      <c r="O303" s="251">
        <v>13</v>
      </c>
      <c r="P303" s="251">
        <v>13</v>
      </c>
      <c r="Q303" s="88"/>
      <c r="R303" s="241">
        <f t="shared" si="10"/>
        <v>-0.34272030065350129</v>
      </c>
      <c r="S303" s="240">
        <f t="shared" si="11"/>
        <v>-291.74822959071003</v>
      </c>
      <c r="T303" s="254"/>
      <c r="U303" s="215">
        <v>992</v>
      </c>
      <c r="V303" s="216" t="s">
        <v>334</v>
      </c>
      <c r="W303" s="217">
        <v>18318</v>
      </c>
      <c r="X303" s="88">
        <v>219.53274383095194</v>
      </c>
      <c r="Y303" s="88">
        <v>376.12502868815102</v>
      </c>
      <c r="Z303" s="88">
        <v>595.65777251910299</v>
      </c>
      <c r="AA303" s="88">
        <v>144.02756851184628</v>
      </c>
      <c r="AB303" s="88">
        <v>739.68534103094919</v>
      </c>
      <c r="AC303" s="88">
        <v>162.7861789633096</v>
      </c>
      <c r="AD303" s="88">
        <v>902.47151999425887</v>
      </c>
      <c r="AE303" s="227">
        <v>-51.199421334206789</v>
      </c>
      <c r="AF303" s="246">
        <v>851.27209866005205</v>
      </c>
    </row>
    <row r="304" spans="1:32">
      <c r="Q304" s="106"/>
    </row>
  </sheetData>
  <autoFilter ref="A10:AF10" xr:uid="{CCB35BFF-2FE8-4C6E-B887-1766FF9A5084}">
    <sortState xmlns:xlrd2="http://schemas.microsoft.com/office/spreadsheetml/2017/richdata2" ref="A11:AF303">
      <sortCondition ref="A10"/>
    </sortState>
  </autoFilter>
  <conditionalFormatting sqref="C11:C302">
    <cfRule type="cellIs" dxfId="38" priority="3" operator="lessThan">
      <formula>0</formula>
    </cfRule>
  </conditionalFormatting>
  <conditionalFormatting sqref="R10:S303">
    <cfRule type="cellIs" dxfId="37" priority="1" operator="greaterThan">
      <formula>0</formula>
    </cfRule>
    <cfRule type="cellIs" dxfId="36" priority="2" operator="lessThan">
      <formula>0</formula>
    </cfRule>
  </conditionalFormatting>
  <hyperlinks>
    <hyperlink ref="U2" r:id="rId1" display="Lähde: VM:n 24.11.2023 päivittämät tiedot" xr:uid="{65B392A8-98A2-48B7-8AC8-72059241776D}"/>
    <hyperlink ref="U3" r:id="rId2" display="Lähde: OKM:n valtionosuuslaskelma 2023 päivityksen 18.12.2023 mukaan" xr:uid="{4E204453-004E-4DBB-8356-3003BFE895BD}"/>
    <hyperlink ref="A4" r:id="rId3" display="VM:n valtionosuuslaskelma 19.9.2022" xr:uid="{6C4B4632-DD49-40DF-9F54-D70C29991B27}"/>
    <hyperlink ref="A5" r:id="rId4" display="https://vos.oph.fi/rap/vos/v24/vop6os24.html" xr:uid="{843DB0DD-C4EC-4667-87D7-B811D164E751}"/>
  </hyperlinks>
  <pageMargins left="0.7" right="0.7" top="0.75" bottom="0.75" header="0.3" footer="0.3"/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56EBB-3FD4-43F2-9773-86B8D48CFBAE}">
  <dimension ref="A1:O312"/>
  <sheetViews>
    <sheetView workbookViewId="0">
      <pane ySplit="10" topLeftCell="A11" activePane="bottomLeft" state="frozen"/>
      <selection pane="bottomLeft"/>
    </sheetView>
  </sheetViews>
  <sheetFormatPr defaultColWidth="9.140625" defaultRowHeight="12.75"/>
  <cols>
    <col min="1" max="1" width="6.85546875" style="14" customWidth="1"/>
    <col min="2" max="2" width="18" style="8" bestFit="1" customWidth="1"/>
    <col min="3" max="4" width="12.7109375" style="1" bestFit="1" customWidth="1"/>
    <col min="5" max="5" width="14.85546875" style="1" bestFit="1" customWidth="1"/>
    <col min="6" max="6" width="10.42578125" style="1" bestFit="1" customWidth="1"/>
    <col min="7" max="8" width="9" style="1" bestFit="1" customWidth="1"/>
    <col min="9" max="9" width="8" style="1" customWidth="1"/>
    <col min="10" max="10" width="12.7109375" bestFit="1" customWidth="1"/>
    <col min="11" max="11" width="14.85546875" bestFit="1" customWidth="1"/>
    <col min="12" max="12" width="9.85546875" bestFit="1" customWidth="1"/>
    <col min="13" max="13" width="10.140625" style="1" bestFit="1" customWidth="1"/>
    <col min="14" max="14" width="3.5703125" style="1" bestFit="1" customWidth="1"/>
    <col min="15" max="15" width="4.28515625" style="1" bestFit="1" customWidth="1"/>
    <col min="16" max="16384" width="9.140625" style="1"/>
  </cols>
  <sheetData>
    <row r="1" spans="1:15" s="283" customFormat="1" ht="35.25">
      <c r="A1" s="396" t="s">
        <v>518</v>
      </c>
    </row>
    <row r="2" spans="1:15" s="283" customFormat="1" ht="15.75" customHeight="1">
      <c r="A2" s="396"/>
    </row>
    <row r="3" spans="1:15" s="283" customFormat="1" ht="15.75" customHeight="1">
      <c r="A3" s="396"/>
    </row>
    <row r="4" spans="1:15" s="283" customFormat="1" ht="15.75" customHeight="1">
      <c r="A4" s="396"/>
    </row>
    <row r="5" spans="1:15" s="283" customFormat="1" ht="15.75" customHeight="1">
      <c r="A5" s="396"/>
    </row>
    <row r="6" spans="1:15" s="283" customFormat="1" ht="15.75" customHeight="1">
      <c r="A6" s="418"/>
    </row>
    <row r="7" spans="1:15" s="283" customFormat="1" ht="15.75">
      <c r="A7" s="418"/>
    </row>
    <row r="8" spans="1:15" s="401" customFormat="1" ht="15.75">
      <c r="A8" s="418"/>
      <c r="B8" s="283"/>
      <c r="C8" s="283"/>
      <c r="D8" s="283"/>
      <c r="E8" s="283"/>
      <c r="F8" s="283"/>
      <c r="G8" s="283"/>
      <c r="H8" s="283"/>
      <c r="I8" s="283"/>
      <c r="J8" s="283"/>
      <c r="K8" s="283"/>
      <c r="L8" s="283"/>
      <c r="M8" s="283"/>
      <c r="N8" s="283"/>
      <c r="O8" s="283"/>
    </row>
    <row r="9" spans="1:15" ht="33">
      <c r="A9" s="401"/>
      <c r="B9" s="401"/>
      <c r="C9" s="414" t="s">
        <v>503</v>
      </c>
      <c r="D9" s="424" t="s">
        <v>504</v>
      </c>
      <c r="E9" s="405" t="s">
        <v>505</v>
      </c>
      <c r="F9" s="304" t="s">
        <v>396</v>
      </c>
      <c r="G9" s="405" t="s">
        <v>506</v>
      </c>
      <c r="H9" s="304" t="s">
        <v>507</v>
      </c>
      <c r="I9" s="304" t="s">
        <v>508</v>
      </c>
      <c r="J9" s="304" t="s">
        <v>509</v>
      </c>
      <c r="K9" s="304" t="s">
        <v>510</v>
      </c>
      <c r="L9" s="406" t="s">
        <v>511</v>
      </c>
      <c r="M9" s="304" t="s">
        <v>512</v>
      </c>
      <c r="N9" s="282" t="s">
        <v>515</v>
      </c>
      <c r="O9" s="282" t="s">
        <v>514</v>
      </c>
    </row>
    <row r="10" spans="1:15" ht="33.75" customHeight="1" thickBot="1">
      <c r="A10" s="235" t="s">
        <v>488</v>
      </c>
      <c r="B10" s="236" t="s">
        <v>434</v>
      </c>
      <c r="C10" s="214">
        <f>SUM(C11:C303)</f>
        <v>3616385805.3503032</v>
      </c>
      <c r="D10" s="214">
        <f>SUM(D11:D303)</f>
        <v>3381351728.7243071</v>
      </c>
      <c r="E10" s="237">
        <f t="shared" ref="E10:E73" si="0">D10-C10</f>
        <v>-235034076.62599611</v>
      </c>
      <c r="F10" s="362">
        <f t="shared" ref="F10" si="1">E10/C10</f>
        <v>-6.4991427706156873E-2</v>
      </c>
      <c r="G10" s="214">
        <f t="shared" ref="G10:G73" si="2">C10/L10</f>
        <v>655.3920461636568</v>
      </c>
      <c r="H10" s="214">
        <f t="shared" ref="H10:H73" si="3">D10/M10</f>
        <v>611.0569985357314</v>
      </c>
      <c r="I10" s="278">
        <f t="shared" ref="I10:I73" si="4">H10-G10</f>
        <v>-44.335047627925405</v>
      </c>
      <c r="J10" s="403">
        <f t="shared" ref="J10" si="5">D10/$D$10</f>
        <v>1</v>
      </c>
      <c r="K10" s="403">
        <f t="shared" ref="K10" si="6">M10/$M$10</f>
        <v>1</v>
      </c>
      <c r="L10" s="214">
        <v>5517897</v>
      </c>
      <c r="M10" s="237">
        <v>5533611</v>
      </c>
      <c r="N10" s="237">
        <v>0</v>
      </c>
      <c r="O10" s="214">
        <v>0</v>
      </c>
    </row>
    <row r="11" spans="1:15" ht="16.5">
      <c r="A11" s="224">
        <v>20</v>
      </c>
      <c r="B11" s="225" t="s">
        <v>48</v>
      </c>
      <c r="C11" s="229">
        <f>'1. Vos-laskelma'!AI17</f>
        <v>9215046.7590151355</v>
      </c>
      <c r="D11" s="420">
        <f>'1. Vos-laskelma'!L17</f>
        <v>5820654.6327780345</v>
      </c>
      <c r="E11" s="423">
        <f>D11-C11</f>
        <v>-3394392.1262371009</v>
      </c>
      <c r="F11" s="421">
        <f>E11/C11</f>
        <v>-0.36835321784084785</v>
      </c>
      <c r="G11" s="229">
        <f>C11/L11</f>
        <v>559.60689615686738</v>
      </c>
      <c r="H11" s="229">
        <f>D11/M11</f>
        <v>353.34514859333666</v>
      </c>
      <c r="I11" s="399">
        <f>H11-G11</f>
        <v>-206.26174756353072</v>
      </c>
      <c r="J11" s="402">
        <f>D11/$D$10</f>
        <v>1.7213987481195902E-3</v>
      </c>
      <c r="K11" s="402">
        <f>M11/$M$10</f>
        <v>2.9768988098368317E-3</v>
      </c>
      <c r="L11" s="226">
        <v>16467</v>
      </c>
      <c r="M11" s="231">
        <v>16473</v>
      </c>
      <c r="N11" s="259">
        <v>6</v>
      </c>
      <c r="O11" s="259">
        <v>6</v>
      </c>
    </row>
    <row r="12" spans="1:15" ht="16.5">
      <c r="A12" s="215">
        <v>5</v>
      </c>
      <c r="B12" s="216" t="s">
        <v>42</v>
      </c>
      <c r="C12" s="229">
        <f>'1. Vos-laskelma'!AI11</f>
        <v>14872298.497199986</v>
      </c>
      <c r="D12" s="420">
        <f>'1. Vos-laskelma'!L11</f>
        <v>13529994.302526362</v>
      </c>
      <c r="E12" s="340">
        <f>D12-C12</f>
        <v>-1342304.1946736239</v>
      </c>
      <c r="F12" s="422">
        <f>E12/C12</f>
        <v>-9.0255329055313138E-2</v>
      </c>
      <c r="G12" s="219">
        <f>C12/L12</f>
        <v>1597.2826224036071</v>
      </c>
      <c r="H12" s="219">
        <f>D12/M12</f>
        <v>1473.3740937086313</v>
      </c>
      <c r="I12" s="400">
        <f>H12-G12</f>
        <v>-123.90852869497576</v>
      </c>
      <c r="J12" s="402">
        <f>D12/$D$10</f>
        <v>4.0013566727146914E-3</v>
      </c>
      <c r="K12" s="402">
        <f>M12/$M$10</f>
        <v>1.6594950385923405E-3</v>
      </c>
      <c r="L12" s="217">
        <v>9311</v>
      </c>
      <c r="M12" s="221">
        <v>9183</v>
      </c>
      <c r="N12" s="251">
        <v>14</v>
      </c>
      <c r="O12" s="251">
        <v>14</v>
      </c>
    </row>
    <row r="13" spans="1:15" ht="16.5">
      <c r="A13" s="215">
        <v>9</v>
      </c>
      <c r="B13" s="216" t="s">
        <v>43</v>
      </c>
      <c r="C13" s="229">
        <f>'1. Vos-laskelma'!AI12</f>
        <v>3691993.6748929024</v>
      </c>
      <c r="D13" s="420">
        <f>'1. Vos-laskelma'!L12</f>
        <v>3660484.9042112823</v>
      </c>
      <c r="E13" s="340">
        <f>D13-C13</f>
        <v>-31508.77068162011</v>
      </c>
      <c r="F13" s="422">
        <f>E13/C13</f>
        <v>-8.5343512086417973E-3</v>
      </c>
      <c r="G13" s="219">
        <f>C13/L13</f>
        <v>1482.1331492946215</v>
      </c>
      <c r="H13" s="219">
        <f>D13/M13</f>
        <v>1495.9071942015864</v>
      </c>
      <c r="I13" s="400">
        <f>H13-G13</f>
        <v>13.774044906964946</v>
      </c>
      <c r="J13" s="402">
        <f>D13/$D$10</f>
        <v>1.0825507660489034E-3</v>
      </c>
      <c r="K13" s="402">
        <f>M13/$M$10</f>
        <v>4.4220672540950205E-4</v>
      </c>
      <c r="L13" s="217">
        <v>2491</v>
      </c>
      <c r="M13" s="221">
        <v>2447</v>
      </c>
      <c r="N13" s="251">
        <v>17</v>
      </c>
      <c r="O13" s="251">
        <v>17</v>
      </c>
    </row>
    <row r="14" spans="1:15" ht="16.5">
      <c r="A14" s="215">
        <v>10</v>
      </c>
      <c r="B14" s="216" t="s">
        <v>44</v>
      </c>
      <c r="C14" s="229">
        <f>'1. Vos-laskelma'!AI13</f>
        <v>12378596.215403765</v>
      </c>
      <c r="D14" s="420">
        <f>'1. Vos-laskelma'!L13</f>
        <v>10748579.579244174</v>
      </c>
      <c r="E14" s="340">
        <f>D14-C14</f>
        <v>-1630016.6361595914</v>
      </c>
      <c r="F14" s="422">
        <f>E14/C14</f>
        <v>-0.13168024934291173</v>
      </c>
      <c r="G14" s="219">
        <f>C14/L14</f>
        <v>1105.5279284990413</v>
      </c>
      <c r="H14" s="219">
        <f>D14/M14</f>
        <v>968.16605829978153</v>
      </c>
      <c r="I14" s="400">
        <f>H14-G14</f>
        <v>-137.36187019925978</v>
      </c>
      <c r="J14" s="402">
        <f>D14/$D$10</f>
        <v>3.1787818723310762E-3</v>
      </c>
      <c r="K14" s="402">
        <f>M14/$M$10</f>
        <v>2.0062848653438054E-3</v>
      </c>
      <c r="L14" s="217">
        <v>11197</v>
      </c>
      <c r="M14" s="221">
        <v>11102</v>
      </c>
      <c r="N14" s="251">
        <v>14</v>
      </c>
      <c r="O14" s="251">
        <v>14</v>
      </c>
    </row>
    <row r="15" spans="1:15" ht="16.5">
      <c r="A15" s="215">
        <v>16</v>
      </c>
      <c r="B15" s="216" t="s">
        <v>45</v>
      </c>
      <c r="C15" s="229">
        <f>'1. Vos-laskelma'!AI14</f>
        <v>10265561.163969774</v>
      </c>
      <c r="D15" s="420">
        <f>'1. Vos-laskelma'!L14</f>
        <v>7758758.1421350483</v>
      </c>
      <c r="E15" s="340">
        <f>D15-C15</f>
        <v>-2506803.0218347255</v>
      </c>
      <c r="F15" s="422">
        <f>E15/C15</f>
        <v>-0.24419542018152321</v>
      </c>
      <c r="G15" s="219">
        <f>C15/L15</f>
        <v>1277.923710191681</v>
      </c>
      <c r="H15" s="219">
        <f>D15/M15</f>
        <v>968.15050438420872</v>
      </c>
      <c r="I15" s="400">
        <f>H15-G15</f>
        <v>-309.77320580747232</v>
      </c>
      <c r="J15" s="402">
        <f>D15/$D$10</f>
        <v>2.2945729295846483E-3</v>
      </c>
      <c r="K15" s="402">
        <f>M15/$M$10</f>
        <v>1.4482405792528605E-3</v>
      </c>
      <c r="L15" s="217">
        <v>8033</v>
      </c>
      <c r="M15" s="221">
        <v>8014</v>
      </c>
      <c r="N15" s="251">
        <v>7</v>
      </c>
      <c r="O15" s="251">
        <v>7</v>
      </c>
    </row>
    <row r="16" spans="1:15" ht="16.5">
      <c r="A16" s="215">
        <v>18</v>
      </c>
      <c r="B16" s="216" t="s">
        <v>46</v>
      </c>
      <c r="C16" s="229">
        <f>'1. Vos-laskelma'!AI15</f>
        <v>3612492.6533472352</v>
      </c>
      <c r="D16" s="420">
        <f>'1. Vos-laskelma'!L15</f>
        <v>3110160.2484140848</v>
      </c>
      <c r="E16" s="340">
        <f>D16-C16</f>
        <v>-502332.40493315039</v>
      </c>
      <c r="F16" s="422">
        <f>E16/C16</f>
        <v>-0.13905423571386455</v>
      </c>
      <c r="G16" s="219">
        <f>C16/L16</f>
        <v>745.30485936604816</v>
      </c>
      <c r="H16" s="219">
        <f>D16/M16</f>
        <v>652.98346596978479</v>
      </c>
      <c r="I16" s="400">
        <f>H16-G16</f>
        <v>-92.321393396263375</v>
      </c>
      <c r="J16" s="402">
        <f>D16/$D$10</f>
        <v>9.1979790862734782E-4</v>
      </c>
      <c r="K16" s="402">
        <f>M16/$M$10</f>
        <v>8.6073993997771081E-4</v>
      </c>
      <c r="L16" s="217">
        <v>4847</v>
      </c>
      <c r="M16" s="221">
        <v>4763</v>
      </c>
      <c r="N16" s="251">
        <v>1</v>
      </c>
      <c r="O16" s="252">
        <v>34</v>
      </c>
    </row>
    <row r="17" spans="1:15" ht="16.5">
      <c r="A17" s="215">
        <v>19</v>
      </c>
      <c r="B17" s="216" t="s">
        <v>47</v>
      </c>
      <c r="C17" s="229">
        <f>'1. Vos-laskelma'!AI16</f>
        <v>3092970.1240240978</v>
      </c>
      <c r="D17" s="420">
        <f>'1. Vos-laskelma'!L16</f>
        <v>2068737.6223500366</v>
      </c>
      <c r="E17" s="340">
        <f>D17-C17</f>
        <v>-1024232.5016740612</v>
      </c>
      <c r="F17" s="422">
        <f>E17/C17</f>
        <v>-0.33114852733898609</v>
      </c>
      <c r="G17" s="219">
        <f>C17/L17</f>
        <v>782.04048647891227</v>
      </c>
      <c r="H17" s="219">
        <f>D17/M17</f>
        <v>521.74971559900041</v>
      </c>
      <c r="I17" s="400">
        <f>H17-G17</f>
        <v>-260.29077087991186</v>
      </c>
      <c r="J17" s="402">
        <f>D17/$D$10</f>
        <v>6.1180787694349549E-4</v>
      </c>
      <c r="K17" s="402">
        <f>M17/$M$10</f>
        <v>7.165303090513591E-4</v>
      </c>
      <c r="L17" s="217">
        <v>3955</v>
      </c>
      <c r="M17" s="221">
        <v>3965</v>
      </c>
      <c r="N17" s="251">
        <v>2</v>
      </c>
      <c r="O17" s="251">
        <v>2</v>
      </c>
    </row>
    <row r="18" spans="1:15" ht="16.5">
      <c r="A18" s="215">
        <v>46</v>
      </c>
      <c r="B18" s="216" t="s">
        <v>49</v>
      </c>
      <c r="C18" s="229">
        <f>'1. Vos-laskelma'!AI18</f>
        <v>1877733.9311023471</v>
      </c>
      <c r="D18" s="420">
        <f>'1. Vos-laskelma'!L18</f>
        <v>1907451.8050611648</v>
      </c>
      <c r="E18" s="340">
        <f>D18-C18</f>
        <v>29717.873958817683</v>
      </c>
      <c r="F18" s="422">
        <f>E18/C18</f>
        <v>1.5826456276141015E-2</v>
      </c>
      <c r="G18" s="219">
        <f>C18/L18</f>
        <v>1378.6592739371124</v>
      </c>
      <c r="H18" s="219">
        <f>D18/M18</f>
        <v>1422.4099963170506</v>
      </c>
      <c r="I18" s="400">
        <f>H18-G18</f>
        <v>43.750722379938225</v>
      </c>
      <c r="J18" s="402">
        <f>D18/$D$10</f>
        <v>5.6410925514122567E-4</v>
      </c>
      <c r="K18" s="402">
        <f>M18/$M$10</f>
        <v>2.4233723693262862E-4</v>
      </c>
      <c r="L18" s="217">
        <v>1362</v>
      </c>
      <c r="M18" s="221">
        <v>1341</v>
      </c>
      <c r="N18" s="251">
        <v>10</v>
      </c>
      <c r="O18" s="251">
        <v>10</v>
      </c>
    </row>
    <row r="19" spans="1:15" ht="16.5">
      <c r="A19" s="215">
        <v>47</v>
      </c>
      <c r="B19" s="216" t="s">
        <v>50</v>
      </c>
      <c r="C19" s="229">
        <f>'1. Vos-laskelma'!AI19</f>
        <v>3700089.1036176248</v>
      </c>
      <c r="D19" s="420">
        <f>'1. Vos-laskelma'!L19</f>
        <v>3438563.0306048701</v>
      </c>
      <c r="E19" s="340">
        <f>D19-C19</f>
        <v>-261526.07301275479</v>
      </c>
      <c r="F19" s="422">
        <f>E19/C19</f>
        <v>-7.0681020291391727E-2</v>
      </c>
      <c r="G19" s="219">
        <f>C19/L19</f>
        <v>2068.2443284615006</v>
      </c>
      <c r="H19" s="219">
        <f>D19/M19</f>
        <v>1898.7095696327278</v>
      </c>
      <c r="I19" s="400">
        <f>H19-G19</f>
        <v>-169.53475882877274</v>
      </c>
      <c r="J19" s="402">
        <f>D19/$D$10</f>
        <v>1.0169196541710104E-3</v>
      </c>
      <c r="K19" s="402">
        <f>M19/$M$10</f>
        <v>3.2727273384413903E-4</v>
      </c>
      <c r="L19" s="217">
        <v>1789</v>
      </c>
      <c r="M19" s="221">
        <v>1811</v>
      </c>
      <c r="N19" s="251">
        <v>19</v>
      </c>
      <c r="O19" s="251">
        <v>19</v>
      </c>
    </row>
    <row r="20" spans="1:15" ht="16.5">
      <c r="A20" s="215">
        <v>49</v>
      </c>
      <c r="B20" s="216" t="s">
        <v>51</v>
      </c>
      <c r="C20" s="229">
        <f>'1. Vos-laskelma'!AI20</f>
        <v>358855318.96878588</v>
      </c>
      <c r="D20" s="420">
        <f>'1. Vos-laskelma'!L20</f>
        <v>396679000.21408939</v>
      </c>
      <c r="E20" s="340">
        <f>D20-C20</f>
        <v>37823681.245303512</v>
      </c>
      <c r="F20" s="422">
        <f>E20/C20</f>
        <v>0.10540092133507852</v>
      </c>
      <c r="G20" s="219">
        <f>C20/L20</f>
        <v>1207.7302982135411</v>
      </c>
      <c r="H20" s="219">
        <f>D20/M20</f>
        <v>1299.4195385590958</v>
      </c>
      <c r="I20" s="400">
        <f>H20-G20</f>
        <v>91.689240345554708</v>
      </c>
      <c r="J20" s="402">
        <f>D20/$D$10</f>
        <v>0.11731373487245755</v>
      </c>
      <c r="K20" s="402">
        <f>M20/$M$10</f>
        <v>5.516723166843495E-2</v>
      </c>
      <c r="L20" s="217">
        <v>297132</v>
      </c>
      <c r="M20" s="221">
        <v>305274</v>
      </c>
      <c r="N20" s="251">
        <v>1</v>
      </c>
      <c r="O20" s="252">
        <v>33</v>
      </c>
    </row>
    <row r="21" spans="1:15" ht="16.5">
      <c r="A21" s="215">
        <v>50</v>
      </c>
      <c r="B21" s="216" t="s">
        <v>52</v>
      </c>
      <c r="C21" s="229">
        <f>'1. Vos-laskelma'!AI21</f>
        <v>7099718.6355568767</v>
      </c>
      <c r="D21" s="420">
        <f>'1. Vos-laskelma'!L21</f>
        <v>5063629.5302395299</v>
      </c>
      <c r="E21" s="340">
        <f>D21-C21</f>
        <v>-2036089.1053173468</v>
      </c>
      <c r="F21" s="422">
        <f>E21/C21</f>
        <v>-0.28678447834822446</v>
      </c>
      <c r="G21" s="219">
        <f>C21/L21</f>
        <v>621.85500880764448</v>
      </c>
      <c r="H21" s="219">
        <f>D21/M21</f>
        <v>449.0625691947082</v>
      </c>
      <c r="I21" s="400">
        <f>H21-G21</f>
        <v>-172.79243961293628</v>
      </c>
      <c r="J21" s="402">
        <f>D21/$D$10</f>
        <v>1.4975163592785719E-3</v>
      </c>
      <c r="K21" s="402">
        <f>M21/$M$10</f>
        <v>2.0377290705833858E-3</v>
      </c>
      <c r="L21" s="217">
        <v>11417</v>
      </c>
      <c r="M21" s="221">
        <v>11276</v>
      </c>
      <c r="N21" s="251">
        <v>4</v>
      </c>
      <c r="O21" s="251">
        <v>4</v>
      </c>
    </row>
    <row r="22" spans="1:15" ht="16.5">
      <c r="A22" s="215">
        <v>51</v>
      </c>
      <c r="B22" s="216" t="s">
        <v>53</v>
      </c>
      <c r="C22" s="229">
        <f>'1. Vos-laskelma'!AI22</f>
        <v>-3955503.5904209297</v>
      </c>
      <c r="D22" s="420">
        <f>'1. Vos-laskelma'!L22</f>
        <v>-4672056.505148476</v>
      </c>
      <c r="E22" s="340">
        <f>D22-C22</f>
        <v>-716552.91472754627</v>
      </c>
      <c r="F22" s="422">
        <f>-E22/C22</f>
        <v>-0.18115339762624091</v>
      </c>
      <c r="G22" s="219">
        <f>C22/L22</f>
        <v>-423.77368656748763</v>
      </c>
      <c r="H22" s="219">
        <f>D22/M22</f>
        <v>-507.22576323401108</v>
      </c>
      <c r="I22" s="400">
        <f>H22-G22</f>
        <v>-83.452076666523453</v>
      </c>
      <c r="J22" s="402">
        <f>D22/$D$10</f>
        <v>-1.3817126640389809E-3</v>
      </c>
      <c r="K22" s="402">
        <f>M22/$M$10</f>
        <v>1.664555025642388E-3</v>
      </c>
      <c r="L22" s="217">
        <v>9334</v>
      </c>
      <c r="M22" s="221">
        <v>9211</v>
      </c>
      <c r="N22" s="251">
        <v>4</v>
      </c>
      <c r="O22" s="251">
        <v>4</v>
      </c>
    </row>
    <row r="23" spans="1:15" ht="16.5">
      <c r="A23" s="215">
        <v>52</v>
      </c>
      <c r="B23" s="216" t="s">
        <v>54</v>
      </c>
      <c r="C23" s="229">
        <f>'1. Vos-laskelma'!AI23</f>
        <v>3832556.6571462075</v>
      </c>
      <c r="D23" s="420">
        <f>'1. Vos-laskelma'!L23</f>
        <v>3569977.6797394119</v>
      </c>
      <c r="E23" s="340">
        <f>D23-C23</f>
        <v>-262578.9774067956</v>
      </c>
      <c r="F23" s="422">
        <f>E23/C23</f>
        <v>-6.8512745119420293E-2</v>
      </c>
      <c r="G23" s="219">
        <f>C23/L23</f>
        <v>1594.2415379143958</v>
      </c>
      <c r="H23" s="219">
        <f>D23/M23</f>
        <v>1521.7296162572088</v>
      </c>
      <c r="I23" s="400">
        <f>H23-G23</f>
        <v>-72.511921657187031</v>
      </c>
      <c r="J23" s="402">
        <f>D23/$D$10</f>
        <v>1.0557841851862801E-3</v>
      </c>
      <c r="K23" s="402">
        <f>M23/$M$10</f>
        <v>4.2395462926468809E-4</v>
      </c>
      <c r="L23" s="217">
        <v>2404</v>
      </c>
      <c r="M23" s="221">
        <v>2346</v>
      </c>
      <c r="N23" s="251">
        <v>14</v>
      </c>
      <c r="O23" s="251">
        <v>14</v>
      </c>
    </row>
    <row r="24" spans="1:15" ht="16.5">
      <c r="A24" s="215">
        <v>61</v>
      </c>
      <c r="B24" s="216" t="s">
        <v>55</v>
      </c>
      <c r="C24" s="229">
        <f>'1. Vos-laskelma'!AI24</f>
        <v>12868504.514890507</v>
      </c>
      <c r="D24" s="420">
        <f>'1. Vos-laskelma'!L24</f>
        <v>10110455.773192599</v>
      </c>
      <c r="E24" s="340">
        <f>D24-C24</f>
        <v>-2758048.7416979074</v>
      </c>
      <c r="F24" s="422">
        <f>E24/C24</f>
        <v>-0.21432550600627229</v>
      </c>
      <c r="G24" s="219">
        <f>C24/L24</f>
        <v>776.47405508299687</v>
      </c>
      <c r="H24" s="219">
        <f>D24/M24</f>
        <v>614.28129128091621</v>
      </c>
      <c r="I24" s="400">
        <f>H24-G24</f>
        <v>-162.19276380208066</v>
      </c>
      <c r="J24" s="402">
        <f>D24/$D$10</f>
        <v>2.9900633191469266E-3</v>
      </c>
      <c r="K24" s="402">
        <f>M24/$M$10</f>
        <v>2.9743688163118079E-3</v>
      </c>
      <c r="L24" s="217">
        <v>16573</v>
      </c>
      <c r="M24" s="221">
        <v>16459</v>
      </c>
      <c r="N24" s="251">
        <v>5</v>
      </c>
      <c r="O24" s="251">
        <v>5</v>
      </c>
    </row>
    <row r="25" spans="1:15" ht="16.5">
      <c r="A25" s="215">
        <v>69</v>
      </c>
      <c r="B25" s="216" t="s">
        <v>56</v>
      </c>
      <c r="C25" s="229">
        <f>'1. Vos-laskelma'!AI25</f>
        <v>6447865.5908183865</v>
      </c>
      <c r="D25" s="420">
        <f>'1. Vos-laskelma'!L25</f>
        <v>5082718.7093643108</v>
      </c>
      <c r="E25" s="340">
        <f>D25-C25</f>
        <v>-1365146.8814540757</v>
      </c>
      <c r="F25" s="422">
        <f>E25/C25</f>
        <v>-0.21172074110819147</v>
      </c>
      <c r="G25" s="219">
        <f>C25/L25</f>
        <v>947.936723142956</v>
      </c>
      <c r="H25" s="219">
        <f>D25/M25</f>
        <v>760.08953332799626</v>
      </c>
      <c r="I25" s="400">
        <f>H25-G25</f>
        <v>-187.84718981495973</v>
      </c>
      <c r="J25" s="402">
        <f>D25/$D$10</f>
        <v>1.5031617876918955E-3</v>
      </c>
      <c r="K25" s="402">
        <f>M25/$M$10</f>
        <v>1.2084333358452555E-3</v>
      </c>
      <c r="L25" s="217">
        <v>6802</v>
      </c>
      <c r="M25" s="221">
        <v>6687</v>
      </c>
      <c r="N25" s="251">
        <v>17</v>
      </c>
      <c r="O25" s="251">
        <v>17</v>
      </c>
    </row>
    <row r="26" spans="1:15" ht="16.5">
      <c r="A26" s="215">
        <v>71</v>
      </c>
      <c r="B26" s="216" t="s">
        <v>57</v>
      </c>
      <c r="C26" s="229">
        <f>'1. Vos-laskelma'!AI26</f>
        <v>10444880.034691479</v>
      </c>
      <c r="D26" s="420">
        <f>'1. Vos-laskelma'!L26</f>
        <v>9283583.800179556</v>
      </c>
      <c r="E26" s="340">
        <f>D26-C26</f>
        <v>-1161296.234511923</v>
      </c>
      <c r="F26" s="422">
        <f>E26/C26</f>
        <v>-0.1111833003974014</v>
      </c>
      <c r="G26" s="219">
        <f>C26/L26</f>
        <v>1579.4465499306637</v>
      </c>
      <c r="H26" s="219">
        <f>D26/M26</f>
        <v>1408.5243210710903</v>
      </c>
      <c r="I26" s="400">
        <f>H26-G26</f>
        <v>-170.92222885957335</v>
      </c>
      <c r="J26" s="402">
        <f>D26/$D$10</f>
        <v>2.7455244366672267E-3</v>
      </c>
      <c r="K26" s="402">
        <f>M26/$M$10</f>
        <v>1.1910848088165214E-3</v>
      </c>
      <c r="L26" s="217">
        <v>6613</v>
      </c>
      <c r="M26" s="221">
        <v>6591</v>
      </c>
      <c r="N26" s="251">
        <v>17</v>
      </c>
      <c r="O26" s="251">
        <v>17</v>
      </c>
    </row>
    <row r="27" spans="1:15" ht="16.5">
      <c r="A27" s="215">
        <v>72</v>
      </c>
      <c r="B27" s="216" t="s">
        <v>58</v>
      </c>
      <c r="C27" s="229">
        <f>'1. Vos-laskelma'!AI27</f>
        <v>1502255.6185635186</v>
      </c>
      <c r="D27" s="420">
        <f>'1. Vos-laskelma'!L27</f>
        <v>1214511.1671300035</v>
      </c>
      <c r="E27" s="340">
        <f>D27-C27</f>
        <v>-287744.45143351518</v>
      </c>
      <c r="F27" s="422">
        <f>E27/C27</f>
        <v>-0.19154160442326129</v>
      </c>
      <c r="G27" s="219">
        <f>C27/L27</f>
        <v>1581.3217037510722</v>
      </c>
      <c r="H27" s="219">
        <f>D27/M27</f>
        <v>1265.1157990937536</v>
      </c>
      <c r="I27" s="400">
        <f>H27-G27</f>
        <v>-316.20590465731857</v>
      </c>
      <c r="J27" s="402">
        <f>D27/$D$10</f>
        <v>3.5917918766416112E-4</v>
      </c>
      <c r="K27" s="402">
        <f>M27/$M$10</f>
        <v>1.7348527028734041E-4</v>
      </c>
      <c r="L27" s="217">
        <v>950</v>
      </c>
      <c r="M27" s="221">
        <v>960</v>
      </c>
      <c r="N27" s="251">
        <v>17</v>
      </c>
      <c r="O27" s="251">
        <v>17</v>
      </c>
    </row>
    <row r="28" spans="1:15" ht="16.5">
      <c r="A28" s="215">
        <v>74</v>
      </c>
      <c r="B28" s="216" t="s">
        <v>59</v>
      </c>
      <c r="C28" s="229">
        <f>'1. Vos-laskelma'!AI28</f>
        <v>1132397.6899911996</v>
      </c>
      <c r="D28" s="420">
        <f>'1. Vos-laskelma'!L28</f>
        <v>1227057.0999429796</v>
      </c>
      <c r="E28" s="340">
        <f>D28-C28</f>
        <v>94659.409951779991</v>
      </c>
      <c r="F28" s="422">
        <f>E28/C28</f>
        <v>8.3592019648605631E-2</v>
      </c>
      <c r="G28" s="219">
        <f>C28/L28</f>
        <v>1045.6119021156044</v>
      </c>
      <c r="H28" s="219">
        <f>D28/M28</f>
        <v>1166.4040873982697</v>
      </c>
      <c r="I28" s="400">
        <f>H28-G28</f>
        <v>120.79218528266529</v>
      </c>
      <c r="J28" s="402">
        <f>D28/$D$10</f>
        <v>3.6288951827141485E-4</v>
      </c>
      <c r="K28" s="402">
        <f>M28/$M$10</f>
        <v>1.9011094202321053E-4</v>
      </c>
      <c r="L28" s="217">
        <v>1083</v>
      </c>
      <c r="M28" s="221">
        <v>1052</v>
      </c>
      <c r="N28" s="251">
        <v>16</v>
      </c>
      <c r="O28" s="251">
        <v>16</v>
      </c>
    </row>
    <row r="29" spans="1:15" ht="16.5">
      <c r="A29" s="215">
        <v>75</v>
      </c>
      <c r="B29" s="216" t="s">
        <v>60</v>
      </c>
      <c r="C29" s="229">
        <f>'1. Vos-laskelma'!AI29</f>
        <v>2513806.3374569211</v>
      </c>
      <c r="D29" s="420">
        <f>'1. Vos-laskelma'!L29</f>
        <v>-3231899.3389224792</v>
      </c>
      <c r="E29" s="340">
        <f>D29-C29</f>
        <v>-5745705.6763794003</v>
      </c>
      <c r="F29" s="422">
        <f>E29/C29</f>
        <v>-2.2856596352573497</v>
      </c>
      <c r="G29" s="219">
        <f>C29/L29</f>
        <v>127.59142916744092</v>
      </c>
      <c r="H29" s="219">
        <f>D29/M29</f>
        <v>-165.32300060987669</v>
      </c>
      <c r="I29" s="400">
        <f>H29-G29</f>
        <v>-292.91442977731759</v>
      </c>
      <c r="J29" s="402">
        <f>D29/$D$10</f>
        <v>-9.5580099268223354E-4</v>
      </c>
      <c r="K29" s="402">
        <f>M29/$M$10</f>
        <v>3.5327745300491849E-3</v>
      </c>
      <c r="L29" s="217">
        <v>19702</v>
      </c>
      <c r="M29" s="221">
        <v>19549</v>
      </c>
      <c r="N29" s="251">
        <v>8</v>
      </c>
      <c r="O29" s="251">
        <v>8</v>
      </c>
    </row>
    <row r="30" spans="1:15" ht="16.5">
      <c r="A30" s="215">
        <v>77</v>
      </c>
      <c r="B30" s="216" t="s">
        <v>61</v>
      </c>
      <c r="C30" s="229">
        <f>'1. Vos-laskelma'!AI30</f>
        <v>5012995.3735019322</v>
      </c>
      <c r="D30" s="420">
        <f>'1. Vos-laskelma'!L30</f>
        <v>3909549.2457614806</v>
      </c>
      <c r="E30" s="340">
        <f>D30-C30</f>
        <v>-1103446.1277404516</v>
      </c>
      <c r="F30" s="422">
        <f>E30/C30</f>
        <v>-0.22011712469816549</v>
      </c>
      <c r="G30" s="219">
        <f>C30/L30</f>
        <v>1070.4666610083136</v>
      </c>
      <c r="H30" s="219">
        <f>D30/M30</f>
        <v>849.71728879840919</v>
      </c>
      <c r="I30" s="400">
        <f>H30-G30</f>
        <v>-220.74937220990444</v>
      </c>
      <c r="J30" s="402">
        <f>D30/$D$10</f>
        <v>1.1562089836884399E-3</v>
      </c>
      <c r="K30" s="402">
        <f>M30/$M$10</f>
        <v>8.3146430061672202E-4</v>
      </c>
      <c r="L30" s="217">
        <v>4683</v>
      </c>
      <c r="M30" s="221">
        <v>4601</v>
      </c>
      <c r="N30" s="251">
        <v>13</v>
      </c>
      <c r="O30" s="251">
        <v>13</v>
      </c>
    </row>
    <row r="31" spans="1:15" ht="16.5">
      <c r="A31" s="215">
        <v>78</v>
      </c>
      <c r="B31" s="216" t="s">
        <v>62</v>
      </c>
      <c r="C31" s="229">
        <f>'1. Vos-laskelma'!AI31</f>
        <v>70189.361357652582</v>
      </c>
      <c r="D31" s="420">
        <f>'1. Vos-laskelma'!L31</f>
        <v>-1541859.0737436214</v>
      </c>
      <c r="E31" s="340">
        <f>D31-C31</f>
        <v>-1612048.4351012739</v>
      </c>
      <c r="F31" s="422">
        <f>E31/C31</f>
        <v>-22.967133535907518</v>
      </c>
      <c r="G31" s="219">
        <f>C31/L31</f>
        <v>8.7967616690879282</v>
      </c>
      <c r="H31" s="219">
        <f>D31/M31</f>
        <v>-196.86658244938985</v>
      </c>
      <c r="I31" s="400">
        <f>H31-G31</f>
        <v>-205.66334411847777</v>
      </c>
      <c r="J31" s="402">
        <f>D31/$D$10</f>
        <v>-4.5598896460420082E-4</v>
      </c>
      <c r="K31" s="402">
        <f>M31/$M$10</f>
        <v>1.4153506634275522E-3</v>
      </c>
      <c r="L31" s="217">
        <v>7979</v>
      </c>
      <c r="M31" s="221">
        <v>7832</v>
      </c>
      <c r="N31" s="251">
        <v>1</v>
      </c>
      <c r="O31" s="252">
        <v>33</v>
      </c>
    </row>
    <row r="32" spans="1:15" ht="16.5">
      <c r="A32" s="215">
        <v>79</v>
      </c>
      <c r="B32" s="216" t="s">
        <v>63</v>
      </c>
      <c r="C32" s="229">
        <f>'1. Vos-laskelma'!AI32</f>
        <v>-1174253.5173400296</v>
      </c>
      <c r="D32" s="420">
        <f>'1. Vos-laskelma'!L32</f>
        <v>-1602918.2086251362</v>
      </c>
      <c r="E32" s="340">
        <f>D32-C32</f>
        <v>-428664.69128510659</v>
      </c>
      <c r="F32" s="422">
        <f>-E32/C32</f>
        <v>-0.36505293359149271</v>
      </c>
      <c r="G32" s="219">
        <f>C32/L32</f>
        <v>-173.06610425055706</v>
      </c>
      <c r="H32" s="219">
        <f>D32/M32</f>
        <v>-237.36386918778857</v>
      </c>
      <c r="I32" s="400">
        <f>H32-G32</f>
        <v>-64.297764937231506</v>
      </c>
      <c r="J32" s="402">
        <f>D32/$D$10</f>
        <v>-4.7404657581418604E-4</v>
      </c>
      <c r="K32" s="402">
        <f>M32/$M$10</f>
        <v>1.2203604481775101E-3</v>
      </c>
      <c r="L32" s="217">
        <v>6785</v>
      </c>
      <c r="M32" s="221">
        <v>6753</v>
      </c>
      <c r="N32" s="251">
        <v>4</v>
      </c>
      <c r="O32" s="251">
        <v>4</v>
      </c>
    </row>
    <row r="33" spans="1:15" ht="16.5">
      <c r="A33" s="215">
        <v>81</v>
      </c>
      <c r="B33" s="216" t="s">
        <v>64</v>
      </c>
      <c r="C33" s="229">
        <f>'1. Vos-laskelma'!AI33</f>
        <v>698259.95778637193</v>
      </c>
      <c r="D33" s="420">
        <f>'1. Vos-laskelma'!L33</f>
        <v>-57669.763875673292</v>
      </c>
      <c r="E33" s="340">
        <f>D33-C33</f>
        <v>-755929.72166204522</v>
      </c>
      <c r="F33" s="422">
        <f>E33/C33</f>
        <v>-1.0825906787759938</v>
      </c>
      <c r="G33" s="219">
        <f>C33/L33</f>
        <v>266.4097511584784</v>
      </c>
      <c r="H33" s="219">
        <f>D33/M33</f>
        <v>-22.404725670424746</v>
      </c>
      <c r="I33" s="400">
        <f>H33-G33</f>
        <v>-288.81447682890314</v>
      </c>
      <c r="J33" s="402">
        <f>D33/$D$10</f>
        <v>-1.7055239591247888E-5</v>
      </c>
      <c r="K33" s="402">
        <f>M33/$M$10</f>
        <v>4.6515738095793144E-4</v>
      </c>
      <c r="L33" s="217">
        <v>2621</v>
      </c>
      <c r="M33" s="221">
        <v>2574</v>
      </c>
      <c r="N33" s="251">
        <v>7</v>
      </c>
      <c r="O33" s="251">
        <v>7</v>
      </c>
    </row>
    <row r="34" spans="1:15" ht="16.5">
      <c r="A34" s="215">
        <v>82</v>
      </c>
      <c r="B34" s="216" t="s">
        <v>65</v>
      </c>
      <c r="C34" s="229">
        <f>'1. Vos-laskelma'!AI34</f>
        <v>5532646.8767740941</v>
      </c>
      <c r="D34" s="420">
        <f>'1. Vos-laskelma'!L34</f>
        <v>3906976.1694836393</v>
      </c>
      <c r="E34" s="340">
        <f>D34-C34</f>
        <v>-1625670.7072904548</v>
      </c>
      <c r="F34" s="422">
        <f>E34/C34</f>
        <v>-0.29383236333317742</v>
      </c>
      <c r="G34" s="219">
        <f>C34/L34</f>
        <v>588.26654723807485</v>
      </c>
      <c r="H34" s="219">
        <f>D34/M34</f>
        <v>417.45658398158344</v>
      </c>
      <c r="I34" s="400">
        <f>H34-G34</f>
        <v>-170.80996325649141</v>
      </c>
      <c r="J34" s="402">
        <f>D34/$D$10</f>
        <v>1.1554480228407461E-3</v>
      </c>
      <c r="K34" s="402">
        <f>M34/$M$10</f>
        <v>1.6913006714783529E-3</v>
      </c>
      <c r="L34" s="217">
        <v>9405</v>
      </c>
      <c r="M34" s="221">
        <v>9359</v>
      </c>
      <c r="N34" s="251">
        <v>5</v>
      </c>
      <c r="O34" s="251">
        <v>5</v>
      </c>
    </row>
    <row r="35" spans="1:15" ht="16.5">
      <c r="A35" s="215">
        <v>86</v>
      </c>
      <c r="B35" s="216" t="s">
        <v>66</v>
      </c>
      <c r="C35" s="229">
        <f>'1. Vos-laskelma'!AI35</f>
        <v>6277830.020150017</v>
      </c>
      <c r="D35" s="420">
        <f>'1. Vos-laskelma'!L35</f>
        <v>4348056.638231121</v>
      </c>
      <c r="E35" s="340">
        <f>D35-C35</f>
        <v>-1929773.381918896</v>
      </c>
      <c r="F35" s="422">
        <f>E35/C35</f>
        <v>-0.30739497178561415</v>
      </c>
      <c r="G35" s="219">
        <f>C35/L35</f>
        <v>770.94805601744042</v>
      </c>
      <c r="H35" s="219">
        <f>D35/M35</f>
        <v>541.40911944105608</v>
      </c>
      <c r="I35" s="400">
        <f>H35-G35</f>
        <v>-229.53893657638434</v>
      </c>
      <c r="J35" s="402">
        <f>D35/$D$10</f>
        <v>1.2858930354079211E-3</v>
      </c>
      <c r="K35" s="402">
        <f>M35/$M$10</f>
        <v>1.451312714247532E-3</v>
      </c>
      <c r="L35" s="217">
        <v>8143</v>
      </c>
      <c r="M35" s="221">
        <v>8031</v>
      </c>
      <c r="N35" s="251">
        <v>5</v>
      </c>
      <c r="O35" s="251">
        <v>5</v>
      </c>
    </row>
    <row r="36" spans="1:15" ht="16.5">
      <c r="A36" s="215">
        <v>111</v>
      </c>
      <c r="B36" s="216" t="s">
        <v>78</v>
      </c>
      <c r="C36" s="229">
        <f>'1. Vos-laskelma'!AI47</f>
        <v>11921143.465631574</v>
      </c>
      <c r="D36" s="420">
        <f>'1. Vos-laskelma'!L47</f>
        <v>9247187.2894286662</v>
      </c>
      <c r="E36" s="340">
        <f>D36-C36</f>
        <v>-2673956.1762029082</v>
      </c>
      <c r="F36" s="422">
        <f>E36/C36</f>
        <v>-0.22430366549248165</v>
      </c>
      <c r="G36" s="219">
        <f>C36/L36</f>
        <v>649.86608513037368</v>
      </c>
      <c r="H36" s="219">
        <f>D36/M36</f>
        <v>510.02080907995514</v>
      </c>
      <c r="I36" s="400">
        <f>H36-G36</f>
        <v>-139.84527605041853</v>
      </c>
      <c r="J36" s="402">
        <f>D36/$D$10</f>
        <v>2.7347605429138191E-3</v>
      </c>
      <c r="K36" s="402">
        <f>M36/$M$10</f>
        <v>3.2765223287289256E-3</v>
      </c>
      <c r="L36" s="217">
        <v>18344</v>
      </c>
      <c r="M36" s="221">
        <v>18131</v>
      </c>
      <c r="N36" s="251">
        <v>7</v>
      </c>
      <c r="O36" s="251">
        <v>7</v>
      </c>
    </row>
    <row r="37" spans="1:15" ht="16.5">
      <c r="A37" s="215">
        <v>90</v>
      </c>
      <c r="B37" s="216" t="s">
        <v>67</v>
      </c>
      <c r="C37" s="229">
        <f>'1. Vos-laskelma'!AI36</f>
        <v>653779.01737816446</v>
      </c>
      <c r="D37" s="420">
        <f>'1. Vos-laskelma'!L36</f>
        <v>91948.113018686534</v>
      </c>
      <c r="E37" s="340">
        <f>D37-C37</f>
        <v>-561830.90435947792</v>
      </c>
      <c r="F37" s="422">
        <f>E37/C37</f>
        <v>-0.85935903329014129</v>
      </c>
      <c r="G37" s="219">
        <f>C37/L37</f>
        <v>208.47545197007796</v>
      </c>
      <c r="H37" s="219">
        <f>D37/M37</f>
        <v>30.038586415774759</v>
      </c>
      <c r="I37" s="400">
        <f>H37-G37</f>
        <v>-178.43686555430321</v>
      </c>
      <c r="J37" s="402">
        <f>D37/$D$10</f>
        <v>2.7192708832268119E-5</v>
      </c>
      <c r="K37" s="402">
        <f>M37/$M$10</f>
        <v>5.5316501286411352E-4</v>
      </c>
      <c r="L37" s="217">
        <v>3136</v>
      </c>
      <c r="M37" s="221">
        <v>3061</v>
      </c>
      <c r="N37" s="251">
        <v>12</v>
      </c>
      <c r="O37" s="251">
        <v>12</v>
      </c>
    </row>
    <row r="38" spans="1:15" ht="16.5">
      <c r="A38" s="215">
        <v>91</v>
      </c>
      <c r="B38" s="216" t="s">
        <v>68</v>
      </c>
      <c r="C38" s="229">
        <f>'1. Vos-laskelma'!AI37</f>
        <v>200210427.26410121</v>
      </c>
      <c r="D38" s="420">
        <f>'1. Vos-laskelma'!L37</f>
        <v>302250581.52375495</v>
      </c>
      <c r="E38" s="340">
        <f>D38-C38</f>
        <v>102040154.25965375</v>
      </c>
      <c r="F38" s="422">
        <f>E38/C38</f>
        <v>0.5096645347300055</v>
      </c>
      <c r="G38" s="219">
        <f>C38/L38</f>
        <v>304.05998761361974</v>
      </c>
      <c r="H38" s="219">
        <f>D38/M38</f>
        <v>455.17746469087894</v>
      </c>
      <c r="I38" s="400">
        <f>H38-G38</f>
        <v>151.1174770772592</v>
      </c>
      <c r="J38" s="402">
        <f>D38/$D$10</f>
        <v>8.9387501145225715E-2</v>
      </c>
      <c r="K38" s="402">
        <f>M38/$M$10</f>
        <v>0.11999903860246049</v>
      </c>
      <c r="L38" s="217">
        <v>658457</v>
      </c>
      <c r="M38" s="221">
        <v>664028</v>
      </c>
      <c r="N38" s="251">
        <v>1</v>
      </c>
      <c r="O38" s="252">
        <v>31</v>
      </c>
    </row>
    <row r="39" spans="1:15" ht="16.5">
      <c r="A39" s="215">
        <v>97</v>
      </c>
      <c r="B39" s="216" t="s">
        <v>70</v>
      </c>
      <c r="C39" s="229">
        <f>'1. Vos-laskelma'!AI39</f>
        <v>368665.77322100452</v>
      </c>
      <c r="D39" s="420">
        <f>'1. Vos-laskelma'!L39</f>
        <v>55627.49558398081</v>
      </c>
      <c r="E39" s="340">
        <f>D39-C39</f>
        <v>-313038.27763702371</v>
      </c>
      <c r="F39" s="422">
        <f>E39/C39</f>
        <v>-0.84911130995978379</v>
      </c>
      <c r="G39" s="219">
        <f>C39/L39</f>
        <v>173.00130137072009</v>
      </c>
      <c r="H39" s="219">
        <f>D39/M39</f>
        <v>26.603297744610622</v>
      </c>
      <c r="I39" s="400">
        <f>H39-G39</f>
        <v>-146.39800362610947</v>
      </c>
      <c r="J39" s="402">
        <f>D39/$D$10</f>
        <v>1.6451259746636166E-5</v>
      </c>
      <c r="K39" s="402">
        <f>M39/$M$10</f>
        <v>3.7787260434461332E-4</v>
      </c>
      <c r="L39" s="217">
        <v>2131</v>
      </c>
      <c r="M39" s="221">
        <v>2091</v>
      </c>
      <c r="N39" s="251">
        <v>10</v>
      </c>
      <c r="O39" s="251">
        <v>10</v>
      </c>
    </row>
    <row r="40" spans="1:15" ht="16.5">
      <c r="A40" s="215">
        <v>98</v>
      </c>
      <c r="B40" s="216" t="s">
        <v>71</v>
      </c>
      <c r="C40" s="229">
        <f>'1. Vos-laskelma'!AI40</f>
        <v>20758270.253262356</v>
      </c>
      <c r="D40" s="420">
        <f>'1. Vos-laskelma'!L40</f>
        <v>17362273.259793844</v>
      </c>
      <c r="E40" s="340">
        <f>D40-C40</f>
        <v>-3395996.9934685118</v>
      </c>
      <c r="F40" s="422">
        <f>E40/C40</f>
        <v>-0.16359730131824443</v>
      </c>
      <c r="G40" s="219">
        <f>C40/L40</f>
        <v>899.01560213349308</v>
      </c>
      <c r="H40" s="219">
        <f>D40/M40</f>
        <v>756.75688705896539</v>
      </c>
      <c r="I40" s="400">
        <f>H40-G40</f>
        <v>-142.25871507452769</v>
      </c>
      <c r="J40" s="402">
        <f>D40/$D$10</f>
        <v>5.1347137632275133E-3</v>
      </c>
      <c r="K40" s="402">
        <f>M40/$M$10</f>
        <v>4.1461172460442192E-3</v>
      </c>
      <c r="L40" s="217">
        <v>23090</v>
      </c>
      <c r="M40" s="221">
        <v>22943</v>
      </c>
      <c r="N40" s="251">
        <v>7</v>
      </c>
      <c r="O40" s="251">
        <v>7</v>
      </c>
    </row>
    <row r="41" spans="1:15" ht="16.5">
      <c r="A41" s="215">
        <v>102</v>
      </c>
      <c r="B41" s="216" t="s">
        <v>72</v>
      </c>
      <c r="C41" s="229">
        <f>'1. Vos-laskelma'!AI41</f>
        <v>10100089.862772154</v>
      </c>
      <c r="D41" s="420">
        <f>'1. Vos-laskelma'!L41</f>
        <v>8186230.1383499997</v>
      </c>
      <c r="E41" s="340">
        <f>D41-C41</f>
        <v>-1913859.724422154</v>
      </c>
      <c r="F41" s="422">
        <f>E41/C41</f>
        <v>-0.18948937587936077</v>
      </c>
      <c r="G41" s="219">
        <f>C41/L41</f>
        <v>1023.3120428340582</v>
      </c>
      <c r="H41" s="219">
        <f>D41/M41</f>
        <v>840.04413938943048</v>
      </c>
      <c r="I41" s="400">
        <f>H41-G41</f>
        <v>-183.26790344462768</v>
      </c>
      <c r="J41" s="402">
        <f>D41/$D$10</f>
        <v>2.4209933763496539E-3</v>
      </c>
      <c r="K41" s="402">
        <f>M41/$M$10</f>
        <v>1.761056207239721E-3</v>
      </c>
      <c r="L41" s="217">
        <v>9870</v>
      </c>
      <c r="M41" s="221">
        <v>9745</v>
      </c>
      <c r="N41" s="251">
        <v>4</v>
      </c>
      <c r="O41" s="251">
        <v>4</v>
      </c>
    </row>
    <row r="42" spans="1:15" ht="16.5">
      <c r="A42" s="215">
        <v>103</v>
      </c>
      <c r="B42" s="216" t="s">
        <v>73</v>
      </c>
      <c r="C42" s="229">
        <f>'1. Vos-laskelma'!AI42</f>
        <v>1756223.7818778171</v>
      </c>
      <c r="D42" s="420">
        <f>'1. Vos-laskelma'!L42</f>
        <v>1277500.9521054509</v>
      </c>
      <c r="E42" s="340">
        <f>D42-C42</f>
        <v>-478722.82977236621</v>
      </c>
      <c r="F42" s="422">
        <f>E42/C42</f>
        <v>-0.2725864634747735</v>
      </c>
      <c r="G42" s="219">
        <f>C42/L42</f>
        <v>810.81430372937075</v>
      </c>
      <c r="H42" s="219">
        <f>D42/M42</f>
        <v>591.16193989146268</v>
      </c>
      <c r="I42" s="400">
        <f>H42-G42</f>
        <v>-219.65236383790807</v>
      </c>
      <c r="J42" s="402">
        <f>D42/$D$10</f>
        <v>3.7780776878465038E-4</v>
      </c>
      <c r="K42" s="402">
        <f>M42/$M$10</f>
        <v>3.9052257196973186E-4</v>
      </c>
      <c r="L42" s="217">
        <v>2166</v>
      </c>
      <c r="M42" s="221">
        <v>2161</v>
      </c>
      <c r="N42" s="251">
        <v>5</v>
      </c>
      <c r="O42" s="251">
        <v>5</v>
      </c>
    </row>
    <row r="43" spans="1:15" ht="16.5">
      <c r="A43" s="215">
        <v>105</v>
      </c>
      <c r="B43" s="216" t="s">
        <v>74</v>
      </c>
      <c r="C43" s="229">
        <f>'1. Vos-laskelma'!AI43</f>
        <v>2478123.7847812888</v>
      </c>
      <c r="D43" s="420">
        <f>'1. Vos-laskelma'!L43</f>
        <v>2672538.261485843</v>
      </c>
      <c r="E43" s="340">
        <f>D43-C43</f>
        <v>194414.47670455417</v>
      </c>
      <c r="F43" s="422">
        <f>E43/C43</f>
        <v>7.8452286321812031E-2</v>
      </c>
      <c r="G43" s="219">
        <f>C43/L43</f>
        <v>1158.5431438902706</v>
      </c>
      <c r="H43" s="219">
        <f>D43/M43</f>
        <v>1276.283792495627</v>
      </c>
      <c r="I43" s="400">
        <f>H43-G43</f>
        <v>117.74064860535645</v>
      </c>
      <c r="J43" s="402">
        <f>D43/$D$10</f>
        <v>7.9037570649123797E-4</v>
      </c>
      <c r="K43" s="402">
        <f>M43/$M$10</f>
        <v>3.7841474581426125E-4</v>
      </c>
      <c r="L43" s="217">
        <v>2139</v>
      </c>
      <c r="M43" s="221">
        <v>2094</v>
      </c>
      <c r="N43" s="251">
        <v>18</v>
      </c>
      <c r="O43" s="251">
        <v>18</v>
      </c>
    </row>
    <row r="44" spans="1:15" ht="16.5">
      <c r="A44" s="215">
        <v>106</v>
      </c>
      <c r="B44" s="216" t="s">
        <v>75</v>
      </c>
      <c r="C44" s="229">
        <f>'1. Vos-laskelma'!AI44</f>
        <v>21067143.010936067</v>
      </c>
      <c r="D44" s="420">
        <f>'1. Vos-laskelma'!L44</f>
        <v>11851049.102504855</v>
      </c>
      <c r="E44" s="340">
        <f>D44-C44</f>
        <v>-9216093.9084312115</v>
      </c>
      <c r="F44" s="422">
        <f>E44/C44</f>
        <v>-0.43746292051309887</v>
      </c>
      <c r="G44" s="219">
        <f>C44/L44</f>
        <v>449.38444989198092</v>
      </c>
      <c r="H44" s="219">
        <f>D44/M44</f>
        <v>253.24377850086233</v>
      </c>
      <c r="I44" s="400">
        <f>H44-G44</f>
        <v>-196.14067139111859</v>
      </c>
      <c r="J44" s="402">
        <f>D44/$D$10</f>
        <v>3.5048258960554621E-3</v>
      </c>
      <c r="K44" s="402">
        <f>M44/$M$10</f>
        <v>8.4568647850381973E-3</v>
      </c>
      <c r="L44" s="217">
        <v>46880</v>
      </c>
      <c r="M44" s="221">
        <v>46797</v>
      </c>
      <c r="N44" s="251">
        <v>1</v>
      </c>
      <c r="O44" s="252">
        <v>35</v>
      </c>
    </row>
    <row r="45" spans="1:15" ht="16.5">
      <c r="A45" s="215">
        <v>108</v>
      </c>
      <c r="B45" s="216" t="s">
        <v>76</v>
      </c>
      <c r="C45" s="229">
        <f>'1. Vos-laskelma'!AI45</f>
        <v>8966689.8903973587</v>
      </c>
      <c r="D45" s="420">
        <f>'1. Vos-laskelma'!L45</f>
        <v>7971488.7825932391</v>
      </c>
      <c r="E45" s="340">
        <f>D45-C45</f>
        <v>-995201.10780411959</v>
      </c>
      <c r="F45" s="422">
        <f>E45/C45</f>
        <v>-0.11098868366908775</v>
      </c>
      <c r="G45" s="219">
        <f>C45/L45</f>
        <v>867.43638293483207</v>
      </c>
      <c r="H45" s="219">
        <f>D45/M45</f>
        <v>777.17546871338982</v>
      </c>
      <c r="I45" s="400">
        <f>H45-G45</f>
        <v>-90.260914221442249</v>
      </c>
      <c r="J45" s="402">
        <f>D45/$D$10</f>
        <v>2.3574858287814583E-3</v>
      </c>
      <c r="K45" s="402">
        <f>M45/$M$10</f>
        <v>1.8535816847263025E-3</v>
      </c>
      <c r="L45" s="217">
        <v>10337</v>
      </c>
      <c r="M45" s="221">
        <v>10257</v>
      </c>
      <c r="N45" s="251">
        <v>6</v>
      </c>
      <c r="O45" s="251">
        <v>6</v>
      </c>
    </row>
    <row r="46" spans="1:15" ht="16.5">
      <c r="A46" s="215">
        <v>109</v>
      </c>
      <c r="B46" s="216" t="s">
        <v>77</v>
      </c>
      <c r="C46" s="229">
        <f>'1. Vos-laskelma'!AI46</f>
        <v>14625942.592594773</v>
      </c>
      <c r="D46" s="420">
        <f>'1. Vos-laskelma'!L46</f>
        <v>14324732.929796107</v>
      </c>
      <c r="E46" s="340">
        <f>D46-C46</f>
        <v>-301209.66279866546</v>
      </c>
      <c r="F46" s="422">
        <f>E46/C46</f>
        <v>-2.0594205186554623E-2</v>
      </c>
      <c r="G46" s="219">
        <f>C46/L46</f>
        <v>215.1791586499356</v>
      </c>
      <c r="H46" s="219">
        <f>D46/M46</f>
        <v>210.52471128251409</v>
      </c>
      <c r="I46" s="400">
        <f>H46-G46</f>
        <v>-4.6544473674215112</v>
      </c>
      <c r="J46" s="402">
        <f>D46/$D$10</f>
        <v>4.2363924486496542E-3</v>
      </c>
      <c r="K46" s="402">
        <f>M46/$M$10</f>
        <v>1.2296310673084898E-2</v>
      </c>
      <c r="L46" s="217">
        <v>67971</v>
      </c>
      <c r="M46" s="221">
        <v>68043</v>
      </c>
      <c r="N46" s="251">
        <v>5</v>
      </c>
      <c r="O46" s="251">
        <v>5</v>
      </c>
    </row>
    <row r="47" spans="1:15" ht="16.5">
      <c r="A47" s="215">
        <v>139</v>
      </c>
      <c r="B47" s="216" t="s">
        <v>79</v>
      </c>
      <c r="C47" s="229">
        <f>'1. Vos-laskelma'!AI48</f>
        <v>14360137.788988149</v>
      </c>
      <c r="D47" s="420">
        <f>'1. Vos-laskelma'!L48</f>
        <v>12948983.786773339</v>
      </c>
      <c r="E47" s="340">
        <f>D47-C47</f>
        <v>-1411154.0022148099</v>
      </c>
      <c r="F47" s="422">
        <f>E47/C47</f>
        <v>-9.8268834390776647E-2</v>
      </c>
      <c r="G47" s="219">
        <f>C47/L47</f>
        <v>1448.7628923515081</v>
      </c>
      <c r="H47" s="219">
        <f>D47/M47</f>
        <v>1314.2173740762548</v>
      </c>
      <c r="I47" s="400">
        <f>H47-G47</f>
        <v>-134.54551827525324</v>
      </c>
      <c r="J47" s="402">
        <f>D47/$D$10</f>
        <v>3.8295287877841214E-3</v>
      </c>
      <c r="K47" s="402">
        <f>M47/$M$10</f>
        <v>1.7805733001470469E-3</v>
      </c>
      <c r="L47" s="217">
        <v>9912</v>
      </c>
      <c r="M47" s="221">
        <v>9853</v>
      </c>
      <c r="N47" s="251">
        <v>17</v>
      </c>
      <c r="O47" s="251">
        <v>17</v>
      </c>
    </row>
    <row r="48" spans="1:15" ht="16.5">
      <c r="A48" s="215">
        <v>140</v>
      </c>
      <c r="B48" s="216" t="s">
        <v>80</v>
      </c>
      <c r="C48" s="229">
        <f>'1. Vos-laskelma'!AI49</f>
        <v>23306668.007930756</v>
      </c>
      <c r="D48" s="420">
        <f>'1. Vos-laskelma'!L49</f>
        <v>21406108.396035228</v>
      </c>
      <c r="E48" s="340">
        <f>D48-C48</f>
        <v>-1900559.6118955277</v>
      </c>
      <c r="F48" s="422">
        <f>E48/C48</f>
        <v>-8.1545745245472603E-2</v>
      </c>
      <c r="G48" s="219">
        <f>C48/L48</f>
        <v>1112.0654646402688</v>
      </c>
      <c r="H48" s="219">
        <f>D48/M48</f>
        <v>1029.0903512348073</v>
      </c>
      <c r="I48" s="400">
        <f>H48-G48</f>
        <v>-82.97511340546157</v>
      </c>
      <c r="J48" s="402">
        <f>D48/$D$10</f>
        <v>6.3306364180313107E-3</v>
      </c>
      <c r="K48" s="402">
        <f>M48/$M$10</f>
        <v>3.7590282367155913E-3</v>
      </c>
      <c r="L48" s="217">
        <v>20958</v>
      </c>
      <c r="M48" s="221">
        <v>20801</v>
      </c>
      <c r="N48" s="251">
        <v>11</v>
      </c>
      <c r="O48" s="251">
        <v>11</v>
      </c>
    </row>
    <row r="49" spans="1:15" ht="16.5">
      <c r="A49" s="215">
        <v>142</v>
      </c>
      <c r="B49" s="216" t="s">
        <v>81</v>
      </c>
      <c r="C49" s="229">
        <f>'1. Vos-laskelma'!AI50</f>
        <v>3999183.5467102043</v>
      </c>
      <c r="D49" s="420">
        <f>'1. Vos-laskelma'!L50</f>
        <v>3886349.9365694392</v>
      </c>
      <c r="E49" s="340">
        <f>D49-C49</f>
        <v>-112833.61014076509</v>
      </c>
      <c r="F49" s="422">
        <f>E49/C49</f>
        <v>-2.8214161421419106E-2</v>
      </c>
      <c r="G49" s="219">
        <f>C49/L49</f>
        <v>609.72458403875657</v>
      </c>
      <c r="H49" s="219">
        <f>D49/M49</f>
        <v>597.53227807033204</v>
      </c>
      <c r="I49" s="400">
        <f>H49-G49</f>
        <v>-12.192305968424535</v>
      </c>
      <c r="J49" s="402">
        <f>D49/$D$10</f>
        <v>1.1493480265762398E-3</v>
      </c>
      <c r="K49" s="402">
        <f>M49/$M$10</f>
        <v>1.1753627061967312E-3</v>
      </c>
      <c r="L49" s="217">
        <v>6559</v>
      </c>
      <c r="M49" s="221">
        <v>6504</v>
      </c>
      <c r="N49" s="251">
        <v>7</v>
      </c>
      <c r="O49" s="251">
        <v>7</v>
      </c>
    </row>
    <row r="50" spans="1:15" ht="16.5">
      <c r="A50" s="215">
        <v>143</v>
      </c>
      <c r="B50" s="216" t="s">
        <v>82</v>
      </c>
      <c r="C50" s="229">
        <f>'1. Vos-laskelma'!AI51</f>
        <v>3819583.29387902</v>
      </c>
      <c r="D50" s="420">
        <f>'1. Vos-laskelma'!L51</f>
        <v>2978481.778884301</v>
      </c>
      <c r="E50" s="340">
        <f>D50-C50</f>
        <v>-841101.51499471907</v>
      </c>
      <c r="F50" s="422">
        <f>E50/C50</f>
        <v>-0.22020766410372716</v>
      </c>
      <c r="G50" s="219">
        <f>C50/L50</f>
        <v>555.41417680369636</v>
      </c>
      <c r="H50" s="219">
        <f>D50/M50</f>
        <v>437.7545236455469</v>
      </c>
      <c r="I50" s="400">
        <f>H50-G50</f>
        <v>-117.65965315814947</v>
      </c>
      <c r="J50" s="402">
        <f>D50/$D$10</f>
        <v>8.8085535544331025E-4</v>
      </c>
      <c r="K50" s="402">
        <f>M50/$M$10</f>
        <v>1.2295768531615252E-3</v>
      </c>
      <c r="L50" s="217">
        <v>6877</v>
      </c>
      <c r="M50" s="221">
        <v>6804</v>
      </c>
      <c r="N50" s="251">
        <v>6</v>
      </c>
      <c r="O50" s="251">
        <v>6</v>
      </c>
    </row>
    <row r="51" spans="1:15" ht="16.5">
      <c r="A51" s="215">
        <v>145</v>
      </c>
      <c r="B51" s="216" t="s">
        <v>83</v>
      </c>
      <c r="C51" s="229">
        <f>'1. Vos-laskelma'!AI52</f>
        <v>15828258.298588883</v>
      </c>
      <c r="D51" s="420">
        <f>'1. Vos-laskelma'!L52</f>
        <v>13767130.112348409</v>
      </c>
      <c r="E51" s="340">
        <f>D51-C51</f>
        <v>-2061128.1862404738</v>
      </c>
      <c r="F51" s="422">
        <f>E51/C51</f>
        <v>-0.13021825568920789</v>
      </c>
      <c r="G51" s="219">
        <f>C51/L51</f>
        <v>1279.9820716956883</v>
      </c>
      <c r="H51" s="219">
        <f>D51/M51</f>
        <v>1113.0350159550819</v>
      </c>
      <c r="I51" s="400">
        <f>H51-G51</f>
        <v>-166.9470557406064</v>
      </c>
      <c r="J51" s="402">
        <f>D51/$D$10</f>
        <v>4.071487149768468E-3</v>
      </c>
      <c r="K51" s="402">
        <f>M51/$M$10</f>
        <v>2.2352492793584517E-3</v>
      </c>
      <c r="L51" s="217">
        <v>12366</v>
      </c>
      <c r="M51" s="221">
        <v>12369</v>
      </c>
      <c r="N51" s="251">
        <v>14</v>
      </c>
      <c r="O51" s="251">
        <v>14</v>
      </c>
    </row>
    <row r="52" spans="1:15" ht="16.5">
      <c r="A52" s="215">
        <v>146</v>
      </c>
      <c r="B52" s="216" t="s">
        <v>84</v>
      </c>
      <c r="C52" s="229">
        <f>'1. Vos-laskelma'!AI53</f>
        <v>4989299.8808098715</v>
      </c>
      <c r="D52" s="420">
        <f>'1. Vos-laskelma'!L53</f>
        <v>3711104.8351003737</v>
      </c>
      <c r="E52" s="340">
        <f>D52-C52</f>
        <v>-1278195.0457094978</v>
      </c>
      <c r="F52" s="422">
        <f>E52/C52</f>
        <v>-0.25618725597668807</v>
      </c>
      <c r="G52" s="219">
        <f>C52/L52</f>
        <v>1074.5853717014584</v>
      </c>
      <c r="H52" s="219">
        <f>D52/M52</f>
        <v>826.15868991548837</v>
      </c>
      <c r="I52" s="400">
        <f>H52-G52</f>
        <v>-248.42668178597</v>
      </c>
      <c r="J52" s="402">
        <f>D52/$D$10</f>
        <v>1.0975210900347459E-3</v>
      </c>
      <c r="K52" s="402">
        <f>M52/$M$10</f>
        <v>8.1176649388618033E-4</v>
      </c>
      <c r="L52" s="217">
        <v>4643</v>
      </c>
      <c r="M52" s="221">
        <v>4492</v>
      </c>
      <c r="N52" s="251">
        <v>12</v>
      </c>
      <c r="O52" s="251">
        <v>12</v>
      </c>
    </row>
    <row r="53" spans="1:15" ht="16.5">
      <c r="A53" s="215">
        <v>153</v>
      </c>
      <c r="B53" s="216" t="s">
        <v>89</v>
      </c>
      <c r="C53" s="229">
        <f>'1. Vos-laskelma'!AI58</f>
        <v>23964602.262593187</v>
      </c>
      <c r="D53" s="420">
        <f>'1. Vos-laskelma'!L58</f>
        <v>17520561.525028009</v>
      </c>
      <c r="E53" s="340">
        <f>D53-C53</f>
        <v>-6444040.7375651784</v>
      </c>
      <c r="F53" s="422">
        <f>E53/C53</f>
        <v>-0.26889829703636714</v>
      </c>
      <c r="G53" s="219">
        <f>C53/L53</f>
        <v>934.11039807418388</v>
      </c>
      <c r="H53" s="219">
        <f>D53/M53</f>
        <v>695.03973044382769</v>
      </c>
      <c r="I53" s="400">
        <f>H53-G53</f>
        <v>-239.07066763035618</v>
      </c>
      <c r="J53" s="402">
        <f>D53/$D$10</f>
        <v>5.1815258898363836E-3</v>
      </c>
      <c r="K53" s="402">
        <f>M53/$M$10</f>
        <v>4.555434055628413E-3</v>
      </c>
      <c r="L53" s="217">
        <v>25655</v>
      </c>
      <c r="M53" s="221">
        <v>25208</v>
      </c>
      <c r="N53" s="251">
        <v>9</v>
      </c>
      <c r="O53" s="251">
        <v>9</v>
      </c>
    </row>
    <row r="54" spans="1:15" ht="16.5">
      <c r="A54" s="215">
        <v>148</v>
      </c>
      <c r="B54" s="216" t="s">
        <v>85</v>
      </c>
      <c r="C54" s="229">
        <f>'1. Vos-laskelma'!AI54</f>
        <v>10145672.597157197</v>
      </c>
      <c r="D54" s="420">
        <f>'1. Vos-laskelma'!L54</f>
        <v>11374160.405368472</v>
      </c>
      <c r="E54" s="340">
        <f>D54-C54</f>
        <v>1228487.8082112744</v>
      </c>
      <c r="F54" s="422">
        <f>E54/C54</f>
        <v>0.12108490555426507</v>
      </c>
      <c r="G54" s="219">
        <f>C54/L54</f>
        <v>1447.7272541605589</v>
      </c>
      <c r="H54" s="219">
        <f>D54/M54</f>
        <v>1614.0429126392041</v>
      </c>
      <c r="I54" s="400">
        <f>H54-G54</f>
        <v>166.31565847864522</v>
      </c>
      <c r="J54" s="402">
        <f>D54/$D$10</f>
        <v>3.3637909681935503E-3</v>
      </c>
      <c r="K54" s="402">
        <f>M54/$M$10</f>
        <v>1.2734903122030082E-3</v>
      </c>
      <c r="L54" s="217">
        <v>7008</v>
      </c>
      <c r="M54" s="221">
        <v>7047</v>
      </c>
      <c r="N54" s="251">
        <v>19</v>
      </c>
      <c r="O54" s="251">
        <v>19</v>
      </c>
    </row>
    <row r="55" spans="1:15" ht="16.5">
      <c r="A55" s="215">
        <v>149</v>
      </c>
      <c r="B55" s="216" t="s">
        <v>86</v>
      </c>
      <c r="C55" s="229">
        <f>'1. Vos-laskelma'!AI55</f>
        <v>2348494.8232097141</v>
      </c>
      <c r="D55" s="420">
        <f>'1. Vos-laskelma'!L55</f>
        <v>2356984.0590690607</v>
      </c>
      <c r="E55" s="340">
        <f>D55-C55</f>
        <v>8489.235859346576</v>
      </c>
      <c r="F55" s="422">
        <f>E55/C55</f>
        <v>3.6147560452120743E-3</v>
      </c>
      <c r="G55" s="219">
        <f>C55/L55</f>
        <v>438.72498098444129</v>
      </c>
      <c r="H55" s="219">
        <f>D55/M55</f>
        <v>437.77564247196523</v>
      </c>
      <c r="I55" s="400">
        <f>H55-G55</f>
        <v>-0.94933851247606071</v>
      </c>
      <c r="J55" s="402">
        <f>D55/$D$10</f>
        <v>6.9705379628113618E-4</v>
      </c>
      <c r="K55" s="402">
        <f>M55/$M$10</f>
        <v>9.7296322419483411E-4</v>
      </c>
      <c r="L55" s="217">
        <v>5353</v>
      </c>
      <c r="M55" s="221">
        <v>5384</v>
      </c>
      <c r="N55" s="251">
        <v>1</v>
      </c>
      <c r="O55" s="252">
        <v>33</v>
      </c>
    </row>
    <row r="56" spans="1:15" ht="16.5">
      <c r="A56" s="215">
        <v>151</v>
      </c>
      <c r="B56" s="216" t="s">
        <v>87</v>
      </c>
      <c r="C56" s="229">
        <f>'1. Vos-laskelma'!AI56</f>
        <v>863524.03636203799</v>
      </c>
      <c r="D56" s="420">
        <f>'1. Vos-laskelma'!L56</f>
        <v>465238.65462734236</v>
      </c>
      <c r="E56" s="340">
        <f>D56-C56</f>
        <v>-398285.38173469563</v>
      </c>
      <c r="F56" s="422">
        <f>E56/C56</f>
        <v>-0.46123253663284475</v>
      </c>
      <c r="G56" s="219">
        <f>C56/L56</f>
        <v>456.64941108516024</v>
      </c>
      <c r="H56" s="219">
        <f>D56/M56</f>
        <v>251.20877679662115</v>
      </c>
      <c r="I56" s="400">
        <f>H56-G56</f>
        <v>-205.44063428853909</v>
      </c>
      <c r="J56" s="402">
        <f>D56/$D$10</f>
        <v>1.3758954759872448E-4</v>
      </c>
      <c r="K56" s="402">
        <f>M56/$M$10</f>
        <v>3.3468200059599417E-4</v>
      </c>
      <c r="L56" s="217">
        <v>1891</v>
      </c>
      <c r="M56" s="221">
        <v>1852</v>
      </c>
      <c r="N56" s="251">
        <v>14</v>
      </c>
      <c r="O56" s="251">
        <v>14</v>
      </c>
    </row>
    <row r="57" spans="1:15" ht="16.5">
      <c r="A57" s="215">
        <v>152</v>
      </c>
      <c r="B57" s="216" t="s">
        <v>88</v>
      </c>
      <c r="C57" s="229">
        <f>'1. Vos-laskelma'!AI57</f>
        <v>4717775.938787031</v>
      </c>
      <c r="D57" s="420">
        <f>'1. Vos-laskelma'!L57</f>
        <v>4110175.3961176584</v>
      </c>
      <c r="E57" s="340">
        <f>D57-C57</f>
        <v>-607600.54266937263</v>
      </c>
      <c r="F57" s="422">
        <f>E57/C57</f>
        <v>-0.12878961412177417</v>
      </c>
      <c r="G57" s="219">
        <f>C57/L57</f>
        <v>1053.0749863363908</v>
      </c>
      <c r="H57" s="219">
        <f>D57/M57</f>
        <v>932.85869181063515</v>
      </c>
      <c r="I57" s="400">
        <f>H57-G57</f>
        <v>-120.21629452575564</v>
      </c>
      <c r="J57" s="402">
        <f>D57/$D$10</f>
        <v>1.2155421044199731E-3</v>
      </c>
      <c r="K57" s="402">
        <f>M57/$M$10</f>
        <v>7.9622510508960609E-4</v>
      </c>
      <c r="L57" s="217">
        <v>4480</v>
      </c>
      <c r="M57" s="221">
        <v>4406</v>
      </c>
      <c r="N57" s="251">
        <v>14</v>
      </c>
      <c r="O57" s="251">
        <v>14</v>
      </c>
    </row>
    <row r="58" spans="1:15" ht="16.5">
      <c r="A58" s="215">
        <v>165</v>
      </c>
      <c r="B58" s="216" t="s">
        <v>90</v>
      </c>
      <c r="C58" s="229">
        <f>'1. Vos-laskelma'!AI59</f>
        <v>12359024.164738171</v>
      </c>
      <c r="D58" s="420">
        <f>'1. Vos-laskelma'!L59</f>
        <v>9753770.2715539522</v>
      </c>
      <c r="E58" s="340">
        <f>D58-C58</f>
        <v>-2605253.8931842186</v>
      </c>
      <c r="F58" s="422">
        <f>E58/C58</f>
        <v>-0.21079770202386455</v>
      </c>
      <c r="G58" s="219">
        <f>C58/L58</f>
        <v>756.36622795215249</v>
      </c>
      <c r="H58" s="219">
        <f>D58/M58</f>
        <v>599.1259380561396</v>
      </c>
      <c r="I58" s="400">
        <f>H58-G58</f>
        <v>-157.24028989601288</v>
      </c>
      <c r="J58" s="402">
        <f>D58/$D$10</f>
        <v>2.8845772501856193E-3</v>
      </c>
      <c r="K58" s="402">
        <f>M58/$M$10</f>
        <v>2.9420210419561477E-3</v>
      </c>
      <c r="L58" s="217">
        <v>16340</v>
      </c>
      <c r="M58" s="221">
        <v>16280</v>
      </c>
      <c r="N58" s="251">
        <v>5</v>
      </c>
      <c r="O58" s="251">
        <v>5</v>
      </c>
    </row>
    <row r="59" spans="1:15" ht="16.5">
      <c r="A59" s="215">
        <v>167</v>
      </c>
      <c r="B59" s="216" t="s">
        <v>91</v>
      </c>
      <c r="C59" s="229">
        <f>'1. Vos-laskelma'!AI60</f>
        <v>56313143.643231809</v>
      </c>
      <c r="D59" s="420">
        <f>'1. Vos-laskelma'!L60</f>
        <v>39938031.45671007</v>
      </c>
      <c r="E59" s="340">
        <f>D59-C59</f>
        <v>-16375112.186521739</v>
      </c>
      <c r="F59" s="422">
        <f>E59/C59</f>
        <v>-0.29078668188487533</v>
      </c>
      <c r="G59" s="219">
        <f>C59/L59</f>
        <v>728.86894608187583</v>
      </c>
      <c r="H59" s="219">
        <f>D59/M59</f>
        <v>515.24301029130686</v>
      </c>
      <c r="I59" s="400">
        <f>H59-G59</f>
        <v>-213.62593579056897</v>
      </c>
      <c r="J59" s="402">
        <f>D59/$D$10</f>
        <v>1.1811262081208456E-2</v>
      </c>
      <c r="K59" s="402">
        <f>M59/$M$10</f>
        <v>1.4007670578940225E-2</v>
      </c>
      <c r="L59" s="217">
        <v>77261</v>
      </c>
      <c r="M59" s="221">
        <v>77513</v>
      </c>
      <c r="N59" s="251">
        <v>12</v>
      </c>
      <c r="O59" s="251">
        <v>12</v>
      </c>
    </row>
    <row r="60" spans="1:15" ht="16.5">
      <c r="A60" s="215">
        <v>169</v>
      </c>
      <c r="B60" s="216" t="s">
        <v>92</v>
      </c>
      <c r="C60" s="229">
        <f>'1. Vos-laskelma'!AI61</f>
        <v>2475660.9605046944</v>
      </c>
      <c r="D60" s="420">
        <f>'1. Vos-laskelma'!L61</f>
        <v>2537850.9126415495</v>
      </c>
      <c r="E60" s="340">
        <f>D60-C60</f>
        <v>62189.952136855107</v>
      </c>
      <c r="F60" s="422">
        <f>E60/C60</f>
        <v>2.5120544827825258E-2</v>
      </c>
      <c r="G60" s="219">
        <f>C60/L60</f>
        <v>490.61850188360967</v>
      </c>
      <c r="H60" s="219">
        <f>D60/M60</f>
        <v>508.58735724279546</v>
      </c>
      <c r="I60" s="400">
        <f>H60-G60</f>
        <v>17.968855359185795</v>
      </c>
      <c r="J60" s="402">
        <f>D60/$D$10</f>
        <v>7.505433081932036E-4</v>
      </c>
      <c r="K60" s="402">
        <f>M60/$M$10</f>
        <v>9.0176197784773817E-4</v>
      </c>
      <c r="L60" s="217">
        <v>5046</v>
      </c>
      <c r="M60" s="221">
        <v>4990</v>
      </c>
      <c r="N60" s="251">
        <v>5</v>
      </c>
      <c r="O60" s="251">
        <v>5</v>
      </c>
    </row>
    <row r="61" spans="1:15" ht="16.5">
      <c r="A61" s="215">
        <v>171</v>
      </c>
      <c r="B61" s="216" t="s">
        <v>93</v>
      </c>
      <c r="C61" s="229">
        <f>'1. Vos-laskelma'!AI62</f>
        <v>2635015.307542793</v>
      </c>
      <c r="D61" s="420">
        <f>'1. Vos-laskelma'!L62</f>
        <v>2681924.4627946545</v>
      </c>
      <c r="E61" s="340">
        <f>D61-C61</f>
        <v>46909.15525186155</v>
      </c>
      <c r="F61" s="422">
        <f>E61/C61</f>
        <v>1.7802232540199289E-2</v>
      </c>
      <c r="G61" s="219">
        <f>C61/L61</f>
        <v>569.85625163122688</v>
      </c>
      <c r="H61" s="219">
        <f>D61/M61</f>
        <v>590.7322605274569</v>
      </c>
      <c r="I61" s="400">
        <f>H61-G61</f>
        <v>20.876008896230019</v>
      </c>
      <c r="J61" s="402">
        <f>D61/$D$10</f>
        <v>7.9315157900076614E-4</v>
      </c>
      <c r="K61" s="402">
        <f>M61/$M$10</f>
        <v>8.2044075740054731E-4</v>
      </c>
      <c r="L61" s="217">
        <v>4624</v>
      </c>
      <c r="M61" s="221">
        <v>4540</v>
      </c>
      <c r="N61" s="251">
        <v>11</v>
      </c>
      <c r="O61" s="251">
        <v>11</v>
      </c>
    </row>
    <row r="62" spans="1:15" ht="16.5">
      <c r="A62" s="215">
        <v>172</v>
      </c>
      <c r="B62" s="216" t="s">
        <v>94</v>
      </c>
      <c r="C62" s="229">
        <f>'1. Vos-laskelma'!AI63</f>
        <v>2366143.3571132608</v>
      </c>
      <c r="D62" s="420">
        <f>'1. Vos-laskelma'!L63</f>
        <v>3231863.9385822145</v>
      </c>
      <c r="E62" s="340">
        <f>D62-C62</f>
        <v>865720.58146895375</v>
      </c>
      <c r="F62" s="422">
        <f>E62/C62</f>
        <v>0.3658783306034124</v>
      </c>
      <c r="G62" s="219">
        <f>C62/L62</f>
        <v>555.04183840329836</v>
      </c>
      <c r="H62" s="219">
        <f>D62/M62</f>
        <v>774.84151008923868</v>
      </c>
      <c r="I62" s="400">
        <f>H62-G62</f>
        <v>219.79967168594033</v>
      </c>
      <c r="J62" s="402">
        <f>D62/$D$10</f>
        <v>9.5579052339565687E-4</v>
      </c>
      <c r="K62" s="402">
        <f>M62/$M$10</f>
        <v>7.537573566338509E-4</v>
      </c>
      <c r="L62" s="217">
        <v>4263</v>
      </c>
      <c r="M62" s="221">
        <v>4171</v>
      </c>
      <c r="N62" s="251">
        <v>13</v>
      </c>
      <c r="O62" s="251">
        <v>13</v>
      </c>
    </row>
    <row r="63" spans="1:15" ht="16.5">
      <c r="A63" s="215">
        <v>176</v>
      </c>
      <c r="B63" s="216" t="s">
        <v>95</v>
      </c>
      <c r="C63" s="229">
        <f>'1. Vos-laskelma'!AI64</f>
        <v>3266575.8823243198</v>
      </c>
      <c r="D63" s="420">
        <f>'1. Vos-laskelma'!L64</f>
        <v>2086219.5770489061</v>
      </c>
      <c r="E63" s="340">
        <f>D63-C63</f>
        <v>-1180356.3052754137</v>
      </c>
      <c r="F63" s="422">
        <f>E63/C63</f>
        <v>-0.36134360498478169</v>
      </c>
      <c r="G63" s="219">
        <f>C63/L63</f>
        <v>735.05307883085504</v>
      </c>
      <c r="H63" s="219">
        <f>D63/M63</f>
        <v>479.37030722631113</v>
      </c>
      <c r="I63" s="400">
        <f>H63-G63</f>
        <v>-255.68277160454392</v>
      </c>
      <c r="J63" s="402">
        <f>D63/$D$10</f>
        <v>6.1697798526152753E-4</v>
      </c>
      <c r="K63" s="402">
        <f>M63/$M$10</f>
        <v>7.8646655863594316E-4</v>
      </c>
      <c r="L63" s="217">
        <v>4444</v>
      </c>
      <c r="M63" s="221">
        <v>4352</v>
      </c>
      <c r="N63" s="251">
        <v>12</v>
      </c>
      <c r="O63" s="251">
        <v>12</v>
      </c>
    </row>
    <row r="64" spans="1:15" ht="16.5">
      <c r="A64" s="215">
        <v>177</v>
      </c>
      <c r="B64" s="216" t="s">
        <v>96</v>
      </c>
      <c r="C64" s="229">
        <f>'1. Vos-laskelma'!AI65</f>
        <v>871696.38047944847</v>
      </c>
      <c r="D64" s="420">
        <f>'1. Vos-laskelma'!L65</f>
        <v>1123580.2059655883</v>
      </c>
      <c r="E64" s="340">
        <f>D64-C64</f>
        <v>251883.82548613986</v>
      </c>
      <c r="F64" s="422">
        <f>E64/C64</f>
        <v>0.28895820967800656</v>
      </c>
      <c r="G64" s="219">
        <f>C64/L64</f>
        <v>488.07188156744036</v>
      </c>
      <c r="H64" s="219">
        <f>D64/M64</f>
        <v>635.50916627012919</v>
      </c>
      <c r="I64" s="400">
        <f>H64-G64</f>
        <v>147.43728470268883</v>
      </c>
      <c r="J64" s="402">
        <f>D64/$D$10</f>
        <v>3.3228729103241942E-4</v>
      </c>
      <c r="K64" s="402">
        <f>M64/$M$10</f>
        <v>3.195020394458519E-4</v>
      </c>
      <c r="L64" s="217">
        <v>1786</v>
      </c>
      <c r="M64" s="221">
        <v>1768</v>
      </c>
      <c r="N64" s="251">
        <v>6</v>
      </c>
      <c r="O64" s="251">
        <v>6</v>
      </c>
    </row>
    <row r="65" spans="1:15" ht="16.5">
      <c r="A65" s="215">
        <v>178</v>
      </c>
      <c r="B65" s="216" t="s">
        <v>97</v>
      </c>
      <c r="C65" s="229">
        <f>'1. Vos-laskelma'!AI66</f>
        <v>3795385.5922246007</v>
      </c>
      <c r="D65" s="420">
        <f>'1. Vos-laskelma'!L66</f>
        <v>4027513.9082674971</v>
      </c>
      <c r="E65" s="340">
        <f>D65-C65</f>
        <v>232128.31604289636</v>
      </c>
      <c r="F65" s="422">
        <f>E65/C65</f>
        <v>6.1160667447978136E-2</v>
      </c>
      <c r="G65" s="219">
        <f>C65/L65</f>
        <v>644.70623275430626</v>
      </c>
      <c r="H65" s="219">
        <f>D65/M65</f>
        <v>698.13033597980541</v>
      </c>
      <c r="I65" s="400">
        <f>H65-G65</f>
        <v>53.424103225499152</v>
      </c>
      <c r="J65" s="402">
        <f>D65/$D$10</f>
        <v>1.191095819477783E-3</v>
      </c>
      <c r="K65" s="402">
        <f>M65/$M$10</f>
        <v>1.0425380461329863E-3</v>
      </c>
      <c r="L65" s="217">
        <v>5887</v>
      </c>
      <c r="M65" s="221">
        <v>5769</v>
      </c>
      <c r="N65" s="251">
        <v>10</v>
      </c>
      <c r="O65" s="251">
        <v>10</v>
      </c>
    </row>
    <row r="66" spans="1:15" ht="16.5">
      <c r="A66" s="215">
        <v>179</v>
      </c>
      <c r="B66" s="216" t="s">
        <v>98</v>
      </c>
      <c r="C66" s="229">
        <f>'1. Vos-laskelma'!AI67</f>
        <v>57907103.830341697</v>
      </c>
      <c r="D66" s="420">
        <f>'1. Vos-laskelma'!L67</f>
        <v>29962617.126251936</v>
      </c>
      <c r="E66" s="340">
        <f>D66-C66</f>
        <v>-27944486.704089761</v>
      </c>
      <c r="F66" s="422">
        <f>E66/C66</f>
        <v>-0.48257441411614227</v>
      </c>
      <c r="G66" s="219">
        <f>C66/L66</f>
        <v>400.8160959510891</v>
      </c>
      <c r="H66" s="219">
        <f>D66/M66</f>
        <v>205.38236529815498</v>
      </c>
      <c r="I66" s="400">
        <f>H66-G66</f>
        <v>-195.43373065293412</v>
      </c>
      <c r="J66" s="402">
        <f>D66/$D$10</f>
        <v>8.8611358799860866E-3</v>
      </c>
      <c r="K66" s="402">
        <f>M66/$M$10</f>
        <v>2.6363797527509614E-2</v>
      </c>
      <c r="L66" s="217">
        <v>144473</v>
      </c>
      <c r="M66" s="221">
        <v>145887</v>
      </c>
      <c r="N66" s="251">
        <v>13</v>
      </c>
      <c r="O66" s="251">
        <v>13</v>
      </c>
    </row>
    <row r="67" spans="1:15" ht="16.5">
      <c r="A67" s="215">
        <v>181</v>
      </c>
      <c r="B67" s="216" t="s">
        <v>99</v>
      </c>
      <c r="C67" s="229">
        <f>'1. Vos-laskelma'!AI68</f>
        <v>1870536.1807540311</v>
      </c>
      <c r="D67" s="420">
        <f>'1. Vos-laskelma'!L68</f>
        <v>1808811.4859271036</v>
      </c>
      <c r="E67" s="340">
        <f>D67-C67</f>
        <v>-61724.694826927502</v>
      </c>
      <c r="F67" s="422">
        <f>E67/C67</f>
        <v>-3.2998396642638414E-2</v>
      </c>
      <c r="G67" s="219">
        <f>C67/L67</f>
        <v>1110.1104930290985</v>
      </c>
      <c r="H67" s="219">
        <f>D67/M67</f>
        <v>1074.7542994219273</v>
      </c>
      <c r="I67" s="400">
        <f>H67-G67</f>
        <v>-35.356193607171235</v>
      </c>
      <c r="J67" s="402">
        <f>D67/$D$10</f>
        <v>5.3493739517288235E-4</v>
      </c>
      <c r="K67" s="402">
        <f>M67/$M$10</f>
        <v>3.0414136447249365E-4</v>
      </c>
      <c r="L67" s="217">
        <v>1685</v>
      </c>
      <c r="M67" s="221">
        <v>1683</v>
      </c>
      <c r="N67" s="251">
        <v>4</v>
      </c>
      <c r="O67" s="251">
        <v>4</v>
      </c>
    </row>
    <row r="68" spans="1:15" ht="16.5">
      <c r="A68" s="215">
        <v>182</v>
      </c>
      <c r="B68" s="216" t="s">
        <v>100</v>
      </c>
      <c r="C68" s="229">
        <f>'1. Vos-laskelma'!AI69</f>
        <v>5989277.2974679992</v>
      </c>
      <c r="D68" s="420">
        <f>'1. Vos-laskelma'!L69</f>
        <v>1951628.1447684509</v>
      </c>
      <c r="E68" s="340">
        <f>D68-C68</f>
        <v>-4037649.1526995483</v>
      </c>
      <c r="F68" s="422">
        <f>E68/C68</f>
        <v>-0.67414630382976048</v>
      </c>
      <c r="G68" s="219">
        <f>C68/L68</f>
        <v>302.99374196731924</v>
      </c>
      <c r="H68" s="219">
        <f>D68/M68</f>
        <v>100.87497517798371</v>
      </c>
      <c r="I68" s="400">
        <f>H68-G68</f>
        <v>-202.11876678933552</v>
      </c>
      <c r="J68" s="402">
        <f>D68/$D$10</f>
        <v>5.7717395330084392E-4</v>
      </c>
      <c r="K68" s="402">
        <f>M68/$M$10</f>
        <v>3.496270337759557E-3</v>
      </c>
      <c r="L68" s="217">
        <v>19767</v>
      </c>
      <c r="M68" s="221">
        <v>19347</v>
      </c>
      <c r="N68" s="251">
        <v>13</v>
      </c>
      <c r="O68" s="251">
        <v>13</v>
      </c>
    </row>
    <row r="69" spans="1:15" ht="16.5">
      <c r="A69" s="215">
        <v>186</v>
      </c>
      <c r="B69" s="216" t="s">
        <v>101</v>
      </c>
      <c r="C69" s="229">
        <f>'1. Vos-laskelma'!AI70</f>
        <v>18843339.35745617</v>
      </c>
      <c r="D69" s="420">
        <f>'1. Vos-laskelma'!L70</f>
        <v>12010945.369964711</v>
      </c>
      <c r="E69" s="340">
        <f>D69-C69</f>
        <v>-6832393.9874914587</v>
      </c>
      <c r="F69" s="422">
        <f>E69/C69</f>
        <v>-0.3625893403436441</v>
      </c>
      <c r="G69" s="219">
        <f>C69/L69</f>
        <v>416.64837388794433</v>
      </c>
      <c r="H69" s="219">
        <f>D69/M69</f>
        <v>263.22475060190033</v>
      </c>
      <c r="I69" s="400">
        <f>H69-G69</f>
        <v>-153.42362328604401</v>
      </c>
      <c r="J69" s="402">
        <f>D69/$D$10</f>
        <v>3.5521135727859098E-3</v>
      </c>
      <c r="K69" s="402">
        <f>M69/$M$10</f>
        <v>8.2459717533451479E-3</v>
      </c>
      <c r="L69" s="217">
        <v>45226</v>
      </c>
      <c r="M69" s="221">
        <v>45630</v>
      </c>
      <c r="N69" s="251">
        <v>1</v>
      </c>
      <c r="O69" s="252">
        <v>35</v>
      </c>
    </row>
    <row r="70" spans="1:15" ht="16.5">
      <c r="A70" s="215">
        <v>202</v>
      </c>
      <c r="B70" s="216" t="s">
        <v>102</v>
      </c>
      <c r="C70" s="229">
        <f>'1. Vos-laskelma'!AI71</f>
        <v>24172684.352989413</v>
      </c>
      <c r="D70" s="420">
        <f>'1. Vos-laskelma'!L71</f>
        <v>25102550.112020992</v>
      </c>
      <c r="E70" s="340">
        <f>D70-C70</f>
        <v>929865.7590315789</v>
      </c>
      <c r="F70" s="422">
        <f>E70/C70</f>
        <v>3.8467625086767959E-2</v>
      </c>
      <c r="G70" s="219">
        <f>C70/L70</f>
        <v>680.97823345605013</v>
      </c>
      <c r="H70" s="219">
        <f>D70/M70</f>
        <v>700.24966837817988</v>
      </c>
      <c r="I70" s="400">
        <f>H70-G70</f>
        <v>19.271434922129743</v>
      </c>
      <c r="J70" s="402">
        <f>D70/$D$10</f>
        <v>7.4238210413832065E-3</v>
      </c>
      <c r="K70" s="402">
        <f>M70/$M$10</f>
        <v>6.4782291346464358E-3</v>
      </c>
      <c r="L70" s="217">
        <v>35497</v>
      </c>
      <c r="M70" s="221">
        <v>35848</v>
      </c>
      <c r="N70" s="251">
        <v>2</v>
      </c>
      <c r="O70" s="251">
        <v>2</v>
      </c>
    </row>
    <row r="71" spans="1:15" ht="16.5">
      <c r="A71" s="215">
        <v>204</v>
      </c>
      <c r="B71" s="216" t="s">
        <v>103</v>
      </c>
      <c r="C71" s="229">
        <f>'1. Vos-laskelma'!AI72</f>
        <v>56492.879858345841</v>
      </c>
      <c r="D71" s="420">
        <f>'1. Vos-laskelma'!L72</f>
        <v>-536642.6707127773</v>
      </c>
      <c r="E71" s="340">
        <f>D71-C71</f>
        <v>-593135.55057112314</v>
      </c>
      <c r="F71" s="422">
        <f>E71/C71</f>
        <v>-10.499297470024405</v>
      </c>
      <c r="G71" s="219">
        <f>C71/L71</f>
        <v>20.335809884213766</v>
      </c>
      <c r="H71" s="219">
        <f>D71/M71</f>
        <v>-199.56960606648468</v>
      </c>
      <c r="I71" s="400">
        <f>H71-G71</f>
        <v>-219.90541595069845</v>
      </c>
      <c r="J71" s="402">
        <f>D71/$D$10</f>
        <v>-1.5870655103816667E-4</v>
      </c>
      <c r="K71" s="402">
        <f>M71/$M$10</f>
        <v>4.8593947062776908E-4</v>
      </c>
      <c r="L71" s="217">
        <v>2778</v>
      </c>
      <c r="M71" s="221">
        <v>2689</v>
      </c>
      <c r="N71" s="251">
        <v>11</v>
      </c>
      <c r="O71" s="251">
        <v>11</v>
      </c>
    </row>
    <row r="72" spans="1:15" ht="16.5">
      <c r="A72" s="215">
        <v>205</v>
      </c>
      <c r="B72" s="216" t="s">
        <v>104</v>
      </c>
      <c r="C72" s="229">
        <f>'1. Vos-laskelma'!AI73</f>
        <v>47269128.023024693</v>
      </c>
      <c r="D72" s="420">
        <f>'1. Vos-laskelma'!L73</f>
        <v>50201598.613076881</v>
      </c>
      <c r="E72" s="340">
        <f>D72-C72</f>
        <v>2932470.5900521874</v>
      </c>
      <c r="F72" s="422">
        <f>E72/C72</f>
        <v>6.2037755141660052E-2</v>
      </c>
      <c r="G72" s="219">
        <f>C72/L72</f>
        <v>1295.2930157297205</v>
      </c>
      <c r="H72" s="219">
        <f>D72/M72</f>
        <v>1383.0784531249658</v>
      </c>
      <c r="I72" s="400">
        <f>H72-G72</f>
        <v>87.785437395245253</v>
      </c>
      <c r="J72" s="402">
        <f>D72/$D$10</f>
        <v>1.4846606517333999E-2</v>
      </c>
      <c r="K72" s="402">
        <f>M72/$M$10</f>
        <v>6.5593696412704107E-3</v>
      </c>
      <c r="L72" s="217">
        <v>36493</v>
      </c>
      <c r="M72" s="221">
        <v>36297</v>
      </c>
      <c r="N72" s="251">
        <v>18</v>
      </c>
      <c r="O72" s="251">
        <v>18</v>
      </c>
    </row>
    <row r="73" spans="1:15" ht="16.5">
      <c r="A73" s="215">
        <v>208</v>
      </c>
      <c r="B73" s="216" t="s">
        <v>105</v>
      </c>
      <c r="C73" s="229">
        <f>'1. Vos-laskelma'!AI74</f>
        <v>17132518.528723124</v>
      </c>
      <c r="D73" s="420">
        <f>'1. Vos-laskelma'!L74</f>
        <v>15166158.367559548</v>
      </c>
      <c r="E73" s="340">
        <f>D73-C73</f>
        <v>-1966360.1611635759</v>
      </c>
      <c r="F73" s="422">
        <f>E73/C73</f>
        <v>-0.1147735610422321</v>
      </c>
      <c r="G73" s="219">
        <f>C73/L73</f>
        <v>1380.3189275477864</v>
      </c>
      <c r="H73" s="219">
        <f>D73/M73</f>
        <v>1229.5223646177178</v>
      </c>
      <c r="I73" s="400">
        <f>H73-G73</f>
        <v>-150.7965629300686</v>
      </c>
      <c r="J73" s="402">
        <f>D73/$D$10</f>
        <v>4.4852353686616721E-3</v>
      </c>
      <c r="K73" s="402">
        <f>M73/$M$10</f>
        <v>2.2291050093691082E-3</v>
      </c>
      <c r="L73" s="217">
        <v>12412</v>
      </c>
      <c r="M73" s="221">
        <v>12335</v>
      </c>
      <c r="N73" s="251">
        <v>17</v>
      </c>
      <c r="O73" s="251">
        <v>17</v>
      </c>
    </row>
    <row r="74" spans="1:15" ht="16.5">
      <c r="A74" s="215">
        <v>211</v>
      </c>
      <c r="B74" s="216" t="s">
        <v>106</v>
      </c>
      <c r="C74" s="229">
        <f>'1. Vos-laskelma'!AI75</f>
        <v>23532723.698887482</v>
      </c>
      <c r="D74" s="420">
        <f>'1. Vos-laskelma'!L75</f>
        <v>19840269.778272234</v>
      </c>
      <c r="E74" s="340">
        <f>D74-C74</f>
        <v>-3692453.9206152484</v>
      </c>
      <c r="F74" s="422">
        <f>E74/C74</f>
        <v>-0.15690720580677239</v>
      </c>
      <c r="G74" s="219">
        <f>C74/L74</f>
        <v>721.3758720767421</v>
      </c>
      <c r="H74" s="219">
        <f>D74/M74</f>
        <v>601.96819619139637</v>
      </c>
      <c r="I74" s="400">
        <f>H74-G74</f>
        <v>-119.40767588534572</v>
      </c>
      <c r="J74" s="402">
        <f>D74/$D$10</f>
        <v>5.8675557498886494E-3</v>
      </c>
      <c r="K74" s="402">
        <f>M74/$M$10</f>
        <v>5.9561468993754715E-3</v>
      </c>
      <c r="L74" s="217">
        <v>32622</v>
      </c>
      <c r="M74" s="221">
        <v>32959</v>
      </c>
      <c r="N74" s="251">
        <v>6</v>
      </c>
      <c r="O74" s="251">
        <v>6</v>
      </c>
    </row>
    <row r="75" spans="1:15" ht="16.5">
      <c r="A75" s="215">
        <v>213</v>
      </c>
      <c r="B75" s="216" t="s">
        <v>107</v>
      </c>
      <c r="C75" s="229">
        <f>'1. Vos-laskelma'!AI76</f>
        <v>1871825.9985278528</v>
      </c>
      <c r="D75" s="420">
        <f>'1. Vos-laskelma'!L76</f>
        <v>1653669.2073497474</v>
      </c>
      <c r="E75" s="340">
        <f>D75-C75</f>
        <v>-218156.7911781054</v>
      </c>
      <c r="F75" s="422">
        <f>E75/C75</f>
        <v>-0.11654758046403918</v>
      </c>
      <c r="G75" s="219">
        <f>C75/L75</f>
        <v>357.9017205598189</v>
      </c>
      <c r="H75" s="219">
        <f>D75/M75</f>
        <v>320.85161182571738</v>
      </c>
      <c r="I75" s="400">
        <f>H75-G75</f>
        <v>-37.050108734101514</v>
      </c>
      <c r="J75" s="402">
        <f>D75/$D$10</f>
        <v>4.8905566176448388E-4</v>
      </c>
      <c r="K75" s="402">
        <f>M75/$M$10</f>
        <v>9.3139904485515872E-4</v>
      </c>
      <c r="L75" s="217">
        <v>5230</v>
      </c>
      <c r="M75" s="221">
        <v>5154</v>
      </c>
      <c r="N75" s="251">
        <v>10</v>
      </c>
      <c r="O75" s="251">
        <v>10</v>
      </c>
    </row>
    <row r="76" spans="1:15" ht="16.5">
      <c r="A76" s="215">
        <v>214</v>
      </c>
      <c r="B76" s="216" t="s">
        <v>108</v>
      </c>
      <c r="C76" s="229">
        <f>'1. Vos-laskelma'!AI77</f>
        <v>10837322.572374988</v>
      </c>
      <c r="D76" s="420">
        <f>'1. Vos-laskelma'!L77</f>
        <v>9295325.1359711215</v>
      </c>
      <c r="E76" s="340">
        <f>D76-C76</f>
        <v>-1541997.4364038669</v>
      </c>
      <c r="F76" s="422">
        <f>E76/C76</f>
        <v>-0.14228582992763494</v>
      </c>
      <c r="G76" s="219">
        <f>C76/L76</f>
        <v>855.89342697638517</v>
      </c>
      <c r="H76" s="219">
        <f>D76/M76</f>
        <v>741.96401149194776</v>
      </c>
      <c r="I76" s="400">
        <f>H76-G76</f>
        <v>-113.92941548443741</v>
      </c>
      <c r="J76" s="402">
        <f>D76/$D$10</f>
        <v>2.7489968159798619E-3</v>
      </c>
      <c r="K76" s="402">
        <f>M76/$M$10</f>
        <v>2.2639827772497922E-3</v>
      </c>
      <c r="L76" s="217">
        <v>12662</v>
      </c>
      <c r="M76" s="221">
        <v>12528</v>
      </c>
      <c r="N76" s="251">
        <v>4</v>
      </c>
      <c r="O76" s="251">
        <v>4</v>
      </c>
    </row>
    <row r="77" spans="1:15" ht="16.5">
      <c r="A77" s="215">
        <v>216</v>
      </c>
      <c r="B77" s="216" t="s">
        <v>109</v>
      </c>
      <c r="C77" s="229">
        <f>'1. Vos-laskelma'!AI78</f>
        <v>1145335.763383012</v>
      </c>
      <c r="D77" s="420">
        <f>'1. Vos-laskelma'!L78</f>
        <v>1108285.5164995838</v>
      </c>
      <c r="E77" s="340">
        <f>D77-C77</f>
        <v>-37050.24688342819</v>
      </c>
      <c r="F77" s="422">
        <f>E77/C77</f>
        <v>-3.2348808155603016E-2</v>
      </c>
      <c r="G77" s="219">
        <f>C77/L77</f>
        <v>873.6352123440214</v>
      </c>
      <c r="H77" s="219">
        <f>D77/M77</f>
        <v>873.3534408980172</v>
      </c>
      <c r="I77" s="400">
        <f>H77-G77</f>
        <v>-0.28177144600419979</v>
      </c>
      <c r="J77" s="402">
        <f>D77/$D$10</f>
        <v>3.2776404391320454E-4</v>
      </c>
      <c r="K77" s="402">
        <f>M77/$M$10</f>
        <v>2.293258416610781E-4</v>
      </c>
      <c r="L77" s="217">
        <v>1311</v>
      </c>
      <c r="M77" s="221">
        <v>1269</v>
      </c>
      <c r="N77" s="251">
        <v>13</v>
      </c>
      <c r="O77" s="251">
        <v>13</v>
      </c>
    </row>
    <row r="78" spans="1:15" ht="16.5">
      <c r="A78" s="215">
        <v>217</v>
      </c>
      <c r="B78" s="216" t="s">
        <v>110</v>
      </c>
      <c r="C78" s="229">
        <f>'1. Vos-laskelma'!AI79</f>
        <v>4923493.6722807726</v>
      </c>
      <c r="D78" s="420">
        <f>'1. Vos-laskelma'!L79</f>
        <v>4495394.4487476991</v>
      </c>
      <c r="E78" s="340">
        <f>D78-C78</f>
        <v>-428099.22353307344</v>
      </c>
      <c r="F78" s="422">
        <f>E78/C78</f>
        <v>-8.695029424801913E-2</v>
      </c>
      <c r="G78" s="219">
        <f>C78/L78</f>
        <v>913.44966090552361</v>
      </c>
      <c r="H78" s="219">
        <f>D78/M78</f>
        <v>839.94664587961495</v>
      </c>
      <c r="I78" s="400">
        <f>H78-G78</f>
        <v>-73.503015025908667</v>
      </c>
      <c r="J78" s="402">
        <f>D78/$D$10</f>
        <v>1.3294666776483765E-3</v>
      </c>
      <c r="K78" s="402">
        <f>M78/$M$10</f>
        <v>9.6718038185192269E-4</v>
      </c>
      <c r="L78" s="217">
        <v>5390</v>
      </c>
      <c r="M78" s="221">
        <v>5352</v>
      </c>
      <c r="N78" s="251">
        <v>16</v>
      </c>
      <c r="O78" s="251">
        <v>16</v>
      </c>
    </row>
    <row r="79" spans="1:15" ht="16.5">
      <c r="A79" s="215">
        <v>218</v>
      </c>
      <c r="B79" s="216" t="s">
        <v>111</v>
      </c>
      <c r="C79" s="229">
        <f>'1. Vos-laskelma'!AI80</f>
        <v>1185615.7031629055</v>
      </c>
      <c r="D79" s="420">
        <f>'1. Vos-laskelma'!L80</f>
        <v>978431.04462678032</v>
      </c>
      <c r="E79" s="340">
        <f>D79-C79</f>
        <v>-207184.65853612521</v>
      </c>
      <c r="F79" s="422">
        <f>E79/C79</f>
        <v>-0.17474857829852622</v>
      </c>
      <c r="G79" s="219">
        <f>C79/L79</f>
        <v>994.6440462776053</v>
      </c>
      <c r="H79" s="219">
        <f>D79/M79</f>
        <v>815.35920385565032</v>
      </c>
      <c r="I79" s="400">
        <f>H79-G79</f>
        <v>-179.28484242195498</v>
      </c>
      <c r="J79" s="402">
        <f>D79/$D$10</f>
        <v>2.8936091927825444E-4</v>
      </c>
      <c r="K79" s="402">
        <f>M79/$M$10</f>
        <v>2.1685658785917551E-4</v>
      </c>
      <c r="L79" s="217">
        <v>1192</v>
      </c>
      <c r="M79" s="221">
        <v>1200</v>
      </c>
      <c r="N79" s="251">
        <v>14</v>
      </c>
      <c r="O79" s="251">
        <v>14</v>
      </c>
    </row>
    <row r="80" spans="1:15" ht="16.5">
      <c r="A80" s="215">
        <v>224</v>
      </c>
      <c r="B80" s="216" t="s">
        <v>112</v>
      </c>
      <c r="C80" s="229">
        <f>'1. Vos-laskelma'!AI81</f>
        <v>5647383.5604031039</v>
      </c>
      <c r="D80" s="420">
        <f>'1. Vos-laskelma'!L81</f>
        <v>6214727.1160762869</v>
      </c>
      <c r="E80" s="340">
        <f>D80-C80</f>
        <v>567343.55567318294</v>
      </c>
      <c r="F80" s="422">
        <f>E80/C80</f>
        <v>0.10046131090707899</v>
      </c>
      <c r="G80" s="219">
        <f>C80/L80</f>
        <v>647.85861654274447</v>
      </c>
      <c r="H80" s="219">
        <f>D80/M80</f>
        <v>722.390691163116</v>
      </c>
      <c r="I80" s="400">
        <f>H80-G80</f>
        <v>74.532074620371532</v>
      </c>
      <c r="J80" s="402">
        <f>D80/$D$10</f>
        <v>1.8379416324195697E-3</v>
      </c>
      <c r="K80" s="402">
        <f>M80/$M$10</f>
        <v>1.5546810211270723E-3</v>
      </c>
      <c r="L80" s="217">
        <v>8717</v>
      </c>
      <c r="M80" s="221">
        <v>8603</v>
      </c>
      <c r="N80" s="251">
        <v>1</v>
      </c>
      <c r="O80" s="252">
        <v>33</v>
      </c>
    </row>
    <row r="81" spans="1:15" ht="16.5">
      <c r="A81" s="215">
        <v>226</v>
      </c>
      <c r="B81" s="216" t="s">
        <v>113</v>
      </c>
      <c r="C81" s="229">
        <f>'1. Vos-laskelma'!AI82</f>
        <v>4475396.5595259303</v>
      </c>
      <c r="D81" s="420">
        <f>'1. Vos-laskelma'!L82</f>
        <v>3670123.0698845955</v>
      </c>
      <c r="E81" s="340">
        <f>D81-C81</f>
        <v>-805273.48964133486</v>
      </c>
      <c r="F81" s="422">
        <f>E81/C81</f>
        <v>-0.17993343806088011</v>
      </c>
      <c r="G81" s="219">
        <f>C81/L81</f>
        <v>1185.849644813442</v>
      </c>
      <c r="H81" s="219">
        <f>D81/M81</f>
        <v>1001.3978362577341</v>
      </c>
      <c r="I81" s="400">
        <f>H81-G81</f>
        <v>-184.45180855570788</v>
      </c>
      <c r="J81" s="402">
        <f>D81/$D$10</f>
        <v>1.0854011544280352E-3</v>
      </c>
      <c r="K81" s="402">
        <f>M81/$M$10</f>
        <v>6.6231616208656512E-4</v>
      </c>
      <c r="L81" s="217">
        <v>3774</v>
      </c>
      <c r="M81" s="221">
        <v>3665</v>
      </c>
      <c r="N81" s="251">
        <v>13</v>
      </c>
      <c r="O81" s="251">
        <v>13</v>
      </c>
    </row>
    <row r="82" spans="1:15" ht="16.5">
      <c r="A82" s="215">
        <v>230</v>
      </c>
      <c r="B82" s="216" t="s">
        <v>114</v>
      </c>
      <c r="C82" s="229">
        <f>'1. Vos-laskelma'!AI83</f>
        <v>1708988.3854342233</v>
      </c>
      <c r="D82" s="420">
        <f>'1. Vos-laskelma'!L83</f>
        <v>2068376.2239129441</v>
      </c>
      <c r="E82" s="340">
        <f>D82-C82</f>
        <v>359387.83847872075</v>
      </c>
      <c r="F82" s="422">
        <f>E82/C82</f>
        <v>0.21029273314072683</v>
      </c>
      <c r="G82" s="219">
        <f>C82/L82</f>
        <v>746.28313774420235</v>
      </c>
      <c r="H82" s="219">
        <f>D82/M82</f>
        <v>923.38224281827866</v>
      </c>
      <c r="I82" s="400">
        <f>H82-G82</f>
        <v>177.09910507407631</v>
      </c>
      <c r="J82" s="402">
        <f>D82/$D$10</f>
        <v>6.1170099707234143E-4</v>
      </c>
      <c r="K82" s="402">
        <f>M82/$M$10</f>
        <v>4.0479896400379427E-4</v>
      </c>
      <c r="L82" s="217">
        <v>2290</v>
      </c>
      <c r="M82" s="221">
        <v>2240</v>
      </c>
      <c r="N82" s="251">
        <v>4</v>
      </c>
      <c r="O82" s="251">
        <v>4</v>
      </c>
    </row>
    <row r="83" spans="1:15" ht="16.5">
      <c r="A83" s="215">
        <v>231</v>
      </c>
      <c r="B83" s="216" t="s">
        <v>115</v>
      </c>
      <c r="C83" s="229">
        <f>'1. Vos-laskelma'!AI84</f>
        <v>-1045898.8802411121</v>
      </c>
      <c r="D83" s="420">
        <f>'1. Vos-laskelma'!L84</f>
        <v>-923098.40569378133</v>
      </c>
      <c r="E83" s="340">
        <f>D83-C83</f>
        <v>122800.47454733076</v>
      </c>
      <c r="F83" s="422">
        <f>-E83/C83</f>
        <v>0.11741142176098462</v>
      </c>
      <c r="G83" s="219">
        <f>C83/L83</f>
        <v>-811.40332059046705</v>
      </c>
      <c r="H83" s="219">
        <f>D83/M83</f>
        <v>-734.95095994727808</v>
      </c>
      <c r="I83" s="400">
        <f>H83-G83</f>
        <v>76.452360643188968</v>
      </c>
      <c r="J83" s="402">
        <f>D83/$D$10</f>
        <v>-2.7299686035384477E-4</v>
      </c>
      <c r="K83" s="402">
        <f>M83/$M$10</f>
        <v>2.2697656195927037E-4</v>
      </c>
      <c r="L83" s="217">
        <v>1289</v>
      </c>
      <c r="M83" s="221">
        <v>1256</v>
      </c>
      <c r="N83" s="251">
        <v>15</v>
      </c>
      <c r="O83" s="251">
        <v>15</v>
      </c>
    </row>
    <row r="84" spans="1:15" ht="16.5">
      <c r="A84" s="215">
        <v>232</v>
      </c>
      <c r="B84" s="216" t="s">
        <v>116</v>
      </c>
      <c r="C84" s="229">
        <f>'1. Vos-laskelma'!AI85</f>
        <v>10094006.395236563</v>
      </c>
      <c r="D84" s="420">
        <f>'1. Vos-laskelma'!L85</f>
        <v>9885182.7130605336</v>
      </c>
      <c r="E84" s="340">
        <f>D84-C84</f>
        <v>-208823.68217602931</v>
      </c>
      <c r="F84" s="422">
        <f>E84/C84</f>
        <v>-2.0687888832186075E-2</v>
      </c>
      <c r="G84" s="219">
        <f>C84/L84</f>
        <v>783.08816099585442</v>
      </c>
      <c r="H84" s="219">
        <f>D84/M84</f>
        <v>775.30844808317909</v>
      </c>
      <c r="I84" s="400">
        <f>H84-G84</f>
        <v>-7.7797129126753362</v>
      </c>
      <c r="J84" s="402">
        <f>D84/$D$10</f>
        <v>2.9234411283176232E-3</v>
      </c>
      <c r="K84" s="402">
        <f>M84/$M$10</f>
        <v>2.3041012460037398E-3</v>
      </c>
      <c r="L84" s="217">
        <v>12890</v>
      </c>
      <c r="M84" s="221">
        <v>12750</v>
      </c>
      <c r="N84" s="251">
        <v>14</v>
      </c>
      <c r="O84" s="251">
        <v>14</v>
      </c>
    </row>
    <row r="85" spans="1:15" ht="16.5">
      <c r="A85" s="215">
        <v>233</v>
      </c>
      <c r="B85" s="216" t="s">
        <v>117</v>
      </c>
      <c r="C85" s="229">
        <f>'1. Vos-laskelma'!AI86</f>
        <v>17195320.007032681</v>
      </c>
      <c r="D85" s="420">
        <f>'1. Vos-laskelma'!L86</f>
        <v>15120644.768067198</v>
      </c>
      <c r="E85" s="340">
        <f>D85-C85</f>
        <v>-2074675.2389654834</v>
      </c>
      <c r="F85" s="422">
        <f>E85/C85</f>
        <v>-0.12065348234967223</v>
      </c>
      <c r="G85" s="219">
        <f>C85/L85</f>
        <v>1122.9963431970141</v>
      </c>
      <c r="H85" s="219">
        <f>D85/M85</f>
        <v>1000.3072749449059</v>
      </c>
      <c r="I85" s="400">
        <f>H85-G85</f>
        <v>-122.6890682521082</v>
      </c>
      <c r="J85" s="402">
        <f>D85/$D$10</f>
        <v>4.4717751896729803E-3</v>
      </c>
      <c r="K85" s="402">
        <f>M85/$M$10</f>
        <v>2.7316701517327473E-3</v>
      </c>
      <c r="L85" s="217">
        <v>15312</v>
      </c>
      <c r="M85" s="221">
        <v>15116</v>
      </c>
      <c r="N85" s="251">
        <v>14</v>
      </c>
      <c r="O85" s="251">
        <v>14</v>
      </c>
    </row>
    <row r="86" spans="1:15" ht="16.5">
      <c r="A86" s="215">
        <v>235</v>
      </c>
      <c r="B86" s="216" t="s">
        <v>118</v>
      </c>
      <c r="C86" s="229">
        <f>'1. Vos-laskelma'!AI87</f>
        <v>18007075.824746475</v>
      </c>
      <c r="D86" s="420">
        <f>'1. Vos-laskelma'!L87</f>
        <v>21541088.704235852</v>
      </c>
      <c r="E86" s="340">
        <f>D86-C86</f>
        <v>3534012.8794893771</v>
      </c>
      <c r="F86" s="422">
        <f>E86/C86</f>
        <v>0.19625690000331486</v>
      </c>
      <c r="G86" s="219">
        <f>C86/L86</f>
        <v>1732.1157969167443</v>
      </c>
      <c r="H86" s="219">
        <f>D86/M86</f>
        <v>2094.6216165145715</v>
      </c>
      <c r="I86" s="400">
        <f>H86-G86</f>
        <v>362.50581959782721</v>
      </c>
      <c r="J86" s="402">
        <f>D86/$D$10</f>
        <v>6.3705554560461904E-3</v>
      </c>
      <c r="K86" s="402">
        <f>M86/$M$10</f>
        <v>1.8584609579531341E-3</v>
      </c>
      <c r="L86" s="217">
        <v>10396</v>
      </c>
      <c r="M86" s="221">
        <v>10284</v>
      </c>
      <c r="N86" s="251">
        <v>1</v>
      </c>
      <c r="O86" s="252">
        <v>33</v>
      </c>
    </row>
    <row r="87" spans="1:15" ht="16.5">
      <c r="A87" s="215">
        <v>236</v>
      </c>
      <c r="B87" s="216" t="s">
        <v>119</v>
      </c>
      <c r="C87" s="229">
        <f>'1. Vos-laskelma'!AI88</f>
        <v>5695035.6190414671</v>
      </c>
      <c r="D87" s="420">
        <f>'1. Vos-laskelma'!L88</f>
        <v>5702793.307701245</v>
      </c>
      <c r="E87" s="340">
        <f>D87-C87</f>
        <v>7757.6886597778648</v>
      </c>
      <c r="F87" s="422">
        <f>E87/C87</f>
        <v>1.3621843968525632E-3</v>
      </c>
      <c r="G87" s="219">
        <f>C87/L87</f>
        <v>1357.2534840422943</v>
      </c>
      <c r="H87" s="219">
        <f>D87/M87</f>
        <v>1358.4548136496535</v>
      </c>
      <c r="I87" s="400">
        <f>H87-G87</f>
        <v>1.2013296073591846</v>
      </c>
      <c r="J87" s="402">
        <f>D87/$D$10</f>
        <v>1.6865424733122204E-3</v>
      </c>
      <c r="K87" s="402">
        <f>M87/$M$10</f>
        <v>7.5863662986068231E-4</v>
      </c>
      <c r="L87" s="217">
        <v>4196</v>
      </c>
      <c r="M87" s="221">
        <v>4198</v>
      </c>
      <c r="N87" s="251">
        <v>16</v>
      </c>
      <c r="O87" s="251">
        <v>16</v>
      </c>
    </row>
    <row r="88" spans="1:15" ht="16.5">
      <c r="A88" s="215">
        <v>239</v>
      </c>
      <c r="B88" s="216" t="s">
        <v>120</v>
      </c>
      <c r="C88" s="229">
        <f>'1. Vos-laskelma'!AI89</f>
        <v>628768.82777207252</v>
      </c>
      <c r="D88" s="420">
        <f>'1. Vos-laskelma'!L89</f>
        <v>1269225.1111940464</v>
      </c>
      <c r="E88" s="340">
        <f>D88-C88</f>
        <v>640456.28342197393</v>
      </c>
      <c r="F88" s="422">
        <f>E88/C88</f>
        <v>1.0185878420393608</v>
      </c>
      <c r="G88" s="219">
        <f>C88/L88</f>
        <v>300.12831874561937</v>
      </c>
      <c r="H88" s="219">
        <f>D88/M88</f>
        <v>625.54219378711014</v>
      </c>
      <c r="I88" s="400">
        <f>H88-G88</f>
        <v>325.41387504149077</v>
      </c>
      <c r="J88" s="402">
        <f>D88/$D$10</f>
        <v>3.7536027394372571E-4</v>
      </c>
      <c r="K88" s="402">
        <f>M88/$M$10</f>
        <v>3.6666834730522257E-4</v>
      </c>
      <c r="L88" s="217">
        <v>2095</v>
      </c>
      <c r="M88" s="221">
        <v>2029</v>
      </c>
      <c r="N88" s="251">
        <v>11</v>
      </c>
      <c r="O88" s="251">
        <v>11</v>
      </c>
    </row>
    <row r="89" spans="1:15" ht="16.5">
      <c r="A89" s="215">
        <v>240</v>
      </c>
      <c r="B89" s="216" t="s">
        <v>121</v>
      </c>
      <c r="C89" s="229">
        <f>'1. Vos-laskelma'!AI90</f>
        <v>501078.98582862271</v>
      </c>
      <c r="D89" s="420">
        <f>'1. Vos-laskelma'!L90</f>
        <v>-2215325.115509124</v>
      </c>
      <c r="E89" s="340">
        <f>D89-C89</f>
        <v>-2716404.1013377467</v>
      </c>
      <c r="F89" s="422">
        <f>E89/C89</f>
        <v>-5.4211096018039795</v>
      </c>
      <c r="G89" s="219">
        <f>C89/L89</f>
        <v>25.07651815777313</v>
      </c>
      <c r="H89" s="219">
        <f>D89/M89</f>
        <v>-113.61224244879861</v>
      </c>
      <c r="I89" s="400">
        <f>H89-G89</f>
        <v>-138.68876060657175</v>
      </c>
      <c r="J89" s="402">
        <f>D89/$D$10</f>
        <v>-6.5515962054172531E-4</v>
      </c>
      <c r="K89" s="402">
        <f>M89/$M$10</f>
        <v>3.5237388388883861E-3</v>
      </c>
      <c r="L89" s="217">
        <v>19982</v>
      </c>
      <c r="M89" s="221">
        <v>19499</v>
      </c>
      <c r="N89" s="251">
        <v>19</v>
      </c>
      <c r="O89" s="251">
        <v>19</v>
      </c>
    </row>
    <row r="90" spans="1:15" ht="16.5">
      <c r="A90" s="215">
        <v>320</v>
      </c>
      <c r="B90" s="216" t="s">
        <v>155</v>
      </c>
      <c r="C90" s="229">
        <f>'1. Vos-laskelma'!AI124</f>
        <v>7634810.006519421</v>
      </c>
      <c r="D90" s="420">
        <f>'1. Vos-laskelma'!L124</f>
        <v>6502220.7869716631</v>
      </c>
      <c r="E90" s="340">
        <f>D90-C90</f>
        <v>-1132589.2195477579</v>
      </c>
      <c r="F90" s="422">
        <f>E90/C90</f>
        <v>-0.14834543604629735</v>
      </c>
      <c r="G90" s="219">
        <f>C90/L90</f>
        <v>1074.5686145699397</v>
      </c>
      <c r="H90" s="219">
        <f>D90/M90</f>
        <v>929.41978087073517</v>
      </c>
      <c r="I90" s="400">
        <f>H90-G90</f>
        <v>-145.14883369920449</v>
      </c>
      <c r="J90" s="402">
        <f>D90/$D$10</f>
        <v>1.9229649290062989E-3</v>
      </c>
      <c r="K90" s="402">
        <f>M90/$M$10</f>
        <v>1.2642739072189931E-3</v>
      </c>
      <c r="L90" s="217">
        <v>7105</v>
      </c>
      <c r="M90" s="221">
        <v>6996</v>
      </c>
      <c r="N90" s="251">
        <v>19</v>
      </c>
      <c r="O90" s="251">
        <v>19</v>
      </c>
    </row>
    <row r="91" spans="1:15" ht="16.5">
      <c r="A91" s="215">
        <v>241</v>
      </c>
      <c r="B91" s="216" t="s">
        <v>122</v>
      </c>
      <c r="C91" s="229">
        <f>'1. Vos-laskelma'!AI91</f>
        <v>2995375.2879284369</v>
      </c>
      <c r="D91" s="420">
        <f>'1. Vos-laskelma'!L91</f>
        <v>1696402.8135658717</v>
      </c>
      <c r="E91" s="340">
        <f>D91-C91</f>
        <v>-1298972.4743625652</v>
      </c>
      <c r="F91" s="422">
        <f>E91/C91</f>
        <v>-0.43365934131776784</v>
      </c>
      <c r="G91" s="219">
        <f>C91/L91</f>
        <v>378.96954553750464</v>
      </c>
      <c r="H91" s="219">
        <f>D91/M91</f>
        <v>218.29916530251856</v>
      </c>
      <c r="I91" s="400">
        <f>H91-G91</f>
        <v>-160.67038023498608</v>
      </c>
      <c r="J91" s="402">
        <f>D91/$D$10</f>
        <v>5.0169368633114035E-4</v>
      </c>
      <c r="K91" s="402">
        <f>M91/$M$10</f>
        <v>1.4043271202113774E-3</v>
      </c>
      <c r="L91" s="217">
        <v>7904</v>
      </c>
      <c r="M91" s="221">
        <v>7771</v>
      </c>
      <c r="N91" s="251">
        <v>19</v>
      </c>
      <c r="O91" s="251">
        <v>19</v>
      </c>
    </row>
    <row r="92" spans="1:15" ht="16.5">
      <c r="A92" s="215">
        <v>322</v>
      </c>
      <c r="B92" s="216" t="s">
        <v>156</v>
      </c>
      <c r="C92" s="229">
        <f>'1. Vos-laskelma'!AI125</f>
        <v>9892424.9887803383</v>
      </c>
      <c r="D92" s="420">
        <f>'1. Vos-laskelma'!L125</f>
        <v>9334648.0618262645</v>
      </c>
      <c r="E92" s="340">
        <f>D92-C92</f>
        <v>-557776.92695407383</v>
      </c>
      <c r="F92" s="422">
        <f>E92/C92</f>
        <v>-5.6384246288112977E-2</v>
      </c>
      <c r="G92" s="219">
        <f>C92/L92</f>
        <v>1495.6796172936708</v>
      </c>
      <c r="H92" s="219">
        <f>D92/M92</f>
        <v>1425.3547200834118</v>
      </c>
      <c r="I92" s="400">
        <f>H92-G92</f>
        <v>-70.324897210258996</v>
      </c>
      <c r="J92" s="402">
        <f>D92/$D$10</f>
        <v>2.7606261669051433E-3</v>
      </c>
      <c r="K92" s="402">
        <f>M92/$M$10</f>
        <v>1.1834948282414502E-3</v>
      </c>
      <c r="L92" s="217">
        <v>6614</v>
      </c>
      <c r="M92" s="221">
        <v>6549</v>
      </c>
      <c r="N92" s="251">
        <v>2</v>
      </c>
      <c r="O92" s="251">
        <v>2</v>
      </c>
    </row>
    <row r="93" spans="1:15" ht="16.5">
      <c r="A93" s="215">
        <v>244</v>
      </c>
      <c r="B93" s="216" t="s">
        <v>123</v>
      </c>
      <c r="C93" s="229">
        <f>'1. Vos-laskelma'!AI92</f>
        <v>21510590.437506586</v>
      </c>
      <c r="D93" s="420">
        <f>'1. Vos-laskelma'!L92</f>
        <v>22355781.660834484</v>
      </c>
      <c r="E93" s="340">
        <f>D93-C93</f>
        <v>845191.22332789749</v>
      </c>
      <c r="F93" s="422">
        <f>E93/C93</f>
        <v>3.9291865362012277E-2</v>
      </c>
      <c r="G93" s="219">
        <f>C93/L93</f>
        <v>1125.2662919808845</v>
      </c>
      <c r="H93" s="219">
        <f>D93/M93</f>
        <v>1158.3306560017868</v>
      </c>
      <c r="I93" s="400">
        <f>H93-G93</f>
        <v>33.064364020902303</v>
      </c>
      <c r="J93" s="402">
        <f>D93/$D$10</f>
        <v>6.611492519670149E-3</v>
      </c>
      <c r="K93" s="402">
        <f>M93/$M$10</f>
        <v>3.4877767880684058E-3</v>
      </c>
      <c r="L93" s="217">
        <v>19116</v>
      </c>
      <c r="M93" s="221">
        <v>19300</v>
      </c>
      <c r="N93" s="251">
        <v>17</v>
      </c>
      <c r="O93" s="251">
        <v>17</v>
      </c>
    </row>
    <row r="94" spans="1:15" ht="16.5">
      <c r="A94" s="215">
        <v>245</v>
      </c>
      <c r="B94" s="216" t="s">
        <v>124</v>
      </c>
      <c r="C94" s="229">
        <f>'1. Vos-laskelma'!AI93</f>
        <v>17801008.584520828</v>
      </c>
      <c r="D94" s="420">
        <f>'1. Vos-laskelma'!L93</f>
        <v>12879616.683154196</v>
      </c>
      <c r="E94" s="340">
        <f>D94-C94</f>
        <v>-4921391.9013666324</v>
      </c>
      <c r="F94" s="422">
        <f>E94/C94</f>
        <v>-0.27646702589908939</v>
      </c>
      <c r="G94" s="219">
        <f>C94/L94</f>
        <v>478.1104583294163</v>
      </c>
      <c r="H94" s="219">
        <f>D94/M94</f>
        <v>341.85201940636466</v>
      </c>
      <c r="I94" s="400">
        <f>H94-G94</f>
        <v>-136.25843892305164</v>
      </c>
      <c r="J94" s="402">
        <f>D94/$D$10</f>
        <v>3.8090141802590077E-3</v>
      </c>
      <c r="K94" s="402">
        <f>M94/$M$10</f>
        <v>6.8085740034852472E-3</v>
      </c>
      <c r="L94" s="217">
        <v>37232</v>
      </c>
      <c r="M94" s="221">
        <v>37676</v>
      </c>
      <c r="N94" s="251">
        <v>1</v>
      </c>
      <c r="O94" s="252">
        <v>32</v>
      </c>
    </row>
    <row r="95" spans="1:15" ht="16.5">
      <c r="A95" s="215">
        <v>249</v>
      </c>
      <c r="B95" s="216" t="s">
        <v>125</v>
      </c>
      <c r="C95" s="229">
        <f>'1. Vos-laskelma'!AI94</f>
        <v>6716732.6659338586</v>
      </c>
      <c r="D95" s="420">
        <f>'1. Vos-laskelma'!L94</f>
        <v>6892932.687183856</v>
      </c>
      <c r="E95" s="340">
        <f>D95-C95</f>
        <v>176200.02124999743</v>
      </c>
      <c r="F95" s="422">
        <f>E95/C95</f>
        <v>2.6232996013620488E-2</v>
      </c>
      <c r="G95" s="219">
        <f>C95/L95</f>
        <v>711.2922446186443</v>
      </c>
      <c r="H95" s="219">
        <f>D95/M95</f>
        <v>745.18191212798445</v>
      </c>
      <c r="I95" s="400">
        <f>H95-G95</f>
        <v>33.889667509340143</v>
      </c>
      <c r="J95" s="402">
        <f>D95/$D$10</f>
        <v>2.0385139554187619E-3</v>
      </c>
      <c r="K95" s="402">
        <f>M95/$M$10</f>
        <v>1.6716028647478112E-3</v>
      </c>
      <c r="L95" s="217">
        <v>9443</v>
      </c>
      <c r="M95" s="221">
        <v>9250</v>
      </c>
      <c r="N95" s="251">
        <v>13</v>
      </c>
      <c r="O95" s="251">
        <v>13</v>
      </c>
    </row>
    <row r="96" spans="1:15" ht="16.5">
      <c r="A96" s="215">
        <v>250</v>
      </c>
      <c r="B96" s="216" t="s">
        <v>126</v>
      </c>
      <c r="C96" s="229">
        <f>'1. Vos-laskelma'!AI95</f>
        <v>1250995.8176785121</v>
      </c>
      <c r="D96" s="420">
        <f>'1. Vos-laskelma'!L95</f>
        <v>932964.31735037104</v>
      </c>
      <c r="E96" s="340">
        <f>D96-C96</f>
        <v>-318031.50032814103</v>
      </c>
      <c r="F96" s="422">
        <f>E96/C96</f>
        <v>-0.25422267271709659</v>
      </c>
      <c r="G96" s="219">
        <f>C96/L96</f>
        <v>691.92246553015048</v>
      </c>
      <c r="H96" s="219">
        <f>D96/M96</f>
        <v>526.80085677604234</v>
      </c>
      <c r="I96" s="400">
        <f>H96-G96</f>
        <v>-165.12160875410814</v>
      </c>
      <c r="J96" s="402">
        <f>D96/$D$10</f>
        <v>2.7591460226539444E-4</v>
      </c>
      <c r="K96" s="402">
        <f>M96/$M$10</f>
        <v>3.2004418091549983E-4</v>
      </c>
      <c r="L96" s="217">
        <v>1808</v>
      </c>
      <c r="M96" s="221">
        <v>1771</v>
      </c>
      <c r="N96" s="251">
        <v>6</v>
      </c>
      <c r="O96" s="251">
        <v>6</v>
      </c>
    </row>
    <row r="97" spans="1:15" ht="16.5">
      <c r="A97" s="215">
        <v>256</v>
      </c>
      <c r="B97" s="216" t="s">
        <v>127</v>
      </c>
      <c r="C97" s="229">
        <f>'1. Vos-laskelma'!AI96</f>
        <v>2199441.6890004398</v>
      </c>
      <c r="D97" s="420">
        <f>'1. Vos-laskelma'!L96</f>
        <v>2294663.8832698367</v>
      </c>
      <c r="E97" s="340">
        <f>D97-C97</f>
        <v>95222.19426939683</v>
      </c>
      <c r="F97" s="422">
        <f>E97/C97</f>
        <v>4.3293802579813606E-2</v>
      </c>
      <c r="G97" s="219">
        <f>C97/L97</f>
        <v>1391.1712137890195</v>
      </c>
      <c r="H97" s="219">
        <f>D97/M97</f>
        <v>1476.6176855018255</v>
      </c>
      <c r="I97" s="400">
        <f>H97-G97</f>
        <v>85.446471712805987</v>
      </c>
      <c r="J97" s="402">
        <f>D97/$D$10</f>
        <v>6.7862324518826427E-4</v>
      </c>
      <c r="K97" s="402">
        <f>M97/$M$10</f>
        <v>2.8082928127763228E-4</v>
      </c>
      <c r="L97" s="217">
        <v>1581</v>
      </c>
      <c r="M97" s="221">
        <v>1554</v>
      </c>
      <c r="N97" s="251">
        <v>13</v>
      </c>
      <c r="O97" s="251">
        <v>13</v>
      </c>
    </row>
    <row r="98" spans="1:15" ht="16.5">
      <c r="A98" s="215">
        <v>257</v>
      </c>
      <c r="B98" s="216" t="s">
        <v>128</v>
      </c>
      <c r="C98" s="229">
        <f>'1. Vos-laskelma'!AI97</f>
        <v>37708254.31848076</v>
      </c>
      <c r="D98" s="420">
        <f>'1. Vos-laskelma'!L97</f>
        <v>36565487.551768824</v>
      </c>
      <c r="E98" s="340">
        <f>D98-C98</f>
        <v>-1142766.7667119354</v>
      </c>
      <c r="F98" s="422">
        <f>E98/C98</f>
        <v>-3.0305480520530677E-2</v>
      </c>
      <c r="G98" s="219">
        <f>C98/L98</f>
        <v>932.61084555884452</v>
      </c>
      <c r="H98" s="219">
        <f>D98/M98</f>
        <v>897.92956023203237</v>
      </c>
      <c r="I98" s="400">
        <f>H98-G98</f>
        <v>-34.681285326812144</v>
      </c>
      <c r="J98" s="402">
        <f>D98/$D$10</f>
        <v>1.081386690451277E-2</v>
      </c>
      <c r="K98" s="402">
        <f>M98/$M$10</f>
        <v>7.3590283090011208E-3</v>
      </c>
      <c r="L98" s="217">
        <v>40433</v>
      </c>
      <c r="M98" s="221">
        <v>40722</v>
      </c>
      <c r="N98" s="251">
        <v>1</v>
      </c>
      <c r="O98" s="252">
        <v>33</v>
      </c>
    </row>
    <row r="99" spans="1:15" ht="16.5">
      <c r="A99" s="215">
        <v>260</v>
      </c>
      <c r="B99" s="216" t="s">
        <v>129</v>
      </c>
      <c r="C99" s="229">
        <f>'1. Vos-laskelma'!AI98</f>
        <v>14753054.889707677</v>
      </c>
      <c r="D99" s="420">
        <f>'1. Vos-laskelma'!L98</f>
        <v>12529289.368645556</v>
      </c>
      <c r="E99" s="340">
        <f>D99-C99</f>
        <v>-2223765.5210621208</v>
      </c>
      <c r="F99" s="422">
        <f>E99/C99</f>
        <v>-0.15073254574640732</v>
      </c>
      <c r="G99" s="219">
        <f>C99/L99</f>
        <v>1493.6777249881216</v>
      </c>
      <c r="H99" s="219">
        <f>D99/M99</f>
        <v>1288.0939003439453</v>
      </c>
      <c r="I99" s="400">
        <f>H99-G99</f>
        <v>-205.58382464417627</v>
      </c>
      <c r="J99" s="402">
        <f>D99/$D$10</f>
        <v>3.7054084797539001E-3</v>
      </c>
      <c r="K99" s="402">
        <f>M99/$M$10</f>
        <v>1.7578033584218335E-3</v>
      </c>
      <c r="L99" s="217">
        <v>9877</v>
      </c>
      <c r="M99" s="221">
        <v>9727</v>
      </c>
      <c r="N99" s="251">
        <v>12</v>
      </c>
      <c r="O99" s="251">
        <v>12</v>
      </c>
    </row>
    <row r="100" spans="1:15" ht="16.5">
      <c r="A100" s="215">
        <v>261</v>
      </c>
      <c r="B100" s="216" t="s">
        <v>130</v>
      </c>
      <c r="C100" s="229">
        <f>'1. Vos-laskelma'!AI99</f>
        <v>10685395.414170148</v>
      </c>
      <c r="D100" s="420">
        <f>'1. Vos-laskelma'!L99</f>
        <v>11884302.064435456</v>
      </c>
      <c r="E100" s="340">
        <f>D100-C100</f>
        <v>1198906.6502653081</v>
      </c>
      <c r="F100" s="422">
        <f>E100/C100</f>
        <v>0.11220049458117483</v>
      </c>
      <c r="G100" s="219">
        <f>C100/L100</f>
        <v>1638.1105954576342</v>
      </c>
      <c r="H100" s="219">
        <f>D100/M100</f>
        <v>1790.6135399179532</v>
      </c>
      <c r="I100" s="400">
        <f>H100-G100</f>
        <v>152.50294446031899</v>
      </c>
      <c r="J100" s="402">
        <f>D100/$D$10</f>
        <v>3.514660117573478E-3</v>
      </c>
      <c r="K100" s="402">
        <f>M100/$M$10</f>
        <v>1.1993976446844565E-3</v>
      </c>
      <c r="L100" s="217">
        <v>6523</v>
      </c>
      <c r="M100" s="221">
        <v>6637</v>
      </c>
      <c r="N100" s="251">
        <v>19</v>
      </c>
      <c r="O100" s="251">
        <v>19</v>
      </c>
    </row>
    <row r="101" spans="1:15" ht="16.5">
      <c r="A101" s="215">
        <v>263</v>
      </c>
      <c r="B101" s="216" t="s">
        <v>131</v>
      </c>
      <c r="C101" s="229">
        <f>'1. Vos-laskelma'!AI100</f>
        <v>9840021.5588833243</v>
      </c>
      <c r="D101" s="420">
        <f>'1. Vos-laskelma'!L100</f>
        <v>9057924.9789712615</v>
      </c>
      <c r="E101" s="340">
        <f>D101-C101</f>
        <v>-782096.57991206273</v>
      </c>
      <c r="F101" s="422">
        <f>E101/C101</f>
        <v>-7.9481185608379648E-2</v>
      </c>
      <c r="G101" s="219">
        <f>C101/L101</f>
        <v>1268.2074441143607</v>
      </c>
      <c r="H101" s="219">
        <f>D101/M101</f>
        <v>1192.30287994883</v>
      </c>
      <c r="I101" s="400">
        <f>H101-G101</f>
        <v>-75.904564165530701</v>
      </c>
      <c r="J101" s="402">
        <f>D101/$D$10</f>
        <v>2.6787881609667895E-3</v>
      </c>
      <c r="K101" s="402">
        <f>M101/$M$10</f>
        <v>1.3728829149717969E-3</v>
      </c>
      <c r="L101" s="217">
        <v>7759</v>
      </c>
      <c r="M101" s="221">
        <v>7597</v>
      </c>
      <c r="N101" s="251">
        <v>11</v>
      </c>
      <c r="O101" s="251">
        <v>11</v>
      </c>
    </row>
    <row r="102" spans="1:15" ht="16.5">
      <c r="A102" s="215">
        <v>265</v>
      </c>
      <c r="B102" s="216" t="s">
        <v>132</v>
      </c>
      <c r="C102" s="229">
        <f>'1. Vos-laskelma'!AI101</f>
        <v>1560840.2656089787</v>
      </c>
      <c r="D102" s="420">
        <f>'1. Vos-laskelma'!L101</f>
        <v>1659647.1343471352</v>
      </c>
      <c r="E102" s="340">
        <f>D102-C102</f>
        <v>98806.868738156511</v>
      </c>
      <c r="F102" s="422">
        <f>E102/C102</f>
        <v>6.3303639017542865E-2</v>
      </c>
      <c r="G102" s="219">
        <f>C102/L102</f>
        <v>1434.5958323611937</v>
      </c>
      <c r="H102" s="219">
        <f>D102/M102</f>
        <v>1559.8187352886609</v>
      </c>
      <c r="I102" s="400">
        <f>H102-G102</f>
        <v>125.2229029274672</v>
      </c>
      <c r="J102" s="402">
        <f>D102/$D$10</f>
        <v>4.9082357219705009E-4</v>
      </c>
      <c r="K102" s="402">
        <f>M102/$M$10</f>
        <v>1.9227950790180227E-4</v>
      </c>
      <c r="L102" s="217">
        <v>1088</v>
      </c>
      <c r="M102" s="221">
        <v>1064</v>
      </c>
      <c r="N102" s="251">
        <v>13</v>
      </c>
      <c r="O102" s="251">
        <v>13</v>
      </c>
    </row>
    <row r="103" spans="1:15" ht="16.5">
      <c r="A103" s="215">
        <v>271</v>
      </c>
      <c r="B103" s="216" t="s">
        <v>133</v>
      </c>
      <c r="C103" s="229">
        <f>'1. Vos-laskelma'!AI102</f>
        <v>4148960.512324458</v>
      </c>
      <c r="D103" s="420">
        <f>'1. Vos-laskelma'!L102</f>
        <v>2762076.3586505656</v>
      </c>
      <c r="E103" s="340">
        <f>D103-C103</f>
        <v>-1386884.1536738924</v>
      </c>
      <c r="F103" s="422">
        <f>E103/C103</f>
        <v>-0.33427268096530754</v>
      </c>
      <c r="G103" s="219">
        <f>C103/L103</f>
        <v>596.88685258588089</v>
      </c>
      <c r="H103" s="219">
        <f>D103/M103</f>
        <v>400.12695330299374</v>
      </c>
      <c r="I103" s="400">
        <f>H103-G103</f>
        <v>-196.75989928288715</v>
      </c>
      <c r="J103" s="402">
        <f>D103/$D$10</f>
        <v>8.1685567791926295E-4</v>
      </c>
      <c r="K103" s="402">
        <f>M103/$M$10</f>
        <v>1.247467521659907E-3</v>
      </c>
      <c r="L103" s="217">
        <v>6951</v>
      </c>
      <c r="M103" s="221">
        <v>6903</v>
      </c>
      <c r="N103" s="251">
        <v>4</v>
      </c>
      <c r="O103" s="251">
        <v>4</v>
      </c>
    </row>
    <row r="104" spans="1:15" ht="16.5">
      <c r="A104" s="215">
        <v>272</v>
      </c>
      <c r="B104" s="216" t="s">
        <v>134</v>
      </c>
      <c r="C104" s="229">
        <f>'1. Vos-laskelma'!AI103</f>
        <v>32916971.649582051</v>
      </c>
      <c r="D104" s="420">
        <f>'1. Vos-laskelma'!L103</f>
        <v>26307535.656811256</v>
      </c>
      <c r="E104" s="340">
        <f>D104-C104</f>
        <v>-6609435.9927707948</v>
      </c>
      <c r="F104" s="422">
        <f>E104/C104</f>
        <v>-0.20079113179461378</v>
      </c>
      <c r="G104" s="219">
        <f>C104/L104</f>
        <v>687.07281825089342</v>
      </c>
      <c r="H104" s="219">
        <f>D104/M104</f>
        <v>548.00515887204222</v>
      </c>
      <c r="I104" s="400">
        <f>H104-G104</f>
        <v>-139.0676593788512</v>
      </c>
      <c r="J104" s="402">
        <f>D104/$D$10</f>
        <v>7.7801831242017465E-3</v>
      </c>
      <c r="K104" s="402">
        <f>M104/$M$10</f>
        <v>8.6753477973063164E-3</v>
      </c>
      <c r="L104" s="217">
        <v>47909</v>
      </c>
      <c r="M104" s="221">
        <v>48006</v>
      </c>
      <c r="N104" s="251">
        <v>16</v>
      </c>
      <c r="O104" s="251">
        <v>16</v>
      </c>
    </row>
    <row r="105" spans="1:15" ht="16.5">
      <c r="A105" s="215">
        <v>273</v>
      </c>
      <c r="B105" s="216" t="s">
        <v>135</v>
      </c>
      <c r="C105" s="229">
        <f>'1. Vos-laskelma'!AI104</f>
        <v>5235222.5777820786</v>
      </c>
      <c r="D105" s="420">
        <f>'1. Vos-laskelma'!L104</f>
        <v>5115862.1661869856</v>
      </c>
      <c r="E105" s="340">
        <f>D105-C105</f>
        <v>-119360.41159509309</v>
      </c>
      <c r="F105" s="422">
        <f>E105/C105</f>
        <v>-2.2799491296062634E-2</v>
      </c>
      <c r="G105" s="219">
        <f>C105/L105</f>
        <v>1312.4147851045573</v>
      </c>
      <c r="H105" s="219">
        <f>D105/M105</f>
        <v>1279.2853628874682</v>
      </c>
      <c r="I105" s="400">
        <f>H105-G105</f>
        <v>-33.129422217089086</v>
      </c>
      <c r="J105" s="402">
        <f>D105/$D$10</f>
        <v>1.5129636242003912E-3</v>
      </c>
      <c r="K105" s="402">
        <f>M105/$M$10</f>
        <v>7.226745790407024E-4</v>
      </c>
      <c r="L105" s="217">
        <v>3989</v>
      </c>
      <c r="M105" s="221">
        <v>3999</v>
      </c>
      <c r="N105" s="251">
        <v>19</v>
      </c>
      <c r="O105" s="251">
        <v>19</v>
      </c>
    </row>
    <row r="106" spans="1:15" ht="16.5">
      <c r="A106" s="215">
        <v>275</v>
      </c>
      <c r="B106" s="216" t="s">
        <v>136</v>
      </c>
      <c r="C106" s="229">
        <f>'1. Vos-laskelma'!AI105</f>
        <v>2854393.1388418451</v>
      </c>
      <c r="D106" s="420">
        <f>'1. Vos-laskelma'!L105</f>
        <v>2611605.3656848194</v>
      </c>
      <c r="E106" s="340">
        <f>D106-C106</f>
        <v>-242787.77315702569</v>
      </c>
      <c r="F106" s="422">
        <f>E106/C106</f>
        <v>-8.5057580139621392E-2</v>
      </c>
      <c r="G106" s="219">
        <f>C106/L106</f>
        <v>1103.786983310845</v>
      </c>
      <c r="H106" s="219">
        <f>D106/M106</f>
        <v>1035.9402481891391</v>
      </c>
      <c r="I106" s="400">
        <f>H106-G106</f>
        <v>-67.846735121705933</v>
      </c>
      <c r="J106" s="402">
        <f>D106/$D$10</f>
        <v>7.723554291910673E-4</v>
      </c>
      <c r="K106" s="402">
        <f>M106/$M$10</f>
        <v>4.5557954832748456E-4</v>
      </c>
      <c r="L106" s="217">
        <v>2586</v>
      </c>
      <c r="M106" s="221">
        <v>2521</v>
      </c>
      <c r="N106" s="251">
        <v>13</v>
      </c>
      <c r="O106" s="251">
        <v>13</v>
      </c>
    </row>
    <row r="107" spans="1:15" ht="16.5">
      <c r="A107" s="215">
        <v>276</v>
      </c>
      <c r="B107" s="216" t="s">
        <v>137</v>
      </c>
      <c r="C107" s="229">
        <f>'1. Vos-laskelma'!AI106</f>
        <v>18966597.184831887</v>
      </c>
      <c r="D107" s="420">
        <f>'1. Vos-laskelma'!L106</f>
        <v>16652610.598048076</v>
      </c>
      <c r="E107" s="340">
        <f>D107-C107</f>
        <v>-2313986.5867838115</v>
      </c>
      <c r="F107" s="422">
        <f>E107/C107</f>
        <v>-0.12200325468157096</v>
      </c>
      <c r="G107" s="219">
        <f>C107/L107</f>
        <v>1261.4963209066768</v>
      </c>
      <c r="H107" s="219">
        <f>D107/M107</f>
        <v>1098.674579273476</v>
      </c>
      <c r="I107" s="400">
        <f>H107-G107</f>
        <v>-162.82174163320087</v>
      </c>
      <c r="J107" s="402">
        <f>D107/$D$10</f>
        <v>4.9248383291763198E-3</v>
      </c>
      <c r="K107" s="402">
        <f>M107/$M$10</f>
        <v>2.7390794184846026E-3</v>
      </c>
      <c r="L107" s="217">
        <v>15035</v>
      </c>
      <c r="M107" s="221">
        <v>15157</v>
      </c>
      <c r="N107" s="251">
        <v>12</v>
      </c>
      <c r="O107" s="251">
        <v>12</v>
      </c>
    </row>
    <row r="108" spans="1:15" ht="16.5">
      <c r="A108" s="215">
        <v>280</v>
      </c>
      <c r="B108" s="216" t="s">
        <v>138</v>
      </c>
      <c r="C108" s="229">
        <f>'1. Vos-laskelma'!AI107</f>
        <v>2775485.4116741903</v>
      </c>
      <c r="D108" s="420">
        <f>'1. Vos-laskelma'!L107</f>
        <v>2856110.318354018</v>
      </c>
      <c r="E108" s="340">
        <f>D108-C108</f>
        <v>80624.90667982772</v>
      </c>
      <c r="F108" s="422">
        <f>E108/C108</f>
        <v>2.9048939093934658E-2</v>
      </c>
      <c r="G108" s="219">
        <f>C108/L108</f>
        <v>1353.8953227678978</v>
      </c>
      <c r="H108" s="219">
        <f>D108/M108</f>
        <v>1411.1216987915109</v>
      </c>
      <c r="I108" s="400">
        <f>H108-G108</f>
        <v>57.226376023613057</v>
      </c>
      <c r="J108" s="402">
        <f>D108/$D$10</f>
        <v>8.446652544577347E-4</v>
      </c>
      <c r="K108" s="402">
        <f>M108/$M$10</f>
        <v>3.6576477818914266E-4</v>
      </c>
      <c r="L108" s="217">
        <v>2050</v>
      </c>
      <c r="M108" s="221">
        <v>2024</v>
      </c>
      <c r="N108" s="251">
        <v>15</v>
      </c>
      <c r="O108" s="251">
        <v>15</v>
      </c>
    </row>
    <row r="109" spans="1:15" ht="16.5">
      <c r="A109" s="215">
        <v>284</v>
      </c>
      <c r="B109" s="216" t="s">
        <v>139</v>
      </c>
      <c r="C109" s="229">
        <f>'1. Vos-laskelma'!AI108</f>
        <v>4333464.9135445543</v>
      </c>
      <c r="D109" s="420">
        <f>'1. Vos-laskelma'!L108</f>
        <v>3562558.2948259837</v>
      </c>
      <c r="E109" s="340">
        <f>D109-C109</f>
        <v>-770906.61871857056</v>
      </c>
      <c r="F109" s="422">
        <f>E109/C109</f>
        <v>-0.17789612564048848</v>
      </c>
      <c r="G109" s="219">
        <f>C109/L109</f>
        <v>1908.1747747884431</v>
      </c>
      <c r="H109" s="219">
        <f>D109/M109</f>
        <v>1599.7118521894852</v>
      </c>
      <c r="I109" s="400">
        <f>H109-G109</f>
        <v>-308.4629225989579</v>
      </c>
      <c r="J109" s="402">
        <f>D109/$D$10</f>
        <v>1.0535899783989762E-3</v>
      </c>
      <c r="K109" s="402">
        <f>M109/$M$10</f>
        <v>4.0244968430198653E-4</v>
      </c>
      <c r="L109" s="217">
        <v>2271</v>
      </c>
      <c r="M109" s="221">
        <v>2227</v>
      </c>
      <c r="N109" s="251">
        <v>2</v>
      </c>
      <c r="O109" s="251">
        <v>2</v>
      </c>
    </row>
    <row r="110" spans="1:15" ht="16.5">
      <c r="A110" s="215">
        <v>285</v>
      </c>
      <c r="B110" s="216" t="s">
        <v>140</v>
      </c>
      <c r="C110" s="229">
        <f>'1. Vos-laskelma'!AI109</f>
        <v>22730404.211385999</v>
      </c>
      <c r="D110" s="420">
        <f>'1. Vos-laskelma'!L109</f>
        <v>5070588.4720747303</v>
      </c>
      <c r="E110" s="340">
        <f>D110-C110</f>
        <v>-17659815.73931127</v>
      </c>
      <c r="F110" s="422">
        <f>E110/C110</f>
        <v>-0.77692484370626391</v>
      </c>
      <c r="G110" s="219">
        <f>C110/L110</f>
        <v>443.59798230686363</v>
      </c>
      <c r="H110" s="219">
        <f>D110/M110</f>
        <v>100.17560250656361</v>
      </c>
      <c r="I110" s="400">
        <f>H110-G110</f>
        <v>-343.42237980030001</v>
      </c>
      <c r="J110" s="402">
        <f>D110/$D$10</f>
        <v>1.4995743947606795E-3</v>
      </c>
      <c r="K110" s="402">
        <f>M110/$M$10</f>
        <v>9.147191589723238E-3</v>
      </c>
      <c r="L110" s="217">
        <v>51241</v>
      </c>
      <c r="M110" s="221">
        <v>50617</v>
      </c>
      <c r="N110" s="251">
        <v>8</v>
      </c>
      <c r="O110" s="251">
        <v>8</v>
      </c>
    </row>
    <row r="111" spans="1:15" ht="16.5">
      <c r="A111" s="215">
        <v>286</v>
      </c>
      <c r="B111" s="216" t="s">
        <v>141</v>
      </c>
      <c r="C111" s="229">
        <f>'1. Vos-laskelma'!AI110</f>
        <v>16889677.261725083</v>
      </c>
      <c r="D111" s="420">
        <f>'1. Vos-laskelma'!L110</f>
        <v>-5333756.1149669383</v>
      </c>
      <c r="E111" s="340">
        <f>D111-C111</f>
        <v>-22223433.376692019</v>
      </c>
      <c r="F111" s="422">
        <f>E111/C111</f>
        <v>-1.3157997652835052</v>
      </c>
      <c r="G111" s="219">
        <f>C111/L111</f>
        <v>209.92961520527362</v>
      </c>
      <c r="H111" s="219">
        <f>D111/M111</f>
        <v>-67.151243437119163</v>
      </c>
      <c r="I111" s="400">
        <f>H111-G111</f>
        <v>-277.0808586423928</v>
      </c>
      <c r="J111" s="402">
        <f>D111/$D$10</f>
        <v>-1.577403518733977E-3</v>
      </c>
      <c r="K111" s="402">
        <f>M111/$M$10</f>
        <v>1.4353918264222042E-2</v>
      </c>
      <c r="L111" s="217">
        <v>80454</v>
      </c>
      <c r="M111" s="221">
        <v>79429</v>
      </c>
      <c r="N111" s="251">
        <v>8</v>
      </c>
      <c r="O111" s="251">
        <v>8</v>
      </c>
    </row>
    <row r="112" spans="1:15" ht="16.5">
      <c r="A112" s="215">
        <v>287</v>
      </c>
      <c r="B112" s="216" t="s">
        <v>142</v>
      </c>
      <c r="C112" s="229">
        <f>'1. Vos-laskelma'!AI111</f>
        <v>8703276.8972998895</v>
      </c>
      <c r="D112" s="420">
        <f>'1. Vos-laskelma'!L111</f>
        <v>8585444.074581556</v>
      </c>
      <c r="E112" s="340">
        <f>D112-C112</f>
        <v>-117832.82271833345</v>
      </c>
      <c r="F112" s="422">
        <f>E112/C112</f>
        <v>-1.3538903117616536E-2</v>
      </c>
      <c r="G112" s="219">
        <f>C112/L112</f>
        <v>1364.149983902804</v>
      </c>
      <c r="H112" s="219">
        <f>D112/M112</f>
        <v>1375.4316043866638</v>
      </c>
      <c r="I112" s="400">
        <f>H112-G112</f>
        <v>11.281620483859797</v>
      </c>
      <c r="J112" s="402">
        <f>D112/$D$10</f>
        <v>2.5390567924800335E-3</v>
      </c>
      <c r="K112" s="402">
        <f>M112/$M$10</f>
        <v>1.1280156845141446E-3</v>
      </c>
      <c r="L112" s="217">
        <v>6380</v>
      </c>
      <c r="M112" s="221">
        <v>6242</v>
      </c>
      <c r="N112" s="251">
        <v>15</v>
      </c>
      <c r="O112" s="251">
        <v>15</v>
      </c>
    </row>
    <row r="113" spans="1:15" ht="16.5">
      <c r="A113" s="215">
        <v>288</v>
      </c>
      <c r="B113" s="216" t="s">
        <v>143</v>
      </c>
      <c r="C113" s="229">
        <f>'1. Vos-laskelma'!AI112</f>
        <v>6673344.8969027083</v>
      </c>
      <c r="D113" s="420">
        <f>'1. Vos-laskelma'!L112</f>
        <v>7517549.4914541226</v>
      </c>
      <c r="E113" s="340">
        <f>D113-C113</f>
        <v>844204.59455141425</v>
      </c>
      <c r="F113" s="422">
        <f>E113/C113</f>
        <v>0.12650396579131312</v>
      </c>
      <c r="G113" s="219">
        <f>C113/L113</f>
        <v>1035.9119678520192</v>
      </c>
      <c r="H113" s="219">
        <f>D113/M113</f>
        <v>1173.7001547937741</v>
      </c>
      <c r="I113" s="400">
        <f>H113-G113</f>
        <v>137.78818694175493</v>
      </c>
      <c r="J113" s="402">
        <f>D113/$D$10</f>
        <v>2.2232379517318928E-3</v>
      </c>
      <c r="K113" s="402">
        <f>M113/$M$10</f>
        <v>1.1574720376983493E-3</v>
      </c>
      <c r="L113" s="217">
        <v>6442</v>
      </c>
      <c r="M113" s="221">
        <v>6405</v>
      </c>
      <c r="N113" s="251">
        <v>15</v>
      </c>
      <c r="O113" s="251">
        <v>15</v>
      </c>
    </row>
    <row r="114" spans="1:15" ht="16.5">
      <c r="A114" s="215">
        <v>290</v>
      </c>
      <c r="B114" s="216" t="s">
        <v>144</v>
      </c>
      <c r="C114" s="229">
        <f>'1. Vos-laskelma'!AI113</f>
        <v>7323353.1892603924</v>
      </c>
      <c r="D114" s="420">
        <f>'1. Vos-laskelma'!L113</f>
        <v>8297972.4262320716</v>
      </c>
      <c r="E114" s="340">
        <f>D114-C114</f>
        <v>974619.23697167914</v>
      </c>
      <c r="F114" s="422">
        <f>E114/C114</f>
        <v>0.13308374071060047</v>
      </c>
      <c r="G114" s="219">
        <f>C114/L114</f>
        <v>923.73274334767814</v>
      </c>
      <c r="H114" s="219">
        <f>D114/M114</f>
        <v>1070.0157867481716</v>
      </c>
      <c r="I114" s="400">
        <f>H114-G114</f>
        <v>146.28304340049351</v>
      </c>
      <c r="J114" s="402">
        <f>D114/$D$10</f>
        <v>2.4540400088347725E-3</v>
      </c>
      <c r="K114" s="402">
        <f>M114/$M$10</f>
        <v>1.4014356990399216E-3</v>
      </c>
      <c r="L114" s="217">
        <v>7928</v>
      </c>
      <c r="M114" s="221">
        <v>7755</v>
      </c>
      <c r="N114" s="251">
        <v>18</v>
      </c>
      <c r="O114" s="251">
        <v>18</v>
      </c>
    </row>
    <row r="115" spans="1:15" ht="16.5">
      <c r="A115" s="215">
        <v>291</v>
      </c>
      <c r="B115" s="216" t="s">
        <v>145</v>
      </c>
      <c r="C115" s="229">
        <f>'1. Vos-laskelma'!AI114</f>
        <v>2221422.0053937417</v>
      </c>
      <c r="D115" s="420">
        <f>'1. Vos-laskelma'!L114</f>
        <v>2539566.4361313377</v>
      </c>
      <c r="E115" s="340">
        <f>D115-C115</f>
        <v>318144.43073759601</v>
      </c>
      <c r="F115" s="422">
        <f>E115/C115</f>
        <v>0.14321656576963893</v>
      </c>
      <c r="G115" s="219">
        <f>C115/L115</f>
        <v>1029.3892518043288</v>
      </c>
      <c r="H115" s="219">
        <f>D115/M115</f>
        <v>1198.4740142196024</v>
      </c>
      <c r="I115" s="400">
        <f>H115-G115</f>
        <v>169.08476241527364</v>
      </c>
      <c r="J115" s="402">
        <f>D115/$D$10</f>
        <v>7.5105065662289079E-4</v>
      </c>
      <c r="K115" s="402">
        <f>M115/$M$10</f>
        <v>3.8293259139466073E-4</v>
      </c>
      <c r="L115" s="217">
        <v>2158</v>
      </c>
      <c r="M115" s="221">
        <v>2119</v>
      </c>
      <c r="N115" s="251">
        <v>6</v>
      </c>
      <c r="O115" s="251">
        <v>6</v>
      </c>
    </row>
    <row r="116" spans="1:15" ht="16.5">
      <c r="A116" s="215">
        <v>297</v>
      </c>
      <c r="B116" s="216" t="s">
        <v>146</v>
      </c>
      <c r="C116" s="229">
        <f>'1. Vos-laskelma'!AI115</f>
        <v>39949781.096003927</v>
      </c>
      <c r="D116" s="420">
        <f>'1. Vos-laskelma'!L115</f>
        <v>33968555.224026814</v>
      </c>
      <c r="E116" s="340">
        <f>D116-C116</f>
        <v>-5981225.8719771132</v>
      </c>
      <c r="F116" s="422">
        <f>E116/C116</f>
        <v>-0.14971861441752429</v>
      </c>
      <c r="G116" s="219">
        <f>C116/L116</f>
        <v>328.68845672728111</v>
      </c>
      <c r="H116" s="219">
        <f>D116/M116</f>
        <v>277.08171055701598</v>
      </c>
      <c r="I116" s="400">
        <f>H116-G116</f>
        <v>-51.606746170265126</v>
      </c>
      <c r="J116" s="402">
        <f>D116/$D$10</f>
        <v>1.0045850875395987E-2</v>
      </c>
      <c r="K116" s="402">
        <f>M116/$M$10</f>
        <v>2.2154430443339802E-2</v>
      </c>
      <c r="L116" s="217">
        <v>121543</v>
      </c>
      <c r="M116" s="221">
        <v>122594</v>
      </c>
      <c r="N116" s="251">
        <v>11</v>
      </c>
      <c r="O116" s="251">
        <v>11</v>
      </c>
    </row>
    <row r="117" spans="1:15" ht="16.5">
      <c r="A117" s="215">
        <v>300</v>
      </c>
      <c r="B117" s="216" t="s">
        <v>147</v>
      </c>
      <c r="C117" s="229">
        <f>'1. Vos-laskelma'!AI116</f>
        <v>6724716.1548489649</v>
      </c>
      <c r="D117" s="420">
        <f>'1. Vos-laskelma'!L116</f>
        <v>6946068.5887571527</v>
      </c>
      <c r="E117" s="340">
        <f>D117-C117</f>
        <v>221352.43390818778</v>
      </c>
      <c r="F117" s="422">
        <f>E117/C117</f>
        <v>3.2916249371890298E-2</v>
      </c>
      <c r="G117" s="219">
        <f>C117/L117</f>
        <v>1906.0986833472123</v>
      </c>
      <c r="H117" s="219">
        <f>D117/M117</f>
        <v>2020.9684575959129</v>
      </c>
      <c r="I117" s="400">
        <f>H117-G117</f>
        <v>114.86977424870065</v>
      </c>
      <c r="J117" s="402">
        <f>D117/$D$10</f>
        <v>2.0542283518602536E-3</v>
      </c>
      <c r="K117" s="402">
        <f>M117/$M$10</f>
        <v>6.2111341039332183E-4</v>
      </c>
      <c r="L117" s="217">
        <v>3528</v>
      </c>
      <c r="M117" s="221">
        <v>3437</v>
      </c>
      <c r="N117" s="251">
        <v>14</v>
      </c>
      <c r="O117" s="251">
        <v>14</v>
      </c>
    </row>
    <row r="118" spans="1:15" ht="16.5">
      <c r="A118" s="215">
        <v>301</v>
      </c>
      <c r="B118" s="216" t="s">
        <v>148</v>
      </c>
      <c r="C118" s="229">
        <f>'1. Vos-laskelma'!AI117</f>
        <v>15733900.263686053</v>
      </c>
      <c r="D118" s="420">
        <f>'1. Vos-laskelma'!L117</f>
        <v>12061189.002021328</v>
      </c>
      <c r="E118" s="340">
        <f>D118-C118</f>
        <v>-3672711.2616647258</v>
      </c>
      <c r="F118" s="422">
        <f>E118/C118</f>
        <v>-0.23342662659057067</v>
      </c>
      <c r="G118" s="219">
        <f>C118/L118</f>
        <v>779.02164993246788</v>
      </c>
      <c r="H118" s="219">
        <f>D118/M118</f>
        <v>606.39462051389285</v>
      </c>
      <c r="I118" s="400">
        <f>H118-G118</f>
        <v>-172.62702941857503</v>
      </c>
      <c r="J118" s="402">
        <f>D118/$D$10</f>
        <v>3.5669726102618995E-3</v>
      </c>
      <c r="K118" s="402">
        <f>M118/$M$10</f>
        <v>3.5943979437658338E-3</v>
      </c>
      <c r="L118" s="217">
        <v>20197</v>
      </c>
      <c r="M118" s="221">
        <v>19890</v>
      </c>
      <c r="N118" s="251">
        <v>14</v>
      </c>
      <c r="O118" s="251">
        <v>14</v>
      </c>
    </row>
    <row r="119" spans="1:15" ht="16.5">
      <c r="A119" s="215">
        <v>304</v>
      </c>
      <c r="B119" s="216" t="s">
        <v>149</v>
      </c>
      <c r="C119" s="229">
        <f>'1. Vos-laskelma'!AI118</f>
        <v>-353949.73581603094</v>
      </c>
      <c r="D119" s="420">
        <f>'1. Vos-laskelma'!L118</f>
        <v>-226297.71483855337</v>
      </c>
      <c r="E119" s="340">
        <f>D119-C119</f>
        <v>127652.02097747757</v>
      </c>
      <c r="F119" s="422">
        <f>-E119/C119</f>
        <v>0.3606501377467507</v>
      </c>
      <c r="G119" s="219">
        <f>C119/L119</f>
        <v>-364.52084018128829</v>
      </c>
      <c r="H119" s="219">
        <f>D119/M119</f>
        <v>-238.20812088268775</v>
      </c>
      <c r="I119" s="400">
        <f>H119-G119</f>
        <v>126.31271929860054</v>
      </c>
      <c r="J119" s="402">
        <f>D119/$D$10</f>
        <v>-6.6925221921213557E-5</v>
      </c>
      <c r="K119" s="402">
        <f>M119/$M$10</f>
        <v>1.716781320551806E-4</v>
      </c>
      <c r="L119" s="217">
        <v>971</v>
      </c>
      <c r="M119" s="221">
        <v>950</v>
      </c>
      <c r="N119" s="251">
        <v>2</v>
      </c>
      <c r="O119" s="251">
        <v>2</v>
      </c>
    </row>
    <row r="120" spans="1:15" ht="16.5">
      <c r="A120" s="215">
        <v>305</v>
      </c>
      <c r="B120" s="216" t="s">
        <v>150</v>
      </c>
      <c r="C120" s="229">
        <f>'1. Vos-laskelma'!AI119</f>
        <v>17208198.780822605</v>
      </c>
      <c r="D120" s="420">
        <f>'1. Vos-laskelma'!L119</f>
        <v>14827459.063790636</v>
      </c>
      <c r="E120" s="340">
        <f>D120-C120</f>
        <v>-2380739.7170319688</v>
      </c>
      <c r="F120" s="422">
        <f>E120/C120</f>
        <v>-0.1383491524798717</v>
      </c>
      <c r="G120" s="219">
        <f>C120/L120</f>
        <v>1134.7312087584969</v>
      </c>
      <c r="H120" s="219">
        <f>D120/M120</f>
        <v>978.96864279615977</v>
      </c>
      <c r="I120" s="400">
        <f>H120-G120</f>
        <v>-155.76256596233713</v>
      </c>
      <c r="J120" s="402">
        <f>D120/$D$10</f>
        <v>4.3850685327505509E-3</v>
      </c>
      <c r="K120" s="402">
        <f>M120/$M$10</f>
        <v>2.737091566429227E-3</v>
      </c>
      <c r="L120" s="217">
        <v>15165</v>
      </c>
      <c r="M120" s="221">
        <v>15146</v>
      </c>
      <c r="N120" s="251">
        <v>17</v>
      </c>
      <c r="O120" s="251">
        <v>17</v>
      </c>
    </row>
    <row r="121" spans="1:15" ht="16.5">
      <c r="A121" s="215">
        <v>312</v>
      </c>
      <c r="B121" s="216" t="s">
        <v>152</v>
      </c>
      <c r="C121" s="229">
        <f>'1. Vos-laskelma'!AI121</f>
        <v>720152.75336417789</v>
      </c>
      <c r="D121" s="420">
        <f>'1. Vos-laskelma'!L121</f>
        <v>554512.30932300235</v>
      </c>
      <c r="E121" s="340">
        <f>D121-C121</f>
        <v>-165640.44404117553</v>
      </c>
      <c r="F121" s="422">
        <f>E121/C121</f>
        <v>-0.23000737450129824</v>
      </c>
      <c r="G121" s="219">
        <f>C121/L121</f>
        <v>584.53957253585872</v>
      </c>
      <c r="H121" s="219">
        <f>D121/M121</f>
        <v>463.63905461789494</v>
      </c>
      <c r="I121" s="400">
        <f>H121-G121</f>
        <v>-120.90051791796378</v>
      </c>
      <c r="J121" s="402">
        <f>D121/$D$10</f>
        <v>1.6399131288604658E-4</v>
      </c>
      <c r="K121" s="402">
        <f>M121/$M$10</f>
        <v>2.1613373256631159E-4</v>
      </c>
      <c r="L121" s="217">
        <v>1232</v>
      </c>
      <c r="M121" s="221">
        <v>1196</v>
      </c>
      <c r="N121" s="251">
        <v>13</v>
      </c>
      <c r="O121" s="251">
        <v>13</v>
      </c>
    </row>
    <row r="122" spans="1:15" ht="16.5">
      <c r="A122" s="215">
        <v>316</v>
      </c>
      <c r="B122" s="216" t="s">
        <v>153</v>
      </c>
      <c r="C122" s="229">
        <f>'1. Vos-laskelma'!AI122</f>
        <v>1431621.6794250868</v>
      </c>
      <c r="D122" s="420">
        <f>'1. Vos-laskelma'!L122</f>
        <v>1222174.3453906588</v>
      </c>
      <c r="E122" s="340">
        <f>D122-C122</f>
        <v>-209447.334034428</v>
      </c>
      <c r="F122" s="422">
        <f>E122/C122</f>
        <v>-0.14630075601994114</v>
      </c>
      <c r="G122" s="219">
        <f>C122/L122</f>
        <v>337.24892330390736</v>
      </c>
      <c r="H122" s="219">
        <f>D122/M122</f>
        <v>291.13252629601209</v>
      </c>
      <c r="I122" s="400">
        <f>H122-G122</f>
        <v>-46.116397007895273</v>
      </c>
      <c r="J122" s="402">
        <f>D122/$D$10</f>
        <v>3.6144549382674019E-4</v>
      </c>
      <c r="K122" s="402">
        <f>M122/$M$10</f>
        <v>7.5863662986068231E-4</v>
      </c>
      <c r="L122" s="217">
        <v>4245</v>
      </c>
      <c r="M122" s="221">
        <v>4198</v>
      </c>
      <c r="N122" s="251">
        <v>7</v>
      </c>
      <c r="O122" s="251">
        <v>7</v>
      </c>
    </row>
    <row r="123" spans="1:15" ht="16.5">
      <c r="A123" s="215">
        <v>317</v>
      </c>
      <c r="B123" s="216" t="s">
        <v>154</v>
      </c>
      <c r="C123" s="229">
        <f>'1. Vos-laskelma'!AI123</f>
        <v>5153304.886114575</v>
      </c>
      <c r="D123" s="420">
        <f>'1. Vos-laskelma'!L123</f>
        <v>4625492.5683348328</v>
      </c>
      <c r="E123" s="340">
        <f>D123-C123</f>
        <v>-527812.31777974218</v>
      </c>
      <c r="F123" s="422">
        <f>E123/C123</f>
        <v>-0.1024221018247759</v>
      </c>
      <c r="G123" s="219">
        <f>C123/L123</f>
        <v>2034.4669901755133</v>
      </c>
      <c r="H123" s="219">
        <f>D123/M123</f>
        <v>1869.6412968208701</v>
      </c>
      <c r="I123" s="400">
        <f>H123-G123</f>
        <v>-164.82569335464314</v>
      </c>
      <c r="J123" s="402">
        <f>D123/$D$10</f>
        <v>1.3679418585891704E-3</v>
      </c>
      <c r="K123" s="402">
        <f>M123/$M$10</f>
        <v>4.4708599863633346E-4</v>
      </c>
      <c r="L123" s="217">
        <v>2533</v>
      </c>
      <c r="M123" s="221">
        <v>2474</v>
      </c>
      <c r="N123" s="251">
        <v>17</v>
      </c>
      <c r="O123" s="251">
        <v>17</v>
      </c>
    </row>
    <row r="124" spans="1:15" ht="16.5">
      <c r="A124" s="215">
        <v>398</v>
      </c>
      <c r="B124" s="216" t="s">
        <v>157</v>
      </c>
      <c r="C124" s="229">
        <f>'1. Vos-laskelma'!AI126</f>
        <v>90832808.298486829</v>
      </c>
      <c r="D124" s="420">
        <f>'1. Vos-laskelma'!L126</f>
        <v>77166315.072456211</v>
      </c>
      <c r="E124" s="340">
        <f>D124-C124</f>
        <v>-13666493.226030618</v>
      </c>
      <c r="F124" s="422">
        <f>E124/C124</f>
        <v>-0.15045767583361491</v>
      </c>
      <c r="G124" s="219">
        <f>C124/L124</f>
        <v>756.76979594996817</v>
      </c>
      <c r="H124" s="219">
        <f>D124/M124</f>
        <v>642.11620613651928</v>
      </c>
      <c r="I124" s="400">
        <f>H124-G124</f>
        <v>-114.65358981344889</v>
      </c>
      <c r="J124" s="402">
        <f>D124/$D$10</f>
        <v>2.2821144105457786E-2</v>
      </c>
      <c r="K124" s="402">
        <f>M124/$M$10</f>
        <v>2.1717283704980345E-2</v>
      </c>
      <c r="L124" s="217">
        <v>120027</v>
      </c>
      <c r="M124" s="221">
        <v>120175</v>
      </c>
      <c r="N124" s="251">
        <v>7</v>
      </c>
      <c r="O124" s="251">
        <v>7</v>
      </c>
    </row>
    <row r="125" spans="1:15" ht="16.5">
      <c r="A125" s="215">
        <v>399</v>
      </c>
      <c r="B125" s="216" t="s">
        <v>158</v>
      </c>
      <c r="C125" s="229">
        <f>'1. Vos-laskelma'!AI127</f>
        <v>5728791.7483937824</v>
      </c>
      <c r="D125" s="420">
        <f>'1. Vos-laskelma'!L127</f>
        <v>4283731.2769264383</v>
      </c>
      <c r="E125" s="340">
        <f>D125-C125</f>
        <v>-1445060.4714673441</v>
      </c>
      <c r="F125" s="422">
        <f>E125/C125</f>
        <v>-0.25224524383741209</v>
      </c>
      <c r="G125" s="219">
        <f>C125/L125</f>
        <v>723.69779540093259</v>
      </c>
      <c r="H125" s="219">
        <f>D125/M125</f>
        <v>548.00195432089527</v>
      </c>
      <c r="I125" s="400">
        <f>H125-G125</f>
        <v>-175.69584108003733</v>
      </c>
      <c r="J125" s="402">
        <f>D125/$D$10</f>
        <v>1.2668694713231074E-3</v>
      </c>
      <c r="K125" s="402">
        <f>M125/$M$10</f>
        <v>1.4126399560793123E-3</v>
      </c>
      <c r="L125" s="217">
        <v>7916</v>
      </c>
      <c r="M125" s="221">
        <v>7817</v>
      </c>
      <c r="N125" s="251">
        <v>15</v>
      </c>
      <c r="O125" s="251">
        <v>15</v>
      </c>
    </row>
    <row r="126" spans="1:15" ht="16.5">
      <c r="A126" s="215">
        <v>400</v>
      </c>
      <c r="B126" s="216" t="s">
        <v>159</v>
      </c>
      <c r="C126" s="229">
        <f>'1. Vos-laskelma'!AI128</f>
        <v>12846937.213444415</v>
      </c>
      <c r="D126" s="420">
        <f>'1. Vos-laskelma'!L128</f>
        <v>12418928.815168491</v>
      </c>
      <c r="E126" s="340">
        <f>D126-C126</f>
        <v>-428008.39827592485</v>
      </c>
      <c r="F126" s="422">
        <f>E126/C126</f>
        <v>-3.3315987395658074E-2</v>
      </c>
      <c r="G126" s="219">
        <f>C126/L126</f>
        <v>1519.2688284584219</v>
      </c>
      <c r="H126" s="219">
        <f>D126/M126</f>
        <v>1484.4524043949905</v>
      </c>
      <c r="I126" s="400">
        <f>H126-G126</f>
        <v>-34.816424063431441</v>
      </c>
      <c r="J126" s="402">
        <f>D126/$D$10</f>
        <v>3.6727704810093262E-3</v>
      </c>
      <c r="K126" s="402">
        <f>M126/$M$10</f>
        <v>1.5118518450248852E-3</v>
      </c>
      <c r="L126" s="217">
        <v>8456</v>
      </c>
      <c r="M126" s="221">
        <v>8366</v>
      </c>
      <c r="N126" s="251">
        <v>2</v>
      </c>
      <c r="O126" s="251">
        <v>2</v>
      </c>
    </row>
    <row r="127" spans="1:15" ht="16.5">
      <c r="A127" s="215">
        <v>407</v>
      </c>
      <c r="B127" s="216" t="s">
        <v>163</v>
      </c>
      <c r="C127" s="229">
        <f>'1. Vos-laskelma'!AI132</f>
        <v>2736716.0374122006</v>
      </c>
      <c r="D127" s="420">
        <f>'1. Vos-laskelma'!L132</f>
        <v>2664013.5352641372</v>
      </c>
      <c r="E127" s="340">
        <f>D127-C127</f>
        <v>-72702.502148063388</v>
      </c>
      <c r="F127" s="422">
        <f>E127/C127</f>
        <v>-2.6565599482805614E-2</v>
      </c>
      <c r="G127" s="219">
        <f>C127/L127</f>
        <v>1060.7426501597677</v>
      </c>
      <c r="H127" s="219">
        <f>D127/M127</f>
        <v>1057.9879012168933</v>
      </c>
      <c r="I127" s="400">
        <f>H127-G127</f>
        <v>-2.7547489428743575</v>
      </c>
      <c r="J127" s="402">
        <f>D127/$D$10</f>
        <v>7.8785460637932441E-4</v>
      </c>
      <c r="K127" s="402">
        <f>M127/$M$10</f>
        <v>4.5503740685783658E-4</v>
      </c>
      <c r="L127" s="217">
        <v>2580</v>
      </c>
      <c r="M127" s="221">
        <v>2518</v>
      </c>
      <c r="N127" s="251">
        <v>1</v>
      </c>
      <c r="O127" s="252">
        <v>34</v>
      </c>
    </row>
    <row r="128" spans="1:15" ht="16.5">
      <c r="A128" s="215">
        <v>402</v>
      </c>
      <c r="B128" s="216" t="s">
        <v>160</v>
      </c>
      <c r="C128" s="229">
        <f>'1. Vos-laskelma'!AI129</f>
        <v>7311926.8816210534</v>
      </c>
      <c r="D128" s="420">
        <f>'1. Vos-laskelma'!L129</f>
        <v>4985468.6505048722</v>
      </c>
      <c r="E128" s="340">
        <f>D128-C128</f>
        <v>-2326458.2311161812</v>
      </c>
      <c r="F128" s="422">
        <f>E128/C128</f>
        <v>-0.3181730710360175</v>
      </c>
      <c r="G128" s="219">
        <f>C128/L128</f>
        <v>790.73503640327169</v>
      </c>
      <c r="H128" s="219">
        <f>D128/M128</f>
        <v>547.91390817725824</v>
      </c>
      <c r="I128" s="400">
        <f>H128-G128</f>
        <v>-242.82112822601346</v>
      </c>
      <c r="J128" s="402">
        <f>D128/$D$10</f>
        <v>1.4744010829023562E-3</v>
      </c>
      <c r="K128" s="402">
        <f>M128/$M$10</f>
        <v>1.6443150774421982E-3</v>
      </c>
      <c r="L128" s="217">
        <v>9247</v>
      </c>
      <c r="M128" s="221">
        <v>9099</v>
      </c>
      <c r="N128" s="251">
        <v>11</v>
      </c>
      <c r="O128" s="251">
        <v>11</v>
      </c>
    </row>
    <row r="129" spans="1:15" ht="16.5">
      <c r="A129" s="215">
        <v>403</v>
      </c>
      <c r="B129" s="216" t="s">
        <v>161</v>
      </c>
      <c r="C129" s="229">
        <f>'1. Vos-laskelma'!AI130</f>
        <v>3657411.0987911215</v>
      </c>
      <c r="D129" s="420">
        <f>'1. Vos-laskelma'!L130</f>
        <v>3240999.5535027226</v>
      </c>
      <c r="E129" s="340">
        <f>D129-C129</f>
        <v>-416411.54528839886</v>
      </c>
      <c r="F129" s="422">
        <f>E129/C129</f>
        <v>-0.11385418101509966</v>
      </c>
      <c r="G129" s="219">
        <f>C129/L129</f>
        <v>1276.1378572195119</v>
      </c>
      <c r="H129" s="219">
        <f>D129/M129</f>
        <v>1149.2906218094761</v>
      </c>
      <c r="I129" s="400">
        <f>H129-G129</f>
        <v>-126.84723541003586</v>
      </c>
      <c r="J129" s="402">
        <f>D129/$D$10</f>
        <v>9.5849228755787099E-4</v>
      </c>
      <c r="K129" s="402">
        <f>M129/$M$10</f>
        <v>5.0961298146906238E-4</v>
      </c>
      <c r="L129" s="217">
        <v>2866</v>
      </c>
      <c r="M129" s="221">
        <v>2820</v>
      </c>
      <c r="N129" s="251">
        <v>14</v>
      </c>
      <c r="O129" s="251">
        <v>14</v>
      </c>
    </row>
    <row r="130" spans="1:15" ht="16.5">
      <c r="A130" s="215">
        <v>405</v>
      </c>
      <c r="B130" s="216" t="s">
        <v>162</v>
      </c>
      <c r="C130" s="229">
        <f>'1. Vos-laskelma'!AI131</f>
        <v>27077909.563076638</v>
      </c>
      <c r="D130" s="420">
        <f>'1. Vos-laskelma'!L131</f>
        <v>22948494.447759099</v>
      </c>
      <c r="E130" s="340">
        <f>D130-C130</f>
        <v>-4129415.1153175384</v>
      </c>
      <c r="F130" s="422">
        <f>E130/C130</f>
        <v>-0.15250125219963057</v>
      </c>
      <c r="G130" s="219">
        <f>C130/L130</f>
        <v>372.79937168649167</v>
      </c>
      <c r="H130" s="219">
        <f>D130/M130</f>
        <v>315.87741841375225</v>
      </c>
      <c r="I130" s="400">
        <f>H130-G130</f>
        <v>-56.921953272739415</v>
      </c>
      <c r="J130" s="402">
        <f>D130/$D$10</f>
        <v>6.7867812309537374E-3</v>
      </c>
      <c r="K130" s="402">
        <f>M130/$M$10</f>
        <v>1.3128859256640917E-2</v>
      </c>
      <c r="L130" s="217">
        <v>72634</v>
      </c>
      <c r="M130" s="221">
        <v>72650</v>
      </c>
      <c r="N130" s="251">
        <v>9</v>
      </c>
      <c r="O130" s="251">
        <v>9</v>
      </c>
    </row>
    <row r="131" spans="1:15" ht="16.5">
      <c r="A131" s="215">
        <v>408</v>
      </c>
      <c r="B131" s="216" t="s">
        <v>164</v>
      </c>
      <c r="C131" s="229">
        <f>'1. Vos-laskelma'!AI133</f>
        <v>15933670.330624055</v>
      </c>
      <c r="D131" s="420">
        <f>'1. Vos-laskelma'!L133</f>
        <v>13891193.001778839</v>
      </c>
      <c r="E131" s="340">
        <f>D131-C131</f>
        <v>-2042477.328845216</v>
      </c>
      <c r="F131" s="422">
        <f>E131/C131</f>
        <v>-0.12818624249553057</v>
      </c>
      <c r="G131" s="219">
        <f>C131/L131</f>
        <v>1121.8524488223654</v>
      </c>
      <c r="H131" s="219">
        <f>D131/M131</f>
        <v>985.2608696913851</v>
      </c>
      <c r="I131" s="400">
        <f>H131-G131</f>
        <v>-136.59157913098034</v>
      </c>
      <c r="J131" s="402">
        <f>D131/$D$10</f>
        <v>4.1081774734566317E-3</v>
      </c>
      <c r="K131" s="402">
        <f>M131/$M$10</f>
        <v>2.5478841935220962E-3</v>
      </c>
      <c r="L131" s="217">
        <v>14203</v>
      </c>
      <c r="M131" s="221">
        <v>14099</v>
      </c>
      <c r="N131" s="251">
        <v>14</v>
      </c>
      <c r="O131" s="251">
        <v>14</v>
      </c>
    </row>
    <row r="132" spans="1:15" ht="16.5">
      <c r="A132" s="215">
        <v>410</v>
      </c>
      <c r="B132" s="216" t="s">
        <v>165</v>
      </c>
      <c r="C132" s="229">
        <f>'1. Vos-laskelma'!AI134</f>
        <v>20340592.603002079</v>
      </c>
      <c r="D132" s="420">
        <f>'1. Vos-laskelma'!L134</f>
        <v>15586230.058134858</v>
      </c>
      <c r="E132" s="340">
        <f>D132-C132</f>
        <v>-4754362.5448672213</v>
      </c>
      <c r="F132" s="422">
        <f>E132/C132</f>
        <v>-0.2337376613189491</v>
      </c>
      <c r="G132" s="219">
        <f>C132/L132</f>
        <v>1082.6374602406897</v>
      </c>
      <c r="H132" s="219">
        <f>D132/M132</f>
        <v>830.15872480079133</v>
      </c>
      <c r="I132" s="400">
        <f>H132-G132</f>
        <v>-252.4787354398984</v>
      </c>
      <c r="J132" s="402">
        <f>D132/$D$10</f>
        <v>4.6094672511383852E-3</v>
      </c>
      <c r="K132" s="402">
        <f>M132/$M$10</f>
        <v>3.3929020308800166E-3</v>
      </c>
      <c r="L132" s="217">
        <v>18788</v>
      </c>
      <c r="M132" s="221">
        <v>18775</v>
      </c>
      <c r="N132" s="251">
        <v>13</v>
      </c>
      <c r="O132" s="251">
        <v>13</v>
      </c>
    </row>
    <row r="133" spans="1:15" ht="16.5">
      <c r="A133" s="215">
        <v>416</v>
      </c>
      <c r="B133" s="216" t="s">
        <v>166</v>
      </c>
      <c r="C133" s="229">
        <f>'1. Vos-laskelma'!AI135</f>
        <v>1664774.5412320062</v>
      </c>
      <c r="D133" s="420">
        <f>'1. Vos-laskelma'!L135</f>
        <v>1394933.8321042934</v>
      </c>
      <c r="E133" s="340">
        <f>D133-C133</f>
        <v>-269840.70912771276</v>
      </c>
      <c r="F133" s="422">
        <f>E133/C133</f>
        <v>-0.16208844047315787</v>
      </c>
      <c r="G133" s="219">
        <f>C133/L133</f>
        <v>570.71461818032435</v>
      </c>
      <c r="H133" s="219">
        <f>D133/M133</f>
        <v>483.34505616919381</v>
      </c>
      <c r="I133" s="400">
        <f>H133-G133</f>
        <v>-87.36956201113054</v>
      </c>
      <c r="J133" s="402">
        <f>D133/$D$10</f>
        <v>4.1253733536634015E-4</v>
      </c>
      <c r="K133" s="402">
        <f>M133/$M$10</f>
        <v>5.2154009380131711E-4</v>
      </c>
      <c r="L133" s="217">
        <v>2917</v>
      </c>
      <c r="M133" s="221">
        <v>2886</v>
      </c>
      <c r="N133" s="251">
        <v>9</v>
      </c>
      <c r="O133" s="251">
        <v>9</v>
      </c>
    </row>
    <row r="134" spans="1:15" ht="16.5">
      <c r="A134" s="215">
        <v>418</v>
      </c>
      <c r="B134" s="216" t="s">
        <v>167</v>
      </c>
      <c r="C134" s="229">
        <f>'1. Vos-laskelma'!AI136</f>
        <v>22291490.825295635</v>
      </c>
      <c r="D134" s="420">
        <f>'1. Vos-laskelma'!L136</f>
        <v>19398846.33760345</v>
      </c>
      <c r="E134" s="340">
        <f>D134-C134</f>
        <v>-2892644.4876921847</v>
      </c>
      <c r="F134" s="422">
        <f>E134/C134</f>
        <v>-0.12976451464653541</v>
      </c>
      <c r="G134" s="219">
        <f>C134/L134</f>
        <v>922.50831092930116</v>
      </c>
      <c r="H134" s="219">
        <f>D134/M134</f>
        <v>789.21262561446099</v>
      </c>
      <c r="I134" s="400">
        <f>H134-G134</f>
        <v>-133.29568531484017</v>
      </c>
      <c r="J134" s="402">
        <f>D134/$D$10</f>
        <v>5.7370093069028672E-3</v>
      </c>
      <c r="K134" s="402">
        <f>M134/$M$10</f>
        <v>4.4419457746487784E-3</v>
      </c>
      <c r="L134" s="217">
        <v>24164</v>
      </c>
      <c r="M134" s="221">
        <v>24580</v>
      </c>
      <c r="N134" s="251">
        <v>6</v>
      </c>
      <c r="O134" s="251">
        <v>6</v>
      </c>
    </row>
    <row r="135" spans="1:15" ht="16.5">
      <c r="A135" s="215">
        <v>420</v>
      </c>
      <c r="B135" s="216" t="s">
        <v>168</v>
      </c>
      <c r="C135" s="229">
        <f>'1. Vos-laskelma'!AI137</f>
        <v>5454830.8290585196</v>
      </c>
      <c r="D135" s="420">
        <f>'1. Vos-laskelma'!L137</f>
        <v>4566668.2419130672</v>
      </c>
      <c r="E135" s="340">
        <f>D135-C135</f>
        <v>-888162.58714545239</v>
      </c>
      <c r="F135" s="422">
        <f>E135/C135</f>
        <v>-0.16282128905155166</v>
      </c>
      <c r="G135" s="219">
        <f>C135/L135</f>
        <v>587.80504623475429</v>
      </c>
      <c r="H135" s="219">
        <f>D135/M135</f>
        <v>497.62103540515062</v>
      </c>
      <c r="I135" s="400">
        <f>H135-G135</f>
        <v>-90.184010829603665</v>
      </c>
      <c r="J135" s="402">
        <f>D135/$D$10</f>
        <v>1.3505451689984195E-3</v>
      </c>
      <c r="K135" s="402">
        <f>M135/$M$10</f>
        <v>1.6584107556530446E-3</v>
      </c>
      <c r="L135" s="217">
        <v>9280</v>
      </c>
      <c r="M135" s="221">
        <v>9177</v>
      </c>
      <c r="N135" s="251">
        <v>11</v>
      </c>
      <c r="O135" s="251">
        <v>11</v>
      </c>
    </row>
    <row r="136" spans="1:15" ht="16.5">
      <c r="A136" s="215">
        <v>421</v>
      </c>
      <c r="B136" s="216" t="s">
        <v>169</v>
      </c>
      <c r="C136" s="229">
        <f>'1. Vos-laskelma'!AI138</f>
        <v>738552.24213218293</v>
      </c>
      <c r="D136" s="420">
        <f>'1. Vos-laskelma'!L138</f>
        <v>1365014.9991582935</v>
      </c>
      <c r="E136" s="340">
        <f>D136-C136</f>
        <v>626462.75702611054</v>
      </c>
      <c r="F136" s="422">
        <f>E136/C136</f>
        <v>0.84823079707608406</v>
      </c>
      <c r="G136" s="219">
        <f>C136/L136</f>
        <v>1027.1936608236201</v>
      </c>
      <c r="H136" s="219">
        <f>D136/M136</f>
        <v>1964.0503585011418</v>
      </c>
      <c r="I136" s="400">
        <f>H136-G136</f>
        <v>936.85669767752165</v>
      </c>
      <c r="J136" s="402">
        <f>D136/$D$10</f>
        <v>4.036891482073877E-4</v>
      </c>
      <c r="K136" s="402">
        <f>M136/$M$10</f>
        <v>1.2559610713510581E-4</v>
      </c>
      <c r="L136" s="217">
        <v>719</v>
      </c>
      <c r="M136" s="221">
        <v>695</v>
      </c>
      <c r="N136" s="251">
        <v>16</v>
      </c>
      <c r="O136" s="251">
        <v>16</v>
      </c>
    </row>
    <row r="137" spans="1:15" ht="16.5">
      <c r="A137" s="215">
        <v>422</v>
      </c>
      <c r="B137" s="216" t="s">
        <v>170</v>
      </c>
      <c r="C137" s="229">
        <f>'1. Vos-laskelma'!AI139</f>
        <v>8852915.6376126613</v>
      </c>
      <c r="D137" s="420">
        <f>'1. Vos-laskelma'!L139</f>
        <v>5916607.633227475</v>
      </c>
      <c r="E137" s="340">
        <f>D137-C137</f>
        <v>-2936308.0043851864</v>
      </c>
      <c r="F137" s="422">
        <f>E137/C137</f>
        <v>-0.33167694402394776</v>
      </c>
      <c r="G137" s="219">
        <f>C137/L137</f>
        <v>839.69606730652197</v>
      </c>
      <c r="H137" s="219">
        <f>D137/M137</f>
        <v>570.4403811441839</v>
      </c>
      <c r="I137" s="400">
        <f>H137-G137</f>
        <v>-269.25568616233807</v>
      </c>
      <c r="J137" s="402">
        <f>D137/$D$10</f>
        <v>1.7497758612233019E-3</v>
      </c>
      <c r="K137" s="402">
        <f>M137/$M$10</f>
        <v>1.8743637743961403E-3</v>
      </c>
      <c r="L137" s="217">
        <v>10543</v>
      </c>
      <c r="M137" s="221">
        <v>10372</v>
      </c>
      <c r="N137" s="251">
        <v>12</v>
      </c>
      <c r="O137" s="251">
        <v>12</v>
      </c>
    </row>
    <row r="138" spans="1:15" ht="16.5">
      <c r="A138" s="215">
        <v>423</v>
      </c>
      <c r="B138" s="216" t="s">
        <v>171</v>
      </c>
      <c r="C138" s="229">
        <f>'1. Vos-laskelma'!AI140</f>
        <v>16421072.81753042</v>
      </c>
      <c r="D138" s="420">
        <f>'1. Vos-laskelma'!L140</f>
        <v>16173865.133962832</v>
      </c>
      <c r="E138" s="340">
        <f>D138-C138</f>
        <v>-247207.68356758729</v>
      </c>
      <c r="F138" s="422">
        <f>E138/C138</f>
        <v>-1.5054295557576432E-2</v>
      </c>
      <c r="G138" s="219">
        <f>C138/L138</f>
        <v>809.27863671235616</v>
      </c>
      <c r="H138" s="219">
        <f>D138/M138</f>
        <v>789.0845067064854</v>
      </c>
      <c r="I138" s="400">
        <f>H138-G138</f>
        <v>-20.194130005870761</v>
      </c>
      <c r="J138" s="402">
        <f>D138/$D$10</f>
        <v>4.7832542815842453E-3</v>
      </c>
      <c r="K138" s="402">
        <f>M138/$M$10</f>
        <v>3.7040912344579336E-3</v>
      </c>
      <c r="L138" s="217">
        <v>20291</v>
      </c>
      <c r="M138" s="221">
        <v>20497</v>
      </c>
      <c r="N138" s="251">
        <v>2</v>
      </c>
      <c r="O138" s="251">
        <v>2</v>
      </c>
    </row>
    <row r="139" spans="1:15" ht="16.5">
      <c r="A139" s="215">
        <v>425</v>
      </c>
      <c r="B139" s="216" t="s">
        <v>172</v>
      </c>
      <c r="C139" s="229">
        <f>'1. Vos-laskelma'!AI141</f>
        <v>20710257.867424216</v>
      </c>
      <c r="D139" s="420">
        <f>'1. Vos-laskelma'!L141</f>
        <v>21118977.269069783</v>
      </c>
      <c r="E139" s="340">
        <f>D139-C139</f>
        <v>408719.40164556727</v>
      </c>
      <c r="F139" s="422">
        <f>E139/C139</f>
        <v>1.9735118908801915E-2</v>
      </c>
      <c r="G139" s="219">
        <f>C139/L139</f>
        <v>2026.84066034686</v>
      </c>
      <c r="H139" s="219">
        <f>D139/M139</f>
        <v>2058.7811726525429</v>
      </c>
      <c r="I139" s="400">
        <f>H139-G139</f>
        <v>31.940512305682887</v>
      </c>
      <c r="J139" s="402">
        <f>D139/$D$10</f>
        <v>6.2457203400834629E-3</v>
      </c>
      <c r="K139" s="402">
        <f>M139/$M$10</f>
        <v>1.8537623985495186E-3</v>
      </c>
      <c r="L139" s="217">
        <v>10218</v>
      </c>
      <c r="M139" s="221">
        <v>10258</v>
      </c>
      <c r="N139" s="251">
        <v>17</v>
      </c>
      <c r="O139" s="251">
        <v>17</v>
      </c>
    </row>
    <row r="140" spans="1:15" ht="16.5">
      <c r="A140" s="215">
        <v>426</v>
      </c>
      <c r="B140" s="216" t="s">
        <v>173</v>
      </c>
      <c r="C140" s="229">
        <f>'1. Vos-laskelma'!AI142</f>
        <v>10997301.507616397</v>
      </c>
      <c r="D140" s="420">
        <f>'1. Vos-laskelma'!L142</f>
        <v>7911790.5666684657</v>
      </c>
      <c r="E140" s="340">
        <f>D140-C140</f>
        <v>-3085510.9409479313</v>
      </c>
      <c r="F140" s="422">
        <f>E140/C140</f>
        <v>-0.28056982331629265</v>
      </c>
      <c r="G140" s="219">
        <f>C140/L140</f>
        <v>918.04837696104823</v>
      </c>
      <c r="H140" s="219">
        <f>D140/M140</f>
        <v>661.41034665344137</v>
      </c>
      <c r="I140" s="400">
        <f>H140-G140</f>
        <v>-256.63803030760687</v>
      </c>
      <c r="J140" s="402">
        <f>D140/$D$10</f>
        <v>2.339830695357259E-3</v>
      </c>
      <c r="K140" s="402">
        <f>M140/$M$10</f>
        <v>2.1616987533095476E-3</v>
      </c>
      <c r="L140" s="217">
        <v>11979</v>
      </c>
      <c r="M140" s="221">
        <v>11962</v>
      </c>
      <c r="N140" s="251">
        <v>12</v>
      </c>
      <c r="O140" s="251">
        <v>12</v>
      </c>
    </row>
    <row r="141" spans="1:15" ht="16.5">
      <c r="A141" s="215">
        <v>444</v>
      </c>
      <c r="B141" s="216" t="s">
        <v>181</v>
      </c>
      <c r="C141" s="229">
        <f>'1. Vos-laskelma'!AI150</f>
        <v>32657551.742102914</v>
      </c>
      <c r="D141" s="420">
        <f>'1. Vos-laskelma'!L150</f>
        <v>28486466.897774119</v>
      </c>
      <c r="E141" s="340">
        <f>D141-C141</f>
        <v>-4171084.8443287946</v>
      </c>
      <c r="F141" s="422">
        <f>E141/C141</f>
        <v>-0.12772190877221609</v>
      </c>
      <c r="G141" s="219">
        <f>C141/L141</f>
        <v>710.13202883584665</v>
      </c>
      <c r="H141" s="219">
        <f>D141/M141</f>
        <v>621.82591294174154</v>
      </c>
      <c r="I141" s="400">
        <f>H141-G141</f>
        <v>-88.306115894105119</v>
      </c>
      <c r="J141" s="402">
        <f>D141/$D$10</f>
        <v>8.4245796306204723E-3</v>
      </c>
      <c r="K141" s="402">
        <f>M141/$M$10</f>
        <v>8.2786809553472406E-3</v>
      </c>
      <c r="L141" s="217">
        <v>45988</v>
      </c>
      <c r="M141" s="221">
        <v>45811</v>
      </c>
      <c r="N141" s="251">
        <v>1</v>
      </c>
      <c r="O141" s="252">
        <v>33</v>
      </c>
    </row>
    <row r="142" spans="1:15" ht="16.5">
      <c r="A142" s="215">
        <v>430</v>
      </c>
      <c r="B142" s="216" t="s">
        <v>174</v>
      </c>
      <c r="C142" s="229">
        <f>'1. Vos-laskelma'!AI143</f>
        <v>10324360.059760531</v>
      </c>
      <c r="D142" s="420">
        <f>'1. Vos-laskelma'!L143</f>
        <v>9695899.9163140487</v>
      </c>
      <c r="E142" s="340">
        <f>D142-C142</f>
        <v>-628460.14344648272</v>
      </c>
      <c r="F142" s="422">
        <f>E142/C142</f>
        <v>-6.0871583304801899E-2</v>
      </c>
      <c r="G142" s="219">
        <f>C142/L142</f>
        <v>660.63220244180513</v>
      </c>
      <c r="H142" s="219">
        <f>D142/M142</f>
        <v>629.93112761915597</v>
      </c>
      <c r="I142" s="400">
        <f>H142-G142</f>
        <v>-30.701074822649161</v>
      </c>
      <c r="J142" s="402">
        <f>D142/$D$10</f>
        <v>2.8674626877612788E-3</v>
      </c>
      <c r="K142" s="402">
        <f>M142/$M$10</f>
        <v>2.7815471669403579E-3</v>
      </c>
      <c r="L142" s="217">
        <v>15628</v>
      </c>
      <c r="M142" s="221">
        <v>15392</v>
      </c>
      <c r="N142" s="251">
        <v>2</v>
      </c>
      <c r="O142" s="251">
        <v>2</v>
      </c>
    </row>
    <row r="143" spans="1:15" ht="16.5">
      <c r="A143" s="215">
        <v>433</v>
      </c>
      <c r="B143" s="216" t="s">
        <v>175</v>
      </c>
      <c r="C143" s="229">
        <f>'1. Vos-laskelma'!AI144</f>
        <v>6308571.6389266653</v>
      </c>
      <c r="D143" s="420">
        <f>'1. Vos-laskelma'!L144</f>
        <v>4816242.6427662717</v>
      </c>
      <c r="E143" s="340">
        <f>D143-C143</f>
        <v>-1492328.9961603936</v>
      </c>
      <c r="F143" s="422">
        <f>E143/C143</f>
        <v>-0.23655576596008937</v>
      </c>
      <c r="G143" s="219">
        <f>C143/L143</f>
        <v>808.89494023934674</v>
      </c>
      <c r="H143" s="219">
        <f>D143/M143</f>
        <v>621.5308611132109</v>
      </c>
      <c r="I143" s="400">
        <f>H143-G143</f>
        <v>-187.36407912613583</v>
      </c>
      <c r="J143" s="402">
        <f>D143/$D$10</f>
        <v>1.424354231431378E-3</v>
      </c>
      <c r="K143" s="402">
        <f>M143/$M$10</f>
        <v>1.4003514161006257E-3</v>
      </c>
      <c r="L143" s="217">
        <v>7799</v>
      </c>
      <c r="M143" s="221">
        <v>7749</v>
      </c>
      <c r="N143" s="251">
        <v>5</v>
      </c>
      <c r="O143" s="251">
        <v>5</v>
      </c>
    </row>
    <row r="144" spans="1:15" ht="16.5">
      <c r="A144" s="215">
        <v>434</v>
      </c>
      <c r="B144" s="216" t="s">
        <v>176</v>
      </c>
      <c r="C144" s="229">
        <f>'1. Vos-laskelma'!AI145</f>
        <v>11119395.697781544</v>
      </c>
      <c r="D144" s="420">
        <f>'1. Vos-laskelma'!L145</f>
        <v>8795125.0919400584</v>
      </c>
      <c r="E144" s="340">
        <f>D144-C144</f>
        <v>-2324270.6058414858</v>
      </c>
      <c r="F144" s="422">
        <f>E144/C144</f>
        <v>-0.20902850020034869</v>
      </c>
      <c r="G144" s="219">
        <f>C144/L144</f>
        <v>759.36595627819054</v>
      </c>
      <c r="H144" s="219">
        <f>D144/M144</f>
        <v>603.7290700123599</v>
      </c>
      <c r="I144" s="400">
        <f>H144-G144</f>
        <v>-155.63688626583064</v>
      </c>
      <c r="J144" s="402">
        <f>D144/$D$10</f>
        <v>2.6010677970073888E-3</v>
      </c>
      <c r="K144" s="402">
        <f>M144/$M$10</f>
        <v>2.6326389766103907E-3</v>
      </c>
      <c r="L144" s="217">
        <v>14643</v>
      </c>
      <c r="M144" s="221">
        <v>14568</v>
      </c>
      <c r="N144" s="251">
        <v>1</v>
      </c>
      <c r="O144" s="252">
        <v>34</v>
      </c>
    </row>
    <row r="145" spans="1:15" ht="16.5">
      <c r="A145" s="215">
        <v>435</v>
      </c>
      <c r="B145" s="216" t="s">
        <v>177</v>
      </c>
      <c r="C145" s="229">
        <f>'1. Vos-laskelma'!AI146</f>
        <v>677420.1967462342</v>
      </c>
      <c r="D145" s="420">
        <f>'1. Vos-laskelma'!L146</f>
        <v>806668.62760078686</v>
      </c>
      <c r="E145" s="340">
        <f>D145-C145</f>
        <v>129248.43085455266</v>
      </c>
      <c r="F145" s="422">
        <f>E145/C145</f>
        <v>0.19079506556691861</v>
      </c>
      <c r="G145" s="219">
        <f>C145/L145</f>
        <v>963.61336663760198</v>
      </c>
      <c r="H145" s="219">
        <f>D145/M145</f>
        <v>1165.706109249692</v>
      </c>
      <c r="I145" s="400">
        <f>H145-G145</f>
        <v>202.09274261208998</v>
      </c>
      <c r="J145" s="402">
        <f>D145/$D$10</f>
        <v>2.3856395084492473E-4</v>
      </c>
      <c r="K145" s="402">
        <f>M145/$M$10</f>
        <v>1.2505396566545786E-4</v>
      </c>
      <c r="L145" s="217">
        <v>703</v>
      </c>
      <c r="M145" s="221">
        <v>692</v>
      </c>
      <c r="N145" s="251">
        <v>13</v>
      </c>
      <c r="O145" s="251">
        <v>13</v>
      </c>
    </row>
    <row r="146" spans="1:15" ht="16.5">
      <c r="A146" s="215">
        <v>436</v>
      </c>
      <c r="B146" s="216" t="s">
        <v>178</v>
      </c>
      <c r="C146" s="229">
        <f>'1. Vos-laskelma'!AI147</f>
        <v>4316187.8482982162</v>
      </c>
      <c r="D146" s="420">
        <f>'1. Vos-laskelma'!L147</f>
        <v>3248579.1856433162</v>
      </c>
      <c r="E146" s="340">
        <f>D146-C146</f>
        <v>-1067608.6626549</v>
      </c>
      <c r="F146" s="422">
        <f>E146/C146</f>
        <v>-0.24734990694991091</v>
      </c>
      <c r="G146" s="219">
        <f>C146/L146</f>
        <v>2138.8443252221091</v>
      </c>
      <c r="H146" s="219">
        <f>D146/M146</f>
        <v>1634.0941577682677</v>
      </c>
      <c r="I146" s="400">
        <f>H146-G146</f>
        <v>-504.75016745384141</v>
      </c>
      <c r="J146" s="402">
        <f>D146/$D$10</f>
        <v>9.6073388581462886E-4</v>
      </c>
      <c r="K146" s="402">
        <f>M146/$M$10</f>
        <v>3.5925908055336743E-4</v>
      </c>
      <c r="L146" s="217">
        <v>2018</v>
      </c>
      <c r="M146" s="221">
        <v>1988</v>
      </c>
      <c r="N146" s="251">
        <v>17</v>
      </c>
      <c r="O146" s="251">
        <v>17</v>
      </c>
    </row>
    <row r="147" spans="1:15" ht="16.5">
      <c r="A147" s="215">
        <v>440</v>
      </c>
      <c r="B147" s="216" t="s">
        <v>179</v>
      </c>
      <c r="C147" s="229">
        <f>'1. Vos-laskelma'!AI148</f>
        <v>9918564.1819544435</v>
      </c>
      <c r="D147" s="420">
        <f>'1. Vos-laskelma'!L148</f>
        <v>10272320.481168352</v>
      </c>
      <c r="E147" s="340">
        <f>D147-C147</f>
        <v>353756.29921390861</v>
      </c>
      <c r="F147" s="422">
        <f>E147/C147</f>
        <v>3.5666079557918562E-2</v>
      </c>
      <c r="G147" s="219">
        <f>C147/L147</f>
        <v>1764.2412276688801</v>
      </c>
      <c r="H147" s="219">
        <f>D147/M147</f>
        <v>1792.1005724299289</v>
      </c>
      <c r="I147" s="400">
        <f>H147-G147</f>
        <v>27.85934476104876</v>
      </c>
      <c r="J147" s="402">
        <f>D147/$D$10</f>
        <v>3.037933141916538E-3</v>
      </c>
      <c r="K147" s="402">
        <f>M147/$M$10</f>
        <v>1.035851634673995E-3</v>
      </c>
      <c r="L147" s="217">
        <v>5622</v>
      </c>
      <c r="M147" s="221">
        <v>5732</v>
      </c>
      <c r="N147" s="251">
        <v>15</v>
      </c>
      <c r="O147" s="251">
        <v>15</v>
      </c>
    </row>
    <row r="148" spans="1:15" ht="16.5">
      <c r="A148" s="215">
        <v>441</v>
      </c>
      <c r="B148" s="216" t="s">
        <v>180</v>
      </c>
      <c r="C148" s="229">
        <f>'1. Vos-laskelma'!AI149</f>
        <v>789989.39982167841</v>
      </c>
      <c r="D148" s="420">
        <f>'1. Vos-laskelma'!L149</f>
        <v>786372.64159944886</v>
      </c>
      <c r="E148" s="340">
        <f>D148-C148</f>
        <v>-3616.7582222295459</v>
      </c>
      <c r="F148" s="422">
        <f>E148/C148</f>
        <v>-4.5782363953819436E-3</v>
      </c>
      <c r="G148" s="219">
        <f>C148/L148</f>
        <v>176.61287722371526</v>
      </c>
      <c r="H148" s="219">
        <f>D148/M148</f>
        <v>177.87211979177764</v>
      </c>
      <c r="I148" s="400">
        <f>H148-G148</f>
        <v>1.2592425680623762</v>
      </c>
      <c r="J148" s="402">
        <f>D148/$D$10</f>
        <v>2.3256162170864314E-4</v>
      </c>
      <c r="K148" s="402">
        <f>M148/$M$10</f>
        <v>7.989358124378457E-4</v>
      </c>
      <c r="L148" s="217">
        <v>4473</v>
      </c>
      <c r="M148" s="221">
        <v>4421</v>
      </c>
      <c r="N148" s="251">
        <v>9</v>
      </c>
      <c r="O148" s="251">
        <v>9</v>
      </c>
    </row>
    <row r="149" spans="1:15" ht="16.5">
      <c r="A149" s="215">
        <v>475</v>
      </c>
      <c r="B149" s="216" t="s">
        <v>183</v>
      </c>
      <c r="C149" s="229">
        <f>'1. Vos-laskelma'!AI152</f>
        <v>5635961.2993649701</v>
      </c>
      <c r="D149" s="420">
        <f>'1. Vos-laskelma'!L152</f>
        <v>5598324.1248597447</v>
      </c>
      <c r="E149" s="340">
        <f>D149-C149</f>
        <v>-37637.174505225383</v>
      </c>
      <c r="F149" s="422">
        <f>E149/C149</f>
        <v>-6.6780399129898454E-3</v>
      </c>
      <c r="G149" s="219">
        <f>C149/L149</f>
        <v>1027.1480407080317</v>
      </c>
      <c r="H149" s="219">
        <f>D149/M149</f>
        <v>1021.7784495089879</v>
      </c>
      <c r="I149" s="400">
        <f>H149-G149</f>
        <v>-5.3695911990437253</v>
      </c>
      <c r="J149" s="402">
        <f>D149/$D$10</f>
        <v>1.6556467868463485E-3</v>
      </c>
      <c r="K149" s="402">
        <f>M149/$M$10</f>
        <v>9.9013103740035213E-4</v>
      </c>
      <c r="L149" s="217">
        <v>5487</v>
      </c>
      <c r="M149" s="221">
        <v>5479</v>
      </c>
      <c r="N149" s="251">
        <v>15</v>
      </c>
      <c r="O149" s="251">
        <v>15</v>
      </c>
    </row>
    <row r="150" spans="1:15" ht="16.5">
      <c r="A150" s="215">
        <v>480</v>
      </c>
      <c r="B150" s="216" t="s">
        <v>184</v>
      </c>
      <c r="C150" s="229">
        <f>'1. Vos-laskelma'!AI153</f>
        <v>1766752.167677843</v>
      </c>
      <c r="D150" s="420">
        <f>'1. Vos-laskelma'!L153</f>
        <v>1667579.9633392645</v>
      </c>
      <c r="E150" s="340">
        <f>D150-C150</f>
        <v>-99172.204338578507</v>
      </c>
      <c r="F150" s="422">
        <f>E150/C150</f>
        <v>-5.613249336998237E-2</v>
      </c>
      <c r="G150" s="219">
        <f>C150/L150</f>
        <v>887.81515963710706</v>
      </c>
      <c r="H150" s="219">
        <f>D150/M150</f>
        <v>843.06368217354122</v>
      </c>
      <c r="I150" s="400">
        <f>H150-G150</f>
        <v>-44.751477463565834</v>
      </c>
      <c r="J150" s="402">
        <f>D150/$D$10</f>
        <v>4.9316962479037862E-4</v>
      </c>
      <c r="K150" s="402">
        <f>M150/$M$10</f>
        <v>3.5745194232120761E-4</v>
      </c>
      <c r="L150" s="217">
        <v>1990</v>
      </c>
      <c r="M150" s="221">
        <v>1978</v>
      </c>
      <c r="N150" s="251">
        <v>2</v>
      </c>
      <c r="O150" s="251">
        <v>2</v>
      </c>
    </row>
    <row r="151" spans="1:15" ht="16.5">
      <c r="A151" s="215">
        <v>481</v>
      </c>
      <c r="B151" s="216" t="s">
        <v>185</v>
      </c>
      <c r="C151" s="229">
        <f>'1. Vos-laskelma'!AI154</f>
        <v>6262854.63441756</v>
      </c>
      <c r="D151" s="420">
        <f>'1. Vos-laskelma'!L154</f>
        <v>5173685.4928717148</v>
      </c>
      <c r="E151" s="340">
        <f>D151-C151</f>
        <v>-1089169.1415458452</v>
      </c>
      <c r="F151" s="422">
        <f>E151/C151</f>
        <v>-0.1739093760152613</v>
      </c>
      <c r="G151" s="219">
        <f>C151/L151</f>
        <v>651.56623329354557</v>
      </c>
      <c r="H151" s="219">
        <f>D151/M151</f>
        <v>536.57804323498385</v>
      </c>
      <c r="I151" s="400">
        <f>H151-G151</f>
        <v>-114.98819005856171</v>
      </c>
      <c r="J151" s="402">
        <f>D151/$D$10</f>
        <v>1.5300642784131797E-3</v>
      </c>
      <c r="K151" s="402">
        <f>M151/$M$10</f>
        <v>1.7424426834484752E-3</v>
      </c>
      <c r="L151" s="217">
        <v>9612</v>
      </c>
      <c r="M151" s="221">
        <v>9642</v>
      </c>
      <c r="N151" s="251">
        <v>2</v>
      </c>
      <c r="O151" s="251">
        <v>2</v>
      </c>
    </row>
    <row r="152" spans="1:15" ht="16.5">
      <c r="A152" s="215">
        <v>483</v>
      </c>
      <c r="B152" s="216" t="s">
        <v>186</v>
      </c>
      <c r="C152" s="229">
        <f>'1. Vos-laskelma'!AI155</f>
        <v>1940355.4939204813</v>
      </c>
      <c r="D152" s="420">
        <f>'1. Vos-laskelma'!L155</f>
        <v>1560257.8608974582</v>
      </c>
      <c r="E152" s="340">
        <f>D152-C152</f>
        <v>-380097.63302302314</v>
      </c>
      <c r="F152" s="422">
        <f>E152/C152</f>
        <v>-0.19589071910479519</v>
      </c>
      <c r="G152" s="219">
        <f>C152/L152</f>
        <v>1803.3043623796295</v>
      </c>
      <c r="H152" s="219">
        <f>D152/M152</f>
        <v>1462.2847805974304</v>
      </c>
      <c r="I152" s="400">
        <f>H152-G152</f>
        <v>-341.01958178219911</v>
      </c>
      <c r="J152" s="402">
        <f>D152/$D$10</f>
        <v>4.6143021669209827E-4</v>
      </c>
      <c r="K152" s="402">
        <f>M152/$M$10</f>
        <v>1.9282164937145022E-4</v>
      </c>
      <c r="L152" s="217">
        <v>1076</v>
      </c>
      <c r="M152" s="221">
        <v>1067</v>
      </c>
      <c r="N152" s="251">
        <v>17</v>
      </c>
      <c r="O152" s="251">
        <v>17</v>
      </c>
    </row>
    <row r="153" spans="1:15" ht="16.5">
      <c r="A153" s="215">
        <v>484</v>
      </c>
      <c r="B153" s="216" t="s">
        <v>187</v>
      </c>
      <c r="C153" s="229">
        <f>'1. Vos-laskelma'!AI156</f>
        <v>1473769.4280950639</v>
      </c>
      <c r="D153" s="420">
        <f>'1. Vos-laskelma'!L156</f>
        <v>2443985.5152411391</v>
      </c>
      <c r="E153" s="340">
        <f>D153-C153</f>
        <v>970216.08714607521</v>
      </c>
      <c r="F153" s="422">
        <f>E153/C153</f>
        <v>0.65832284796417451</v>
      </c>
      <c r="G153" s="219">
        <f>C153/L153</f>
        <v>482.4122514222795</v>
      </c>
      <c r="H153" s="219">
        <f>D153/M153</f>
        <v>823.72278909374427</v>
      </c>
      <c r="I153" s="400">
        <f>H153-G153</f>
        <v>341.31053767146477</v>
      </c>
      <c r="J153" s="402">
        <f>D153/$D$10</f>
        <v>7.2278358222236435E-4</v>
      </c>
      <c r="K153" s="402">
        <f>M153/$M$10</f>
        <v>5.3617791348181145E-4</v>
      </c>
      <c r="L153" s="217">
        <v>3055</v>
      </c>
      <c r="M153" s="221">
        <v>2967</v>
      </c>
      <c r="N153" s="251">
        <v>4</v>
      </c>
      <c r="O153" s="251">
        <v>4</v>
      </c>
    </row>
    <row r="154" spans="1:15" ht="16.5">
      <c r="A154" s="215">
        <v>489</v>
      </c>
      <c r="B154" s="216" t="s">
        <v>188</v>
      </c>
      <c r="C154" s="229">
        <f>'1. Vos-laskelma'!AI157</f>
        <v>1996515.5021102224</v>
      </c>
      <c r="D154" s="420">
        <f>'1. Vos-laskelma'!L157</f>
        <v>1725343.5516495095</v>
      </c>
      <c r="E154" s="340">
        <f>D154-C154</f>
        <v>-271171.95046071289</v>
      </c>
      <c r="F154" s="422">
        <f>E154/C154</f>
        <v>-0.13582261203286275</v>
      </c>
      <c r="G154" s="219">
        <f>C154/L154</f>
        <v>1088.0193471990312</v>
      </c>
      <c r="H154" s="219">
        <f>D154/M154</f>
        <v>963.3408998601393</v>
      </c>
      <c r="I154" s="400">
        <f>H154-G154</f>
        <v>-124.67844733889194</v>
      </c>
      <c r="J154" s="402">
        <f>D154/$D$10</f>
        <v>5.1025261199326194E-4</v>
      </c>
      <c r="K154" s="402">
        <f>M154/$M$10</f>
        <v>3.2365845737981945E-4</v>
      </c>
      <c r="L154" s="217">
        <v>1835</v>
      </c>
      <c r="M154" s="221">
        <v>1791</v>
      </c>
      <c r="N154" s="251">
        <v>8</v>
      </c>
      <c r="O154" s="251">
        <v>8</v>
      </c>
    </row>
    <row r="155" spans="1:15" ht="16.5">
      <c r="A155" s="215">
        <v>491</v>
      </c>
      <c r="B155" s="216" t="s">
        <v>189</v>
      </c>
      <c r="C155" s="229">
        <f>'1. Vos-laskelma'!AI158</f>
        <v>11260471.892437492</v>
      </c>
      <c r="D155" s="420">
        <f>'1. Vos-laskelma'!L158</f>
        <v>6529286.9641006179</v>
      </c>
      <c r="E155" s="340">
        <f>D155-C155</f>
        <v>-4731184.9283368737</v>
      </c>
      <c r="F155" s="422">
        <f>E155/C155</f>
        <v>-0.42015867305830468</v>
      </c>
      <c r="G155" s="219">
        <f>C155/L155</f>
        <v>216.04067174009998</v>
      </c>
      <c r="H155" s="219">
        <f>D155/M155</f>
        <v>125.61152297230892</v>
      </c>
      <c r="I155" s="400">
        <f>H155-G155</f>
        <v>-90.429148767791062</v>
      </c>
      <c r="J155" s="402">
        <f>D155/$D$10</f>
        <v>1.9309694725440296E-3</v>
      </c>
      <c r="K155" s="402">
        <f>M155/$M$10</f>
        <v>9.3935045307666186E-3</v>
      </c>
      <c r="L155" s="217">
        <v>52122</v>
      </c>
      <c r="M155" s="221">
        <v>51980</v>
      </c>
      <c r="N155" s="251">
        <v>10</v>
      </c>
      <c r="O155" s="251">
        <v>10</v>
      </c>
    </row>
    <row r="156" spans="1:15" ht="16.5">
      <c r="A156" s="215">
        <v>494</v>
      </c>
      <c r="B156" s="216" t="s">
        <v>190</v>
      </c>
      <c r="C156" s="229">
        <f>'1. Vos-laskelma'!AI159</f>
        <v>11831376.443905516</v>
      </c>
      <c r="D156" s="420">
        <f>'1. Vos-laskelma'!L159</f>
        <v>10102524.111556677</v>
      </c>
      <c r="E156" s="340">
        <f>D156-C156</f>
        <v>-1728852.3323488384</v>
      </c>
      <c r="F156" s="422">
        <f>E156/C156</f>
        <v>-0.14612436182261709</v>
      </c>
      <c r="G156" s="219">
        <f>C156/L156</f>
        <v>1328.025192940343</v>
      </c>
      <c r="H156" s="219">
        <f>D156/M156</f>
        <v>1137.415459531263</v>
      </c>
      <c r="I156" s="400">
        <f>H156-G156</f>
        <v>-190.60973340908004</v>
      </c>
      <c r="J156" s="402">
        <f>D156/$D$10</f>
        <v>2.9877176117871912E-3</v>
      </c>
      <c r="K156" s="402">
        <f>M156/$M$10</f>
        <v>1.6051001778043307E-3</v>
      </c>
      <c r="L156" s="217">
        <v>8909</v>
      </c>
      <c r="M156" s="221">
        <v>8882</v>
      </c>
      <c r="N156" s="251">
        <v>17</v>
      </c>
      <c r="O156" s="251">
        <v>17</v>
      </c>
    </row>
    <row r="157" spans="1:15" ht="16.5">
      <c r="A157" s="215">
        <v>495</v>
      </c>
      <c r="B157" s="216" t="s">
        <v>191</v>
      </c>
      <c r="C157" s="229">
        <f>'1. Vos-laskelma'!AI160</f>
        <v>915275.78523118608</v>
      </c>
      <c r="D157" s="420">
        <f>'1. Vos-laskelma'!L160</f>
        <v>800066.41600018716</v>
      </c>
      <c r="E157" s="340">
        <f>D157-C157</f>
        <v>-115209.36923099891</v>
      </c>
      <c r="F157" s="422">
        <f>E157/C157</f>
        <v>-0.12587393995340826</v>
      </c>
      <c r="G157" s="219">
        <f>C157/L157</f>
        <v>615.10469437579707</v>
      </c>
      <c r="H157" s="219">
        <f>D157/M157</f>
        <v>541.68342315517077</v>
      </c>
      <c r="I157" s="400">
        <f>H157-G157</f>
        <v>-73.421271220626295</v>
      </c>
      <c r="J157" s="402">
        <f>D157/$D$10</f>
        <v>2.3661141466109196E-4</v>
      </c>
      <c r="K157" s="402">
        <f>M157/$M$10</f>
        <v>2.6691431689000186E-4</v>
      </c>
      <c r="L157" s="217">
        <v>1488</v>
      </c>
      <c r="M157" s="221">
        <v>1477</v>
      </c>
      <c r="N157" s="251">
        <v>13</v>
      </c>
      <c r="O157" s="251">
        <v>13</v>
      </c>
    </row>
    <row r="158" spans="1:15" ht="16.5">
      <c r="A158" s="215">
        <v>498</v>
      </c>
      <c r="B158" s="216" t="s">
        <v>192</v>
      </c>
      <c r="C158" s="229">
        <f>'1. Vos-laskelma'!AI161</f>
        <v>3800749.0449018879</v>
      </c>
      <c r="D158" s="420">
        <f>'1. Vos-laskelma'!L161</f>
        <v>3675953.5615499257</v>
      </c>
      <c r="E158" s="340">
        <f>D158-C158</f>
        <v>-124795.48335196218</v>
      </c>
      <c r="F158" s="422">
        <f>E158/C158</f>
        <v>-3.2834444441775461E-2</v>
      </c>
      <c r="G158" s="219">
        <f>C158/L158</f>
        <v>1637.5480589840104</v>
      </c>
      <c r="H158" s="219">
        <f>D158/M158</f>
        <v>1611.5535122972055</v>
      </c>
      <c r="I158" s="400">
        <f>H158-G158</f>
        <v>-25.994546686804824</v>
      </c>
      <c r="J158" s="402">
        <f>D158/$D$10</f>
        <v>1.0871254623773681E-3</v>
      </c>
      <c r="K158" s="402">
        <f>M158/$M$10</f>
        <v>4.1220823075564941E-4</v>
      </c>
      <c r="L158" s="217">
        <v>2321</v>
      </c>
      <c r="M158" s="221">
        <v>2281</v>
      </c>
      <c r="N158" s="251">
        <v>19</v>
      </c>
      <c r="O158" s="251">
        <v>19</v>
      </c>
    </row>
    <row r="159" spans="1:15" ht="16.5">
      <c r="A159" s="215">
        <v>499</v>
      </c>
      <c r="B159" s="216" t="s">
        <v>193</v>
      </c>
      <c r="C159" s="229">
        <f>'1. Vos-laskelma'!AI162</f>
        <v>24687815.891985383</v>
      </c>
      <c r="D159" s="420">
        <f>'1. Vos-laskelma'!L162</f>
        <v>21196205.624968562</v>
      </c>
      <c r="E159" s="340">
        <f>D159-C159</f>
        <v>-3491610.2670168206</v>
      </c>
      <c r="F159" s="422">
        <f>E159/C159</f>
        <v>-0.141430504921674</v>
      </c>
      <c r="G159" s="219">
        <f>C159/L159</f>
        <v>1263.7088396798415</v>
      </c>
      <c r="H159" s="219">
        <f>D159/M159</f>
        <v>1078.0289708558928</v>
      </c>
      <c r="I159" s="400">
        <f>H159-G159</f>
        <v>-185.67986882394871</v>
      </c>
      <c r="J159" s="402">
        <f>D159/$D$10</f>
        <v>6.2685598321252783E-3</v>
      </c>
      <c r="K159" s="402">
        <f>M159/$M$10</f>
        <v>3.5531951920725908E-3</v>
      </c>
      <c r="L159" s="217">
        <v>19536</v>
      </c>
      <c r="M159" s="221">
        <v>19662</v>
      </c>
      <c r="N159" s="251">
        <v>15</v>
      </c>
      <c r="O159" s="251">
        <v>15</v>
      </c>
    </row>
    <row r="160" spans="1:15" ht="16.5">
      <c r="A160" s="215">
        <v>500</v>
      </c>
      <c r="B160" s="216" t="s">
        <v>194</v>
      </c>
      <c r="C160" s="229">
        <f>'1. Vos-laskelma'!AI163</f>
        <v>13071661.411342638</v>
      </c>
      <c r="D160" s="420">
        <f>'1. Vos-laskelma'!L163</f>
        <v>12479775.573702114</v>
      </c>
      <c r="E160" s="340">
        <f>D160-C160</f>
        <v>-591885.83764052391</v>
      </c>
      <c r="F160" s="422">
        <f>E160/C160</f>
        <v>-4.5280077184903858E-2</v>
      </c>
      <c r="G160" s="219">
        <f>C160/L160</f>
        <v>1253.7561299964163</v>
      </c>
      <c r="H160" s="219">
        <f>D160/M160</f>
        <v>1190.1369038434211</v>
      </c>
      <c r="I160" s="400">
        <f>H160-G160</f>
        <v>-63.619226152995225</v>
      </c>
      <c r="J160" s="402">
        <f>D160/$D$10</f>
        <v>3.6907652840984977E-3</v>
      </c>
      <c r="K160" s="402">
        <f>M160/$M$10</f>
        <v>1.894965150242762E-3</v>
      </c>
      <c r="L160" s="217">
        <v>10426</v>
      </c>
      <c r="M160" s="221">
        <v>10486</v>
      </c>
      <c r="N160" s="251">
        <v>13</v>
      </c>
      <c r="O160" s="251">
        <v>13</v>
      </c>
    </row>
    <row r="161" spans="1:15" ht="16.5">
      <c r="A161" s="215">
        <v>503</v>
      </c>
      <c r="B161" s="216" t="s">
        <v>195</v>
      </c>
      <c r="C161" s="229">
        <f>'1. Vos-laskelma'!AI164</f>
        <v>4102402.6713175233</v>
      </c>
      <c r="D161" s="420">
        <f>'1. Vos-laskelma'!L164</f>
        <v>3905025.3091857634</v>
      </c>
      <c r="E161" s="340">
        <f>D161-C161</f>
        <v>-197377.36213175999</v>
      </c>
      <c r="F161" s="422">
        <f>E161/C161</f>
        <v>-4.8112625196875293E-2</v>
      </c>
      <c r="G161" s="219">
        <f>C161/L161</f>
        <v>540.21631173525464</v>
      </c>
      <c r="H161" s="219">
        <f>D161/M161</f>
        <v>517.97656309666581</v>
      </c>
      <c r="I161" s="400">
        <f>H161-G161</f>
        <v>-22.239748638588821</v>
      </c>
      <c r="J161" s="402">
        <f>D161/$D$10</f>
        <v>1.1548710759702672E-3</v>
      </c>
      <c r="K161" s="402">
        <f>M161/$M$10</f>
        <v>1.3624015132252701E-3</v>
      </c>
      <c r="L161" s="217">
        <v>7594</v>
      </c>
      <c r="M161" s="221">
        <v>7539</v>
      </c>
      <c r="N161" s="251">
        <v>2</v>
      </c>
      <c r="O161" s="251">
        <v>2</v>
      </c>
    </row>
    <row r="162" spans="1:15" ht="16.5">
      <c r="A162" s="215">
        <v>504</v>
      </c>
      <c r="B162" s="216" t="s">
        <v>196</v>
      </c>
      <c r="C162" s="229">
        <f>'1. Vos-laskelma'!AI165</f>
        <v>1006738.746207518</v>
      </c>
      <c r="D162" s="420">
        <f>'1. Vos-laskelma'!L165</f>
        <v>457255.24521515646</v>
      </c>
      <c r="E162" s="340">
        <f>D162-C162</f>
        <v>-549483.50099236157</v>
      </c>
      <c r="F162" s="422">
        <f>E162/C162</f>
        <v>-0.54580545654204615</v>
      </c>
      <c r="G162" s="219">
        <f>C162/L162</f>
        <v>554.37155628167295</v>
      </c>
      <c r="H162" s="219">
        <f>D162/M162</f>
        <v>259.2149916185694</v>
      </c>
      <c r="I162" s="400">
        <f>H162-G162</f>
        <v>-295.15656466310355</v>
      </c>
      <c r="J162" s="402">
        <f>D162/$D$10</f>
        <v>1.3522853636633257E-4</v>
      </c>
      <c r="K162" s="402">
        <f>M162/$M$10</f>
        <v>3.1877918415298799E-4</v>
      </c>
      <c r="L162" s="217">
        <v>1816</v>
      </c>
      <c r="M162" s="221">
        <v>1764</v>
      </c>
      <c r="N162" s="251">
        <v>1</v>
      </c>
      <c r="O162" s="252">
        <v>34</v>
      </c>
    </row>
    <row r="163" spans="1:15" ht="16.5">
      <c r="A163" s="215">
        <v>505</v>
      </c>
      <c r="B163" s="216" t="s">
        <v>197</v>
      </c>
      <c r="C163" s="229">
        <f>'1. Vos-laskelma'!AI166</f>
        <v>15206127.486246012</v>
      </c>
      <c r="D163" s="420">
        <f>'1. Vos-laskelma'!L166</f>
        <v>14553420.929986311</v>
      </c>
      <c r="E163" s="340">
        <f>D163-C163</f>
        <v>-652706.55625970103</v>
      </c>
      <c r="F163" s="422">
        <f>E163/C163</f>
        <v>-4.2923917141302156E-2</v>
      </c>
      <c r="G163" s="219">
        <f>C163/L163</f>
        <v>729.76568058002647</v>
      </c>
      <c r="H163" s="219">
        <f>D163/M163</f>
        <v>695.93634898557343</v>
      </c>
      <c r="I163" s="400">
        <f>H163-G163</f>
        <v>-33.829331594453038</v>
      </c>
      <c r="J163" s="402">
        <f>D163/$D$10</f>
        <v>4.3040245728819598E-3</v>
      </c>
      <c r="K163" s="402">
        <f>M163/$M$10</f>
        <v>3.7790874710925651E-3</v>
      </c>
      <c r="L163" s="217">
        <v>20837</v>
      </c>
      <c r="M163" s="221">
        <v>20912</v>
      </c>
      <c r="N163" s="251">
        <v>1</v>
      </c>
      <c r="O163" s="252">
        <v>35</v>
      </c>
    </row>
    <row r="164" spans="1:15" ht="16.5">
      <c r="A164" s="215">
        <v>508</v>
      </c>
      <c r="B164" s="216" t="s">
        <v>199</v>
      </c>
      <c r="C164" s="229">
        <f>'1. Vos-laskelma'!AI168</f>
        <v>799206.23861393356</v>
      </c>
      <c r="D164" s="420">
        <f>'1. Vos-laskelma'!L168</f>
        <v>855037.11926128133</v>
      </c>
      <c r="E164" s="340">
        <f>D164-C164</f>
        <v>55830.880647347774</v>
      </c>
      <c r="F164" s="422">
        <f>E164/C164</f>
        <v>6.9857913952442965E-2</v>
      </c>
      <c r="G164" s="219">
        <f>C164/L164</f>
        <v>83.572753175147298</v>
      </c>
      <c r="H164" s="219">
        <f>D164/M164</f>
        <v>91.350119579196729</v>
      </c>
      <c r="I164" s="400">
        <f>H164-G164</f>
        <v>7.777366404049431</v>
      </c>
      <c r="J164" s="402">
        <f>D164/$D$10</f>
        <v>2.5286843483267676E-4</v>
      </c>
      <c r="K164" s="402">
        <f>M164/$M$10</f>
        <v>1.691481385301569E-3</v>
      </c>
      <c r="L164" s="217">
        <v>9563</v>
      </c>
      <c r="M164" s="221">
        <v>9360</v>
      </c>
      <c r="N164" s="251">
        <v>6</v>
      </c>
      <c r="O164" s="251">
        <v>6</v>
      </c>
    </row>
    <row r="165" spans="1:15" ht="16.5">
      <c r="A165" s="215">
        <v>507</v>
      </c>
      <c r="B165" s="216" t="s">
        <v>198</v>
      </c>
      <c r="C165" s="229">
        <f>'1. Vos-laskelma'!AI167</f>
        <v>1872985.6049612104</v>
      </c>
      <c r="D165" s="420">
        <f>'1. Vos-laskelma'!L167</f>
        <v>1036814.001741105</v>
      </c>
      <c r="E165" s="340">
        <f>D165-C165</f>
        <v>-836171.6032201054</v>
      </c>
      <c r="F165" s="422">
        <f>E165/C165</f>
        <v>-0.4464378161824808</v>
      </c>
      <c r="G165" s="219">
        <f>C165/L165</f>
        <v>332.38431321405687</v>
      </c>
      <c r="H165" s="219">
        <f>D165/M165</f>
        <v>186.34327853003325</v>
      </c>
      <c r="I165" s="400">
        <f>H165-G165</f>
        <v>-146.04103468402363</v>
      </c>
      <c r="J165" s="402">
        <f>D165/$D$10</f>
        <v>3.0662707843536494E-4</v>
      </c>
      <c r="K165" s="402">
        <f>M165/$M$10</f>
        <v>1.0054917123737104E-3</v>
      </c>
      <c r="L165" s="217">
        <v>5635</v>
      </c>
      <c r="M165" s="221">
        <v>5564</v>
      </c>
      <c r="N165" s="251">
        <v>10</v>
      </c>
      <c r="O165" s="251">
        <v>10</v>
      </c>
    </row>
    <row r="166" spans="1:15" ht="16.5">
      <c r="A166" s="215">
        <v>529</v>
      </c>
      <c r="B166" s="216" t="s">
        <v>200</v>
      </c>
      <c r="C166" s="229">
        <f>'1. Vos-laskelma'!AI169</f>
        <v>8914742.7733296286</v>
      </c>
      <c r="D166" s="420">
        <f>'1. Vos-laskelma'!L169</f>
        <v>9726074.2153667286</v>
      </c>
      <c r="E166" s="340">
        <f>D166-C166</f>
        <v>811331.44203709997</v>
      </c>
      <c r="F166" s="422">
        <f>E166/C166</f>
        <v>9.1010078772477049E-2</v>
      </c>
      <c r="G166" s="219">
        <f>C166/L166</f>
        <v>455.32165960108426</v>
      </c>
      <c r="H166" s="219">
        <f>D166/M166</f>
        <v>489.9785498925304</v>
      </c>
      <c r="I166" s="400">
        <f>H166-G166</f>
        <v>34.656890291446132</v>
      </c>
      <c r="J166" s="402">
        <f>D166/$D$10</f>
        <v>2.8763864263940723E-3</v>
      </c>
      <c r="K166" s="402">
        <f>M166/$M$10</f>
        <v>3.5871693908371949E-3</v>
      </c>
      <c r="L166" s="217">
        <v>19579</v>
      </c>
      <c r="M166" s="221">
        <v>19850</v>
      </c>
      <c r="N166" s="251">
        <v>2</v>
      </c>
      <c r="O166" s="251">
        <v>2</v>
      </c>
    </row>
    <row r="167" spans="1:15" ht="16.5">
      <c r="A167" s="215">
        <v>531</v>
      </c>
      <c r="B167" s="216" t="s">
        <v>201</v>
      </c>
      <c r="C167" s="229">
        <f>'1. Vos-laskelma'!AI170</f>
        <v>2098886.5593762929</v>
      </c>
      <c r="D167" s="420">
        <f>'1. Vos-laskelma'!L170</f>
        <v>784158.37199207675</v>
      </c>
      <c r="E167" s="340">
        <f>D167-C167</f>
        <v>-1314728.1873842161</v>
      </c>
      <c r="F167" s="422">
        <f>E167/C167</f>
        <v>-0.62639316141740509</v>
      </c>
      <c r="G167" s="219">
        <f>C167/L167</f>
        <v>406.0527296142954</v>
      </c>
      <c r="H167" s="219">
        <f>D167/M167</f>
        <v>154.60535725395835</v>
      </c>
      <c r="I167" s="400">
        <f>H167-G167</f>
        <v>-251.44737236033706</v>
      </c>
      <c r="J167" s="402">
        <f>D167/$D$10</f>
        <v>2.3190677424377812E-4</v>
      </c>
      <c r="K167" s="402">
        <f>M167/$M$10</f>
        <v>9.1658051135144844E-4</v>
      </c>
      <c r="L167" s="217">
        <v>5169</v>
      </c>
      <c r="M167" s="221">
        <v>5072</v>
      </c>
      <c r="N167" s="251">
        <v>4</v>
      </c>
      <c r="O167" s="251">
        <v>4</v>
      </c>
    </row>
    <row r="168" spans="1:15" ht="16.5">
      <c r="A168" s="215">
        <v>535</v>
      </c>
      <c r="B168" s="216" t="s">
        <v>202</v>
      </c>
      <c r="C168" s="229">
        <f>'1. Vos-laskelma'!AI171</f>
        <v>16443267.279667806</v>
      </c>
      <c r="D168" s="420">
        <f>'1. Vos-laskelma'!L171</f>
        <v>15594460.345484389</v>
      </c>
      <c r="E168" s="340">
        <f>D168-C168</f>
        <v>-848806.93418341689</v>
      </c>
      <c r="F168" s="422">
        <f>E168/C168</f>
        <v>-5.1620333097241053E-2</v>
      </c>
      <c r="G168" s="219">
        <f>C168/L168</f>
        <v>1581.6917352508469</v>
      </c>
      <c r="H168" s="219">
        <f>D168/M168</f>
        <v>1496.7329249913032</v>
      </c>
      <c r="I168" s="400">
        <f>H168-G168</f>
        <v>-84.958810259543725</v>
      </c>
      <c r="J168" s="402">
        <f>D168/$D$10</f>
        <v>4.6119012739818579E-3</v>
      </c>
      <c r="K168" s="402">
        <f>M168/$M$10</f>
        <v>1.8828573240872912E-3</v>
      </c>
      <c r="L168" s="217">
        <v>10396</v>
      </c>
      <c r="M168" s="221">
        <v>10419</v>
      </c>
      <c r="N168" s="251">
        <v>17</v>
      </c>
      <c r="O168" s="251">
        <v>17</v>
      </c>
    </row>
    <row r="169" spans="1:15" ht="16.5">
      <c r="A169" s="215">
        <v>536</v>
      </c>
      <c r="B169" s="216" t="s">
        <v>203</v>
      </c>
      <c r="C169" s="229">
        <f>'1. Vos-laskelma'!AI172</f>
        <v>19453820.285026766</v>
      </c>
      <c r="D169" s="420">
        <f>'1. Vos-laskelma'!L172</f>
        <v>19016431.038190026</v>
      </c>
      <c r="E169" s="340">
        <f>D169-C169</f>
        <v>-437389.24683674052</v>
      </c>
      <c r="F169" s="422">
        <f>E169/C169</f>
        <v>-2.2483462910027532E-2</v>
      </c>
      <c r="G169" s="219">
        <f>C169/L169</f>
        <v>557.67172013033962</v>
      </c>
      <c r="H169" s="219">
        <f>D169/M169</f>
        <v>538.00800764414714</v>
      </c>
      <c r="I169" s="400">
        <f>H169-G169</f>
        <v>-19.66371248619248</v>
      </c>
      <c r="J169" s="402">
        <f>D169/$D$10</f>
        <v>5.6239139148545223E-3</v>
      </c>
      <c r="K169" s="402">
        <f>M169/$M$10</f>
        <v>6.3875107953920143E-3</v>
      </c>
      <c r="L169" s="217">
        <v>34884</v>
      </c>
      <c r="M169" s="221">
        <v>35346</v>
      </c>
      <c r="N169" s="251">
        <v>6</v>
      </c>
      <c r="O169" s="251">
        <v>6</v>
      </c>
    </row>
    <row r="170" spans="1:15" ht="16.5">
      <c r="A170" s="215">
        <v>538</v>
      </c>
      <c r="B170" s="216" t="s">
        <v>204</v>
      </c>
      <c r="C170" s="229">
        <f>'1. Vos-laskelma'!AI173</f>
        <v>5672448.8600959219</v>
      </c>
      <c r="D170" s="420">
        <f>'1. Vos-laskelma'!L173</f>
        <v>5749926.7917124778</v>
      </c>
      <c r="E170" s="340">
        <f>D170-C170</f>
        <v>77477.931616555899</v>
      </c>
      <c r="F170" s="422">
        <f>E170/C170</f>
        <v>1.3658639068849312E-2</v>
      </c>
      <c r="G170" s="219">
        <f>C170/L170</f>
        <v>1209.7353081885096</v>
      </c>
      <c r="H170" s="219">
        <f>D170/M170</f>
        <v>1238.1409973541081</v>
      </c>
      <c r="I170" s="400">
        <f>H170-G170</f>
        <v>28.40568916559846</v>
      </c>
      <c r="J170" s="402">
        <f>D170/$D$10</f>
        <v>1.7004817164885033E-3</v>
      </c>
      <c r="K170" s="402">
        <f>M170/$M$10</f>
        <v>8.392349950150092E-4</v>
      </c>
      <c r="L170" s="217">
        <v>4689</v>
      </c>
      <c r="M170" s="221">
        <v>4644</v>
      </c>
      <c r="N170" s="251">
        <v>2</v>
      </c>
      <c r="O170" s="251">
        <v>2</v>
      </c>
    </row>
    <row r="171" spans="1:15" ht="16.5">
      <c r="A171" s="215">
        <v>541</v>
      </c>
      <c r="B171" s="216" t="s">
        <v>205</v>
      </c>
      <c r="C171" s="229">
        <f>'1. Vos-laskelma'!AI174</f>
        <v>13534292.406871183</v>
      </c>
      <c r="D171" s="420">
        <f>'1. Vos-laskelma'!L174</f>
        <v>11204547.872914337</v>
      </c>
      <c r="E171" s="340">
        <f>D171-C171</f>
        <v>-2329744.5339568462</v>
      </c>
      <c r="F171" s="422">
        <f>E171/C171</f>
        <v>-0.17213641200585156</v>
      </c>
      <c r="G171" s="219">
        <f>C171/L171</f>
        <v>1436.3039803535162</v>
      </c>
      <c r="H171" s="219">
        <f>D171/M171</f>
        <v>1212.2198282932313</v>
      </c>
      <c r="I171" s="400">
        <f>H171-G171</f>
        <v>-224.08415206028485</v>
      </c>
      <c r="J171" s="402">
        <f>D171/$D$10</f>
        <v>3.3136298060129671E-3</v>
      </c>
      <c r="K171" s="402">
        <f>M171/$M$10</f>
        <v>1.6703378679852993E-3</v>
      </c>
      <c r="L171" s="217">
        <v>9423</v>
      </c>
      <c r="M171" s="221">
        <v>9243</v>
      </c>
      <c r="N171" s="251">
        <v>12</v>
      </c>
      <c r="O171" s="251">
        <v>12</v>
      </c>
    </row>
    <row r="172" spans="1:15" ht="16.5">
      <c r="A172" s="215">
        <v>543</v>
      </c>
      <c r="B172" s="216" t="s">
        <v>206</v>
      </c>
      <c r="C172" s="229">
        <f>'1. Vos-laskelma'!AI175</f>
        <v>31291473.789758794</v>
      </c>
      <c r="D172" s="420">
        <f>'1. Vos-laskelma'!L175</f>
        <v>30632380.810362071</v>
      </c>
      <c r="E172" s="340">
        <f>D172-C172</f>
        <v>-659092.97939672321</v>
      </c>
      <c r="F172" s="422">
        <f>E172/C172</f>
        <v>-2.1063021314529261E-2</v>
      </c>
      <c r="G172" s="219">
        <f>C172/L172</f>
        <v>709.12307180997561</v>
      </c>
      <c r="H172" s="219">
        <f>D172/M172</f>
        <v>689.01841761577373</v>
      </c>
      <c r="I172" s="400">
        <f>H172-G172</f>
        <v>-20.104654194201885</v>
      </c>
      <c r="J172" s="402">
        <f>D172/$D$10</f>
        <v>9.0592116017220257E-3</v>
      </c>
      <c r="K172" s="402">
        <f>M172/$M$10</f>
        <v>8.0341751525360196E-3</v>
      </c>
      <c r="L172" s="217">
        <v>44127</v>
      </c>
      <c r="M172" s="221">
        <v>44458</v>
      </c>
      <c r="N172" s="251">
        <v>1</v>
      </c>
      <c r="O172" s="252">
        <v>35</v>
      </c>
    </row>
    <row r="173" spans="1:15" ht="16.5">
      <c r="A173" s="215">
        <v>545</v>
      </c>
      <c r="B173" s="216" t="s">
        <v>207</v>
      </c>
      <c r="C173" s="229">
        <f>'1. Vos-laskelma'!AI176</f>
        <v>16113304.032256849</v>
      </c>
      <c r="D173" s="420">
        <f>'1. Vos-laskelma'!L176</f>
        <v>16923831.045505036</v>
      </c>
      <c r="E173" s="340">
        <f>D173-C173</f>
        <v>810527.01324818656</v>
      </c>
      <c r="F173" s="422">
        <f>E173/C173</f>
        <v>5.0301726550036625E-2</v>
      </c>
      <c r="G173" s="219">
        <f>C173/L173</f>
        <v>1685.1395139360855</v>
      </c>
      <c r="H173" s="219">
        <f>D173/M173</f>
        <v>1765.8421374692232</v>
      </c>
      <c r="I173" s="400">
        <f>H173-G173</f>
        <v>80.702623533137739</v>
      </c>
      <c r="J173" s="402">
        <f>D173/$D$10</f>
        <v>5.0050489872847216E-3</v>
      </c>
      <c r="K173" s="402">
        <f>M173/$M$10</f>
        <v>1.7319612817019484E-3</v>
      </c>
      <c r="L173" s="217">
        <v>9562</v>
      </c>
      <c r="M173" s="221">
        <v>9584</v>
      </c>
      <c r="N173" s="251">
        <v>15</v>
      </c>
      <c r="O173" s="251">
        <v>15</v>
      </c>
    </row>
    <row r="174" spans="1:15" ht="16.5">
      <c r="A174" s="215">
        <v>560</v>
      </c>
      <c r="B174" s="216" t="s">
        <v>208</v>
      </c>
      <c r="C174" s="229">
        <f>'1. Vos-laskelma'!AI177</f>
        <v>13607596.4587832</v>
      </c>
      <c r="D174" s="420">
        <f>'1. Vos-laskelma'!L177</f>
        <v>11450223.741189376</v>
      </c>
      <c r="E174" s="340">
        <f>D174-C174</f>
        <v>-2157372.7175938245</v>
      </c>
      <c r="F174" s="422">
        <f>E174/C174</f>
        <v>-0.15854179128021689</v>
      </c>
      <c r="G174" s="219">
        <f>C174/L174</f>
        <v>860.80443185622471</v>
      </c>
      <c r="H174" s="219">
        <f>D174/M174</f>
        <v>727.69137217600098</v>
      </c>
      <c r="I174" s="400">
        <f>H174-G174</f>
        <v>-133.11305968022373</v>
      </c>
      <c r="J174" s="402">
        <f>D174/$D$10</f>
        <v>3.3862859175283833E-3</v>
      </c>
      <c r="K174" s="402">
        <f>M174/$M$10</f>
        <v>2.8435320083034388E-3</v>
      </c>
      <c r="L174" s="217">
        <v>15808</v>
      </c>
      <c r="M174" s="221">
        <v>15735</v>
      </c>
      <c r="N174" s="251">
        <v>7</v>
      </c>
      <c r="O174" s="251">
        <v>7</v>
      </c>
    </row>
    <row r="175" spans="1:15" ht="16.5">
      <c r="A175" s="215">
        <v>561</v>
      </c>
      <c r="B175" s="216" t="s">
        <v>209</v>
      </c>
      <c r="C175" s="229">
        <f>'1. Vos-laskelma'!AI178</f>
        <v>1807546.5445873966</v>
      </c>
      <c r="D175" s="420">
        <f>'1. Vos-laskelma'!L178</f>
        <v>1807275.1154682199</v>
      </c>
      <c r="E175" s="340">
        <f>D175-C175</f>
        <v>-271.42911917669699</v>
      </c>
      <c r="F175" s="422">
        <f>E175/C175</f>
        <v>-1.5016438718520265E-4</v>
      </c>
      <c r="G175" s="219">
        <f>C175/L175</f>
        <v>1351.9420677542232</v>
      </c>
      <c r="H175" s="219">
        <f>D175/M175</f>
        <v>1372.266602481564</v>
      </c>
      <c r="I175" s="400">
        <f>H175-G175</f>
        <v>20.324534727340733</v>
      </c>
      <c r="J175" s="402">
        <f>D175/$D$10</f>
        <v>5.3448302940967813E-4</v>
      </c>
      <c r="K175" s="402">
        <f>M175/$M$10</f>
        <v>2.3800010517544511E-4</v>
      </c>
      <c r="L175" s="217">
        <v>1337</v>
      </c>
      <c r="M175" s="221">
        <v>1317</v>
      </c>
      <c r="N175" s="251">
        <v>2</v>
      </c>
      <c r="O175" s="251">
        <v>2</v>
      </c>
    </row>
    <row r="176" spans="1:15" ht="16.5">
      <c r="A176" s="215">
        <v>562</v>
      </c>
      <c r="B176" s="216" t="s">
        <v>210</v>
      </c>
      <c r="C176" s="229">
        <f>'1. Vos-laskelma'!AI179</f>
        <v>5528764.7171059344</v>
      </c>
      <c r="D176" s="420">
        <f>'1. Vos-laskelma'!L179</f>
        <v>5599070.6023946051</v>
      </c>
      <c r="E176" s="340">
        <f>D176-C176</f>
        <v>70305.885288670659</v>
      </c>
      <c r="F176" s="422">
        <f>E176/C176</f>
        <v>1.2716382209419232E-2</v>
      </c>
      <c r="G176" s="219">
        <f>C176/L176</f>
        <v>615.81251025907045</v>
      </c>
      <c r="H176" s="219">
        <f>D176/M176</f>
        <v>626.64472326744317</v>
      </c>
      <c r="I176" s="400">
        <f>H176-G176</f>
        <v>10.832213008372719</v>
      </c>
      <c r="J176" s="402">
        <f>D176/$D$10</f>
        <v>1.6558675499005198E-3</v>
      </c>
      <c r="K176" s="402">
        <f>M176/$M$10</f>
        <v>1.6146780104347776E-3</v>
      </c>
      <c r="L176" s="217">
        <v>8978</v>
      </c>
      <c r="M176" s="221">
        <v>8935</v>
      </c>
      <c r="N176" s="251">
        <v>6</v>
      </c>
      <c r="O176" s="251">
        <v>6</v>
      </c>
    </row>
    <row r="177" spans="1:15" ht="16.5">
      <c r="A177" s="215">
        <v>563</v>
      </c>
      <c r="B177" s="216" t="s">
        <v>211</v>
      </c>
      <c r="C177" s="229">
        <f>'1. Vos-laskelma'!AI180</f>
        <v>7633290.267326571</v>
      </c>
      <c r="D177" s="420">
        <f>'1. Vos-laskelma'!L180</f>
        <v>5526683.194378661</v>
      </c>
      <c r="E177" s="340">
        <f>D177-C177</f>
        <v>-2106607.0729479101</v>
      </c>
      <c r="F177" s="422">
        <f>E177/C177</f>
        <v>-0.27597628272633645</v>
      </c>
      <c r="G177" s="219">
        <f>C177/L177</f>
        <v>1074.808542287605</v>
      </c>
      <c r="H177" s="219">
        <f>D177/M177</f>
        <v>786.7164689506991</v>
      </c>
      <c r="I177" s="400">
        <f>H177-G177</f>
        <v>-288.09207333690586</v>
      </c>
      <c r="J177" s="402">
        <f>D177/$D$10</f>
        <v>1.6344597184108172E-3</v>
      </c>
      <c r="K177" s="402">
        <f>M177/$M$10</f>
        <v>1.2695146080922565E-3</v>
      </c>
      <c r="L177" s="217">
        <v>7102</v>
      </c>
      <c r="M177" s="221">
        <v>7025</v>
      </c>
      <c r="N177" s="251">
        <v>17</v>
      </c>
      <c r="O177" s="251">
        <v>17</v>
      </c>
    </row>
    <row r="178" spans="1:15" ht="16.5">
      <c r="A178" s="215">
        <v>564</v>
      </c>
      <c r="B178" s="216" t="s">
        <v>212</v>
      </c>
      <c r="C178" s="229">
        <f>'1. Vos-laskelma'!AI181</f>
        <v>119761075.98939261</v>
      </c>
      <c r="D178" s="420">
        <f>'1. Vos-laskelma'!L181</f>
        <v>116597308.24614711</v>
      </c>
      <c r="E178" s="340">
        <f>D178-C178</f>
        <v>-3163767.7432454973</v>
      </c>
      <c r="F178" s="422">
        <f>E178/C178</f>
        <v>-2.6417328978621705E-2</v>
      </c>
      <c r="G178" s="219">
        <f>C178/L178</f>
        <v>571.51278681272152</v>
      </c>
      <c r="H178" s="219">
        <f>D178/M178</f>
        <v>550.38191649742794</v>
      </c>
      <c r="I178" s="400">
        <f>H178-G178</f>
        <v>-21.130870315293578</v>
      </c>
      <c r="J178" s="402">
        <f>D178/$D$10</f>
        <v>3.4482454828837383E-2</v>
      </c>
      <c r="K178" s="402">
        <f>M178/$M$10</f>
        <v>3.8283862020658845E-2</v>
      </c>
      <c r="L178" s="217">
        <v>209551</v>
      </c>
      <c r="M178" s="221">
        <v>211848</v>
      </c>
      <c r="N178" s="251">
        <v>17</v>
      </c>
      <c r="O178" s="251">
        <v>17</v>
      </c>
    </row>
    <row r="179" spans="1:15" ht="16.5">
      <c r="A179" s="215">
        <v>309</v>
      </c>
      <c r="B179" s="216" t="s">
        <v>151</v>
      </c>
      <c r="C179" s="229">
        <f>'1. Vos-laskelma'!AI120</f>
        <v>4462164.8952732049</v>
      </c>
      <c r="D179" s="420">
        <f>'1. Vos-laskelma'!L120</f>
        <v>2838620.8677760097</v>
      </c>
      <c r="E179" s="340">
        <f>D179-C179</f>
        <v>-1623544.0274971952</v>
      </c>
      <c r="F179" s="422">
        <f>E179/C179</f>
        <v>-0.36384671243705585</v>
      </c>
      <c r="G179" s="219">
        <f>C179/L179</f>
        <v>685.85381113944129</v>
      </c>
      <c r="H179" s="219">
        <f>D179/M179</f>
        <v>439.61915251293323</v>
      </c>
      <c r="I179" s="400">
        <f>H179-G179</f>
        <v>-246.23465862650806</v>
      </c>
      <c r="J179" s="402">
        <f>D179/$D$10</f>
        <v>8.3949292931053494E-4</v>
      </c>
      <c r="K179" s="402">
        <f>M179/$M$10</f>
        <v>1.1668691565055803E-3</v>
      </c>
      <c r="L179" s="217">
        <v>6506</v>
      </c>
      <c r="M179" s="221">
        <v>6457</v>
      </c>
      <c r="N179" s="251">
        <v>12</v>
      </c>
      <c r="O179" s="251">
        <v>12</v>
      </c>
    </row>
    <row r="180" spans="1:15" ht="16.5">
      <c r="A180" s="215">
        <v>576</v>
      </c>
      <c r="B180" s="216" t="s">
        <v>213</v>
      </c>
      <c r="C180" s="229">
        <f>'1. Vos-laskelma'!AI182</f>
        <v>2000742.132382948</v>
      </c>
      <c r="D180" s="420">
        <f>'1. Vos-laskelma'!L182</f>
        <v>1641613.2850251216</v>
      </c>
      <c r="E180" s="340">
        <f>D180-C180</f>
        <v>-359128.84735782631</v>
      </c>
      <c r="F180" s="422">
        <f>E180/C180</f>
        <v>-0.17949781810717025</v>
      </c>
      <c r="G180" s="219">
        <f>C180/L180</f>
        <v>711.24853621860927</v>
      </c>
      <c r="H180" s="219">
        <f>D180/M180</f>
        <v>596.95028546368064</v>
      </c>
      <c r="I180" s="400">
        <f>H180-G180</f>
        <v>-114.29825075492863</v>
      </c>
      <c r="J180" s="402">
        <f>D180/$D$10</f>
        <v>4.8549024671989922E-4</v>
      </c>
      <c r="K180" s="402">
        <f>M180/$M$10</f>
        <v>4.969630138439439E-4</v>
      </c>
      <c r="L180" s="217">
        <v>2813</v>
      </c>
      <c r="M180" s="221">
        <v>2750</v>
      </c>
      <c r="N180" s="251">
        <v>7</v>
      </c>
      <c r="O180" s="251">
        <v>7</v>
      </c>
    </row>
    <row r="181" spans="1:15" ht="16.5">
      <c r="A181" s="215">
        <v>577</v>
      </c>
      <c r="B181" s="216" t="s">
        <v>214</v>
      </c>
      <c r="C181" s="229">
        <f>'1. Vos-laskelma'!AI183</f>
        <v>10180118.931356873</v>
      </c>
      <c r="D181" s="420">
        <f>'1. Vos-laskelma'!L183</f>
        <v>9929039.3394597862</v>
      </c>
      <c r="E181" s="340">
        <f>D181-C181</f>
        <v>-251079.59189708717</v>
      </c>
      <c r="F181" s="422">
        <f>E181/C181</f>
        <v>-2.466371892018963E-2</v>
      </c>
      <c r="G181" s="219">
        <f>C181/L181</f>
        <v>922.02870495035529</v>
      </c>
      <c r="H181" s="219">
        <f>D181/M181</f>
        <v>891.45621650743271</v>
      </c>
      <c r="I181" s="400">
        <f>H181-G181</f>
        <v>-30.572488442922577</v>
      </c>
      <c r="J181" s="402">
        <f>D181/$D$10</f>
        <v>2.9364112745543171E-3</v>
      </c>
      <c r="K181" s="402">
        <f>M181/$M$10</f>
        <v>2.0127905629795805E-3</v>
      </c>
      <c r="L181" s="217">
        <v>11041</v>
      </c>
      <c r="M181" s="221">
        <v>11138</v>
      </c>
      <c r="N181" s="251">
        <v>2</v>
      </c>
      <c r="O181" s="251">
        <v>2</v>
      </c>
    </row>
    <row r="182" spans="1:15" ht="16.5">
      <c r="A182" s="215">
        <v>578</v>
      </c>
      <c r="B182" s="216" t="s">
        <v>215</v>
      </c>
      <c r="C182" s="229">
        <f>'1. Vos-laskelma'!AI184</f>
        <v>2115629.5789221921</v>
      </c>
      <c r="D182" s="420">
        <f>'1. Vos-laskelma'!L184</f>
        <v>2101444.2996125389</v>
      </c>
      <c r="E182" s="340">
        <f>D182-C182</f>
        <v>-14185.279309653211</v>
      </c>
      <c r="F182" s="422">
        <f>E182/C182</f>
        <v>-6.7049919565219471E-3</v>
      </c>
      <c r="G182" s="219">
        <f>C182/L182</f>
        <v>664.66527770097139</v>
      </c>
      <c r="H182" s="219">
        <f>D182/M182</f>
        <v>677.88525793952863</v>
      </c>
      <c r="I182" s="400">
        <f>H182-G182</f>
        <v>13.219980238557241</v>
      </c>
      <c r="J182" s="402">
        <f>D182/$D$10</f>
        <v>6.2148054038890452E-4</v>
      </c>
      <c r="K182" s="402">
        <f>M182/$M$10</f>
        <v>5.6021285196953673E-4</v>
      </c>
      <c r="L182" s="217">
        <v>3183</v>
      </c>
      <c r="M182" s="221">
        <v>3100</v>
      </c>
      <c r="N182" s="251">
        <v>18</v>
      </c>
      <c r="O182" s="251">
        <v>18</v>
      </c>
    </row>
    <row r="183" spans="1:15" ht="16.5">
      <c r="A183" s="215">
        <v>445</v>
      </c>
      <c r="B183" s="216" t="s">
        <v>182</v>
      </c>
      <c r="C183" s="229">
        <f>'1. Vos-laskelma'!AI151</f>
        <v>10717474.702556761</v>
      </c>
      <c r="D183" s="420">
        <f>'1. Vos-laskelma'!L151</f>
        <v>8337063.1429819157</v>
      </c>
      <c r="E183" s="340">
        <f>D183-C183</f>
        <v>-2380411.5595748452</v>
      </c>
      <c r="F183" s="422">
        <f>E183/C183</f>
        <v>-0.22210563828128041</v>
      </c>
      <c r="G183" s="219">
        <f>C183/L183</f>
        <v>710.4252089723426</v>
      </c>
      <c r="H183" s="219">
        <f>D183/M183</f>
        <v>556.13789226748816</v>
      </c>
      <c r="I183" s="400">
        <f>H183-G183</f>
        <v>-154.28731670485445</v>
      </c>
      <c r="J183" s="402">
        <f>D183/$D$10</f>
        <v>2.4656006863051968E-3</v>
      </c>
      <c r="K183" s="402">
        <f>M183/$M$10</f>
        <v>2.7090809238307497E-3</v>
      </c>
      <c r="L183" s="217">
        <v>15086</v>
      </c>
      <c r="M183" s="221">
        <v>14991</v>
      </c>
      <c r="N183" s="251">
        <v>2</v>
      </c>
      <c r="O183" s="251">
        <v>2</v>
      </c>
    </row>
    <row r="184" spans="1:15" ht="16.5">
      <c r="A184" s="215">
        <v>580</v>
      </c>
      <c r="B184" s="216" t="s">
        <v>216</v>
      </c>
      <c r="C184" s="229">
        <f>'1. Vos-laskelma'!AI185</f>
        <v>2387514.7532467972</v>
      </c>
      <c r="D184" s="420">
        <f>'1. Vos-laskelma'!L185</f>
        <v>1832006.1126587319</v>
      </c>
      <c r="E184" s="340">
        <f>D184-C184</f>
        <v>-555508.64058806538</v>
      </c>
      <c r="F184" s="422">
        <f>E184/C184</f>
        <v>-0.23267233839398288</v>
      </c>
      <c r="G184" s="219">
        <f>C184/L184</f>
        <v>522.77529083573404</v>
      </c>
      <c r="H184" s="219">
        <f>D184/M184</f>
        <v>412.79993525433343</v>
      </c>
      <c r="I184" s="400">
        <f>H184-G184</f>
        <v>-109.97535558140061</v>
      </c>
      <c r="J184" s="402">
        <f>D184/$D$10</f>
        <v>5.4179696749556976E-4</v>
      </c>
      <c r="K184" s="402">
        <f>M184/$M$10</f>
        <v>8.020079474325174E-4</v>
      </c>
      <c r="L184" s="217">
        <v>4567</v>
      </c>
      <c r="M184" s="221">
        <v>4438</v>
      </c>
      <c r="N184" s="251">
        <v>9</v>
      </c>
      <c r="O184" s="251">
        <v>9</v>
      </c>
    </row>
    <row r="185" spans="1:15" ht="16.5">
      <c r="A185" s="215">
        <v>581</v>
      </c>
      <c r="B185" s="216" t="s">
        <v>217</v>
      </c>
      <c r="C185" s="229">
        <f>'1. Vos-laskelma'!AI186</f>
        <v>5295690.2670386946</v>
      </c>
      <c r="D185" s="420">
        <f>'1. Vos-laskelma'!L186</f>
        <v>3106330.0856818687</v>
      </c>
      <c r="E185" s="340">
        <f>D185-C185</f>
        <v>-2189360.1813568259</v>
      </c>
      <c r="F185" s="422">
        <f>E185/C185</f>
        <v>-0.41342300454839431</v>
      </c>
      <c r="G185" s="219">
        <f>C185/L185</f>
        <v>842.45788530682387</v>
      </c>
      <c r="H185" s="219">
        <f>D185/M185</f>
        <v>497.80930860286355</v>
      </c>
      <c r="I185" s="400">
        <f>H185-G185</f>
        <v>-344.64857670396032</v>
      </c>
      <c r="J185" s="402">
        <f>D185/$D$10</f>
        <v>9.1866517738863074E-4</v>
      </c>
      <c r="K185" s="402">
        <f>M185/$M$10</f>
        <v>1.1276542568677125E-3</v>
      </c>
      <c r="L185" s="217">
        <v>6286</v>
      </c>
      <c r="M185" s="221">
        <v>6240</v>
      </c>
      <c r="N185" s="251">
        <v>6</v>
      </c>
      <c r="O185" s="251">
        <v>6</v>
      </c>
    </row>
    <row r="186" spans="1:15" ht="16.5">
      <c r="A186" s="215">
        <v>599</v>
      </c>
      <c r="B186" s="216" t="s">
        <v>225</v>
      </c>
      <c r="C186" s="229">
        <f>'1. Vos-laskelma'!AI194</f>
        <v>15287400.161628244</v>
      </c>
      <c r="D186" s="420">
        <f>'1. Vos-laskelma'!L194</f>
        <v>15405067.323011022</v>
      </c>
      <c r="E186" s="340">
        <f>D186-C186</f>
        <v>117667.16138277762</v>
      </c>
      <c r="F186" s="422">
        <f>E186/C186</f>
        <v>7.6970027695176793E-3</v>
      </c>
      <c r="G186" s="219">
        <f>C186/L186</f>
        <v>1368.3673614060369</v>
      </c>
      <c r="H186" s="219">
        <f>D186/M186</f>
        <v>1374.7159845628255</v>
      </c>
      <c r="I186" s="400">
        <f>H186-G186</f>
        <v>6.3486231567885625</v>
      </c>
      <c r="J186" s="402">
        <f>D186/$D$10</f>
        <v>4.5558902353003477E-3</v>
      </c>
      <c r="K186" s="402">
        <f>M186/$M$10</f>
        <v>2.0250791029582673E-3</v>
      </c>
      <c r="L186" s="217">
        <v>11172</v>
      </c>
      <c r="M186" s="221">
        <v>11206</v>
      </c>
      <c r="N186" s="251">
        <v>15</v>
      </c>
      <c r="O186" s="251">
        <v>15</v>
      </c>
    </row>
    <row r="187" spans="1:15" ht="16.5">
      <c r="A187" s="215">
        <v>583</v>
      </c>
      <c r="B187" s="216" t="s">
        <v>218</v>
      </c>
      <c r="C187" s="229">
        <f>'1. Vos-laskelma'!AI187</f>
        <v>173503.48468172527</v>
      </c>
      <c r="D187" s="420">
        <f>'1. Vos-laskelma'!L187</f>
        <v>627092.05047880288</v>
      </c>
      <c r="E187" s="340">
        <f>D187-C187</f>
        <v>453588.56579707761</v>
      </c>
      <c r="F187" s="422">
        <f>E187/C187</f>
        <v>2.614290811675283</v>
      </c>
      <c r="G187" s="219">
        <f>C187/L187</f>
        <v>187.77433407113125</v>
      </c>
      <c r="H187" s="219">
        <f>D187/M187</f>
        <v>662.18801528912661</v>
      </c>
      <c r="I187" s="400">
        <f>H187-G187</f>
        <v>474.41368121799536</v>
      </c>
      <c r="J187" s="402">
        <f>D187/$D$10</f>
        <v>1.8545602492391048E-4</v>
      </c>
      <c r="K187" s="402">
        <f>M187/$M$10</f>
        <v>1.7113599058553268E-4</v>
      </c>
      <c r="L187" s="217">
        <v>924</v>
      </c>
      <c r="M187" s="221">
        <v>947</v>
      </c>
      <c r="N187" s="251">
        <v>19</v>
      </c>
      <c r="O187" s="251">
        <v>19</v>
      </c>
    </row>
    <row r="188" spans="1:15" ht="16.5">
      <c r="A188" s="215">
        <v>854</v>
      </c>
      <c r="B188" s="216" t="s">
        <v>304</v>
      </c>
      <c r="C188" s="229">
        <f>'1. Vos-laskelma'!AI273</f>
        <v>3560791.8994540139</v>
      </c>
      <c r="D188" s="420">
        <f>'1. Vos-laskelma'!L273</f>
        <v>2144454.1874740487</v>
      </c>
      <c r="E188" s="340">
        <f>D188-C188</f>
        <v>-1416337.7119799652</v>
      </c>
      <c r="F188" s="422">
        <f>E188/C188</f>
        <v>-0.39775919289109152</v>
      </c>
      <c r="G188" s="219">
        <f>C188/L188</f>
        <v>1080.3373481353196</v>
      </c>
      <c r="H188" s="219">
        <f>D188/M188</f>
        <v>657.40471719008235</v>
      </c>
      <c r="I188" s="400">
        <f>H188-G188</f>
        <v>-422.93263094523729</v>
      </c>
      <c r="J188" s="402">
        <f>D188/$D$10</f>
        <v>6.3420027241090754E-4</v>
      </c>
      <c r="K188" s="402">
        <f>M188/$M$10</f>
        <v>5.8948849133052541E-4</v>
      </c>
      <c r="L188" s="217">
        <v>3296</v>
      </c>
      <c r="M188" s="221">
        <v>3262</v>
      </c>
      <c r="N188" s="251">
        <v>19</v>
      </c>
      <c r="O188" s="251">
        <v>19</v>
      </c>
    </row>
    <row r="189" spans="1:15" ht="16.5">
      <c r="A189" s="215">
        <v>584</v>
      </c>
      <c r="B189" s="216" t="s">
        <v>219</v>
      </c>
      <c r="C189" s="229">
        <f>'1. Vos-laskelma'!AI188</f>
        <v>5676771.9225959759</v>
      </c>
      <c r="D189" s="420">
        <f>'1. Vos-laskelma'!L188</f>
        <v>5347484.6520860111</v>
      </c>
      <c r="E189" s="340">
        <f>D189-C189</f>
        <v>-329287.27050996479</v>
      </c>
      <c r="F189" s="422">
        <f>E189/C189</f>
        <v>-5.8006077221327293E-2</v>
      </c>
      <c r="G189" s="219">
        <f>C189/L189</f>
        <v>2121.3646945425917</v>
      </c>
      <c r="H189" s="219">
        <f>D189/M189</f>
        <v>2015.6368835605017</v>
      </c>
      <c r="I189" s="400">
        <f>H189-G189</f>
        <v>-105.72781098208998</v>
      </c>
      <c r="J189" s="402">
        <f>D189/$D$10</f>
        <v>1.5814635924028741E-3</v>
      </c>
      <c r="K189" s="402">
        <f>M189/$M$10</f>
        <v>4.7943377299199385E-4</v>
      </c>
      <c r="L189" s="217">
        <v>2676</v>
      </c>
      <c r="M189" s="221">
        <v>2653</v>
      </c>
      <c r="N189" s="251">
        <v>16</v>
      </c>
      <c r="O189" s="251">
        <v>16</v>
      </c>
    </row>
    <row r="190" spans="1:15" ht="16.5">
      <c r="A190" s="215">
        <v>588</v>
      </c>
      <c r="B190" s="216" t="s">
        <v>220</v>
      </c>
      <c r="C190" s="229">
        <f>'1. Vos-laskelma'!AI189</f>
        <v>-340654.48065408837</v>
      </c>
      <c r="D190" s="420">
        <f>'1. Vos-laskelma'!L189</f>
        <v>-550812.28475748992</v>
      </c>
      <c r="E190" s="340">
        <f>D190-C190</f>
        <v>-210157.80410340155</v>
      </c>
      <c r="F190" s="422">
        <f>-E190/C190</f>
        <v>-0.61692364562438451</v>
      </c>
      <c r="G190" s="219">
        <f>C190/L190</f>
        <v>-207.21075465577152</v>
      </c>
      <c r="H190" s="219">
        <f>D190/M190</f>
        <v>-344.25767797343121</v>
      </c>
      <c r="I190" s="400">
        <f>H190-G190</f>
        <v>-137.04692331765969</v>
      </c>
      <c r="J190" s="402">
        <f>D190/$D$10</f>
        <v>-1.6289706867179314E-4</v>
      </c>
      <c r="K190" s="402">
        <f>M190/$M$10</f>
        <v>2.8914211714556733E-4</v>
      </c>
      <c r="L190" s="217">
        <v>1644</v>
      </c>
      <c r="M190" s="221">
        <v>1600</v>
      </c>
      <c r="N190" s="251">
        <v>10</v>
      </c>
      <c r="O190" s="251">
        <v>10</v>
      </c>
    </row>
    <row r="191" spans="1:15" ht="16.5">
      <c r="A191" s="215">
        <v>592</v>
      </c>
      <c r="B191" s="216" t="s">
        <v>221</v>
      </c>
      <c r="C191" s="229">
        <f>'1. Vos-laskelma'!AI190</f>
        <v>4393583.56011598</v>
      </c>
      <c r="D191" s="420">
        <f>'1. Vos-laskelma'!L190</f>
        <v>3225475.9044070533</v>
      </c>
      <c r="E191" s="340">
        <f>D191-C191</f>
        <v>-1168107.6557089267</v>
      </c>
      <c r="F191" s="422">
        <f>E191/C191</f>
        <v>-0.26586672125978444</v>
      </c>
      <c r="G191" s="219">
        <f>C191/L191</f>
        <v>1194.5577923099456</v>
      </c>
      <c r="H191" s="219">
        <f>D191/M191</f>
        <v>883.44998751220305</v>
      </c>
      <c r="I191" s="400">
        <f>H191-G191</f>
        <v>-311.10780479774257</v>
      </c>
      <c r="J191" s="402">
        <f>D191/$D$10</f>
        <v>9.5390132798280004E-4</v>
      </c>
      <c r="K191" s="402">
        <f>M191/$M$10</f>
        <v>6.5978616856154145E-4</v>
      </c>
      <c r="L191" s="217">
        <v>3678</v>
      </c>
      <c r="M191" s="221">
        <v>3651</v>
      </c>
      <c r="N191" s="251">
        <v>13</v>
      </c>
      <c r="O191" s="251">
        <v>13</v>
      </c>
    </row>
    <row r="192" spans="1:15" ht="16.5">
      <c r="A192" s="215">
        <v>593</v>
      </c>
      <c r="B192" s="216" t="s">
        <v>222</v>
      </c>
      <c r="C192" s="229">
        <f>'1. Vos-laskelma'!AI191</f>
        <v>5186821.3349182783</v>
      </c>
      <c r="D192" s="420">
        <f>'1. Vos-laskelma'!L191</f>
        <v>2384678.6118238829</v>
      </c>
      <c r="E192" s="340">
        <f>D192-C192</f>
        <v>-2802142.7230943954</v>
      </c>
      <c r="F192" s="422">
        <f>E192/C192</f>
        <v>-0.54024276954173223</v>
      </c>
      <c r="G192" s="219">
        <f>C192/L192</f>
        <v>300.63301077599709</v>
      </c>
      <c r="H192" s="219">
        <f>D192/M192</f>
        <v>139.64271311260075</v>
      </c>
      <c r="I192" s="400">
        <f>H192-G192</f>
        <v>-160.99029766339635</v>
      </c>
      <c r="J192" s="402">
        <f>D192/$D$10</f>
        <v>7.0524417544801175E-4</v>
      </c>
      <c r="K192" s="402">
        <f>M192/$M$10</f>
        <v>3.0860499590592834E-3</v>
      </c>
      <c r="L192" s="217">
        <v>17253</v>
      </c>
      <c r="M192" s="221">
        <v>17077</v>
      </c>
      <c r="N192" s="251">
        <v>10</v>
      </c>
      <c r="O192" s="251">
        <v>10</v>
      </c>
    </row>
    <row r="193" spans="1:15" ht="16.5">
      <c r="A193" s="215">
        <v>595</v>
      </c>
      <c r="B193" s="216" t="s">
        <v>223</v>
      </c>
      <c r="C193" s="229">
        <f>'1. Vos-laskelma'!AI192</f>
        <v>5460243.4728484042</v>
      </c>
      <c r="D193" s="420">
        <f>'1. Vos-laskelma'!L192</f>
        <v>5542686.4213930853</v>
      </c>
      <c r="E193" s="340">
        <f>D193-C193</f>
        <v>82442.948544681072</v>
      </c>
      <c r="F193" s="422">
        <f>E193/C193</f>
        <v>1.5098767839682739E-2</v>
      </c>
      <c r="G193" s="219">
        <f>C193/L193</f>
        <v>1279.0450861673469</v>
      </c>
      <c r="H193" s="219">
        <f>D193/M193</f>
        <v>1338.8131452640303</v>
      </c>
      <c r="I193" s="400">
        <f>H193-G193</f>
        <v>59.768059096683373</v>
      </c>
      <c r="J193" s="402">
        <f>D193/$D$10</f>
        <v>1.6391925082233879E-3</v>
      </c>
      <c r="K193" s="402">
        <f>M193/$M$10</f>
        <v>7.4815522811415552E-4</v>
      </c>
      <c r="L193" s="217">
        <v>4269</v>
      </c>
      <c r="M193" s="221">
        <v>4140</v>
      </c>
      <c r="N193" s="251">
        <v>11</v>
      </c>
      <c r="O193" s="251">
        <v>11</v>
      </c>
    </row>
    <row r="194" spans="1:15" ht="16.5">
      <c r="A194" s="215">
        <v>598</v>
      </c>
      <c r="B194" s="216" t="s">
        <v>224</v>
      </c>
      <c r="C194" s="229">
        <f>'1. Vos-laskelma'!AI193</f>
        <v>8796040.2753644809</v>
      </c>
      <c r="D194" s="420">
        <f>'1. Vos-laskelma'!L193</f>
        <v>5543461.4355510725</v>
      </c>
      <c r="E194" s="340">
        <f>D194-C194</f>
        <v>-3252578.8398134084</v>
      </c>
      <c r="F194" s="422">
        <f>E194/C194</f>
        <v>-0.3697776201551819</v>
      </c>
      <c r="G194" s="219">
        <f>C194/L194</f>
        <v>460.59801410506788</v>
      </c>
      <c r="H194" s="219">
        <f>D194/M194</f>
        <v>288.6167249206577</v>
      </c>
      <c r="I194" s="400">
        <f>H194-G194</f>
        <v>-171.98128918441017</v>
      </c>
      <c r="J194" s="402">
        <f>D194/$D$10</f>
        <v>1.6394217106903786E-3</v>
      </c>
      <c r="K194" s="402">
        <f>M194/$M$10</f>
        <v>3.47097040250932E-3</v>
      </c>
      <c r="L194" s="217">
        <v>19097</v>
      </c>
      <c r="M194" s="221">
        <v>19207</v>
      </c>
      <c r="N194" s="251">
        <v>15</v>
      </c>
      <c r="O194" s="251">
        <v>15</v>
      </c>
    </row>
    <row r="195" spans="1:15" ht="16.5">
      <c r="A195" s="215">
        <v>601</v>
      </c>
      <c r="B195" s="216" t="s">
        <v>226</v>
      </c>
      <c r="C195" s="229">
        <f>'1. Vos-laskelma'!AI195</f>
        <v>6113338.3114696797</v>
      </c>
      <c r="D195" s="420">
        <f>'1. Vos-laskelma'!L195</f>
        <v>5210702.1798153352</v>
      </c>
      <c r="E195" s="340">
        <f>D195-C195</f>
        <v>-902636.1316543445</v>
      </c>
      <c r="F195" s="422">
        <f>E195/C195</f>
        <v>-0.14765028298218716</v>
      </c>
      <c r="G195" s="219">
        <f>C195/L195</f>
        <v>1578.4503773482261</v>
      </c>
      <c r="H195" s="219">
        <f>D195/M195</f>
        <v>1376.3080242512772</v>
      </c>
      <c r="I195" s="400">
        <f>H195-G195</f>
        <v>-202.14235309694891</v>
      </c>
      <c r="J195" s="402">
        <f>D195/$D$10</f>
        <v>1.5410115828977048E-3</v>
      </c>
      <c r="K195" s="402">
        <f>M195/$M$10</f>
        <v>6.8418253469569872E-4</v>
      </c>
      <c r="L195" s="217">
        <v>3873</v>
      </c>
      <c r="M195" s="221">
        <v>3786</v>
      </c>
      <c r="N195" s="251">
        <v>13</v>
      </c>
      <c r="O195" s="251">
        <v>13</v>
      </c>
    </row>
    <row r="196" spans="1:15" ht="16.5">
      <c r="A196" s="215">
        <v>604</v>
      </c>
      <c r="B196" s="216" t="s">
        <v>227</v>
      </c>
      <c r="C196" s="229">
        <f>'1. Vos-laskelma'!AI196</f>
        <v>16175635.731156074</v>
      </c>
      <c r="D196" s="420">
        <f>'1. Vos-laskelma'!L196</f>
        <v>15533561.6824838</v>
      </c>
      <c r="E196" s="340">
        <f>D196-C196</f>
        <v>-642074.04867227376</v>
      </c>
      <c r="F196" s="422">
        <f>E196/C196</f>
        <v>-3.9693898857747378E-2</v>
      </c>
      <c r="G196" s="219">
        <f>C196/L196</f>
        <v>800.53626304840509</v>
      </c>
      <c r="H196" s="219">
        <f>D196/M196</f>
        <v>761.26251813201668</v>
      </c>
      <c r="I196" s="400">
        <f>H196-G196</f>
        <v>-39.273744916388409</v>
      </c>
      <c r="J196" s="402">
        <f>D196/$D$10</f>
        <v>4.593891120680366E-3</v>
      </c>
      <c r="K196" s="402">
        <f>M196/$M$10</f>
        <v>3.6874655627220634E-3</v>
      </c>
      <c r="L196" s="217">
        <v>20206</v>
      </c>
      <c r="M196" s="221">
        <v>20405</v>
      </c>
      <c r="N196" s="251">
        <v>6</v>
      </c>
      <c r="O196" s="251">
        <v>6</v>
      </c>
    </row>
    <row r="197" spans="1:15" ht="16.5">
      <c r="A197" s="215">
        <v>607</v>
      </c>
      <c r="B197" s="216" t="s">
        <v>228</v>
      </c>
      <c r="C197" s="229">
        <f>'1. Vos-laskelma'!AI197</f>
        <v>3632493.4991628155</v>
      </c>
      <c r="D197" s="420">
        <f>'1. Vos-laskelma'!L197</f>
        <v>2728441.0525762141</v>
      </c>
      <c r="E197" s="340">
        <f>D197-C197</f>
        <v>-904052.44658660144</v>
      </c>
      <c r="F197" s="422">
        <f>E197/C197</f>
        <v>-0.24887930199873981</v>
      </c>
      <c r="G197" s="219">
        <f>C197/L197</f>
        <v>872.98570035155387</v>
      </c>
      <c r="H197" s="219">
        <f>D197/M197</f>
        <v>668.0805711499055</v>
      </c>
      <c r="I197" s="400">
        <f>H197-G197</f>
        <v>-204.90512920164838</v>
      </c>
      <c r="J197" s="402">
        <f>D197/$D$10</f>
        <v>8.0690838205275419E-4</v>
      </c>
      <c r="K197" s="402">
        <f>M197/$M$10</f>
        <v>7.380352540140606E-4</v>
      </c>
      <c r="L197" s="217">
        <v>4161</v>
      </c>
      <c r="M197" s="221">
        <v>4084</v>
      </c>
      <c r="N197" s="251">
        <v>12</v>
      </c>
      <c r="O197" s="251">
        <v>12</v>
      </c>
    </row>
    <row r="198" spans="1:15" ht="16.5">
      <c r="A198" s="215">
        <v>608</v>
      </c>
      <c r="B198" s="216" t="s">
        <v>229</v>
      </c>
      <c r="C198" s="229">
        <f>'1. Vos-laskelma'!AI198</f>
        <v>2125297.4371595653</v>
      </c>
      <c r="D198" s="420">
        <f>'1. Vos-laskelma'!L198</f>
        <v>1583325.0212521546</v>
      </c>
      <c r="E198" s="340">
        <f>D198-C198</f>
        <v>-541972.41590741067</v>
      </c>
      <c r="F198" s="422">
        <f>E198/C198</f>
        <v>-0.25501014890026419</v>
      </c>
      <c r="G198" s="219">
        <f>C198/L198</f>
        <v>1055.7861088721138</v>
      </c>
      <c r="H198" s="219">
        <f>D198/M198</f>
        <v>799.65910164250238</v>
      </c>
      <c r="I198" s="400">
        <f>H198-G198</f>
        <v>-256.12700722961142</v>
      </c>
      <c r="J198" s="402">
        <f>D198/$D$10</f>
        <v>4.6825209214467037E-4</v>
      </c>
      <c r="K198" s="402">
        <f>M198/$M$10</f>
        <v>3.578133699676396E-4</v>
      </c>
      <c r="L198" s="217">
        <v>2013</v>
      </c>
      <c r="M198" s="221">
        <v>1980</v>
      </c>
      <c r="N198" s="251">
        <v>4</v>
      </c>
      <c r="O198" s="251">
        <v>4</v>
      </c>
    </row>
    <row r="199" spans="1:15" ht="16.5">
      <c r="A199" s="215">
        <v>609</v>
      </c>
      <c r="B199" s="216" t="s">
        <v>230</v>
      </c>
      <c r="C199" s="229">
        <f>'1. Vos-laskelma'!AI199</f>
        <v>24698971.620359235</v>
      </c>
      <c r="D199" s="420">
        <f>'1. Vos-laskelma'!L199</f>
        <v>13935169.838647887</v>
      </c>
      <c r="E199" s="340">
        <f>D199-C199</f>
        <v>-10763801.781711347</v>
      </c>
      <c r="F199" s="422">
        <f>E199/C199</f>
        <v>-0.43579959308260435</v>
      </c>
      <c r="G199" s="219">
        <f>C199/L199</f>
        <v>295.85984547997452</v>
      </c>
      <c r="H199" s="219">
        <f>D199/M199</f>
        <v>167.47995719785933</v>
      </c>
      <c r="I199" s="400">
        <f>H199-G199</f>
        <v>-128.37988828211519</v>
      </c>
      <c r="J199" s="402">
        <f>D199/$D$10</f>
        <v>4.1211831707035256E-3</v>
      </c>
      <c r="K199" s="402">
        <f>M199/$M$10</f>
        <v>1.5036293660685582E-2</v>
      </c>
      <c r="L199" s="217">
        <v>83482</v>
      </c>
      <c r="M199" s="221">
        <v>83205</v>
      </c>
      <c r="N199" s="251">
        <v>4</v>
      </c>
      <c r="O199" s="251">
        <v>4</v>
      </c>
    </row>
    <row r="200" spans="1:15" ht="16.5">
      <c r="A200" s="215">
        <v>611</v>
      </c>
      <c r="B200" s="216" t="s">
        <v>231</v>
      </c>
      <c r="C200" s="229">
        <f>'1. Vos-laskelma'!AI200</f>
        <v>4571875.0020985994</v>
      </c>
      <c r="D200" s="420">
        <f>'1. Vos-laskelma'!L200</f>
        <v>3676697.0163324624</v>
      </c>
      <c r="E200" s="340">
        <f>D200-C200</f>
        <v>-895177.98576613702</v>
      </c>
      <c r="F200" s="422">
        <f>E200/C200</f>
        <v>-0.19580106309888809</v>
      </c>
      <c r="G200" s="219">
        <f>C200/L200</f>
        <v>902.46249547939192</v>
      </c>
      <c r="H200" s="219">
        <f>D200/M200</f>
        <v>733.725207809312</v>
      </c>
      <c r="I200" s="400">
        <f>H200-G200</f>
        <v>-168.73728767007992</v>
      </c>
      <c r="J200" s="402">
        <f>D200/$D$10</f>
        <v>1.0873453314836257E-3</v>
      </c>
      <c r="K200" s="402">
        <f>M200/$M$10</f>
        <v>9.0555696813527373E-4</v>
      </c>
      <c r="L200" s="217">
        <v>5066</v>
      </c>
      <c r="M200" s="221">
        <v>5011</v>
      </c>
      <c r="N200" s="251">
        <v>1</v>
      </c>
      <c r="O200" s="252">
        <v>35</v>
      </c>
    </row>
    <row r="201" spans="1:15" ht="16.5">
      <c r="A201" s="215">
        <v>638</v>
      </c>
      <c r="B201" s="216" t="s">
        <v>245</v>
      </c>
      <c r="C201" s="229">
        <f>'1. Vos-laskelma'!AI214</f>
        <v>47344762.522541054</v>
      </c>
      <c r="D201" s="420">
        <f>'1. Vos-laskelma'!L214</f>
        <v>46299788.353418998</v>
      </c>
      <c r="E201" s="340">
        <f>D201-C201</f>
        <v>-1044974.1691220552</v>
      </c>
      <c r="F201" s="422">
        <f>E201/C201</f>
        <v>-2.2071589621439926E-2</v>
      </c>
      <c r="G201" s="219">
        <f>C201/L201</f>
        <v>925.6244016997606</v>
      </c>
      <c r="H201" s="219">
        <f>D201/M201</f>
        <v>903.7279113331316</v>
      </c>
      <c r="I201" s="400">
        <f>H201-G201</f>
        <v>-21.896490366628996</v>
      </c>
      <c r="J201" s="402">
        <f>D201/$D$10</f>
        <v>1.3692686259198082E-2</v>
      </c>
      <c r="K201" s="402">
        <f>M201/$M$10</f>
        <v>9.2583305910010662E-3</v>
      </c>
      <c r="L201" s="217">
        <v>51149</v>
      </c>
      <c r="M201" s="221">
        <v>51232</v>
      </c>
      <c r="N201" s="251">
        <v>1</v>
      </c>
      <c r="O201" s="252">
        <v>34</v>
      </c>
    </row>
    <row r="202" spans="1:15" ht="16.5">
      <c r="A202" s="215">
        <v>614</v>
      </c>
      <c r="B202" s="216" t="s">
        <v>232</v>
      </c>
      <c r="C202" s="229">
        <f>'1. Vos-laskelma'!AI201</f>
        <v>3657400.9689896512</v>
      </c>
      <c r="D202" s="420">
        <f>'1. Vos-laskelma'!L201</f>
        <v>3451761.0860108496</v>
      </c>
      <c r="E202" s="340">
        <f>D202-C202</f>
        <v>-205639.88297880162</v>
      </c>
      <c r="F202" s="422">
        <f>E202/C202</f>
        <v>-5.6225687235930591E-2</v>
      </c>
      <c r="G202" s="219">
        <f>C202/L202</f>
        <v>1192.8900746867746</v>
      </c>
      <c r="H202" s="219">
        <f>D202/M202</f>
        <v>1150.9706855654717</v>
      </c>
      <c r="I202" s="400">
        <f>H202-G202</f>
        <v>-41.919389121302856</v>
      </c>
      <c r="J202" s="402">
        <f>D202/$D$10</f>
        <v>1.0208228433287259E-3</v>
      </c>
      <c r="K202" s="402">
        <f>M202/$M$10</f>
        <v>5.4196075582472276E-4</v>
      </c>
      <c r="L202" s="217">
        <v>3066</v>
      </c>
      <c r="M202" s="221">
        <v>2999</v>
      </c>
      <c r="N202" s="251">
        <v>19</v>
      </c>
      <c r="O202" s="251">
        <v>19</v>
      </c>
    </row>
    <row r="203" spans="1:15" ht="16.5">
      <c r="A203" s="215">
        <v>615</v>
      </c>
      <c r="B203" s="216" t="s">
        <v>233</v>
      </c>
      <c r="C203" s="229">
        <f>'1. Vos-laskelma'!AI202</f>
        <v>15240771.125275467</v>
      </c>
      <c r="D203" s="420">
        <f>'1. Vos-laskelma'!L202</f>
        <v>15378416.571565904</v>
      </c>
      <c r="E203" s="340">
        <f>D203-C203</f>
        <v>137645.44629043713</v>
      </c>
      <c r="F203" s="422">
        <f>E203/C203</f>
        <v>9.0313964535668652E-3</v>
      </c>
      <c r="G203" s="219">
        <f>C203/L203</f>
        <v>1978.8069495294037</v>
      </c>
      <c r="H203" s="219">
        <f>D203/M203</f>
        <v>2022.6774393747078</v>
      </c>
      <c r="I203" s="400">
        <f>H203-G203</f>
        <v>43.870489845304064</v>
      </c>
      <c r="J203" s="402">
        <f>D203/$D$10</f>
        <v>4.5480085496363808E-3</v>
      </c>
      <c r="K203" s="402">
        <f>M203/$M$10</f>
        <v>1.3739671979110927E-3</v>
      </c>
      <c r="L203" s="217">
        <v>7702</v>
      </c>
      <c r="M203" s="221">
        <v>7603</v>
      </c>
      <c r="N203" s="251">
        <v>17</v>
      </c>
      <c r="O203" s="251">
        <v>17</v>
      </c>
    </row>
    <row r="204" spans="1:15" ht="16.5">
      <c r="A204" s="215">
        <v>616</v>
      </c>
      <c r="B204" s="216" t="s">
        <v>234</v>
      </c>
      <c r="C204" s="229">
        <f>'1. Vos-laskelma'!AI203</f>
        <v>1112803.4845588715</v>
      </c>
      <c r="D204" s="420">
        <f>'1. Vos-laskelma'!L203</f>
        <v>573130.73363724002</v>
      </c>
      <c r="E204" s="340">
        <f>D204-C204</f>
        <v>-539672.75092163146</v>
      </c>
      <c r="F204" s="422">
        <f>E204/C204</f>
        <v>-0.48496680537944592</v>
      </c>
      <c r="G204" s="219">
        <f>C204/L204</f>
        <v>602.1663877483071</v>
      </c>
      <c r="H204" s="219">
        <f>D204/M204</f>
        <v>317.17251446443828</v>
      </c>
      <c r="I204" s="400">
        <f>H204-G204</f>
        <v>-284.99387328386882</v>
      </c>
      <c r="J204" s="402">
        <f>D204/$D$10</f>
        <v>1.6949752040538736E-4</v>
      </c>
      <c r="K204" s="402">
        <f>M204/$M$10</f>
        <v>3.2654987855127511E-4</v>
      </c>
      <c r="L204" s="217">
        <v>1848</v>
      </c>
      <c r="M204" s="221">
        <v>1807</v>
      </c>
      <c r="N204" s="251">
        <v>1</v>
      </c>
      <c r="O204" s="252">
        <v>34</v>
      </c>
    </row>
    <row r="205" spans="1:15" ht="16.5">
      <c r="A205" s="215">
        <v>619</v>
      </c>
      <c r="B205" s="216" t="s">
        <v>235</v>
      </c>
      <c r="C205" s="229">
        <f>'1. Vos-laskelma'!AI204</f>
        <v>3594567.9707628223</v>
      </c>
      <c r="D205" s="420">
        <f>'1. Vos-laskelma'!L204</f>
        <v>3417251.8714867071</v>
      </c>
      <c r="E205" s="340">
        <f>D205-C205</f>
        <v>-177316.09927611519</v>
      </c>
      <c r="F205" s="422">
        <f>E205/C205</f>
        <v>-4.9328904257299661E-2</v>
      </c>
      <c r="G205" s="219">
        <f>C205/L205</f>
        <v>1321.0466632718935</v>
      </c>
      <c r="H205" s="219">
        <f>D205/M205</f>
        <v>1277.4773351352176</v>
      </c>
      <c r="I205" s="400">
        <f>H205-G205</f>
        <v>-43.569328136675949</v>
      </c>
      <c r="J205" s="402">
        <f>D205/$D$10</f>
        <v>1.0106170980254527E-3</v>
      </c>
      <c r="K205" s="402">
        <f>M205/$M$10</f>
        <v>4.8340947710274541E-4</v>
      </c>
      <c r="L205" s="217">
        <v>2721</v>
      </c>
      <c r="M205" s="221">
        <v>2675</v>
      </c>
      <c r="N205" s="251">
        <v>6</v>
      </c>
      <c r="O205" s="251">
        <v>6</v>
      </c>
    </row>
    <row r="206" spans="1:15" ht="16.5">
      <c r="A206" s="215">
        <v>620</v>
      </c>
      <c r="B206" s="216" t="s">
        <v>236</v>
      </c>
      <c r="C206" s="229">
        <f>'1. Vos-laskelma'!AI205</f>
        <v>4001721.752052458</v>
      </c>
      <c r="D206" s="420">
        <f>'1. Vos-laskelma'!L205</f>
        <v>3778958.9097804334</v>
      </c>
      <c r="E206" s="340">
        <f>D206-C206</f>
        <v>-222762.8422720246</v>
      </c>
      <c r="F206" s="422">
        <f>E206/C206</f>
        <v>-5.5666749482962165E-2</v>
      </c>
      <c r="G206" s="219">
        <f>C206/L206</f>
        <v>1636.0268814605306</v>
      </c>
      <c r="H206" s="219">
        <f>D206/M206</f>
        <v>1587.7978612522829</v>
      </c>
      <c r="I206" s="400">
        <f>H206-G206</f>
        <v>-48.229020208247675</v>
      </c>
      <c r="J206" s="402">
        <f>D206/$D$10</f>
        <v>1.1175882348110921E-3</v>
      </c>
      <c r="K206" s="402">
        <f>M206/$M$10</f>
        <v>4.3009889925403139E-4</v>
      </c>
      <c r="L206" s="217">
        <v>2446</v>
      </c>
      <c r="M206" s="221">
        <v>2380</v>
      </c>
      <c r="N206" s="251">
        <v>18</v>
      </c>
      <c r="O206" s="251">
        <v>18</v>
      </c>
    </row>
    <row r="207" spans="1:15" ht="16.5">
      <c r="A207" s="215">
        <v>623</v>
      </c>
      <c r="B207" s="216" t="s">
        <v>237</v>
      </c>
      <c r="C207" s="229">
        <f>'1. Vos-laskelma'!AI206</f>
        <v>1413443.3891252391</v>
      </c>
      <c r="D207" s="420">
        <f>'1. Vos-laskelma'!L206</f>
        <v>1302669.7345651458</v>
      </c>
      <c r="E207" s="340">
        <f>D207-C207</f>
        <v>-110773.6545600933</v>
      </c>
      <c r="F207" s="422">
        <f>E207/C207</f>
        <v>-7.8371483012594945E-2</v>
      </c>
      <c r="G207" s="219">
        <f>C207/L207</f>
        <v>667.66338645500196</v>
      </c>
      <c r="H207" s="219">
        <f>D207/M207</f>
        <v>618.25806101810429</v>
      </c>
      <c r="I207" s="400">
        <f>H207-G207</f>
        <v>-49.40532543689767</v>
      </c>
      <c r="J207" s="402">
        <f>D207/$D$10</f>
        <v>3.852511773617257E-4</v>
      </c>
      <c r="K207" s="402">
        <f>M207/$M$10</f>
        <v>3.8076402551606898E-4</v>
      </c>
      <c r="L207" s="217">
        <v>2117</v>
      </c>
      <c r="M207" s="221">
        <v>2107</v>
      </c>
      <c r="N207" s="251">
        <v>10</v>
      </c>
      <c r="O207" s="251">
        <v>10</v>
      </c>
    </row>
    <row r="208" spans="1:15" ht="16.5">
      <c r="A208" s="215">
        <v>624</v>
      </c>
      <c r="B208" s="216" t="s">
        <v>238</v>
      </c>
      <c r="C208" s="229">
        <f>'1. Vos-laskelma'!AI207</f>
        <v>5424367.9492142852</v>
      </c>
      <c r="D208" s="420">
        <f>'1. Vos-laskelma'!L207</f>
        <v>3986618.6604753435</v>
      </c>
      <c r="E208" s="340">
        <f>D208-C208</f>
        <v>-1437749.2887389418</v>
      </c>
      <c r="F208" s="422">
        <f>E208/C208</f>
        <v>-0.26505379100383453</v>
      </c>
      <c r="G208" s="219">
        <f>C208/L208</f>
        <v>1059.6538287193368</v>
      </c>
      <c r="H208" s="219">
        <f>D208/M208</f>
        <v>779.09295690352621</v>
      </c>
      <c r="I208" s="400">
        <f>H208-G208</f>
        <v>-280.56087181581063</v>
      </c>
      <c r="J208" s="402">
        <f>D208/$D$10</f>
        <v>1.1790014705093657E-3</v>
      </c>
      <c r="K208" s="402">
        <f>M208/$M$10</f>
        <v>9.247126333961675E-4</v>
      </c>
      <c r="L208" s="217">
        <v>5119</v>
      </c>
      <c r="M208" s="221">
        <v>5117</v>
      </c>
      <c r="N208" s="251">
        <v>8</v>
      </c>
      <c r="O208" s="251">
        <v>8</v>
      </c>
    </row>
    <row r="209" spans="1:15" ht="16.5">
      <c r="A209" s="215">
        <v>625</v>
      </c>
      <c r="B209" s="216" t="s">
        <v>239</v>
      </c>
      <c r="C209" s="229">
        <f>'1. Vos-laskelma'!AI208</f>
        <v>4905934.536331811</v>
      </c>
      <c r="D209" s="420">
        <f>'1. Vos-laskelma'!L208</f>
        <v>4469375.4983650316</v>
      </c>
      <c r="E209" s="340">
        <f>D209-C209</f>
        <v>-436559.03796677943</v>
      </c>
      <c r="F209" s="422">
        <f>E209/C209</f>
        <v>-8.8985907727418753E-2</v>
      </c>
      <c r="G209" s="219">
        <f>C209/L209</f>
        <v>1609.5585749120114</v>
      </c>
      <c r="H209" s="219">
        <f>D209/M209</f>
        <v>1494.2746567586198</v>
      </c>
      <c r="I209" s="400">
        <f>H209-G209</f>
        <v>-115.2839181533916</v>
      </c>
      <c r="J209" s="402">
        <f>D209/$D$10</f>
        <v>1.3217718406511962E-3</v>
      </c>
      <c r="K209" s="402">
        <f>M209/$M$10</f>
        <v>5.4051504523899493E-4</v>
      </c>
      <c r="L209" s="217">
        <v>3048</v>
      </c>
      <c r="M209" s="221">
        <v>2991</v>
      </c>
      <c r="N209" s="251">
        <v>17</v>
      </c>
      <c r="O209" s="251">
        <v>17</v>
      </c>
    </row>
    <row r="210" spans="1:15" ht="16.5">
      <c r="A210" s="215">
        <v>626</v>
      </c>
      <c r="B210" s="216" t="s">
        <v>240</v>
      </c>
      <c r="C210" s="229">
        <f>'1. Vos-laskelma'!AI209</f>
        <v>2004989.9341784804</v>
      </c>
      <c r="D210" s="420">
        <f>'1. Vos-laskelma'!L209</f>
        <v>2593644.2616088754</v>
      </c>
      <c r="E210" s="340">
        <f>D210-C210</f>
        <v>588654.32743039494</v>
      </c>
      <c r="F210" s="422">
        <f>E210/C210</f>
        <v>0.29359465471410895</v>
      </c>
      <c r="G210" s="219">
        <f>C210/L210</f>
        <v>403.90611083369873</v>
      </c>
      <c r="H210" s="219">
        <f>D210/M210</f>
        <v>536.43107789221824</v>
      </c>
      <c r="I210" s="400">
        <f>H210-G210</f>
        <v>132.52496705851951</v>
      </c>
      <c r="J210" s="402">
        <f>D210/$D$10</f>
        <v>7.6704361737233036E-4</v>
      </c>
      <c r="K210" s="402">
        <f>M210/$M$10</f>
        <v>8.7375133524926127E-4</v>
      </c>
      <c r="L210" s="217">
        <v>4964</v>
      </c>
      <c r="M210" s="221">
        <v>4835</v>
      </c>
      <c r="N210" s="251">
        <v>17</v>
      </c>
      <c r="O210" s="251">
        <v>17</v>
      </c>
    </row>
    <row r="211" spans="1:15" ht="16.5">
      <c r="A211" s="215">
        <v>630</v>
      </c>
      <c r="B211" s="216" t="s">
        <v>241</v>
      </c>
      <c r="C211" s="229">
        <f>'1. Vos-laskelma'!AI210</f>
        <v>2245868.5054064104</v>
      </c>
      <c r="D211" s="420">
        <f>'1. Vos-laskelma'!L210</f>
        <v>2548985.3295088699</v>
      </c>
      <c r="E211" s="340">
        <f>D211-C211</f>
        <v>303116.82410245948</v>
      </c>
      <c r="F211" s="422">
        <f>E211/C211</f>
        <v>0.13496641649890706</v>
      </c>
      <c r="G211" s="219">
        <f>C211/L211</f>
        <v>1376.988660580264</v>
      </c>
      <c r="H211" s="219">
        <f>D211/M211</f>
        <v>1559.0124339503791</v>
      </c>
      <c r="I211" s="400">
        <f>H211-G211</f>
        <v>182.02377337011512</v>
      </c>
      <c r="J211" s="402">
        <f>D211/$D$10</f>
        <v>7.5383619747553844E-4</v>
      </c>
      <c r="K211" s="402">
        <f>M211/$M$10</f>
        <v>2.9546710095812662E-4</v>
      </c>
      <c r="L211" s="217">
        <v>1631</v>
      </c>
      <c r="M211" s="221">
        <v>1635</v>
      </c>
      <c r="N211" s="251">
        <v>17</v>
      </c>
      <c r="O211" s="251">
        <v>17</v>
      </c>
    </row>
    <row r="212" spans="1:15" ht="16.5">
      <c r="A212" s="215">
        <v>631</v>
      </c>
      <c r="B212" s="216" t="s">
        <v>242</v>
      </c>
      <c r="C212" s="229">
        <f>'1. Vos-laskelma'!AI211</f>
        <v>1944503.6677584206</v>
      </c>
      <c r="D212" s="420">
        <f>'1. Vos-laskelma'!L211</f>
        <v>945129.32428396493</v>
      </c>
      <c r="E212" s="340">
        <f>D212-C212</f>
        <v>-999374.34347445564</v>
      </c>
      <c r="F212" s="422">
        <f>E212/C212</f>
        <v>-0.51394829438738554</v>
      </c>
      <c r="G212" s="219">
        <f>C212/L212</f>
        <v>979.59882506721442</v>
      </c>
      <c r="H212" s="219">
        <f>D212/M212</f>
        <v>481.47189214669635</v>
      </c>
      <c r="I212" s="400">
        <f>H212-G212</f>
        <v>-498.12693292051807</v>
      </c>
      <c r="J212" s="402">
        <f>D212/$D$10</f>
        <v>2.7951227796125687E-4</v>
      </c>
      <c r="K212" s="402">
        <f>M212/$M$10</f>
        <v>3.5474123497296795E-4</v>
      </c>
      <c r="L212" s="217">
        <v>1985</v>
      </c>
      <c r="M212" s="221">
        <v>1963</v>
      </c>
      <c r="N212" s="251">
        <v>2</v>
      </c>
      <c r="O212" s="251">
        <v>2</v>
      </c>
    </row>
    <row r="213" spans="1:15" ht="16.5">
      <c r="A213" s="215">
        <v>635</v>
      </c>
      <c r="B213" s="216" t="s">
        <v>243</v>
      </c>
      <c r="C213" s="229">
        <f>'1. Vos-laskelma'!AI212</f>
        <v>4171565.6092047524</v>
      </c>
      <c r="D213" s="420">
        <f>'1. Vos-laskelma'!L212</f>
        <v>3627490.6934699202</v>
      </c>
      <c r="E213" s="340">
        <f>D213-C213</f>
        <v>-544074.91573483218</v>
      </c>
      <c r="F213" s="422">
        <f>E213/C213</f>
        <v>-0.13042463350793421</v>
      </c>
      <c r="G213" s="219">
        <f>C213/L213</f>
        <v>647.85923422965561</v>
      </c>
      <c r="H213" s="219">
        <f>D213/M213</f>
        <v>571.52839033715463</v>
      </c>
      <c r="I213" s="400">
        <f>H213-G213</f>
        <v>-76.33084389250098</v>
      </c>
      <c r="J213" s="402">
        <f>D213/$D$10</f>
        <v>1.0727930675341114E-3</v>
      </c>
      <c r="K213" s="402">
        <f>M213/$M$10</f>
        <v>1.1469906359518223E-3</v>
      </c>
      <c r="L213" s="217">
        <v>6439</v>
      </c>
      <c r="M213" s="221">
        <v>6347</v>
      </c>
      <c r="N213" s="251">
        <v>6</v>
      </c>
      <c r="O213" s="251">
        <v>6</v>
      </c>
    </row>
    <row r="214" spans="1:15" ht="16.5">
      <c r="A214" s="215">
        <v>636</v>
      </c>
      <c r="B214" s="216" t="s">
        <v>244</v>
      </c>
      <c r="C214" s="229">
        <f>'1. Vos-laskelma'!AI213</f>
        <v>8288277.441957593</v>
      </c>
      <c r="D214" s="420">
        <f>'1. Vos-laskelma'!L213</f>
        <v>9371162.2954883538</v>
      </c>
      <c r="E214" s="340">
        <f>D214-C214</f>
        <v>1082884.8535307609</v>
      </c>
      <c r="F214" s="422">
        <f>E214/C214</f>
        <v>0.13065258265232446</v>
      </c>
      <c r="G214" s="219">
        <f>C214/L214</f>
        <v>1008.0609878323513</v>
      </c>
      <c r="H214" s="219">
        <f>D214/M214</f>
        <v>1149.2718046956529</v>
      </c>
      <c r="I214" s="400">
        <f>H214-G214</f>
        <v>141.2108168633016</v>
      </c>
      <c r="J214" s="402">
        <f>D214/$D$10</f>
        <v>2.7714248759988778E-3</v>
      </c>
      <c r="K214" s="402">
        <f>M214/$M$10</f>
        <v>1.4735405145030974E-3</v>
      </c>
      <c r="L214" s="217">
        <v>8222</v>
      </c>
      <c r="M214" s="221">
        <v>8154</v>
      </c>
      <c r="N214" s="251">
        <v>2</v>
      </c>
      <c r="O214" s="251">
        <v>2</v>
      </c>
    </row>
    <row r="215" spans="1:15" ht="16.5">
      <c r="A215" s="215">
        <v>678</v>
      </c>
      <c r="B215" s="216" t="s">
        <v>246</v>
      </c>
      <c r="C215" s="229">
        <f>'1. Vos-laskelma'!AI215</f>
        <v>24771262.047149651</v>
      </c>
      <c r="D215" s="420">
        <f>'1. Vos-laskelma'!L215</f>
        <v>22950416.10760979</v>
      </c>
      <c r="E215" s="340">
        <f>D215-C215</f>
        <v>-1820845.9395398609</v>
      </c>
      <c r="F215" s="422">
        <f>E215/C215</f>
        <v>-7.3506385588027787E-2</v>
      </c>
      <c r="G215" s="219">
        <f>C215/L215</f>
        <v>1021.0742805914942</v>
      </c>
      <c r="H215" s="219">
        <f>D215/M215</f>
        <v>953.36751163584881</v>
      </c>
      <c r="I215" s="400">
        <f>H215-G215</f>
        <v>-67.70676895564543</v>
      </c>
      <c r="J215" s="402">
        <f>D215/$D$10</f>
        <v>6.787349542092258E-3</v>
      </c>
      <c r="K215" s="402">
        <f>M215/$M$10</f>
        <v>4.3503238662782762E-3</v>
      </c>
      <c r="L215" s="217">
        <v>24260</v>
      </c>
      <c r="M215" s="221">
        <v>24073</v>
      </c>
      <c r="N215" s="251">
        <v>17</v>
      </c>
      <c r="O215" s="251">
        <v>17</v>
      </c>
    </row>
    <row r="216" spans="1:15" ht="16.5">
      <c r="A216" s="215">
        <v>710</v>
      </c>
      <c r="B216" s="216" t="s">
        <v>262</v>
      </c>
      <c r="C216" s="229">
        <f>'1. Vos-laskelma'!AI231</f>
        <v>21310448.174251936</v>
      </c>
      <c r="D216" s="420">
        <f>'1. Vos-laskelma'!L231</f>
        <v>18460732.284641951</v>
      </c>
      <c r="E216" s="340">
        <f>D216-C216</f>
        <v>-2849715.8896099851</v>
      </c>
      <c r="F216" s="422">
        <f>E216/C216</f>
        <v>-0.13372388352925943</v>
      </c>
      <c r="G216" s="219">
        <f>C216/L216</f>
        <v>775.37651630955963</v>
      </c>
      <c r="H216" s="219">
        <f>D216/M216</f>
        <v>676.06871327334477</v>
      </c>
      <c r="I216" s="400">
        <f>H216-G216</f>
        <v>-99.307803036214864</v>
      </c>
      <c r="J216" s="402">
        <f>D216/$D$10</f>
        <v>5.4595717232902852E-3</v>
      </c>
      <c r="K216" s="402">
        <f>M216/$M$10</f>
        <v>4.9345716567355388E-3</v>
      </c>
      <c r="L216" s="217">
        <v>27484</v>
      </c>
      <c r="M216" s="221">
        <v>27306</v>
      </c>
      <c r="N216" s="251">
        <v>1</v>
      </c>
      <c r="O216" s="252">
        <v>33</v>
      </c>
    </row>
    <row r="217" spans="1:15" ht="16.5">
      <c r="A217" s="215">
        <v>680</v>
      </c>
      <c r="B217" s="216" t="s">
        <v>247</v>
      </c>
      <c r="C217" s="229">
        <f>'1. Vos-laskelma'!AI216</f>
        <v>14130051.34484219</v>
      </c>
      <c r="D217" s="420">
        <f>'1. Vos-laskelma'!L216</f>
        <v>13886198.838905359</v>
      </c>
      <c r="E217" s="340">
        <f>D217-C217</f>
        <v>-243852.50593683124</v>
      </c>
      <c r="F217" s="422">
        <f>E217/C217</f>
        <v>-1.7257722564882491E-2</v>
      </c>
      <c r="G217" s="219">
        <f>C217/L217</f>
        <v>569.53048548336119</v>
      </c>
      <c r="H217" s="219">
        <f>D217/M217</f>
        <v>556.73958940363082</v>
      </c>
      <c r="I217" s="400">
        <f>H217-G217</f>
        <v>-12.790896079730373</v>
      </c>
      <c r="J217" s="402">
        <f>D217/$D$10</f>
        <v>4.1067005011466958E-3</v>
      </c>
      <c r="K217" s="402">
        <f>M217/$M$10</f>
        <v>4.5073641786529629E-3</v>
      </c>
      <c r="L217" s="217">
        <v>24810</v>
      </c>
      <c r="M217" s="221">
        <v>24942</v>
      </c>
      <c r="N217" s="251">
        <v>2</v>
      </c>
      <c r="O217" s="251">
        <v>2</v>
      </c>
    </row>
    <row r="218" spans="1:15" ht="16.5">
      <c r="A218" s="215">
        <v>681</v>
      </c>
      <c r="B218" s="216" t="s">
        <v>248</v>
      </c>
      <c r="C218" s="229">
        <f>'1. Vos-laskelma'!AI217</f>
        <v>2628411.2356247148</v>
      </c>
      <c r="D218" s="420">
        <f>'1. Vos-laskelma'!L217</f>
        <v>2618511.1151336632</v>
      </c>
      <c r="E218" s="340">
        <f>D218-C218</f>
        <v>-9900.1204910515808</v>
      </c>
      <c r="F218" s="422">
        <f>E218/C218</f>
        <v>-3.7665797333644949E-3</v>
      </c>
      <c r="G218" s="219">
        <f>C218/L218</f>
        <v>789.31268337078518</v>
      </c>
      <c r="H218" s="219">
        <f>D218/M218</f>
        <v>791.5692609231146</v>
      </c>
      <c r="I218" s="400">
        <f>H218-G218</f>
        <v>2.2565775523294178</v>
      </c>
      <c r="J218" s="402">
        <f>D218/$D$10</f>
        <v>7.7439773357193954E-4</v>
      </c>
      <c r="K218" s="402">
        <f>M218/$M$10</f>
        <v>5.9780132719846051E-4</v>
      </c>
      <c r="L218" s="217">
        <v>3330</v>
      </c>
      <c r="M218" s="221">
        <v>3308</v>
      </c>
      <c r="N218" s="251">
        <v>10</v>
      </c>
      <c r="O218" s="251">
        <v>10</v>
      </c>
    </row>
    <row r="219" spans="1:15" ht="16.5">
      <c r="A219" s="215">
        <v>683</v>
      </c>
      <c r="B219" s="216" t="s">
        <v>249</v>
      </c>
      <c r="C219" s="229">
        <f>'1. Vos-laskelma'!AI218</f>
        <v>8279090.5738991806</v>
      </c>
      <c r="D219" s="420">
        <f>'1. Vos-laskelma'!L218</f>
        <v>8389040.9651793335</v>
      </c>
      <c r="E219" s="340">
        <f>D219-C219</f>
        <v>109950.39128015283</v>
      </c>
      <c r="F219" s="422">
        <f>E219/C219</f>
        <v>1.3280491413729008E-2</v>
      </c>
      <c r="G219" s="219">
        <f>C219/L219</f>
        <v>2255.8829901632644</v>
      </c>
      <c r="H219" s="219">
        <f>D219/M219</f>
        <v>2318.6956786012529</v>
      </c>
      <c r="I219" s="400">
        <f>H219-G219</f>
        <v>62.812688437988527</v>
      </c>
      <c r="J219" s="402">
        <f>D219/$D$10</f>
        <v>2.4809725926809431E-3</v>
      </c>
      <c r="K219" s="402">
        <f>M219/$M$10</f>
        <v>6.5382261239541409E-4</v>
      </c>
      <c r="L219" s="217">
        <v>3670</v>
      </c>
      <c r="M219" s="221">
        <v>3618</v>
      </c>
      <c r="N219" s="251">
        <v>19</v>
      </c>
      <c r="O219" s="251">
        <v>19</v>
      </c>
    </row>
    <row r="220" spans="1:15" ht="16.5">
      <c r="A220" s="215">
        <v>684</v>
      </c>
      <c r="B220" s="216" t="s">
        <v>250</v>
      </c>
      <c r="C220" s="229">
        <f>'1. Vos-laskelma'!AI219</f>
        <v>20927917.028732322</v>
      </c>
      <c r="D220" s="420">
        <f>'1. Vos-laskelma'!L219</f>
        <v>10690727.945710786</v>
      </c>
      <c r="E220" s="340">
        <f>D220-C220</f>
        <v>-10237189.083021536</v>
      </c>
      <c r="F220" s="422">
        <f>E220/C220</f>
        <v>-0.48916426173549482</v>
      </c>
      <c r="G220" s="219">
        <f>C220/L220</f>
        <v>537.1779827185585</v>
      </c>
      <c r="H220" s="219">
        <f>D220/M220</f>
        <v>276.48195995838273</v>
      </c>
      <c r="I220" s="400">
        <f>H220-G220</f>
        <v>-260.69602276017577</v>
      </c>
      <c r="J220" s="402">
        <f>D220/$D$10</f>
        <v>3.1616728466589039E-3</v>
      </c>
      <c r="K220" s="402">
        <f>M220/$M$10</f>
        <v>6.9876614022922829E-3</v>
      </c>
      <c r="L220" s="217">
        <v>38959</v>
      </c>
      <c r="M220" s="221">
        <v>38667</v>
      </c>
      <c r="N220" s="251">
        <v>4</v>
      </c>
      <c r="O220" s="251">
        <v>4</v>
      </c>
    </row>
    <row r="221" spans="1:15" ht="16.5">
      <c r="A221" s="215">
        <v>686</v>
      </c>
      <c r="B221" s="216" t="s">
        <v>251</v>
      </c>
      <c r="C221" s="229">
        <f>'1. Vos-laskelma'!AI220</f>
        <v>1971676.3571779816</v>
      </c>
      <c r="D221" s="420">
        <f>'1. Vos-laskelma'!L220</f>
        <v>2422112.1938051535</v>
      </c>
      <c r="E221" s="340">
        <f>D221-C221</f>
        <v>450435.83662717184</v>
      </c>
      <c r="F221" s="422">
        <f>E221/C221</f>
        <v>0.2284532321886088</v>
      </c>
      <c r="G221" s="219">
        <f>C221/L221</f>
        <v>650.07463144674637</v>
      </c>
      <c r="H221" s="219">
        <f>D221/M221</f>
        <v>817.17685351051057</v>
      </c>
      <c r="I221" s="400">
        <f>H221-G221</f>
        <v>167.1022220637642</v>
      </c>
      <c r="J221" s="402">
        <f>D221/$D$10</f>
        <v>7.1631477235257958E-4</v>
      </c>
      <c r="K221" s="402">
        <f>M221/$M$10</f>
        <v>5.3563577201216352E-4</v>
      </c>
      <c r="L221" s="217">
        <v>3033</v>
      </c>
      <c r="M221" s="221">
        <v>2964</v>
      </c>
      <c r="N221" s="251">
        <v>11</v>
      </c>
      <c r="O221" s="251">
        <v>11</v>
      </c>
    </row>
    <row r="222" spans="1:15" ht="16.5">
      <c r="A222" s="215">
        <v>687</v>
      </c>
      <c r="B222" s="216" t="s">
        <v>252</v>
      </c>
      <c r="C222" s="229">
        <f>'1. Vos-laskelma'!AI221</f>
        <v>927780.52233849489</v>
      </c>
      <c r="D222" s="420">
        <f>'1. Vos-laskelma'!L221</f>
        <v>1512829.8308302334</v>
      </c>
      <c r="E222" s="340">
        <f>D222-C222</f>
        <v>585049.30849173851</v>
      </c>
      <c r="F222" s="422">
        <f>E222/C222</f>
        <v>0.6305902036152975</v>
      </c>
      <c r="G222" s="219">
        <f>C222/L222</f>
        <v>613.20589711731316</v>
      </c>
      <c r="H222" s="219">
        <f>D222/M222</f>
        <v>1024.2585178268337</v>
      </c>
      <c r="I222" s="400">
        <f>H222-G222</f>
        <v>411.05262070952051</v>
      </c>
      <c r="J222" s="402">
        <f>D222/$D$10</f>
        <v>4.4740386454886292E-4</v>
      </c>
      <c r="K222" s="402">
        <f>M222/$M$10</f>
        <v>2.6691431689000186E-4</v>
      </c>
      <c r="L222" s="217">
        <v>1513</v>
      </c>
      <c r="M222" s="221">
        <v>1477</v>
      </c>
      <c r="N222" s="251">
        <v>11</v>
      </c>
      <c r="O222" s="251">
        <v>11</v>
      </c>
    </row>
    <row r="223" spans="1:15" ht="16.5">
      <c r="A223" s="215">
        <v>689</v>
      </c>
      <c r="B223" s="216" t="s">
        <v>253</v>
      </c>
      <c r="C223" s="229">
        <f>'1. Vos-laskelma'!AI222</f>
        <v>2983395.3926680125</v>
      </c>
      <c r="D223" s="420">
        <f>'1. Vos-laskelma'!L222</f>
        <v>2341796.3417734047</v>
      </c>
      <c r="E223" s="340">
        <f>D223-C223</f>
        <v>-641599.05089460779</v>
      </c>
      <c r="F223" s="422">
        <f>E223/C223</f>
        <v>-0.21505666076692367</v>
      </c>
      <c r="G223" s="219">
        <f>C223/L223</f>
        <v>964.8756121177272</v>
      </c>
      <c r="H223" s="219">
        <f>D223/M223</f>
        <v>757.12781822612499</v>
      </c>
      <c r="I223" s="400">
        <f>H223-G223</f>
        <v>-207.74779389160221</v>
      </c>
      <c r="J223" s="402">
        <f>D223/$D$10</f>
        <v>6.9256218508120164E-4</v>
      </c>
      <c r="K223" s="402">
        <f>M223/$M$10</f>
        <v>5.5894785520702484E-4</v>
      </c>
      <c r="L223" s="217">
        <v>3092</v>
      </c>
      <c r="M223" s="221">
        <v>3093</v>
      </c>
      <c r="N223" s="251">
        <v>9</v>
      </c>
      <c r="O223" s="251">
        <v>9</v>
      </c>
    </row>
    <row r="224" spans="1:15" ht="16.5">
      <c r="A224" s="215">
        <v>691</v>
      </c>
      <c r="B224" s="216" t="s">
        <v>254</v>
      </c>
      <c r="C224" s="229">
        <f>'1. Vos-laskelma'!AI223</f>
        <v>4881582.2053661896</v>
      </c>
      <c r="D224" s="420">
        <f>'1. Vos-laskelma'!L223</f>
        <v>4598812.946034099</v>
      </c>
      <c r="E224" s="340">
        <f>D224-C224</f>
        <v>-282769.25933209062</v>
      </c>
      <c r="F224" s="422">
        <f>E224/C224</f>
        <v>-5.7925739532000531E-2</v>
      </c>
      <c r="G224" s="219">
        <f>C224/L224</f>
        <v>1814.7145744855723</v>
      </c>
      <c r="H224" s="219">
        <f>D224/M224</f>
        <v>1744.6179613179434</v>
      </c>
      <c r="I224" s="400">
        <f>H224-G224</f>
        <v>-70.096613167628902</v>
      </c>
      <c r="J224" s="402">
        <f>D224/$D$10</f>
        <v>1.3600516346665619E-3</v>
      </c>
      <c r="K224" s="402">
        <f>M224/$M$10</f>
        <v>4.763616379973222E-4</v>
      </c>
      <c r="L224" s="217">
        <v>2690</v>
      </c>
      <c r="M224" s="221">
        <v>2636</v>
      </c>
      <c r="N224" s="251">
        <v>17</v>
      </c>
      <c r="O224" s="251">
        <v>17</v>
      </c>
    </row>
    <row r="225" spans="1:15" ht="16.5">
      <c r="A225" s="215">
        <v>694</v>
      </c>
      <c r="B225" s="216" t="s">
        <v>255</v>
      </c>
      <c r="C225" s="229">
        <f>'1. Vos-laskelma'!AI224</f>
        <v>14075172.267125081</v>
      </c>
      <c r="D225" s="420">
        <f>'1. Vos-laskelma'!L224</f>
        <v>8273474.5854765335</v>
      </c>
      <c r="E225" s="340">
        <f>D225-C225</f>
        <v>-5801697.6816485478</v>
      </c>
      <c r="F225" s="422">
        <f>E225/C225</f>
        <v>-0.41219372463379245</v>
      </c>
      <c r="G225" s="219">
        <f>C225/L225</f>
        <v>493.50206048613586</v>
      </c>
      <c r="H225" s="219">
        <f>D225/M225</f>
        <v>291.84361301903186</v>
      </c>
      <c r="I225" s="400">
        <f>H225-G225</f>
        <v>-201.658447467104</v>
      </c>
      <c r="J225" s="402">
        <f>D225/$D$10</f>
        <v>2.4467950243667472E-3</v>
      </c>
      <c r="K225" s="402">
        <f>M225/$M$10</f>
        <v>5.1230561743498054E-3</v>
      </c>
      <c r="L225" s="217">
        <v>28521</v>
      </c>
      <c r="M225" s="221">
        <v>28349</v>
      </c>
      <c r="N225" s="251">
        <v>5</v>
      </c>
      <c r="O225" s="251">
        <v>5</v>
      </c>
    </row>
    <row r="226" spans="1:15" ht="16.5">
      <c r="A226" s="215">
        <v>697</v>
      </c>
      <c r="B226" s="216" t="s">
        <v>256</v>
      </c>
      <c r="C226" s="229">
        <f>'1. Vos-laskelma'!AI225</f>
        <v>586471.86798546487</v>
      </c>
      <c r="D226" s="420">
        <f>'1. Vos-laskelma'!L225</f>
        <v>746976.35033380939</v>
      </c>
      <c r="E226" s="340">
        <f>D226-C226</f>
        <v>160504.48234834452</v>
      </c>
      <c r="F226" s="422">
        <f>E226/C226</f>
        <v>0.27367805876124729</v>
      </c>
      <c r="G226" s="219">
        <f>C226/L226</f>
        <v>484.68749420286355</v>
      </c>
      <c r="H226" s="219">
        <f>D226/M226</f>
        <v>636.26605650239298</v>
      </c>
      <c r="I226" s="400">
        <f>H226-G226</f>
        <v>151.57856229952944</v>
      </c>
      <c r="J226" s="402">
        <f>D226/$D$10</f>
        <v>2.2091057371769585E-4</v>
      </c>
      <c r="K226" s="402">
        <f>M226/$M$10</f>
        <v>2.1215802845556004E-4</v>
      </c>
      <c r="L226" s="217">
        <v>1210</v>
      </c>
      <c r="M226" s="221">
        <v>1174</v>
      </c>
      <c r="N226" s="251">
        <v>18</v>
      </c>
      <c r="O226" s="251">
        <v>18</v>
      </c>
    </row>
    <row r="227" spans="1:15" ht="16.5">
      <c r="A227" s="215">
        <v>698</v>
      </c>
      <c r="B227" s="216" t="s">
        <v>257</v>
      </c>
      <c r="C227" s="229">
        <f>'1. Vos-laskelma'!AI226</f>
        <v>18718793.762218881</v>
      </c>
      <c r="D227" s="420">
        <f>'1. Vos-laskelma'!L226</f>
        <v>13726499.360983238</v>
      </c>
      <c r="E227" s="340">
        <f>D227-C227</f>
        <v>-4992294.4012356438</v>
      </c>
      <c r="F227" s="422">
        <f>E227/C227</f>
        <v>-0.26669957822345647</v>
      </c>
      <c r="G227" s="219">
        <f>C227/L227</f>
        <v>291.66085637611218</v>
      </c>
      <c r="H227" s="219">
        <f>D227/M227</f>
        <v>212.69852577645057</v>
      </c>
      <c r="I227" s="400">
        <f>H227-G227</f>
        <v>-78.962330599661612</v>
      </c>
      <c r="J227" s="402">
        <f>D227/$D$10</f>
        <v>4.059471022898253E-3</v>
      </c>
      <c r="K227" s="402">
        <f>M227/$M$10</f>
        <v>1.1662366581243243E-2</v>
      </c>
      <c r="L227" s="217">
        <v>64180</v>
      </c>
      <c r="M227" s="221">
        <v>64535</v>
      </c>
      <c r="N227" s="251">
        <v>19</v>
      </c>
      <c r="O227" s="251">
        <v>19</v>
      </c>
    </row>
    <row r="228" spans="1:15" ht="16.5">
      <c r="A228" s="215">
        <v>700</v>
      </c>
      <c r="B228" s="216" t="s">
        <v>258</v>
      </c>
      <c r="C228" s="229">
        <f>'1. Vos-laskelma'!AI227</f>
        <v>932947.78135234071</v>
      </c>
      <c r="D228" s="420">
        <f>'1. Vos-laskelma'!L227</f>
        <v>937720.43249419099</v>
      </c>
      <c r="E228" s="340">
        <f>D228-C228</f>
        <v>4772.6511418502778</v>
      </c>
      <c r="F228" s="422">
        <f>E228/C228</f>
        <v>5.1156680333513966E-3</v>
      </c>
      <c r="G228" s="219">
        <f>C228/L228</f>
        <v>189.89370676823543</v>
      </c>
      <c r="H228" s="219">
        <f>D228/M228</f>
        <v>193.66386462085728</v>
      </c>
      <c r="I228" s="400">
        <f>H228-G228</f>
        <v>3.7701578526218498</v>
      </c>
      <c r="J228" s="402">
        <f>D228/$D$10</f>
        <v>2.7732117440736271E-4</v>
      </c>
      <c r="K228" s="402">
        <f>M228/$M$10</f>
        <v>8.7501633201177316E-4</v>
      </c>
      <c r="L228" s="217">
        <v>4913</v>
      </c>
      <c r="M228" s="221">
        <v>4842</v>
      </c>
      <c r="N228" s="251">
        <v>9</v>
      </c>
      <c r="O228" s="251">
        <v>9</v>
      </c>
    </row>
    <row r="229" spans="1:15" ht="16.5">
      <c r="A229" s="215">
        <v>702</v>
      </c>
      <c r="B229" s="216" t="s">
        <v>259</v>
      </c>
      <c r="C229" s="229">
        <f>'1. Vos-laskelma'!AI228</f>
        <v>1883596.2560685007</v>
      </c>
      <c r="D229" s="420">
        <f>'1. Vos-laskelma'!L228</f>
        <v>1868109.6117688431</v>
      </c>
      <c r="E229" s="340">
        <f>D229-C229</f>
        <v>-15486.64429965755</v>
      </c>
      <c r="F229" s="422">
        <f>E229/C229</f>
        <v>-8.2218491620819761E-3</v>
      </c>
      <c r="G229" s="219">
        <f>C229/L229</f>
        <v>453.33243226678718</v>
      </c>
      <c r="H229" s="219">
        <f>D229/M229</f>
        <v>454.08595327390452</v>
      </c>
      <c r="I229" s="400">
        <f>H229-G229</f>
        <v>0.75352100711734238</v>
      </c>
      <c r="J229" s="402">
        <f>D229/$D$10</f>
        <v>5.5247420606954441E-4</v>
      </c>
      <c r="K229" s="402">
        <f>M229/$M$10</f>
        <v>7.4345666871054004E-4</v>
      </c>
      <c r="L229" s="217">
        <v>4155</v>
      </c>
      <c r="M229" s="221">
        <v>4114</v>
      </c>
      <c r="N229" s="251">
        <v>6</v>
      </c>
      <c r="O229" s="251">
        <v>6</v>
      </c>
    </row>
    <row r="230" spans="1:15" ht="16.5">
      <c r="A230" s="215">
        <v>704</v>
      </c>
      <c r="B230" s="216" t="s">
        <v>260</v>
      </c>
      <c r="C230" s="229">
        <f>'1. Vos-laskelma'!AI229</f>
        <v>5317878.7787526017</v>
      </c>
      <c r="D230" s="420">
        <f>'1. Vos-laskelma'!L229</f>
        <v>5597372.1249351259</v>
      </c>
      <c r="E230" s="340">
        <f>D230-C230</f>
        <v>279493.34618252423</v>
      </c>
      <c r="F230" s="422">
        <f>E230/C230</f>
        <v>5.2557299218483525E-2</v>
      </c>
      <c r="G230" s="219">
        <f>C230/L230</f>
        <v>833.65398632271547</v>
      </c>
      <c r="H230" s="219">
        <f>D230/M230</f>
        <v>870.77973318841407</v>
      </c>
      <c r="I230" s="400">
        <f>H230-G230</f>
        <v>37.125746865698602</v>
      </c>
      <c r="J230" s="402">
        <f>D230/$D$10</f>
        <v>1.6553652426589953E-3</v>
      </c>
      <c r="K230" s="402">
        <f>M230/$M$10</f>
        <v>1.1616284556323169E-3</v>
      </c>
      <c r="L230" s="217">
        <v>6379</v>
      </c>
      <c r="M230" s="221">
        <v>6428</v>
      </c>
      <c r="N230" s="251">
        <v>2</v>
      </c>
      <c r="O230" s="251">
        <v>2</v>
      </c>
    </row>
    <row r="231" spans="1:15" ht="16.5">
      <c r="A231" s="215">
        <v>707</v>
      </c>
      <c r="B231" s="216" t="s">
        <v>261</v>
      </c>
      <c r="C231" s="229">
        <f>'1. Vos-laskelma'!AI230</f>
        <v>1464000.6011142633</v>
      </c>
      <c r="D231" s="420">
        <f>'1. Vos-laskelma'!L230</f>
        <v>767213.55557587743</v>
      </c>
      <c r="E231" s="340">
        <f>D231-C231</f>
        <v>-696787.04553838586</v>
      </c>
      <c r="F231" s="422">
        <f>E231/C231</f>
        <v>-0.47594724005444761</v>
      </c>
      <c r="G231" s="219">
        <f>C231/L231</f>
        <v>720.47273676883037</v>
      </c>
      <c r="H231" s="219">
        <f>D231/M231</f>
        <v>391.43548753871295</v>
      </c>
      <c r="I231" s="400">
        <f>H231-G231</f>
        <v>-329.03724923011742</v>
      </c>
      <c r="J231" s="402">
        <f>D231/$D$10</f>
        <v>2.2689551904892381E-4</v>
      </c>
      <c r="K231" s="402">
        <f>M231/$M$10</f>
        <v>3.5419909350331997E-4</v>
      </c>
      <c r="L231" s="217">
        <v>2032</v>
      </c>
      <c r="M231" s="221">
        <v>1960</v>
      </c>
      <c r="N231" s="251">
        <v>12</v>
      </c>
      <c r="O231" s="251">
        <v>12</v>
      </c>
    </row>
    <row r="232" spans="1:15" ht="16.5">
      <c r="A232" s="215">
        <v>729</v>
      </c>
      <c r="B232" s="216" t="s">
        <v>263</v>
      </c>
      <c r="C232" s="229">
        <f>'1. Vos-laskelma'!AI232</f>
        <v>8781740.0205464326</v>
      </c>
      <c r="D232" s="420">
        <f>'1. Vos-laskelma'!L232</f>
        <v>7202428.3396313544</v>
      </c>
      <c r="E232" s="340">
        <f>D232-C232</f>
        <v>-1579311.6809150781</v>
      </c>
      <c r="F232" s="422">
        <f>E232/C232</f>
        <v>-0.17984040488786954</v>
      </c>
      <c r="G232" s="219">
        <f>C232/L232</f>
        <v>963.22694093961093</v>
      </c>
      <c r="H232" s="219">
        <f>D232/M232</f>
        <v>802.49897934611192</v>
      </c>
      <c r="I232" s="400">
        <f>H232-G232</f>
        <v>-160.727961593499</v>
      </c>
      <c r="J232" s="402">
        <f>D232/$D$10</f>
        <v>2.1300441117814849E-3</v>
      </c>
      <c r="K232" s="402">
        <f>M232/$M$10</f>
        <v>1.6219065633634167E-3</v>
      </c>
      <c r="L232" s="217">
        <v>9117</v>
      </c>
      <c r="M232" s="221">
        <v>8975</v>
      </c>
      <c r="N232" s="251">
        <v>13</v>
      </c>
      <c r="O232" s="251">
        <v>13</v>
      </c>
    </row>
    <row r="233" spans="1:15" ht="16.5">
      <c r="A233" s="215">
        <v>732</v>
      </c>
      <c r="B233" s="216" t="s">
        <v>264</v>
      </c>
      <c r="C233" s="229">
        <f>'1. Vos-laskelma'!AI233</f>
        <v>4793152.8734893948</v>
      </c>
      <c r="D233" s="420">
        <f>'1. Vos-laskelma'!L233</f>
        <v>4589021.9581397129</v>
      </c>
      <c r="E233" s="340">
        <f>D233-C233</f>
        <v>-204130.91534968186</v>
      </c>
      <c r="F233" s="422">
        <f>E233/C233</f>
        <v>-4.258802519709233E-2</v>
      </c>
      <c r="G233" s="219">
        <f>C233/L233</f>
        <v>1403.1477966889329</v>
      </c>
      <c r="H233" s="219">
        <f>D233/M233</f>
        <v>1375.606102559866</v>
      </c>
      <c r="I233" s="400">
        <f>H233-G233</f>
        <v>-27.541694129066855</v>
      </c>
      <c r="J233" s="402">
        <f>D233/$D$10</f>
        <v>1.3571560506871693E-3</v>
      </c>
      <c r="K233" s="402">
        <f>M233/$M$10</f>
        <v>6.0286131424850786E-4</v>
      </c>
      <c r="L233" s="217">
        <v>3416</v>
      </c>
      <c r="M233" s="221">
        <v>3336</v>
      </c>
      <c r="N233" s="251">
        <v>19</v>
      </c>
      <c r="O233" s="251">
        <v>19</v>
      </c>
    </row>
    <row r="234" spans="1:15" ht="16.5">
      <c r="A234" s="215">
        <v>734</v>
      </c>
      <c r="B234" s="216" t="s">
        <v>265</v>
      </c>
      <c r="C234" s="229">
        <f>'1. Vos-laskelma'!AI234</f>
        <v>28261679.360596225</v>
      </c>
      <c r="D234" s="420">
        <f>'1. Vos-laskelma'!L234</f>
        <v>26215268.750806224</v>
      </c>
      <c r="E234" s="340">
        <f>D234-C234</f>
        <v>-2046410.6097900011</v>
      </c>
      <c r="F234" s="422">
        <f>E234/C234</f>
        <v>-7.2409377506532882E-2</v>
      </c>
      <c r="G234" s="219">
        <f>C234/L234</f>
        <v>549.83811985595764</v>
      </c>
      <c r="H234" s="219">
        <f>D234/M234</f>
        <v>514.701053360419</v>
      </c>
      <c r="I234" s="400">
        <f>H234-G234</f>
        <v>-35.137066495538647</v>
      </c>
      <c r="J234" s="402">
        <f>D234/$D$10</f>
        <v>7.7528961356222292E-3</v>
      </c>
      <c r="K234" s="402">
        <f>M234/$M$10</f>
        <v>9.2042971578594878E-3</v>
      </c>
      <c r="L234" s="217">
        <v>51400</v>
      </c>
      <c r="M234" s="221">
        <v>50933</v>
      </c>
      <c r="N234" s="251">
        <v>2</v>
      </c>
      <c r="O234" s="251">
        <v>2</v>
      </c>
    </row>
    <row r="235" spans="1:15" ht="16.5">
      <c r="A235" s="215">
        <v>790</v>
      </c>
      <c r="B235" s="216" t="s">
        <v>289</v>
      </c>
      <c r="C235" s="229">
        <f>'1. Vos-laskelma'!AI258</f>
        <v>18412648.269281786</v>
      </c>
      <c r="D235" s="420">
        <f>'1. Vos-laskelma'!L258</f>
        <v>16297107.766220458</v>
      </c>
      <c r="E235" s="340">
        <f>D235-C235</f>
        <v>-2115540.5030613281</v>
      </c>
      <c r="F235" s="422">
        <f>E235/C235</f>
        <v>-0.11489604711510888</v>
      </c>
      <c r="G235" s="219">
        <f>C235/L235</f>
        <v>767.25761602140949</v>
      </c>
      <c r="H235" s="219">
        <f>D235/M235</f>
        <v>686.65660091937548</v>
      </c>
      <c r="I235" s="400">
        <f>H235-G235</f>
        <v>-80.601015102034012</v>
      </c>
      <c r="J235" s="402">
        <f>D235/$D$10</f>
        <v>4.8197020226490661E-3</v>
      </c>
      <c r="K235" s="402">
        <f>M235/$M$10</f>
        <v>4.2890618802080595E-3</v>
      </c>
      <c r="L235" s="217">
        <v>23998</v>
      </c>
      <c r="M235" s="221">
        <v>23734</v>
      </c>
      <c r="N235" s="251">
        <v>6</v>
      </c>
      <c r="O235" s="251">
        <v>6</v>
      </c>
    </row>
    <row r="236" spans="1:15" ht="16.5">
      <c r="A236" s="215">
        <v>738</v>
      </c>
      <c r="B236" s="216" t="s">
        <v>266</v>
      </c>
      <c r="C236" s="229">
        <f>'1. Vos-laskelma'!AI235</f>
        <v>1504076.1029582839</v>
      </c>
      <c r="D236" s="420">
        <f>'1. Vos-laskelma'!L235</f>
        <v>1503687.6362383957</v>
      </c>
      <c r="E236" s="340">
        <f>D236-C236</f>
        <v>-388.46671988815069</v>
      </c>
      <c r="F236" s="422">
        <f>E236/C236</f>
        <v>-2.5827597361868663E-4</v>
      </c>
      <c r="G236" s="219">
        <f>C236/L236</f>
        <v>508.30554341273535</v>
      </c>
      <c r="H236" s="219">
        <f>D236/M236</f>
        <v>515.49113343791419</v>
      </c>
      <c r="I236" s="400">
        <f>H236-G236</f>
        <v>7.1855900251788398</v>
      </c>
      <c r="J236" s="402">
        <f>D236/$D$10</f>
        <v>4.4470015451651831E-4</v>
      </c>
      <c r="K236" s="402">
        <f>M236/$M$10</f>
        <v>5.2714222232101249E-4</v>
      </c>
      <c r="L236" s="217">
        <v>2959</v>
      </c>
      <c r="M236" s="221">
        <v>2917</v>
      </c>
      <c r="N236" s="251">
        <v>2</v>
      </c>
      <c r="O236" s="251">
        <v>2</v>
      </c>
    </row>
    <row r="237" spans="1:15" ht="16.5">
      <c r="A237" s="215">
        <v>739</v>
      </c>
      <c r="B237" s="216" t="s">
        <v>267</v>
      </c>
      <c r="C237" s="229">
        <f>'1. Vos-laskelma'!AI236</f>
        <v>4696345.4151660437</v>
      </c>
      <c r="D237" s="420">
        <f>'1. Vos-laskelma'!L236</f>
        <v>4004975.7394630592</v>
      </c>
      <c r="E237" s="340">
        <f>D237-C237</f>
        <v>-691369.67570298444</v>
      </c>
      <c r="F237" s="422">
        <f>E237/C237</f>
        <v>-0.14721440068490799</v>
      </c>
      <c r="G237" s="219">
        <f>C237/L237</f>
        <v>1440.1549877847419</v>
      </c>
      <c r="H237" s="219">
        <f>D237/M237</f>
        <v>1230.0294040119961</v>
      </c>
      <c r="I237" s="400">
        <f>H237-G237</f>
        <v>-210.12558377274581</v>
      </c>
      <c r="J237" s="402">
        <f>D237/$D$10</f>
        <v>1.1844303878360588E-3</v>
      </c>
      <c r="K237" s="402">
        <f>M237/$M$10</f>
        <v>5.8840420839122956E-4</v>
      </c>
      <c r="L237" s="217">
        <v>3261</v>
      </c>
      <c r="M237" s="221">
        <v>3256</v>
      </c>
      <c r="N237" s="251">
        <v>9</v>
      </c>
      <c r="O237" s="251">
        <v>9</v>
      </c>
    </row>
    <row r="238" spans="1:15" ht="16.5">
      <c r="A238" s="215">
        <v>740</v>
      </c>
      <c r="B238" s="216" t="s">
        <v>268</v>
      </c>
      <c r="C238" s="229">
        <f>'1. Vos-laskelma'!AI237</f>
        <v>10662729.778039875</v>
      </c>
      <c r="D238" s="420">
        <f>'1. Vos-laskelma'!L237</f>
        <v>4188121.5685523031</v>
      </c>
      <c r="E238" s="340">
        <f>D238-C238</f>
        <v>-6474608.2094875714</v>
      </c>
      <c r="F238" s="422">
        <f>E238/C238</f>
        <v>-0.60721863390200215</v>
      </c>
      <c r="G238" s="219">
        <f>C238/L238</f>
        <v>327.61021839308921</v>
      </c>
      <c r="H238" s="219">
        <f>D238/M238</f>
        <v>130.53207319782774</v>
      </c>
      <c r="I238" s="400">
        <f>H238-G238</f>
        <v>-197.07814519526147</v>
      </c>
      <c r="J238" s="402">
        <f>D238/$D$10</f>
        <v>1.2385938833202569E-3</v>
      </c>
      <c r="K238" s="402">
        <f>M238/$M$10</f>
        <v>5.798203017884705E-3</v>
      </c>
      <c r="L238" s="217">
        <v>32547</v>
      </c>
      <c r="M238" s="221">
        <v>32085</v>
      </c>
      <c r="N238" s="251">
        <v>10</v>
      </c>
      <c r="O238" s="251">
        <v>10</v>
      </c>
    </row>
    <row r="239" spans="1:15" ht="16.5">
      <c r="A239" s="215">
        <v>742</v>
      </c>
      <c r="B239" s="216" t="s">
        <v>269</v>
      </c>
      <c r="C239" s="229">
        <f>'1. Vos-laskelma'!AI238</f>
        <v>1403199.7544305464</v>
      </c>
      <c r="D239" s="420">
        <f>'1. Vos-laskelma'!L238</f>
        <v>1585795.8822956525</v>
      </c>
      <c r="E239" s="340">
        <f>D239-C239</f>
        <v>182596.1278651061</v>
      </c>
      <c r="F239" s="422">
        <f>E239/C239</f>
        <v>0.13012839211848934</v>
      </c>
      <c r="G239" s="219">
        <f>C239/L239</f>
        <v>1390.6836020124344</v>
      </c>
      <c r="H239" s="219">
        <f>D239/M239</f>
        <v>1605.0565610279884</v>
      </c>
      <c r="I239" s="400">
        <f>H239-G239</f>
        <v>214.37295901555399</v>
      </c>
      <c r="J239" s="402">
        <f>D239/$D$10</f>
        <v>4.6898282388798713E-4</v>
      </c>
      <c r="K239" s="402">
        <f>M239/$M$10</f>
        <v>1.7854525733738784E-4</v>
      </c>
      <c r="L239" s="217">
        <v>1009</v>
      </c>
      <c r="M239" s="221">
        <v>988</v>
      </c>
      <c r="N239" s="251">
        <v>19</v>
      </c>
      <c r="O239" s="251">
        <v>19</v>
      </c>
    </row>
    <row r="240" spans="1:15" ht="16.5">
      <c r="A240" s="215">
        <v>743</v>
      </c>
      <c r="B240" s="216" t="s">
        <v>270</v>
      </c>
      <c r="C240" s="229">
        <f>'1. Vos-laskelma'!AI239</f>
        <v>30873363.810911611</v>
      </c>
      <c r="D240" s="420">
        <f>'1. Vos-laskelma'!L239</f>
        <v>24060814.073459424</v>
      </c>
      <c r="E240" s="340">
        <f>D240-C240</f>
        <v>-6812549.7374521866</v>
      </c>
      <c r="F240" s="422">
        <f>E240/C240</f>
        <v>-0.22066107791741238</v>
      </c>
      <c r="G240" s="219">
        <f>C240/L240</f>
        <v>476.91182357438845</v>
      </c>
      <c r="H240" s="219">
        <f>D240/M240</f>
        <v>368.33602365873315</v>
      </c>
      <c r="I240" s="400">
        <f>H240-G240</f>
        <v>-108.5757999156553</v>
      </c>
      <c r="J240" s="402">
        <f>D240/$D$10</f>
        <v>7.1157383211763424E-3</v>
      </c>
      <c r="K240" s="402">
        <f>M240/$M$10</f>
        <v>1.1804769073937434E-2</v>
      </c>
      <c r="L240" s="217">
        <v>64736</v>
      </c>
      <c r="M240" s="221">
        <v>65323</v>
      </c>
      <c r="N240" s="251">
        <v>14</v>
      </c>
      <c r="O240" s="251">
        <v>14</v>
      </c>
    </row>
    <row r="241" spans="1:15" ht="16.5">
      <c r="A241" s="215">
        <v>746</v>
      </c>
      <c r="B241" s="216" t="s">
        <v>271</v>
      </c>
      <c r="C241" s="229">
        <f>'1. Vos-laskelma'!AI240</f>
        <v>7476559.1838328075</v>
      </c>
      <c r="D241" s="420">
        <f>'1. Vos-laskelma'!L240</f>
        <v>7266235.4668006599</v>
      </c>
      <c r="E241" s="340">
        <f>D241-C241</f>
        <v>-210323.71703214757</v>
      </c>
      <c r="F241" s="422">
        <f>E241/C241</f>
        <v>-2.8131084347857264E-2</v>
      </c>
      <c r="G241" s="219">
        <f>C241/L241</f>
        <v>1563.8065642821182</v>
      </c>
      <c r="H241" s="219">
        <f>D241/M241</f>
        <v>1534.5798240339302</v>
      </c>
      <c r="I241" s="400">
        <f>H241-G241</f>
        <v>-29.22674024818798</v>
      </c>
      <c r="J241" s="402">
        <f>D241/$D$10</f>
        <v>2.1489144134502727E-3</v>
      </c>
      <c r="K241" s="402">
        <f>M241/$M$10</f>
        <v>8.5567995292766335E-4</v>
      </c>
      <c r="L241" s="217">
        <v>4781</v>
      </c>
      <c r="M241" s="221">
        <v>4735</v>
      </c>
      <c r="N241" s="251">
        <v>17</v>
      </c>
      <c r="O241" s="251">
        <v>17</v>
      </c>
    </row>
    <row r="242" spans="1:15" ht="16.5">
      <c r="A242" s="215">
        <v>747</v>
      </c>
      <c r="B242" s="216" t="s">
        <v>272</v>
      </c>
      <c r="C242" s="229">
        <f>'1. Vos-laskelma'!AI241</f>
        <v>1650696.6755929263</v>
      </c>
      <c r="D242" s="420">
        <f>'1. Vos-laskelma'!L241</f>
        <v>1404397.6385868883</v>
      </c>
      <c r="E242" s="340">
        <f>D242-C242</f>
        <v>-246299.03700603801</v>
      </c>
      <c r="F242" s="422">
        <f>E242/C242</f>
        <v>-0.14920914341671401</v>
      </c>
      <c r="G242" s="219">
        <f>C242/L242</f>
        <v>1220.9294937817504</v>
      </c>
      <c r="H242" s="219">
        <f>D242/M242</f>
        <v>1073.6985004486914</v>
      </c>
      <c r="I242" s="400">
        <f>H242-G242</f>
        <v>-147.2309933330589</v>
      </c>
      <c r="J242" s="402">
        <f>D242/$D$10</f>
        <v>4.1533615880792437E-4</v>
      </c>
      <c r="K242" s="402">
        <f>M242/$M$10</f>
        <v>2.3637368076650128E-4</v>
      </c>
      <c r="L242" s="217">
        <v>1352</v>
      </c>
      <c r="M242" s="221">
        <v>1308</v>
      </c>
      <c r="N242" s="251">
        <v>4</v>
      </c>
      <c r="O242" s="251">
        <v>4</v>
      </c>
    </row>
    <row r="243" spans="1:15" ht="16.5">
      <c r="A243" s="215">
        <v>748</v>
      </c>
      <c r="B243" s="216" t="s">
        <v>273</v>
      </c>
      <c r="C243" s="229">
        <f>'1. Vos-laskelma'!AI242</f>
        <v>6827920.6129366029</v>
      </c>
      <c r="D243" s="420">
        <f>'1. Vos-laskelma'!L242</f>
        <v>6289121.5845205383</v>
      </c>
      <c r="E243" s="340">
        <f>D243-C243</f>
        <v>-538799.02841606457</v>
      </c>
      <c r="F243" s="422">
        <f>E243/C243</f>
        <v>-7.8911144250157564E-2</v>
      </c>
      <c r="G243" s="219">
        <f>C243/L243</f>
        <v>1357.979437735999</v>
      </c>
      <c r="H243" s="219">
        <f>D243/M243</f>
        <v>1284.2804951032342</v>
      </c>
      <c r="I243" s="400">
        <f>H243-G243</f>
        <v>-73.698942632764783</v>
      </c>
      <c r="J243" s="402">
        <f>D243/$D$10</f>
        <v>1.8599430313903649E-3</v>
      </c>
      <c r="K243" s="402">
        <f>M243/$M$10</f>
        <v>8.8495559228865203E-4</v>
      </c>
      <c r="L243" s="217">
        <v>5028</v>
      </c>
      <c r="M243" s="221">
        <v>4897</v>
      </c>
      <c r="N243" s="251">
        <v>17</v>
      </c>
      <c r="O243" s="251">
        <v>17</v>
      </c>
    </row>
    <row r="244" spans="1:15" ht="16.5">
      <c r="A244" s="215">
        <v>791</v>
      </c>
      <c r="B244" s="216" t="s">
        <v>290</v>
      </c>
      <c r="C244" s="229">
        <f>'1. Vos-laskelma'!AI259</f>
        <v>8305201.751989821</v>
      </c>
      <c r="D244" s="420">
        <f>'1. Vos-laskelma'!L259</f>
        <v>7118923.480946009</v>
      </c>
      <c r="E244" s="340">
        <f>D244-C244</f>
        <v>-1186278.2710438119</v>
      </c>
      <c r="F244" s="422">
        <f>E244/C244</f>
        <v>-0.14283557539822495</v>
      </c>
      <c r="G244" s="219">
        <f>C244/L244</f>
        <v>1618.6321870960478</v>
      </c>
      <c r="H244" s="219">
        <f>D244/M244</f>
        <v>1415.5743648729388</v>
      </c>
      <c r="I244" s="400">
        <f>H244-G244</f>
        <v>-203.05782222310904</v>
      </c>
      <c r="J244" s="402">
        <f>D244/$D$10</f>
        <v>2.1053484085880019E-3</v>
      </c>
      <c r="K244" s="402">
        <f>M244/$M$10</f>
        <v>9.0880981695316138E-4</v>
      </c>
      <c r="L244" s="217">
        <v>5131</v>
      </c>
      <c r="M244" s="221">
        <v>5029</v>
      </c>
      <c r="N244" s="251">
        <v>17</v>
      </c>
      <c r="O244" s="251">
        <v>17</v>
      </c>
    </row>
    <row r="245" spans="1:15" ht="16.5">
      <c r="A245" s="215">
        <v>749</v>
      </c>
      <c r="B245" s="216" t="s">
        <v>274</v>
      </c>
      <c r="C245" s="229">
        <f>'1. Vos-laskelma'!AI243</f>
        <v>11096210.310701065</v>
      </c>
      <c r="D245" s="420">
        <f>'1. Vos-laskelma'!L243</f>
        <v>11559119.798775598</v>
      </c>
      <c r="E245" s="340">
        <f>D245-C245</f>
        <v>462909.48807453364</v>
      </c>
      <c r="F245" s="422">
        <f>E245/C245</f>
        <v>4.1717800502402945E-2</v>
      </c>
      <c r="G245" s="219">
        <f>C245/L245</f>
        <v>521.12010100507518</v>
      </c>
      <c r="H245" s="219">
        <f>D245/M245</f>
        <v>544.41973430555754</v>
      </c>
      <c r="I245" s="400">
        <f>H245-G245</f>
        <v>23.299633300482355</v>
      </c>
      <c r="J245" s="402">
        <f>D245/$D$10</f>
        <v>3.418490806674094E-3</v>
      </c>
      <c r="K245" s="402">
        <f>M245/$M$10</f>
        <v>3.8369158945216787E-3</v>
      </c>
      <c r="L245" s="217">
        <v>21293</v>
      </c>
      <c r="M245" s="221">
        <v>21232</v>
      </c>
      <c r="N245" s="251">
        <v>11</v>
      </c>
      <c r="O245" s="251">
        <v>11</v>
      </c>
    </row>
    <row r="246" spans="1:15" ht="16.5">
      <c r="A246" s="215">
        <v>751</v>
      </c>
      <c r="B246" s="216" t="s">
        <v>275</v>
      </c>
      <c r="C246" s="229">
        <f>'1. Vos-laskelma'!AI244</f>
        <v>3117691.5846888153</v>
      </c>
      <c r="D246" s="420">
        <f>'1. Vos-laskelma'!L244</f>
        <v>3154108.8529547323</v>
      </c>
      <c r="E246" s="340">
        <f>D246-C246</f>
        <v>36417.268265916966</v>
      </c>
      <c r="F246" s="422">
        <f>E246/C246</f>
        <v>1.1680843751436005E-2</v>
      </c>
      <c r="G246" s="219">
        <f>C246/L246</f>
        <v>1073.5852564355425</v>
      </c>
      <c r="H246" s="219">
        <f>D246/M246</f>
        <v>1096.3186836825626</v>
      </c>
      <c r="I246" s="400">
        <f>H246-G246</f>
        <v>22.733427247020018</v>
      </c>
      <c r="J246" s="402">
        <f>D246/$D$10</f>
        <v>9.3279525645345758E-4</v>
      </c>
      <c r="K246" s="402">
        <f>M246/$M$10</f>
        <v>5.1991366939237323E-4</v>
      </c>
      <c r="L246" s="217">
        <v>2904</v>
      </c>
      <c r="M246" s="221">
        <v>2877</v>
      </c>
      <c r="N246" s="251">
        <v>19</v>
      </c>
      <c r="O246" s="251">
        <v>19</v>
      </c>
    </row>
    <row r="247" spans="1:15" ht="16.5">
      <c r="A247" s="215">
        <v>753</v>
      </c>
      <c r="B247" s="216" t="s">
        <v>276</v>
      </c>
      <c r="C247" s="229">
        <f>'1. Vos-laskelma'!AI245</f>
        <v>22148254.469401807</v>
      </c>
      <c r="D247" s="420">
        <f>'1. Vos-laskelma'!L245</f>
        <v>22132690.736480828</v>
      </c>
      <c r="E247" s="340">
        <f>D247-C247</f>
        <v>-15563.732920978218</v>
      </c>
      <c r="F247" s="422">
        <f>E247/C247</f>
        <v>-7.0270697595965325E-4</v>
      </c>
      <c r="G247" s="219">
        <f>C247/L247</f>
        <v>998.11872327182539</v>
      </c>
      <c r="H247" s="219">
        <f>D247/M247</f>
        <v>991.60800790684721</v>
      </c>
      <c r="I247" s="400">
        <f>H247-G247</f>
        <v>-6.5107153649781822</v>
      </c>
      <c r="J247" s="402">
        <f>D247/$D$10</f>
        <v>6.5455156730562592E-3</v>
      </c>
      <c r="K247" s="402">
        <f>M247/$M$10</f>
        <v>4.0335325341806644E-3</v>
      </c>
      <c r="L247" s="217">
        <v>22190</v>
      </c>
      <c r="M247" s="221">
        <v>22320</v>
      </c>
      <c r="N247" s="251">
        <v>1</v>
      </c>
      <c r="O247" s="252">
        <v>34</v>
      </c>
    </row>
    <row r="248" spans="1:15" ht="16.5">
      <c r="A248" s="215">
        <v>755</v>
      </c>
      <c r="B248" s="216" t="s">
        <v>277</v>
      </c>
      <c r="C248" s="229">
        <f>'1. Vos-laskelma'!AI246</f>
        <v>4271058.8868404767</v>
      </c>
      <c r="D248" s="420">
        <f>'1. Vos-laskelma'!L246</f>
        <v>4225121.9359711828</v>
      </c>
      <c r="E248" s="340">
        <f>D248-C248</f>
        <v>-45936.950869293883</v>
      </c>
      <c r="F248" s="422">
        <f>E248/C248</f>
        <v>-1.0755400964109822E-2</v>
      </c>
      <c r="G248" s="219">
        <f>C248/L248</f>
        <v>689.10275683131283</v>
      </c>
      <c r="H248" s="219">
        <f>D248/M248</f>
        <v>679.60783914608055</v>
      </c>
      <c r="I248" s="400">
        <f>H248-G248</f>
        <v>-9.4949176852322807</v>
      </c>
      <c r="J248" s="402">
        <f>D248/$D$10</f>
        <v>1.2495363614731696E-3</v>
      </c>
      <c r="K248" s="402">
        <f>M248/$M$10</f>
        <v>1.1234978389337452E-3</v>
      </c>
      <c r="L248" s="217">
        <v>6198</v>
      </c>
      <c r="M248" s="221">
        <v>6217</v>
      </c>
      <c r="N248" s="251">
        <v>1</v>
      </c>
      <c r="O248" s="252">
        <v>33</v>
      </c>
    </row>
    <row r="249" spans="1:15" ht="16.5">
      <c r="A249" s="215">
        <v>758</v>
      </c>
      <c r="B249" s="216" t="s">
        <v>278</v>
      </c>
      <c r="C249" s="229">
        <f>'1. Vos-laskelma'!AI247</f>
        <v>2505270.0180187882</v>
      </c>
      <c r="D249" s="420">
        <f>'1. Vos-laskelma'!L247</f>
        <v>5773395.0997144319</v>
      </c>
      <c r="E249" s="340">
        <f>D249-C249</f>
        <v>3268125.0816956437</v>
      </c>
      <c r="F249" s="422">
        <f>E249/C249</f>
        <v>1.3045001369872837</v>
      </c>
      <c r="G249" s="219">
        <f>C249/L249</f>
        <v>306.00586515436521</v>
      </c>
      <c r="H249" s="219">
        <f>D249/M249</f>
        <v>709.78548066319547</v>
      </c>
      <c r="I249" s="400">
        <f>H249-G249</f>
        <v>403.77961550883026</v>
      </c>
      <c r="J249" s="402">
        <f>D249/$D$10</f>
        <v>1.7074222272323554E-3</v>
      </c>
      <c r="K249" s="402">
        <f>M249/$M$10</f>
        <v>1.469926238038778E-3</v>
      </c>
      <c r="L249" s="217">
        <v>8187</v>
      </c>
      <c r="M249" s="221">
        <v>8134</v>
      </c>
      <c r="N249" s="251">
        <v>19</v>
      </c>
      <c r="O249" s="251">
        <v>19</v>
      </c>
    </row>
    <row r="250" spans="1:15" ht="16.5">
      <c r="A250" s="215">
        <v>759</v>
      </c>
      <c r="B250" s="216" t="s">
        <v>279</v>
      </c>
      <c r="C250" s="229">
        <f>'1. Vos-laskelma'!AI248</f>
        <v>2135522.5113569191</v>
      </c>
      <c r="D250" s="420">
        <f>'1. Vos-laskelma'!L248</f>
        <v>1766776.1865167911</v>
      </c>
      <c r="E250" s="340">
        <f>D250-C250</f>
        <v>-368746.32484012796</v>
      </c>
      <c r="F250" s="422">
        <f>E250/C250</f>
        <v>-0.17267264703560775</v>
      </c>
      <c r="G250" s="219">
        <f>C250/L250</f>
        <v>1069.3653036339103</v>
      </c>
      <c r="H250" s="219">
        <f>D250/M250</f>
        <v>909.7714657655979</v>
      </c>
      <c r="I250" s="400">
        <f>H250-G250</f>
        <v>-159.59383786831245</v>
      </c>
      <c r="J250" s="402">
        <f>D250/$D$10</f>
        <v>5.2250588766266802E-4</v>
      </c>
      <c r="K250" s="402">
        <f>M250/$M$10</f>
        <v>3.5094624468543233E-4</v>
      </c>
      <c r="L250" s="217">
        <v>1997</v>
      </c>
      <c r="M250" s="221">
        <v>1942</v>
      </c>
      <c r="N250" s="251">
        <v>14</v>
      </c>
      <c r="O250" s="251">
        <v>14</v>
      </c>
    </row>
    <row r="251" spans="1:15" ht="16.5">
      <c r="A251" s="215">
        <v>761</v>
      </c>
      <c r="B251" s="216" t="s">
        <v>280</v>
      </c>
      <c r="C251" s="229">
        <f>'1. Vos-laskelma'!AI249</f>
        <v>10636527.467116212</v>
      </c>
      <c r="D251" s="420">
        <f>'1. Vos-laskelma'!L249</f>
        <v>8392987.7268423066</v>
      </c>
      <c r="E251" s="340">
        <f>D251-C251</f>
        <v>-2243539.7402739059</v>
      </c>
      <c r="F251" s="422">
        <f>E251/C251</f>
        <v>-0.21092783779386762</v>
      </c>
      <c r="G251" s="219">
        <f>C251/L251</f>
        <v>1242.1496516543516</v>
      </c>
      <c r="H251" s="219">
        <f>D251/M251</f>
        <v>996.08209433210379</v>
      </c>
      <c r="I251" s="400">
        <f>H251-G251</f>
        <v>-246.06755732224781</v>
      </c>
      <c r="J251" s="402">
        <f>D251/$D$10</f>
        <v>2.4821398068543298E-3</v>
      </c>
      <c r="K251" s="402">
        <f>M251/$M$10</f>
        <v>1.5226946744178441E-3</v>
      </c>
      <c r="L251" s="217">
        <v>8563</v>
      </c>
      <c r="M251" s="221">
        <v>8426</v>
      </c>
      <c r="N251" s="251">
        <v>2</v>
      </c>
      <c r="O251" s="251">
        <v>2</v>
      </c>
    </row>
    <row r="252" spans="1:15" ht="16.5">
      <c r="A252" s="215">
        <v>762</v>
      </c>
      <c r="B252" s="216" t="s">
        <v>281</v>
      </c>
      <c r="C252" s="229">
        <f>'1. Vos-laskelma'!AI250</f>
        <v>4462337.881378117</v>
      </c>
      <c r="D252" s="420">
        <f>'1. Vos-laskelma'!L250</f>
        <v>4654254.4994806908</v>
      </c>
      <c r="E252" s="340">
        <f>D252-C252</f>
        <v>191916.61810257379</v>
      </c>
      <c r="F252" s="422">
        <f>E252/C252</f>
        <v>4.3008087510241072E-2</v>
      </c>
      <c r="G252" s="219">
        <f>C252/L252</f>
        <v>1181.4503260201527</v>
      </c>
      <c r="H252" s="219">
        <f>D252/M252</f>
        <v>1267.4985020372251</v>
      </c>
      <c r="I252" s="400">
        <f>H252-G252</f>
        <v>86.048176017072365</v>
      </c>
      <c r="J252" s="402">
        <f>D252/$D$10</f>
        <v>1.3764479039382915E-3</v>
      </c>
      <c r="K252" s="402">
        <f>M252/$M$10</f>
        <v>6.6358115884907701E-4</v>
      </c>
      <c r="L252" s="217">
        <v>3777</v>
      </c>
      <c r="M252" s="221">
        <v>3672</v>
      </c>
      <c r="N252" s="251">
        <v>11</v>
      </c>
      <c r="O252" s="251">
        <v>11</v>
      </c>
    </row>
    <row r="253" spans="1:15" ht="16.5">
      <c r="A253" s="215">
        <v>765</v>
      </c>
      <c r="B253" s="216" t="s">
        <v>282</v>
      </c>
      <c r="C253" s="229">
        <f>'1. Vos-laskelma'!AI251</f>
        <v>4834309.2872977378</v>
      </c>
      <c r="D253" s="420">
        <f>'1. Vos-laskelma'!L251</f>
        <v>6999430.6445671273</v>
      </c>
      <c r="E253" s="340">
        <f>D253-C253</f>
        <v>2165121.3572693896</v>
      </c>
      <c r="F253" s="422">
        <f>E253/C253</f>
        <v>0.44786570916310575</v>
      </c>
      <c r="G253" s="219">
        <f>C253/L253</f>
        <v>467.17329796074</v>
      </c>
      <c r="H253" s="219">
        <f>D253/M253</f>
        <v>676.01223146292523</v>
      </c>
      <c r="I253" s="400">
        <f>H253-G253</f>
        <v>208.83893350218523</v>
      </c>
      <c r="J253" s="402">
        <f>D253/$D$10</f>
        <v>2.0700096310914758E-3</v>
      </c>
      <c r="K253" s="402">
        <f>M253/$M$10</f>
        <v>1.8711109255782525E-3</v>
      </c>
      <c r="L253" s="217">
        <v>10348</v>
      </c>
      <c r="M253" s="221">
        <v>10354</v>
      </c>
      <c r="N253" s="251">
        <v>18</v>
      </c>
      <c r="O253" s="251">
        <v>18</v>
      </c>
    </row>
    <row r="254" spans="1:15" ht="16.5">
      <c r="A254" s="215">
        <v>768</v>
      </c>
      <c r="B254" s="216" t="s">
        <v>283</v>
      </c>
      <c r="C254" s="229">
        <f>'1. Vos-laskelma'!AI252</f>
        <v>2430389.086563861</v>
      </c>
      <c r="D254" s="420">
        <f>'1. Vos-laskelma'!L252</f>
        <v>3003386.9509146078</v>
      </c>
      <c r="E254" s="340">
        <f>D254-C254</f>
        <v>572997.86435074685</v>
      </c>
      <c r="F254" s="422">
        <f>E254/C254</f>
        <v>0.23576384025031324</v>
      </c>
      <c r="G254" s="219">
        <f>C254/L254</f>
        <v>1000.1601179275148</v>
      </c>
      <c r="H254" s="219">
        <f>D254/M254</f>
        <v>1264.5839793324665</v>
      </c>
      <c r="I254" s="400">
        <f>H254-G254</f>
        <v>264.42386140495171</v>
      </c>
      <c r="J254" s="402">
        <f>D254/$D$10</f>
        <v>8.8822080394685972E-4</v>
      </c>
      <c r="K254" s="402">
        <f>M254/$M$10</f>
        <v>4.2919533013795154E-4</v>
      </c>
      <c r="L254" s="217">
        <v>2430</v>
      </c>
      <c r="M254" s="221">
        <v>2375</v>
      </c>
      <c r="N254" s="251">
        <v>10</v>
      </c>
      <c r="O254" s="251">
        <v>10</v>
      </c>
    </row>
    <row r="255" spans="1:15" ht="16.5">
      <c r="A255" s="215">
        <v>777</v>
      </c>
      <c r="B255" s="216" t="s">
        <v>284</v>
      </c>
      <c r="C255" s="229">
        <f>'1. Vos-laskelma'!AI253</f>
        <v>7492482.6119868187</v>
      </c>
      <c r="D255" s="420">
        <f>'1. Vos-laskelma'!L253</f>
        <v>8090227.636003335</v>
      </c>
      <c r="E255" s="340">
        <f>D255-C255</f>
        <v>597745.02401651628</v>
      </c>
      <c r="F255" s="422">
        <f>E255/C255</f>
        <v>7.9779300796803482E-2</v>
      </c>
      <c r="G255" s="219">
        <f>C255/L255</f>
        <v>997.93321949744518</v>
      </c>
      <c r="H255" s="219">
        <f>D255/M255</f>
        <v>1098.171255056785</v>
      </c>
      <c r="I255" s="400">
        <f>H255-G255</f>
        <v>100.23803555933978</v>
      </c>
      <c r="J255" s="402">
        <f>D255/$D$10</f>
        <v>2.3926016235689151E-3</v>
      </c>
      <c r="K255" s="402">
        <f>M255/$M$10</f>
        <v>1.3313187356321216E-3</v>
      </c>
      <c r="L255" s="217">
        <v>7508</v>
      </c>
      <c r="M255" s="221">
        <v>7367</v>
      </c>
      <c r="N255" s="251">
        <v>18</v>
      </c>
      <c r="O255" s="251">
        <v>18</v>
      </c>
    </row>
    <row r="256" spans="1:15" ht="16.5">
      <c r="A256" s="215">
        <v>778</v>
      </c>
      <c r="B256" s="216" t="s">
        <v>285</v>
      </c>
      <c r="C256" s="229">
        <f>'1. Vos-laskelma'!AI254</f>
        <v>5171094.8884416427</v>
      </c>
      <c r="D256" s="420">
        <f>'1. Vos-laskelma'!L254</f>
        <v>5993843.977346262</v>
      </c>
      <c r="E256" s="340">
        <f>D256-C256</f>
        <v>822749.08890461922</v>
      </c>
      <c r="F256" s="422">
        <f>E256/C256</f>
        <v>0.15910539385839084</v>
      </c>
      <c r="G256" s="219">
        <f>C256/L256</f>
        <v>750.41284116117299</v>
      </c>
      <c r="H256" s="219">
        <f>D256/M256</f>
        <v>886.26999517170816</v>
      </c>
      <c r="I256" s="400">
        <f>H256-G256</f>
        <v>135.85715401053517</v>
      </c>
      <c r="J256" s="402">
        <f>D256/$D$10</f>
        <v>1.7726177156990343E-3</v>
      </c>
      <c r="K256" s="402">
        <f>M256/$M$10</f>
        <v>1.2221675864096699E-3</v>
      </c>
      <c r="L256" s="217">
        <v>6891</v>
      </c>
      <c r="M256" s="221">
        <v>6763</v>
      </c>
      <c r="N256" s="251">
        <v>11</v>
      </c>
      <c r="O256" s="251">
        <v>11</v>
      </c>
    </row>
    <row r="257" spans="1:15" ht="16.5">
      <c r="A257" s="215">
        <v>781</v>
      </c>
      <c r="B257" s="216" t="s">
        <v>286</v>
      </c>
      <c r="C257" s="229">
        <f>'1. Vos-laskelma'!AI255</f>
        <v>3579907.717353323</v>
      </c>
      <c r="D257" s="420">
        <f>'1. Vos-laskelma'!L255</f>
        <v>3782507.2103725346</v>
      </c>
      <c r="E257" s="340">
        <f>D257-C257</f>
        <v>202599.49301921157</v>
      </c>
      <c r="F257" s="422">
        <f>E257/C257</f>
        <v>5.6593495982347912E-2</v>
      </c>
      <c r="G257" s="219">
        <f>C257/L257</f>
        <v>998.85818006510124</v>
      </c>
      <c r="H257" s="219">
        <f>D257/M257</f>
        <v>1079.4826513620246</v>
      </c>
      <c r="I257" s="400">
        <f>H257-G257</f>
        <v>80.624471296923389</v>
      </c>
      <c r="J257" s="402">
        <f>D257/$D$10</f>
        <v>1.1186376082205362E-3</v>
      </c>
      <c r="K257" s="402">
        <f>M257/$M$10</f>
        <v>6.3322123654879249E-4</v>
      </c>
      <c r="L257" s="217">
        <v>3584</v>
      </c>
      <c r="M257" s="221">
        <v>3504</v>
      </c>
      <c r="N257" s="251">
        <v>7</v>
      </c>
      <c r="O257" s="251">
        <v>7</v>
      </c>
    </row>
    <row r="258" spans="1:15" ht="16.5">
      <c r="A258" s="215">
        <v>783</v>
      </c>
      <c r="B258" s="216" t="s">
        <v>287</v>
      </c>
      <c r="C258" s="229">
        <f>'1. Vos-laskelma'!AI256</f>
        <v>3569029.2796947081</v>
      </c>
      <c r="D258" s="420">
        <f>'1. Vos-laskelma'!L256</f>
        <v>2644010.4377925284</v>
      </c>
      <c r="E258" s="340">
        <f>D258-C258</f>
        <v>-925018.84190217964</v>
      </c>
      <c r="F258" s="422">
        <f>E258/C258</f>
        <v>-0.259179392885593</v>
      </c>
      <c r="G258" s="219">
        <f>C258/L258</f>
        <v>541.74700663246938</v>
      </c>
      <c r="H258" s="219">
        <f>D258/M258</f>
        <v>411.90379152399572</v>
      </c>
      <c r="I258" s="400">
        <f>H258-G258</f>
        <v>-129.84321510847366</v>
      </c>
      <c r="J258" s="402">
        <f>D258/$D$10</f>
        <v>7.8193889601364905E-4</v>
      </c>
      <c r="K258" s="402">
        <f>M258/$M$10</f>
        <v>1.1600020312233729E-3</v>
      </c>
      <c r="L258" s="217">
        <v>6588</v>
      </c>
      <c r="M258" s="221">
        <v>6419</v>
      </c>
      <c r="N258" s="251">
        <v>4</v>
      </c>
      <c r="O258" s="251">
        <v>4</v>
      </c>
    </row>
    <row r="259" spans="1:15" ht="16.5">
      <c r="A259" s="215">
        <v>831</v>
      </c>
      <c r="B259" s="216" t="s">
        <v>291</v>
      </c>
      <c r="C259" s="229">
        <f>'1. Vos-laskelma'!AI260</f>
        <v>2839898.4763126755</v>
      </c>
      <c r="D259" s="420">
        <f>'1. Vos-laskelma'!L260</f>
        <v>2350031.6967409984</v>
      </c>
      <c r="E259" s="340">
        <f>D259-C259</f>
        <v>-489866.77957167709</v>
      </c>
      <c r="F259" s="422">
        <f>E259/C259</f>
        <v>-0.17249446895993273</v>
      </c>
      <c r="G259" s="219">
        <f>C259/L259</f>
        <v>618.04101769590329</v>
      </c>
      <c r="H259" s="219">
        <f>D259/M259</f>
        <v>515.47087009015104</v>
      </c>
      <c r="I259" s="400">
        <f>H259-G259</f>
        <v>-102.57014760575225</v>
      </c>
      <c r="J259" s="402">
        <f>D259/$D$10</f>
        <v>6.9499770662060116E-4</v>
      </c>
      <c r="K259" s="402">
        <f>M259/$M$10</f>
        <v>8.2387432004165089E-4</v>
      </c>
      <c r="L259" s="217">
        <v>4595</v>
      </c>
      <c r="M259" s="221">
        <v>4559</v>
      </c>
      <c r="N259" s="251">
        <v>9</v>
      </c>
      <c r="O259" s="251">
        <v>9</v>
      </c>
    </row>
    <row r="260" spans="1:15" ht="16.5">
      <c r="A260" s="215">
        <v>832</v>
      </c>
      <c r="B260" s="216" t="s">
        <v>292</v>
      </c>
      <c r="C260" s="229">
        <f>'1. Vos-laskelma'!AI261</f>
        <v>8657203.2145301308</v>
      </c>
      <c r="D260" s="420">
        <f>'1. Vos-laskelma'!L261</f>
        <v>8607375.4131934065</v>
      </c>
      <c r="E260" s="340">
        <f>D260-C260</f>
        <v>-49827.801336724311</v>
      </c>
      <c r="F260" s="422">
        <f>E260/C260</f>
        <v>-5.7556464948280315E-3</v>
      </c>
      <c r="G260" s="219">
        <f>C260/L260</f>
        <v>2212.4209595016946</v>
      </c>
      <c r="H260" s="219">
        <f>D260/M260</f>
        <v>2250.2942256714787</v>
      </c>
      <c r="I260" s="400">
        <f>H260-G260</f>
        <v>37.873266169784074</v>
      </c>
      <c r="J260" s="402">
        <f>D260/$D$10</f>
        <v>2.5455427603329329E-3</v>
      </c>
      <c r="K260" s="402">
        <f>M260/$M$10</f>
        <v>6.9123037380112193E-4</v>
      </c>
      <c r="L260" s="217">
        <v>3913</v>
      </c>
      <c r="M260" s="221">
        <v>3825</v>
      </c>
      <c r="N260" s="251">
        <v>17</v>
      </c>
      <c r="O260" s="251">
        <v>17</v>
      </c>
    </row>
    <row r="261" spans="1:15" ht="16.5">
      <c r="A261" s="215">
        <v>833</v>
      </c>
      <c r="B261" s="216" t="s">
        <v>293</v>
      </c>
      <c r="C261" s="229">
        <f>'1. Vos-laskelma'!AI262</f>
        <v>1689480.7186240419</v>
      </c>
      <c r="D261" s="420">
        <f>'1. Vos-laskelma'!L262</f>
        <v>1632567.3491029309</v>
      </c>
      <c r="E261" s="340">
        <f>D261-C261</f>
        <v>-56913.369521111017</v>
      </c>
      <c r="F261" s="422">
        <f>E261/C261</f>
        <v>-3.3686900888376392E-2</v>
      </c>
      <c r="G261" s="219">
        <f>C261/L261</f>
        <v>1007.4422889827322</v>
      </c>
      <c r="H261" s="219">
        <f>D261/M261</f>
        <v>965.44491372142568</v>
      </c>
      <c r="I261" s="400">
        <f>H261-G261</f>
        <v>-41.997375261306502</v>
      </c>
      <c r="J261" s="402">
        <f>D261/$D$10</f>
        <v>4.8281500419918E-4</v>
      </c>
      <c r="K261" s="402">
        <f>M261/$M$10</f>
        <v>3.0558707505822148E-4</v>
      </c>
      <c r="L261" s="217">
        <v>1677</v>
      </c>
      <c r="M261" s="221">
        <v>1691</v>
      </c>
      <c r="N261" s="251">
        <v>2</v>
      </c>
      <c r="O261" s="251">
        <v>2</v>
      </c>
    </row>
    <row r="262" spans="1:15" ht="16.5">
      <c r="A262" s="215">
        <v>834</v>
      </c>
      <c r="B262" s="216" t="s">
        <v>294</v>
      </c>
      <c r="C262" s="229">
        <f>'1. Vos-laskelma'!AI263</f>
        <v>4172956.8979618512</v>
      </c>
      <c r="D262" s="420">
        <f>'1. Vos-laskelma'!L263</f>
        <v>4427205.5055247694</v>
      </c>
      <c r="E262" s="340">
        <f>D262-C262</f>
        <v>254248.60756291822</v>
      </c>
      <c r="F262" s="422">
        <f>E262/C262</f>
        <v>6.0927685998170243E-2</v>
      </c>
      <c r="G262" s="219">
        <f>C262/L262</f>
        <v>699.33918182702382</v>
      </c>
      <c r="H262" s="219">
        <f>D262/M262</f>
        <v>753.05417681999825</v>
      </c>
      <c r="I262" s="400">
        <f>H262-G262</f>
        <v>53.714994992974425</v>
      </c>
      <c r="J262" s="402">
        <f>D262/$D$10</f>
        <v>1.3093004989442594E-3</v>
      </c>
      <c r="K262" s="402">
        <f>M262/$M$10</f>
        <v>1.062416566686744E-3</v>
      </c>
      <c r="L262" s="217">
        <v>5967</v>
      </c>
      <c r="M262" s="221">
        <v>5879</v>
      </c>
      <c r="N262" s="251">
        <v>5</v>
      </c>
      <c r="O262" s="251">
        <v>5</v>
      </c>
    </row>
    <row r="263" spans="1:15" ht="16.5">
      <c r="A263" s="215">
        <v>837</v>
      </c>
      <c r="B263" s="216" t="s">
        <v>295</v>
      </c>
      <c r="C263" s="229">
        <f>'1. Vos-laskelma'!AI264</f>
        <v>58343614.351641037</v>
      </c>
      <c r="D263" s="420">
        <f>'1. Vos-laskelma'!L264</f>
        <v>83156768.890566915</v>
      </c>
      <c r="E263" s="340">
        <f>D263-C263</f>
        <v>24813154.538925879</v>
      </c>
      <c r="F263" s="422">
        <f>E263/C263</f>
        <v>0.42529340725062498</v>
      </c>
      <c r="G263" s="219">
        <f>C263/L263</f>
        <v>238.89483935436482</v>
      </c>
      <c r="H263" s="219">
        <f>D263/M263</f>
        <v>333.9508567584582</v>
      </c>
      <c r="I263" s="400">
        <f>H263-G263</f>
        <v>95.056017404093382</v>
      </c>
      <c r="J263" s="402">
        <f>D263/$D$10</f>
        <v>2.459275921642725E-2</v>
      </c>
      <c r="K263" s="402">
        <f>M263/$M$10</f>
        <v>4.499936840518786E-2</v>
      </c>
      <c r="L263" s="217">
        <v>244223</v>
      </c>
      <c r="M263" s="221">
        <v>249009</v>
      </c>
      <c r="N263" s="251">
        <v>6</v>
      </c>
      <c r="O263" s="251">
        <v>6</v>
      </c>
    </row>
    <row r="264" spans="1:15" ht="16.5">
      <c r="A264" s="215">
        <v>844</v>
      </c>
      <c r="B264" s="216" t="s">
        <v>296</v>
      </c>
      <c r="C264" s="229">
        <f>'1. Vos-laskelma'!AI265</f>
        <v>530289.95569128636</v>
      </c>
      <c r="D264" s="420">
        <f>'1. Vos-laskelma'!L265</f>
        <v>686294.21616221312</v>
      </c>
      <c r="E264" s="340">
        <f>D264-C264</f>
        <v>156004.26047092676</v>
      </c>
      <c r="F264" s="422">
        <f>E264/C264</f>
        <v>0.29418671577054384</v>
      </c>
      <c r="G264" s="219">
        <f>C264/L264</f>
        <v>358.54628511919293</v>
      </c>
      <c r="H264" s="219">
        <f>D264/M264</f>
        <v>476.26246784331238</v>
      </c>
      <c r="I264" s="400">
        <f>H264-G264</f>
        <v>117.71618272411945</v>
      </c>
      <c r="J264" s="402">
        <f>D264/$D$10</f>
        <v>2.0296445659059948E-4</v>
      </c>
      <c r="K264" s="402">
        <f>M264/$M$10</f>
        <v>2.6040861925422657E-4</v>
      </c>
      <c r="L264" s="217">
        <v>1479</v>
      </c>
      <c r="M264" s="221">
        <v>1441</v>
      </c>
      <c r="N264" s="251">
        <v>11</v>
      </c>
      <c r="O264" s="251">
        <v>11</v>
      </c>
    </row>
    <row r="265" spans="1:15" ht="16.5">
      <c r="A265" s="215">
        <v>845</v>
      </c>
      <c r="B265" s="216" t="s">
        <v>297</v>
      </c>
      <c r="C265" s="229">
        <f>'1. Vos-laskelma'!AI266</f>
        <v>4044892.1016351455</v>
      </c>
      <c r="D265" s="420">
        <f>'1. Vos-laskelma'!L266</f>
        <v>4263103.1625100244</v>
      </c>
      <c r="E265" s="340">
        <f>D265-C265</f>
        <v>218211.06087487889</v>
      </c>
      <c r="F265" s="422">
        <f>E265/C265</f>
        <v>5.3947313152473753E-2</v>
      </c>
      <c r="G265" s="219">
        <f>C265/L265</f>
        <v>1403.5017701718061</v>
      </c>
      <c r="H265" s="219">
        <f>D265/M265</f>
        <v>1489.0335880230612</v>
      </c>
      <c r="I265" s="400">
        <f>H265-G265</f>
        <v>85.531817851255028</v>
      </c>
      <c r="J265" s="402">
        <f>D265/$D$10</f>
        <v>1.2607689186236708E-3</v>
      </c>
      <c r="K265" s="402">
        <f>M265/$M$10</f>
        <v>5.1738367586734956E-4</v>
      </c>
      <c r="L265" s="217">
        <v>2882</v>
      </c>
      <c r="M265" s="221">
        <v>2863</v>
      </c>
      <c r="N265" s="251">
        <v>19</v>
      </c>
      <c r="O265" s="251">
        <v>19</v>
      </c>
    </row>
    <row r="266" spans="1:15" ht="16.5">
      <c r="A266" s="215">
        <v>846</v>
      </c>
      <c r="B266" s="216" t="s">
        <v>298</v>
      </c>
      <c r="C266" s="229">
        <f>'1. Vos-laskelma'!AI267</f>
        <v>6967334.1514010187</v>
      </c>
      <c r="D266" s="420">
        <f>'1. Vos-laskelma'!L267</f>
        <v>6044426.2482320629</v>
      </c>
      <c r="E266" s="340">
        <f>D266-C266</f>
        <v>-922907.90316895582</v>
      </c>
      <c r="F266" s="422">
        <f>E266/C266</f>
        <v>-0.13246212728054299</v>
      </c>
      <c r="G266" s="219">
        <f>C266/L266</f>
        <v>1406.9737785543252</v>
      </c>
      <c r="H266" s="219">
        <f>D266/M266</f>
        <v>1243.1975006647599</v>
      </c>
      <c r="I266" s="400">
        <f>H266-G266</f>
        <v>-163.77627788956534</v>
      </c>
      <c r="J266" s="402">
        <f>D266/$D$10</f>
        <v>1.7875769021261985E-3</v>
      </c>
      <c r="K266" s="402">
        <f>M266/$M$10</f>
        <v>8.7863060847609279E-4</v>
      </c>
      <c r="L266" s="217">
        <v>4952</v>
      </c>
      <c r="M266" s="221">
        <v>4862</v>
      </c>
      <c r="N266" s="251">
        <v>14</v>
      </c>
      <c r="O266" s="251">
        <v>14</v>
      </c>
    </row>
    <row r="267" spans="1:15" ht="16.5">
      <c r="A267" s="215">
        <v>848</v>
      </c>
      <c r="B267" s="216" t="s">
        <v>299</v>
      </c>
      <c r="C267" s="229">
        <f>'1. Vos-laskelma'!AI268</f>
        <v>6427218.8421944333</v>
      </c>
      <c r="D267" s="420">
        <f>'1. Vos-laskelma'!L268</f>
        <v>5179821.674799866</v>
      </c>
      <c r="E267" s="340">
        <f>D267-C267</f>
        <v>-1247397.1673945673</v>
      </c>
      <c r="F267" s="422">
        <f>E267/C267</f>
        <v>-0.19408039433875426</v>
      </c>
      <c r="G267" s="219">
        <f>C267/L267</f>
        <v>1515.4960721986401</v>
      </c>
      <c r="H267" s="219">
        <f>D267/M267</f>
        <v>1245.1494410576602</v>
      </c>
      <c r="I267" s="400">
        <f>H267-G267</f>
        <v>-270.34663114097998</v>
      </c>
      <c r="J267" s="402">
        <f>D267/$D$10</f>
        <v>1.5318789911140281E-3</v>
      </c>
      <c r="K267" s="402">
        <f>M267/$M$10</f>
        <v>7.5176950457847504E-4</v>
      </c>
      <c r="L267" s="217">
        <v>4241</v>
      </c>
      <c r="M267" s="221">
        <v>4160</v>
      </c>
      <c r="N267" s="251">
        <v>12</v>
      </c>
      <c r="O267" s="251">
        <v>12</v>
      </c>
    </row>
    <row r="268" spans="1:15" ht="16.5">
      <c r="A268" s="215">
        <v>849</v>
      </c>
      <c r="B268" s="216" t="s">
        <v>300</v>
      </c>
      <c r="C268" s="229">
        <f>'1. Vos-laskelma'!AI269</f>
        <v>5134259.1672555832</v>
      </c>
      <c r="D268" s="420">
        <f>'1. Vos-laskelma'!L269</f>
        <v>5118911.603192077</v>
      </c>
      <c r="E268" s="340">
        <f>D268-C268</f>
        <v>-15347.564063506201</v>
      </c>
      <c r="F268" s="422">
        <f>E268/C268</f>
        <v>-2.989246074952219E-3</v>
      </c>
      <c r="G268" s="219">
        <f>C268/L268</f>
        <v>1747.5354551584694</v>
      </c>
      <c r="H268" s="219">
        <f>D268/M268</f>
        <v>1763.3178102625136</v>
      </c>
      <c r="I268" s="400">
        <f>H268-G268</f>
        <v>15.7823551040442</v>
      </c>
      <c r="J268" s="402">
        <f>D268/$D$10</f>
        <v>1.5138654638342827E-3</v>
      </c>
      <c r="K268" s="402">
        <f>M268/$M$10</f>
        <v>5.246122287959887E-4</v>
      </c>
      <c r="L268" s="217">
        <v>2938</v>
      </c>
      <c r="M268" s="221">
        <v>2903</v>
      </c>
      <c r="N268" s="251">
        <v>16</v>
      </c>
      <c r="O268" s="251">
        <v>16</v>
      </c>
    </row>
    <row r="269" spans="1:15" ht="16.5">
      <c r="A269" s="215">
        <v>850</v>
      </c>
      <c r="B269" s="216" t="s">
        <v>301</v>
      </c>
      <c r="C269" s="229">
        <f>'1. Vos-laskelma'!AI270</f>
        <v>2595262.1045673341</v>
      </c>
      <c r="D269" s="420">
        <f>'1. Vos-laskelma'!L270</f>
        <v>2359589.3024659222</v>
      </c>
      <c r="E269" s="340">
        <f>D269-C269</f>
        <v>-235672.80210141186</v>
      </c>
      <c r="F269" s="422">
        <f>E269/C269</f>
        <v>-9.0808863461866701E-2</v>
      </c>
      <c r="G269" s="219">
        <f>C269/L269</f>
        <v>1087.2484727973749</v>
      </c>
      <c r="H269" s="219">
        <f>D269/M269</f>
        <v>980.30299229992613</v>
      </c>
      <c r="I269" s="400">
        <f>H269-G269</f>
        <v>-106.94548049744878</v>
      </c>
      <c r="J269" s="402">
        <f>D269/$D$10</f>
        <v>6.9782427022347412E-4</v>
      </c>
      <c r="K269" s="402">
        <f>M269/$M$10</f>
        <v>4.3497817248086285E-4</v>
      </c>
      <c r="L269" s="217">
        <v>2387</v>
      </c>
      <c r="M269" s="221">
        <v>2407</v>
      </c>
      <c r="N269" s="251">
        <v>13</v>
      </c>
      <c r="O269" s="251">
        <v>13</v>
      </c>
    </row>
    <row r="270" spans="1:15" ht="16.5">
      <c r="A270" s="215">
        <v>851</v>
      </c>
      <c r="B270" s="216" t="s">
        <v>302</v>
      </c>
      <c r="C270" s="229">
        <f>'1. Vos-laskelma'!AI271</f>
        <v>15222680.10531399</v>
      </c>
      <c r="D270" s="420">
        <f>'1. Vos-laskelma'!L271</f>
        <v>9693692.0407831315</v>
      </c>
      <c r="E270" s="340">
        <f>D270-C270</f>
        <v>-5528988.0645308588</v>
      </c>
      <c r="F270" s="422">
        <f>E270/C270</f>
        <v>-0.36320726877790588</v>
      </c>
      <c r="G270" s="219">
        <f>C270/L270</f>
        <v>713.57427953471097</v>
      </c>
      <c r="H270" s="219">
        <f>D270/M270</f>
        <v>456.66801906925764</v>
      </c>
      <c r="I270" s="400">
        <f>H270-G270</f>
        <v>-256.90626046545333</v>
      </c>
      <c r="J270" s="402">
        <f>D270/$D$10</f>
        <v>2.866809731278769E-3</v>
      </c>
      <c r="K270" s="402">
        <f>M270/$M$10</f>
        <v>3.8360123254055985E-3</v>
      </c>
      <c r="L270" s="217">
        <v>21333</v>
      </c>
      <c r="M270" s="221">
        <v>21227</v>
      </c>
      <c r="N270" s="251">
        <v>19</v>
      </c>
      <c r="O270" s="251">
        <v>19</v>
      </c>
    </row>
    <row r="271" spans="1:15" ht="16.5">
      <c r="A271" s="215">
        <v>853</v>
      </c>
      <c r="B271" s="216" t="s">
        <v>303</v>
      </c>
      <c r="C271" s="229">
        <f>'1. Vos-laskelma'!AI272</f>
        <v>80777308.004626811</v>
      </c>
      <c r="D271" s="420">
        <f>'1. Vos-laskelma'!L272</f>
        <v>73705948.23505275</v>
      </c>
      <c r="E271" s="340">
        <f>D271-C271</f>
        <v>-7071359.769574061</v>
      </c>
      <c r="F271" s="422">
        <f>E271/C271</f>
        <v>-8.7541414095763423E-2</v>
      </c>
      <c r="G271" s="219">
        <f>C271/L271</f>
        <v>413.95177749287325</v>
      </c>
      <c r="H271" s="219">
        <f>D271/M271</f>
        <v>372.44036500784614</v>
      </c>
      <c r="I271" s="400">
        <f>H271-G271</f>
        <v>-41.511412485027108</v>
      </c>
      <c r="J271" s="402">
        <f>D271/$D$10</f>
        <v>2.1797776199656112E-2</v>
      </c>
      <c r="K271" s="402">
        <f>M271/$M$10</f>
        <v>3.5763265614442361E-2</v>
      </c>
      <c r="L271" s="217">
        <v>195137</v>
      </c>
      <c r="M271" s="221">
        <v>197900</v>
      </c>
      <c r="N271" s="251">
        <v>2</v>
      </c>
      <c r="O271" s="251">
        <v>2</v>
      </c>
    </row>
    <row r="272" spans="1:15" ht="16.5">
      <c r="A272" s="215">
        <v>857</v>
      </c>
      <c r="B272" s="216" t="s">
        <v>305</v>
      </c>
      <c r="C272" s="229">
        <f>'1. Vos-laskelma'!AI274</f>
        <v>-263040.84486123244</v>
      </c>
      <c r="D272" s="420">
        <f>'1. Vos-laskelma'!L274</f>
        <v>-176907.04661554203</v>
      </c>
      <c r="E272" s="340">
        <f>D272-C272</f>
        <v>86133.798245690414</v>
      </c>
      <c r="F272" s="422">
        <f>E272/-C272</f>
        <v>0.32745408147974286</v>
      </c>
      <c r="G272" s="219">
        <f>C272/L272</f>
        <v>-108.69456399224481</v>
      </c>
      <c r="H272" s="219">
        <f>D272/M272</f>
        <v>-73.896009446759408</v>
      </c>
      <c r="I272" s="400">
        <f>H272-G272</f>
        <v>34.798554545485402</v>
      </c>
      <c r="J272" s="402">
        <f>D272/$D$10</f>
        <v>-5.2318439727145541E-5</v>
      </c>
      <c r="K272" s="402">
        <f>M272/$M$10</f>
        <v>4.3262889277905512E-4</v>
      </c>
      <c r="L272" s="217">
        <v>2420</v>
      </c>
      <c r="M272" s="221">
        <v>2394</v>
      </c>
      <c r="N272" s="251">
        <v>11</v>
      </c>
      <c r="O272" s="251">
        <v>11</v>
      </c>
    </row>
    <row r="273" spans="1:15" ht="16.5">
      <c r="A273" s="215">
        <v>858</v>
      </c>
      <c r="B273" s="216" t="s">
        <v>306</v>
      </c>
      <c r="C273" s="229">
        <f>'1. Vos-laskelma'!AI275</f>
        <v>27594521.354482371</v>
      </c>
      <c r="D273" s="420">
        <f>'1. Vos-laskelma'!L275</f>
        <v>28688752.866934001</v>
      </c>
      <c r="E273" s="340">
        <f>D273-C273</f>
        <v>1094231.5124516301</v>
      </c>
      <c r="F273" s="422">
        <f>E273/C273</f>
        <v>3.965394066434446E-2</v>
      </c>
      <c r="G273" s="219">
        <f>C273/L273</f>
        <v>694.76109961434042</v>
      </c>
      <c r="H273" s="219">
        <f>D273/M273</f>
        <v>710.39899135632925</v>
      </c>
      <c r="I273" s="400">
        <f>H273-G273</f>
        <v>15.637891741988824</v>
      </c>
      <c r="J273" s="402">
        <f>D273/$D$10</f>
        <v>8.4844036256936494E-3</v>
      </c>
      <c r="K273" s="402">
        <f>M273/$M$10</f>
        <v>7.2979470367541197E-3</v>
      </c>
      <c r="L273" s="217">
        <v>39718</v>
      </c>
      <c r="M273" s="221">
        <v>40384</v>
      </c>
      <c r="N273" s="251">
        <v>1</v>
      </c>
      <c r="O273" s="252">
        <v>35</v>
      </c>
    </row>
    <row r="274" spans="1:15" ht="16.5">
      <c r="A274" s="215">
        <v>859</v>
      </c>
      <c r="B274" s="216" t="s">
        <v>307</v>
      </c>
      <c r="C274" s="229">
        <f>'1. Vos-laskelma'!AI276</f>
        <v>12194994.815029744</v>
      </c>
      <c r="D274" s="420">
        <f>'1. Vos-laskelma'!L276</f>
        <v>11043979.352992442</v>
      </c>
      <c r="E274" s="340">
        <f>D274-C274</f>
        <v>-1151015.4620373026</v>
      </c>
      <c r="F274" s="422">
        <f>E274/C274</f>
        <v>-9.4384251858699558E-2</v>
      </c>
      <c r="G274" s="219">
        <f>C274/L274</f>
        <v>1849.6882777233041</v>
      </c>
      <c r="H274" s="219">
        <f>D274/M274</f>
        <v>1683.0203220043343</v>
      </c>
      <c r="I274" s="400">
        <f>H274-G274</f>
        <v>-166.66795571896978</v>
      </c>
      <c r="J274" s="402">
        <f>D274/$D$10</f>
        <v>3.2661433175303054E-3</v>
      </c>
      <c r="K274" s="402">
        <f>M274/$M$10</f>
        <v>1.185844107943258E-3</v>
      </c>
      <c r="L274" s="217">
        <v>6593</v>
      </c>
      <c r="M274" s="221">
        <v>6562</v>
      </c>
      <c r="N274" s="251">
        <v>17</v>
      </c>
      <c r="O274" s="251">
        <v>17</v>
      </c>
    </row>
    <row r="275" spans="1:15" ht="16.5">
      <c r="A275" s="215">
        <v>886</v>
      </c>
      <c r="B275" s="216" t="s">
        <v>308</v>
      </c>
      <c r="C275" s="229">
        <f>'1. Vos-laskelma'!AI277</f>
        <v>8899088.5583613385</v>
      </c>
      <c r="D275" s="420">
        <f>'1. Vos-laskelma'!L277</f>
        <v>7169430.3968305141</v>
      </c>
      <c r="E275" s="340">
        <f>D275-C275</f>
        <v>-1729658.1615308244</v>
      </c>
      <c r="F275" s="422">
        <f>E275/C275</f>
        <v>-0.19436351826229273</v>
      </c>
      <c r="G275" s="219">
        <f>C275/L275</f>
        <v>702.43022798652919</v>
      </c>
      <c r="H275" s="219">
        <f>D275/M275</f>
        <v>569.04757495281478</v>
      </c>
      <c r="I275" s="400">
        <f>H275-G275</f>
        <v>-133.3826530337144</v>
      </c>
      <c r="J275" s="402">
        <f>D275/$D$10</f>
        <v>2.1202853095484827E-3</v>
      </c>
      <c r="K275" s="402">
        <f>M275/$M$10</f>
        <v>2.2768134586981267E-3</v>
      </c>
      <c r="L275" s="217">
        <v>12669</v>
      </c>
      <c r="M275" s="221">
        <v>12599</v>
      </c>
      <c r="N275" s="251">
        <v>4</v>
      </c>
      <c r="O275" s="251">
        <v>4</v>
      </c>
    </row>
    <row r="276" spans="1:15" ht="16.5">
      <c r="A276" s="215">
        <v>887</v>
      </c>
      <c r="B276" s="216" t="s">
        <v>309</v>
      </c>
      <c r="C276" s="229">
        <f>'1. Vos-laskelma'!AI278</f>
        <v>2826552.7450022143</v>
      </c>
      <c r="D276" s="420">
        <f>'1. Vos-laskelma'!L278</f>
        <v>2408579.2520750766</v>
      </c>
      <c r="E276" s="340">
        <f>D276-C276</f>
        <v>-417973.49292713776</v>
      </c>
      <c r="F276" s="422">
        <f>E276/C276</f>
        <v>-0.14787394067426479</v>
      </c>
      <c r="G276" s="219">
        <f>C276/L276</f>
        <v>605.38718033887653</v>
      </c>
      <c r="H276" s="219">
        <f>D276/M276</f>
        <v>527.15676342199095</v>
      </c>
      <c r="I276" s="400">
        <f>H276-G276</f>
        <v>-78.230416916885588</v>
      </c>
      <c r="J276" s="402">
        <f>D276/$D$10</f>
        <v>7.1231254400847812E-4</v>
      </c>
      <c r="K276" s="402">
        <f>M276/$M$10</f>
        <v>8.256814582738107E-4</v>
      </c>
      <c r="L276" s="217">
        <v>4669</v>
      </c>
      <c r="M276" s="221">
        <v>4569</v>
      </c>
      <c r="N276" s="251">
        <v>6</v>
      </c>
      <c r="O276" s="251">
        <v>6</v>
      </c>
    </row>
    <row r="277" spans="1:15" ht="16.5">
      <c r="A277" s="215">
        <v>889</v>
      </c>
      <c r="B277" s="216" t="s">
        <v>310</v>
      </c>
      <c r="C277" s="229">
        <f>'1. Vos-laskelma'!AI279</f>
        <v>5323419.8616396384</v>
      </c>
      <c r="D277" s="420">
        <f>'1. Vos-laskelma'!L279</f>
        <v>5230213.1324107042</v>
      </c>
      <c r="E277" s="340">
        <f>D277-C277</f>
        <v>-93206.729228934273</v>
      </c>
      <c r="F277" s="422">
        <f>E277/C277</f>
        <v>-1.750880667906329E-2</v>
      </c>
      <c r="G277" s="219">
        <f>C277/L277</f>
        <v>2072.9828121649684</v>
      </c>
      <c r="H277" s="219">
        <f>D277/M277</f>
        <v>2073.0135285020629</v>
      </c>
      <c r="I277" s="400">
        <f>H277-G277</f>
        <v>3.0716337094418122E-2</v>
      </c>
      <c r="J277" s="402">
        <f>D277/$D$10</f>
        <v>1.5467817464774429E-3</v>
      </c>
      <c r="K277" s="402">
        <f>M277/$M$10</f>
        <v>4.5594097597391649E-4</v>
      </c>
      <c r="L277" s="217">
        <v>2568</v>
      </c>
      <c r="M277" s="221">
        <v>2523</v>
      </c>
      <c r="N277" s="251">
        <v>17</v>
      </c>
      <c r="O277" s="251">
        <v>17</v>
      </c>
    </row>
    <row r="278" spans="1:15" ht="16.5">
      <c r="A278" s="215">
        <v>890</v>
      </c>
      <c r="B278" s="216" t="s">
        <v>311</v>
      </c>
      <c r="C278" s="229">
        <f>'1. Vos-laskelma'!AI280</f>
        <v>3749848.5697100158</v>
      </c>
      <c r="D278" s="420">
        <f>'1. Vos-laskelma'!L280</f>
        <v>3306712.1591467476</v>
      </c>
      <c r="E278" s="340">
        <f>D278-C278</f>
        <v>-443136.41056326823</v>
      </c>
      <c r="F278" s="422">
        <f>E278/C278</f>
        <v>-0.11817448153580691</v>
      </c>
      <c r="G278" s="219">
        <f>C278/L278</f>
        <v>3188.6467429506938</v>
      </c>
      <c r="H278" s="219">
        <f>D278/M278</f>
        <v>2802.2984399548709</v>
      </c>
      <c r="I278" s="400">
        <f>H278-G278</f>
        <v>-386.34830299582291</v>
      </c>
      <c r="J278" s="402">
        <f>D278/$D$10</f>
        <v>9.7792611488964538E-4</v>
      </c>
      <c r="K278" s="402">
        <f>M278/$M$10</f>
        <v>2.1324231139485591E-4</v>
      </c>
      <c r="L278" s="217">
        <v>1176</v>
      </c>
      <c r="M278" s="221">
        <v>1180</v>
      </c>
      <c r="N278" s="251">
        <v>19</v>
      </c>
      <c r="O278" s="251">
        <v>19</v>
      </c>
    </row>
    <row r="279" spans="1:15" ht="16.5">
      <c r="A279" s="215">
        <v>892</v>
      </c>
      <c r="B279" s="216" t="s">
        <v>312</v>
      </c>
      <c r="C279" s="229">
        <f>'1. Vos-laskelma'!AI281</f>
        <v>6448592.5693573542</v>
      </c>
      <c r="D279" s="420">
        <f>'1. Vos-laskelma'!L281</f>
        <v>6508136.760659311</v>
      </c>
      <c r="E279" s="340">
        <f>D279-C279</f>
        <v>59544.191301956773</v>
      </c>
      <c r="F279" s="422">
        <f>E279/C279</f>
        <v>9.2336724116981635E-3</v>
      </c>
      <c r="G279" s="219">
        <f>C279/L279</f>
        <v>1774.5163922282206</v>
      </c>
      <c r="H279" s="219">
        <f>D279/M279</f>
        <v>1811.842082588895</v>
      </c>
      <c r="I279" s="400">
        <f>H279-G279</f>
        <v>37.325690360674344</v>
      </c>
      <c r="J279" s="402">
        <f>D279/$D$10</f>
        <v>1.9247145173846365E-3</v>
      </c>
      <c r="K279" s="402">
        <f>M279/$M$10</f>
        <v>6.4912405299179861E-4</v>
      </c>
      <c r="L279" s="217">
        <v>3634</v>
      </c>
      <c r="M279" s="221">
        <v>3592</v>
      </c>
      <c r="N279" s="251">
        <v>13</v>
      </c>
      <c r="O279" s="251">
        <v>13</v>
      </c>
    </row>
    <row r="280" spans="1:15" ht="16.5">
      <c r="A280" s="215">
        <v>893</v>
      </c>
      <c r="B280" s="216" t="s">
        <v>313</v>
      </c>
      <c r="C280" s="229">
        <f>'1. Vos-laskelma'!AI282</f>
        <v>9085288.9921499006</v>
      </c>
      <c r="D280" s="420">
        <f>'1. Vos-laskelma'!L282</f>
        <v>9515729.8075591978</v>
      </c>
      <c r="E280" s="340">
        <f>D280-C280</f>
        <v>430440.81540929712</v>
      </c>
      <c r="F280" s="422">
        <f>E280/C280</f>
        <v>4.7377779152783954E-2</v>
      </c>
      <c r="G280" s="219">
        <f>C280/L280</f>
        <v>1211.8566082632922</v>
      </c>
      <c r="H280" s="219">
        <f>D280/M280</f>
        <v>1280.0282227009952</v>
      </c>
      <c r="I280" s="400">
        <f>H280-G280</f>
        <v>68.171614437703056</v>
      </c>
      <c r="J280" s="402">
        <f>D280/$D$10</f>
        <v>2.8141792309637147E-3</v>
      </c>
      <c r="K280" s="402">
        <f>M280/$M$10</f>
        <v>1.3434265617875921E-3</v>
      </c>
      <c r="L280" s="217">
        <v>7497</v>
      </c>
      <c r="M280" s="221">
        <v>7434</v>
      </c>
      <c r="N280" s="251">
        <v>15</v>
      </c>
      <c r="O280" s="251">
        <v>15</v>
      </c>
    </row>
    <row r="281" spans="1:15" ht="16.5">
      <c r="A281" s="215">
        <v>895</v>
      </c>
      <c r="B281" s="216" t="s">
        <v>314</v>
      </c>
      <c r="C281" s="229">
        <f>'1. Vos-laskelma'!AI283</f>
        <v>7303526.3960094023</v>
      </c>
      <c r="D281" s="420">
        <f>'1. Vos-laskelma'!L283</f>
        <v>5991084.8547387524</v>
      </c>
      <c r="E281" s="340">
        <f>D281-C281</f>
        <v>-1312441.54127065</v>
      </c>
      <c r="F281" s="422">
        <f>E281/C281</f>
        <v>-0.179699705335187</v>
      </c>
      <c r="G281" s="219">
        <f>C281/L281</f>
        <v>472.32273142400584</v>
      </c>
      <c r="H281" s="219">
        <f>D281/M281</f>
        <v>396.97090211627034</v>
      </c>
      <c r="I281" s="400">
        <f>H281-G281</f>
        <v>-75.3518293077355</v>
      </c>
      <c r="J281" s="402">
        <f>D281/$D$10</f>
        <v>1.7718017335626387E-3</v>
      </c>
      <c r="K281" s="402">
        <f>M281/$M$10</f>
        <v>2.7273330199755639E-3</v>
      </c>
      <c r="L281" s="217">
        <v>15463</v>
      </c>
      <c r="M281" s="221">
        <v>15092</v>
      </c>
      <c r="N281" s="251">
        <v>2</v>
      </c>
      <c r="O281" s="251">
        <v>2</v>
      </c>
    </row>
    <row r="282" spans="1:15" ht="16.5">
      <c r="A282" s="215">
        <v>785</v>
      </c>
      <c r="B282" s="216" t="s">
        <v>288</v>
      </c>
      <c r="C282" s="229">
        <f>'1. Vos-laskelma'!AI257</f>
        <v>5181446.9447192056</v>
      </c>
      <c r="D282" s="420">
        <f>'1. Vos-laskelma'!L257</f>
        <v>5448965.2035214473</v>
      </c>
      <c r="E282" s="340">
        <f>D282-C282</f>
        <v>267518.25880224165</v>
      </c>
      <c r="F282" s="422">
        <f>E282/C282</f>
        <v>5.1630029537384187E-2</v>
      </c>
      <c r="G282" s="219">
        <f>C282/L282</f>
        <v>1938.4388120909859</v>
      </c>
      <c r="H282" s="219">
        <f>D282/M282</f>
        <v>2075.0057896121275</v>
      </c>
      <c r="I282" s="400">
        <f>H282-G282</f>
        <v>136.56697752114155</v>
      </c>
      <c r="J282" s="402">
        <f>D282/$D$10</f>
        <v>1.6114754218654428E-3</v>
      </c>
      <c r="K282" s="402">
        <f>M282/$M$10</f>
        <v>4.7455449976516238E-4</v>
      </c>
      <c r="L282" s="217">
        <v>2673</v>
      </c>
      <c r="M282" s="221">
        <v>2626</v>
      </c>
      <c r="N282" s="251">
        <v>17</v>
      </c>
      <c r="O282" s="251">
        <v>17</v>
      </c>
    </row>
    <row r="283" spans="1:15" ht="16.5">
      <c r="A283" s="215">
        <v>905</v>
      </c>
      <c r="B283" s="216" t="s">
        <v>315</v>
      </c>
      <c r="C283" s="229">
        <f>'1. Vos-laskelma'!AI284</f>
        <v>49140081.481101006</v>
      </c>
      <c r="D283" s="420">
        <f>'1. Vos-laskelma'!L284</f>
        <v>42481066.900079563</v>
      </c>
      <c r="E283" s="340">
        <f>D283-C283</f>
        <v>-6659014.581021443</v>
      </c>
      <c r="F283" s="422">
        <f>E283/C283</f>
        <v>-0.13551085753861564</v>
      </c>
      <c r="G283" s="219">
        <f>C283/L283</f>
        <v>726.76301828146131</v>
      </c>
      <c r="H283" s="219">
        <f>D283/M283</f>
        <v>624.83183650172919</v>
      </c>
      <c r="I283" s="400">
        <f>H283-G283</f>
        <v>-101.93118177973213</v>
      </c>
      <c r="J283" s="402">
        <f>D283/$D$10</f>
        <v>1.2563338661046813E-2</v>
      </c>
      <c r="K283" s="402">
        <f>M283/$M$10</f>
        <v>1.2286371412808019E-2</v>
      </c>
      <c r="L283" s="217">
        <v>67615</v>
      </c>
      <c r="M283" s="221">
        <v>67988</v>
      </c>
      <c r="N283" s="251">
        <v>15</v>
      </c>
      <c r="O283" s="251">
        <v>15</v>
      </c>
    </row>
    <row r="284" spans="1:15" ht="16.5">
      <c r="A284" s="215">
        <v>908</v>
      </c>
      <c r="B284" s="216" t="s">
        <v>316</v>
      </c>
      <c r="C284" s="229">
        <f>'1. Vos-laskelma'!AI285</f>
        <v>12682154.177093916</v>
      </c>
      <c r="D284" s="420">
        <f>'1. Vos-laskelma'!L285</f>
        <v>8239978.4549760902</v>
      </c>
      <c r="E284" s="340">
        <f>D284-C284</f>
        <v>-4442175.7221178254</v>
      </c>
      <c r="F284" s="422">
        <f>E284/C284</f>
        <v>-0.35026980906296939</v>
      </c>
      <c r="G284" s="219">
        <f>C284/L284</f>
        <v>612.81247533674389</v>
      </c>
      <c r="H284" s="219">
        <f>D284/M284</f>
        <v>398.00890957716706</v>
      </c>
      <c r="I284" s="400">
        <f>H284-G284</f>
        <v>-214.80356575957683</v>
      </c>
      <c r="J284" s="402">
        <f>D284/$D$10</f>
        <v>2.4368888882449423E-3</v>
      </c>
      <c r="K284" s="402">
        <f>M284/$M$10</f>
        <v>3.7413182820404253E-3</v>
      </c>
      <c r="L284" s="217">
        <v>20695</v>
      </c>
      <c r="M284" s="221">
        <v>20703</v>
      </c>
      <c r="N284" s="251">
        <v>6</v>
      </c>
      <c r="O284" s="251">
        <v>6</v>
      </c>
    </row>
    <row r="285" spans="1:15" ht="16.5">
      <c r="A285" s="215">
        <v>92</v>
      </c>
      <c r="B285" s="216" t="s">
        <v>69</v>
      </c>
      <c r="C285" s="229">
        <f>'1. Vos-laskelma'!AI38</f>
        <v>179656467.43321162</v>
      </c>
      <c r="D285" s="420">
        <f>'1. Vos-laskelma'!L38</f>
        <v>179141917.6174376</v>
      </c>
      <c r="E285" s="340">
        <f>D285-C285</f>
        <v>-514549.81577402353</v>
      </c>
      <c r="F285" s="422">
        <f>E285/C285</f>
        <v>-2.8640762179369386E-3</v>
      </c>
      <c r="G285" s="219">
        <f>C285/L285</f>
        <v>751.05334913510376</v>
      </c>
      <c r="H285" s="219">
        <f>D285/M285</f>
        <v>737.75906175973705</v>
      </c>
      <c r="I285" s="400">
        <f>H285-G285</f>
        <v>-13.294287375366707</v>
      </c>
      <c r="J285" s="402">
        <f>D285/$D$10</f>
        <v>5.2979379842576453E-2</v>
      </c>
      <c r="K285" s="402">
        <f>M285/$M$10</f>
        <v>4.3880749839480947E-2</v>
      </c>
      <c r="L285" s="217">
        <v>239206</v>
      </c>
      <c r="M285" s="221">
        <v>242819</v>
      </c>
      <c r="N285" s="251">
        <v>1</v>
      </c>
      <c r="O285" s="252">
        <v>32</v>
      </c>
    </row>
    <row r="286" spans="1:15" ht="16.5">
      <c r="A286" s="215">
        <v>915</v>
      </c>
      <c r="B286" s="216" t="s">
        <v>317</v>
      </c>
      <c r="C286" s="229">
        <f>'1. Vos-laskelma'!AI286</f>
        <v>7495704.5112376623</v>
      </c>
      <c r="D286" s="420">
        <f>'1. Vos-laskelma'!L286</f>
        <v>3720275.3626078088</v>
      </c>
      <c r="E286" s="340">
        <f>D286-C286</f>
        <v>-3775429.1486298535</v>
      </c>
      <c r="F286" s="422">
        <f>E286/C286</f>
        <v>-0.50367902616354188</v>
      </c>
      <c r="G286" s="219">
        <f>C286/L286</f>
        <v>375.29186958582397</v>
      </c>
      <c r="H286" s="219">
        <f>D286/M286</f>
        <v>188.28257313668752</v>
      </c>
      <c r="I286" s="400">
        <f>H286-G286</f>
        <v>-187.00929644913646</v>
      </c>
      <c r="J286" s="402">
        <f>D286/$D$10</f>
        <v>1.1002331792355031E-3</v>
      </c>
      <c r="K286" s="402">
        <f>M286/$M$10</f>
        <v>3.5707244329245408E-3</v>
      </c>
      <c r="L286" s="217">
        <v>19973</v>
      </c>
      <c r="M286" s="221">
        <v>19759</v>
      </c>
      <c r="N286" s="251">
        <v>11</v>
      </c>
      <c r="O286" s="251">
        <v>11</v>
      </c>
    </row>
    <row r="287" spans="1:15" ht="16.5">
      <c r="A287" s="215">
        <v>918</v>
      </c>
      <c r="B287" s="216" t="s">
        <v>318</v>
      </c>
      <c r="C287" s="229">
        <f>'1. Vos-laskelma'!AI287</f>
        <v>1022205.9792518062</v>
      </c>
      <c r="D287" s="420">
        <f>'1. Vos-laskelma'!L287</f>
        <v>1191801.1688014576</v>
      </c>
      <c r="E287" s="340">
        <f>D287-C287</f>
        <v>169595.18954965146</v>
      </c>
      <c r="F287" s="422">
        <f>E287/C287</f>
        <v>0.16591097390545986</v>
      </c>
      <c r="G287" s="219">
        <f>C287/L287</f>
        <v>450.11271653536159</v>
      </c>
      <c r="H287" s="219">
        <f>D287/M287</f>
        <v>534.91973465056446</v>
      </c>
      <c r="I287" s="400">
        <f>H287-G287</f>
        <v>84.807018115202879</v>
      </c>
      <c r="J287" s="402">
        <f>D287/$D$10</f>
        <v>3.5246293920777422E-4</v>
      </c>
      <c r="K287" s="402">
        <f>M287/$M$10</f>
        <v>4.0263039812520252E-4</v>
      </c>
      <c r="L287" s="217">
        <v>2271</v>
      </c>
      <c r="M287" s="221">
        <v>2228</v>
      </c>
      <c r="N287" s="251">
        <v>2</v>
      </c>
      <c r="O287" s="251">
        <v>2</v>
      </c>
    </row>
    <row r="288" spans="1:15" ht="16.5">
      <c r="A288" s="215">
        <v>921</v>
      </c>
      <c r="B288" s="216" t="s">
        <v>319</v>
      </c>
      <c r="C288" s="229">
        <f>'1. Vos-laskelma'!AI288</f>
        <v>2774264.0641007531</v>
      </c>
      <c r="D288" s="420">
        <f>'1. Vos-laskelma'!L288</f>
        <v>2684573.2900692774</v>
      </c>
      <c r="E288" s="340">
        <f>D288-C288</f>
        <v>-89690.774031475652</v>
      </c>
      <c r="F288" s="422">
        <f>E288/C288</f>
        <v>-3.2329573522608387E-2</v>
      </c>
      <c r="G288" s="219">
        <f>C288/L288</f>
        <v>1429.2962720766373</v>
      </c>
      <c r="H288" s="219">
        <f>D288/M288</f>
        <v>1417.4093400576967</v>
      </c>
      <c r="I288" s="400">
        <f>H288-G288</f>
        <v>-11.88693201894057</v>
      </c>
      <c r="J288" s="402">
        <f>D288/$D$10</f>
        <v>7.9393494242673609E-4</v>
      </c>
      <c r="K288" s="402">
        <f>M288/$M$10</f>
        <v>3.4227198117106535E-4</v>
      </c>
      <c r="L288" s="217">
        <v>1941</v>
      </c>
      <c r="M288" s="221">
        <v>1894</v>
      </c>
      <c r="N288" s="251">
        <v>11</v>
      </c>
      <c r="O288" s="251">
        <v>11</v>
      </c>
    </row>
    <row r="289" spans="1:15" ht="16.5">
      <c r="A289" s="215">
        <v>922</v>
      </c>
      <c r="B289" s="216" t="s">
        <v>320</v>
      </c>
      <c r="C289" s="229">
        <f>'1. Vos-laskelma'!AI289</f>
        <v>2967354.9475211236</v>
      </c>
      <c r="D289" s="420">
        <f>'1. Vos-laskelma'!L289</f>
        <v>2970891.4018592387</v>
      </c>
      <c r="E289" s="340">
        <f>D289-C289</f>
        <v>3536.4543381151743</v>
      </c>
      <c r="F289" s="422">
        <f>E289/C289</f>
        <v>1.1917867598109442E-3</v>
      </c>
      <c r="G289" s="219">
        <f>C289/L289</f>
        <v>667.72163535578841</v>
      </c>
      <c r="H289" s="219">
        <f>D289/M289</f>
        <v>660.05141121067288</v>
      </c>
      <c r="I289" s="400">
        <f>H289-G289</f>
        <v>-7.670224145115526</v>
      </c>
      <c r="J289" s="402">
        <f>D289/$D$10</f>
        <v>8.78610579497471E-4</v>
      </c>
      <c r="K289" s="402">
        <f>M289/$M$10</f>
        <v>8.133929182951241E-4</v>
      </c>
      <c r="L289" s="217">
        <v>4444</v>
      </c>
      <c r="M289" s="221">
        <v>4501</v>
      </c>
      <c r="N289" s="251">
        <v>6</v>
      </c>
      <c r="O289" s="251">
        <v>6</v>
      </c>
    </row>
    <row r="290" spans="1:15" ht="16.5">
      <c r="A290" s="215">
        <v>924</v>
      </c>
      <c r="B290" s="216" t="s">
        <v>321</v>
      </c>
      <c r="C290" s="229">
        <f>'1. Vos-laskelma'!AI290</f>
        <v>3248967.9581814166</v>
      </c>
      <c r="D290" s="420">
        <f>'1. Vos-laskelma'!L290</f>
        <v>3473450.347295037</v>
      </c>
      <c r="E290" s="340">
        <f>D290-C290</f>
        <v>224482.38911362039</v>
      </c>
      <c r="F290" s="422">
        <f>E290/C290</f>
        <v>6.9093445057941599E-2</v>
      </c>
      <c r="G290" s="219">
        <f>C290/L290</f>
        <v>1081.5472563852918</v>
      </c>
      <c r="H290" s="219">
        <f>D290/M290</f>
        <v>1179.0394933112821</v>
      </c>
      <c r="I290" s="400">
        <f>H290-G290</f>
        <v>97.492236925990255</v>
      </c>
      <c r="J290" s="402">
        <f>D290/$D$10</f>
        <v>1.0272372193014881E-3</v>
      </c>
      <c r="K290" s="402">
        <f>M290/$M$10</f>
        <v>5.3238292319427588E-4</v>
      </c>
      <c r="L290" s="217">
        <v>3004</v>
      </c>
      <c r="M290" s="221">
        <v>2946</v>
      </c>
      <c r="N290" s="251">
        <v>16</v>
      </c>
      <c r="O290" s="251">
        <v>16</v>
      </c>
    </row>
    <row r="291" spans="1:15" ht="16.5">
      <c r="A291" s="215">
        <v>925</v>
      </c>
      <c r="B291" s="216" t="s">
        <v>322</v>
      </c>
      <c r="C291" s="229">
        <f>'1. Vos-laskelma'!AI291</f>
        <v>4131793.9112031525</v>
      </c>
      <c r="D291" s="420">
        <f>'1. Vos-laskelma'!L291</f>
        <v>3940260.8486022213</v>
      </c>
      <c r="E291" s="340">
        <f>D291-C291</f>
        <v>-191533.06260093115</v>
      </c>
      <c r="F291" s="422">
        <f>E291/C291</f>
        <v>-4.6355909011240572E-2</v>
      </c>
      <c r="G291" s="219">
        <f>C291/L291</f>
        <v>1183.8951034966053</v>
      </c>
      <c r="H291" s="219">
        <f>D291/M291</f>
        <v>1149.7697252997436</v>
      </c>
      <c r="I291" s="400">
        <f>H291-G291</f>
        <v>-34.125378196861675</v>
      </c>
      <c r="J291" s="402">
        <f>D291/$D$10</f>
        <v>1.1652916243909282E-3</v>
      </c>
      <c r="K291" s="402">
        <f>M291/$M$10</f>
        <v>6.1930627216116201E-4</v>
      </c>
      <c r="L291" s="217">
        <v>3490</v>
      </c>
      <c r="M291" s="221">
        <v>3427</v>
      </c>
      <c r="N291" s="251">
        <v>11</v>
      </c>
      <c r="O291" s="251">
        <v>11</v>
      </c>
    </row>
    <row r="292" spans="1:15" ht="16.5">
      <c r="A292" s="215">
        <v>927</v>
      </c>
      <c r="B292" s="216" t="s">
        <v>323</v>
      </c>
      <c r="C292" s="229">
        <f>'1. Vos-laskelma'!AI292</f>
        <v>20162550.499745347</v>
      </c>
      <c r="D292" s="420">
        <f>'1. Vos-laskelma'!L292</f>
        <v>18070086.645988837</v>
      </c>
      <c r="E292" s="340">
        <f>D292-C292</f>
        <v>-2092463.8537565097</v>
      </c>
      <c r="F292" s="422">
        <f>E292/C292</f>
        <v>-0.10377972041696498</v>
      </c>
      <c r="G292" s="219">
        <f>C292/L292</f>
        <v>689.57729401639403</v>
      </c>
      <c r="H292" s="219">
        <f>D292/M292</f>
        <v>624.98138020920817</v>
      </c>
      <c r="I292" s="400">
        <f>H292-G292</f>
        <v>-64.595913807185866</v>
      </c>
      <c r="J292" s="402">
        <f>D292/$D$10</f>
        <v>5.344042293052487E-3</v>
      </c>
      <c r="K292" s="402">
        <f>M292/$M$10</f>
        <v>5.2249787706436174E-3</v>
      </c>
      <c r="L292" s="217">
        <v>29239</v>
      </c>
      <c r="M292" s="221">
        <v>28913</v>
      </c>
      <c r="N292" s="251">
        <v>1</v>
      </c>
      <c r="O292" s="252">
        <v>33</v>
      </c>
    </row>
    <row r="293" spans="1:15" ht="16.5">
      <c r="A293" s="215">
        <v>931</v>
      </c>
      <c r="B293" s="216" t="s">
        <v>324</v>
      </c>
      <c r="C293" s="229">
        <f>'1. Vos-laskelma'!AI293</f>
        <v>9745815.8536213506</v>
      </c>
      <c r="D293" s="420">
        <f>'1. Vos-laskelma'!L293</f>
        <v>8029125.6947111012</v>
      </c>
      <c r="E293" s="340">
        <f>D293-C293</f>
        <v>-1716690.1589102494</v>
      </c>
      <c r="F293" s="422">
        <f>E293/C293</f>
        <v>-0.17614637755261522</v>
      </c>
      <c r="G293" s="219">
        <f>C293/L293</f>
        <v>1605.5709808272406</v>
      </c>
      <c r="H293" s="219">
        <f>D293/M293</f>
        <v>1349.2061325342129</v>
      </c>
      <c r="I293" s="400">
        <f>H293-G293</f>
        <v>-256.36484829302776</v>
      </c>
      <c r="J293" s="402">
        <f>D293/$D$10</f>
        <v>2.3745313528031804E-3</v>
      </c>
      <c r="K293" s="402">
        <f>M293/$M$10</f>
        <v>1.0754279619582946E-3</v>
      </c>
      <c r="L293" s="217">
        <v>6070</v>
      </c>
      <c r="M293" s="221">
        <v>5951</v>
      </c>
      <c r="N293" s="251">
        <v>13</v>
      </c>
      <c r="O293" s="251">
        <v>13</v>
      </c>
    </row>
    <row r="294" spans="1:15" ht="16.5">
      <c r="A294" s="215">
        <v>934</v>
      </c>
      <c r="B294" s="216" t="s">
        <v>325</v>
      </c>
      <c r="C294" s="229">
        <f>'1. Vos-laskelma'!AI294</f>
        <v>1786605.0576220211</v>
      </c>
      <c r="D294" s="420">
        <f>'1. Vos-laskelma'!L294</f>
        <v>1416177.7216579299</v>
      </c>
      <c r="E294" s="340">
        <f>D294-C294</f>
        <v>-370427.33596409112</v>
      </c>
      <c r="F294" s="422">
        <f>E294/C294</f>
        <v>-0.20733588231141106</v>
      </c>
      <c r="G294" s="219">
        <f>C294/L294</f>
        <v>648.2601805595142</v>
      </c>
      <c r="H294" s="219">
        <f>D294/M294</f>
        <v>530.20506239533131</v>
      </c>
      <c r="I294" s="400">
        <f>H294-G294</f>
        <v>-118.05511816418289</v>
      </c>
      <c r="J294" s="402">
        <f>D294/$D$10</f>
        <v>4.1881999722998816E-4</v>
      </c>
      <c r="K294" s="402">
        <f>M294/$M$10</f>
        <v>4.8268662180988149E-4</v>
      </c>
      <c r="L294" s="217">
        <v>2756</v>
      </c>
      <c r="M294" s="221">
        <v>2671</v>
      </c>
      <c r="N294" s="251">
        <v>14</v>
      </c>
      <c r="O294" s="251">
        <v>14</v>
      </c>
    </row>
    <row r="295" spans="1:15" ht="16.5">
      <c r="A295" s="215">
        <v>935</v>
      </c>
      <c r="B295" s="216" t="s">
        <v>326</v>
      </c>
      <c r="C295" s="229">
        <f>'1. Vos-laskelma'!AI295</f>
        <v>2227840.7171079875</v>
      </c>
      <c r="D295" s="420">
        <f>'1. Vos-laskelma'!L295</f>
        <v>1976371.1821269398</v>
      </c>
      <c r="E295" s="340">
        <f>D295-C295</f>
        <v>-251469.53498104773</v>
      </c>
      <c r="F295" s="422">
        <f>E295/C295</f>
        <v>-0.11287590403118508</v>
      </c>
      <c r="G295" s="219">
        <f>C295/L295</f>
        <v>732.84234115394327</v>
      </c>
      <c r="H295" s="219">
        <f>D295/M295</f>
        <v>662.10089853498823</v>
      </c>
      <c r="I295" s="400">
        <f>H295-G295</f>
        <v>-70.741442618955034</v>
      </c>
      <c r="J295" s="402">
        <f>D295/$D$10</f>
        <v>5.8449145214259368E-4</v>
      </c>
      <c r="K295" s="402">
        <f>M295/$M$10</f>
        <v>5.3943076229969909E-4</v>
      </c>
      <c r="L295" s="217">
        <v>3040</v>
      </c>
      <c r="M295" s="221">
        <v>2985</v>
      </c>
      <c r="N295" s="251">
        <v>8</v>
      </c>
      <c r="O295" s="251">
        <v>8</v>
      </c>
    </row>
    <row r="296" spans="1:15" ht="16.5">
      <c r="A296" s="215">
        <v>936</v>
      </c>
      <c r="B296" s="216" t="s">
        <v>327</v>
      </c>
      <c r="C296" s="229">
        <f>'1. Vos-laskelma'!AI296</f>
        <v>7622869.3082681559</v>
      </c>
      <c r="D296" s="420">
        <f>'1. Vos-laskelma'!L296</f>
        <v>7322477.0324466061</v>
      </c>
      <c r="E296" s="340">
        <f>D296-C296</f>
        <v>-300392.27582154982</v>
      </c>
      <c r="F296" s="422">
        <f>E296/C296</f>
        <v>-3.9406719920506691E-2</v>
      </c>
      <c r="G296" s="219">
        <f>C296/L296</f>
        <v>1179.0981141946104</v>
      </c>
      <c r="H296" s="219">
        <f>D296/M296</f>
        <v>1145.0315922512284</v>
      </c>
      <c r="I296" s="400">
        <f>H296-G296</f>
        <v>-34.066521943381986</v>
      </c>
      <c r="J296" s="402">
        <f>D296/$D$10</f>
        <v>2.165547278102648E-3</v>
      </c>
      <c r="K296" s="402">
        <f>M296/$M$10</f>
        <v>1.1556648994661895E-3</v>
      </c>
      <c r="L296" s="217">
        <v>6465</v>
      </c>
      <c r="M296" s="221">
        <v>6395</v>
      </c>
      <c r="N296" s="251">
        <v>6</v>
      </c>
      <c r="O296" s="251">
        <v>6</v>
      </c>
    </row>
    <row r="297" spans="1:15" ht="16.5">
      <c r="A297" s="215">
        <v>946</v>
      </c>
      <c r="B297" s="216" t="s">
        <v>328</v>
      </c>
      <c r="C297" s="229">
        <f>'1. Vos-laskelma'!AI297</f>
        <v>9012764.6855123453</v>
      </c>
      <c r="D297" s="420">
        <f>'1. Vos-laskelma'!L297</f>
        <v>8836773.5057034697</v>
      </c>
      <c r="E297" s="340">
        <f>D297-C297</f>
        <v>-175991.17980887555</v>
      </c>
      <c r="F297" s="422">
        <f>E297/C297</f>
        <v>-1.9526880591010463E-2</v>
      </c>
      <c r="G297" s="219">
        <f>C297/L297</f>
        <v>1413.5452768996777</v>
      </c>
      <c r="H297" s="219">
        <f>D297/M297</f>
        <v>1405.562828965082</v>
      </c>
      <c r="I297" s="400">
        <f>H297-G297</f>
        <v>-7.9824479345957116</v>
      </c>
      <c r="J297" s="402">
        <f>D297/$D$10</f>
        <v>2.613384887066258E-3</v>
      </c>
      <c r="K297" s="402">
        <f>M297/$M$10</f>
        <v>1.1361478065588636E-3</v>
      </c>
      <c r="L297" s="217">
        <v>6376</v>
      </c>
      <c r="M297" s="221">
        <v>6287</v>
      </c>
      <c r="N297" s="251">
        <v>15</v>
      </c>
      <c r="O297" s="251">
        <v>15</v>
      </c>
    </row>
    <row r="298" spans="1:15" ht="16.5">
      <c r="A298" s="215">
        <v>976</v>
      </c>
      <c r="B298" s="216" t="s">
        <v>329</v>
      </c>
      <c r="C298" s="229">
        <f>'1. Vos-laskelma'!AI298</f>
        <v>5051344.3252650974</v>
      </c>
      <c r="D298" s="420">
        <f>'1. Vos-laskelma'!L298</f>
        <v>3375510.9958414966</v>
      </c>
      <c r="E298" s="340">
        <f>D298-C298</f>
        <v>-1675833.3294236008</v>
      </c>
      <c r="F298" s="422">
        <f>E298/C298</f>
        <v>-0.33175986856442458</v>
      </c>
      <c r="G298" s="219">
        <f>C298/L298</f>
        <v>1318.8888577715659</v>
      </c>
      <c r="H298" s="219">
        <f>D298/M298</f>
        <v>891.10638749775524</v>
      </c>
      <c r="I298" s="400">
        <f>H298-G298</f>
        <v>-427.78247027381065</v>
      </c>
      <c r="J298" s="402">
        <f>D298/$D$10</f>
        <v>9.9827266331591774E-4</v>
      </c>
      <c r="K298" s="402">
        <f>M298/$M$10</f>
        <v>6.845439623421307E-4</v>
      </c>
      <c r="L298" s="217">
        <v>3830</v>
      </c>
      <c r="M298" s="221">
        <v>3788</v>
      </c>
      <c r="N298" s="251">
        <v>19</v>
      </c>
      <c r="O298" s="251">
        <v>19</v>
      </c>
    </row>
    <row r="299" spans="1:15" ht="16.5">
      <c r="A299" s="215">
        <v>977</v>
      </c>
      <c r="B299" s="216" t="s">
        <v>330</v>
      </c>
      <c r="C299" s="229">
        <f>'1. Vos-laskelma'!AI299</f>
        <v>18847362.131093647</v>
      </c>
      <c r="D299" s="420">
        <f>'1. Vos-laskelma'!L299</f>
        <v>17212157.038474645</v>
      </c>
      <c r="E299" s="340">
        <f>D299-C299</f>
        <v>-1635205.0926190019</v>
      </c>
      <c r="F299" s="422">
        <f>E299/C299</f>
        <v>-8.676042202857151E-2</v>
      </c>
      <c r="G299" s="219">
        <f>C299/L299</f>
        <v>1227.281508829436</v>
      </c>
      <c r="H299" s="219">
        <f>D299/M299</f>
        <v>1125.4925154302391</v>
      </c>
      <c r="I299" s="400">
        <f>H299-G299</f>
        <v>-101.7889933991969</v>
      </c>
      <c r="J299" s="402">
        <f>D299/$D$10</f>
        <v>5.0903184345653177E-3</v>
      </c>
      <c r="K299" s="402">
        <f>M299/$M$10</f>
        <v>2.7636564984419758E-3</v>
      </c>
      <c r="L299" s="217">
        <v>15357</v>
      </c>
      <c r="M299" s="221">
        <v>15293</v>
      </c>
      <c r="N299" s="251">
        <v>17</v>
      </c>
      <c r="O299" s="251">
        <v>17</v>
      </c>
    </row>
    <row r="300" spans="1:15" ht="16.5">
      <c r="A300" s="215">
        <v>980</v>
      </c>
      <c r="B300" s="216" t="s">
        <v>331</v>
      </c>
      <c r="C300" s="229">
        <f>'1. Vos-laskelma'!AI300</f>
        <v>27396857.349588916</v>
      </c>
      <c r="D300" s="420">
        <f>'1. Vos-laskelma'!L300</f>
        <v>25871916.600610446</v>
      </c>
      <c r="E300" s="340">
        <f>D300-C300</f>
        <v>-1524940.7489784695</v>
      </c>
      <c r="F300" s="422">
        <f>E300/C300</f>
        <v>-5.5661155931862778E-2</v>
      </c>
      <c r="G300" s="219">
        <f>C300/L300</f>
        <v>817.0118196877379</v>
      </c>
      <c r="H300" s="219">
        <f>D300/M300</f>
        <v>769.83713513882367</v>
      </c>
      <c r="I300" s="400">
        <f>H300-G300</f>
        <v>-47.174684548914229</v>
      </c>
      <c r="J300" s="402">
        <f>D300/$D$10</f>
        <v>7.6513532682301651E-3</v>
      </c>
      <c r="K300" s="402">
        <f>M300/$M$10</f>
        <v>6.0732494568194262E-3</v>
      </c>
      <c r="L300" s="217">
        <v>33533</v>
      </c>
      <c r="M300" s="221">
        <v>33607</v>
      </c>
      <c r="N300" s="251">
        <v>6</v>
      </c>
      <c r="O300" s="251">
        <v>6</v>
      </c>
    </row>
    <row r="301" spans="1:15" ht="16.5">
      <c r="A301" s="215">
        <v>981</v>
      </c>
      <c r="B301" s="216" t="s">
        <v>332</v>
      </c>
      <c r="C301" s="229">
        <f>'1. Vos-laskelma'!AI301</f>
        <v>1834762.185967938</v>
      </c>
      <c r="D301" s="420">
        <f>'1. Vos-laskelma'!L301</f>
        <v>1745851.2215400729</v>
      </c>
      <c r="E301" s="340">
        <f>D301-C301</f>
        <v>-88910.96442786511</v>
      </c>
      <c r="F301" s="422">
        <f>E301/C301</f>
        <v>-4.8459121900291224E-2</v>
      </c>
      <c r="G301" s="219">
        <f>C301/L301</f>
        <v>804.01498070461787</v>
      </c>
      <c r="H301" s="219">
        <f>D301/M301</f>
        <v>780.44310305769909</v>
      </c>
      <c r="I301" s="400">
        <f>H301-G301</f>
        <v>-23.571877646918779</v>
      </c>
      <c r="J301" s="402">
        <f>D301/$D$10</f>
        <v>5.1631754446282809E-4</v>
      </c>
      <c r="K301" s="402">
        <f>M301/$M$10</f>
        <v>4.0425682253414634E-4</v>
      </c>
      <c r="L301" s="217">
        <v>2282</v>
      </c>
      <c r="M301" s="221">
        <v>2237</v>
      </c>
      <c r="N301" s="251">
        <v>5</v>
      </c>
      <c r="O301" s="251">
        <v>5</v>
      </c>
    </row>
    <row r="302" spans="1:15" ht="16.5">
      <c r="A302" s="215">
        <v>989</v>
      </c>
      <c r="B302" s="216" t="s">
        <v>333</v>
      </c>
      <c r="C302" s="229">
        <f>'1. Vos-laskelma'!AI302</f>
        <v>2391570.8346194346</v>
      </c>
      <c r="D302" s="420">
        <f>'1. Vos-laskelma'!L302</f>
        <v>2271895.7513801623</v>
      </c>
      <c r="E302" s="340">
        <f>D302-C302</f>
        <v>-119675.08323927224</v>
      </c>
      <c r="F302" s="422">
        <f>E302/C302</f>
        <v>-5.0040367404930272E-2</v>
      </c>
      <c r="G302" s="219">
        <f>C302/L302</f>
        <v>436.09971455496617</v>
      </c>
      <c r="H302" s="219">
        <f>D302/M302</f>
        <v>420.25448601186872</v>
      </c>
      <c r="I302" s="400">
        <f>H302-G302</f>
        <v>-15.845228543097448</v>
      </c>
      <c r="J302" s="402">
        <f>D302/$D$10</f>
        <v>6.7188980432901827E-4</v>
      </c>
      <c r="K302" s="402">
        <f>M302/$M$10</f>
        <v>9.7693892830558572E-4</v>
      </c>
      <c r="L302" s="217">
        <v>5484</v>
      </c>
      <c r="M302" s="221">
        <v>5406</v>
      </c>
      <c r="N302" s="251">
        <v>14</v>
      </c>
      <c r="O302" s="251">
        <v>14</v>
      </c>
    </row>
    <row r="303" spans="1:15" ht="16.5">
      <c r="A303" s="215">
        <v>992</v>
      </c>
      <c r="B303" s="216" t="s">
        <v>334</v>
      </c>
      <c r="C303" s="229">
        <f>'1. Vos-laskelma'!AI303</f>
        <v>15593602.303254833</v>
      </c>
      <c r="D303" s="420">
        <f>'1. Vos-laskelma'!L303</f>
        <v>10138572.507536478</v>
      </c>
      <c r="E303" s="340">
        <f>D303-C303</f>
        <v>-5455029.7957183551</v>
      </c>
      <c r="F303" s="422">
        <f>E303/C303</f>
        <v>-0.34982486340438051</v>
      </c>
      <c r="G303" s="219">
        <f>C303/L303</f>
        <v>851.27209866005205</v>
      </c>
      <c r="H303" s="219">
        <f>D303/M303</f>
        <v>559.52386906934203</v>
      </c>
      <c r="I303" s="400">
        <f>H303-G303</f>
        <v>-291.74822959071003</v>
      </c>
      <c r="J303" s="402">
        <f>D303/$D$10</f>
        <v>2.9983785541770566E-3</v>
      </c>
      <c r="K303" s="402">
        <f>M303/$M$10</f>
        <v>3.27453447667355E-3</v>
      </c>
      <c r="L303" s="217">
        <v>18318</v>
      </c>
      <c r="M303" s="221">
        <v>18120</v>
      </c>
      <c r="N303" s="251">
        <v>13</v>
      </c>
      <c r="O303" s="251">
        <v>13</v>
      </c>
    </row>
    <row r="304" spans="1:15" ht="16.5">
      <c r="A304" s="102"/>
      <c r="B304" s="24"/>
      <c r="L304" s="1"/>
    </row>
    <row r="305" spans="12:12">
      <c r="L305" s="1"/>
    </row>
    <row r="306" spans="12:12">
      <c r="L306" s="1"/>
    </row>
    <row r="307" spans="12:12">
      <c r="L307" s="1"/>
    </row>
    <row r="308" spans="12:12">
      <c r="L308" s="1"/>
    </row>
    <row r="309" spans="12:12">
      <c r="L309" s="1"/>
    </row>
    <row r="310" spans="12:12">
      <c r="L310" s="1"/>
    </row>
    <row r="311" spans="12:12">
      <c r="L311" s="1"/>
    </row>
    <row r="312" spans="12:12">
      <c r="L312" s="1"/>
    </row>
  </sheetData>
  <autoFilter ref="A10:O10" xr:uid="{70756EBB-3FD4-43F2-9773-86B8D48CFBAE}">
    <sortState xmlns:xlrd2="http://schemas.microsoft.com/office/spreadsheetml/2017/richdata2" ref="A11:O303">
      <sortCondition ref="B10"/>
    </sortState>
  </autoFilter>
  <conditionalFormatting sqref="E10:F11 I10:I303 M11:M302 E11:E303">
    <cfRule type="cellIs" dxfId="35" priority="1" operator="lessThan">
      <formula>0</formula>
    </cfRule>
  </conditionalFormatting>
  <conditionalFormatting sqref="E10:F303 I10:I303">
    <cfRule type="cellIs" dxfId="34" priority="2" operator="lessThan">
      <formula>0</formula>
    </cfRule>
    <cfRule type="cellIs" dxfId="33" priority="3" operator="greaterThan">
      <formula>0</formula>
    </cfRule>
  </conditionalFormatting>
  <conditionalFormatting sqref="F12:F303">
    <cfRule type="cellIs" dxfId="32" priority="4" operator="lessThan">
      <formula>0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7DE4B-9394-4838-A3F5-47957724A23F}">
  <dimension ref="A1:AM332"/>
  <sheetViews>
    <sheetView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/>
    </sheetView>
  </sheetViews>
  <sheetFormatPr defaultRowHeight="16.5"/>
  <cols>
    <col min="1" max="1" width="6.28515625" style="1" customWidth="1"/>
    <col min="2" max="2" width="13.85546875" style="1" customWidth="1"/>
    <col min="3" max="3" width="9.85546875" style="1" bestFit="1" customWidth="1"/>
    <col min="4" max="4" width="9.85546875" style="7" bestFit="1" customWidth="1"/>
    <col min="5" max="5" width="15.7109375" style="1" bestFit="1" customWidth="1"/>
    <col min="6" max="6" width="15.7109375" style="14" bestFit="1" customWidth="1"/>
    <col min="7" max="7" width="19.42578125" style="193" customWidth="1"/>
    <col min="8" max="8" width="12.85546875" style="1" bestFit="1" customWidth="1"/>
    <col min="9" max="9" width="16.28515625" customWidth="1"/>
    <col min="10" max="10" width="14.85546875" style="195" customWidth="1"/>
    <col min="11" max="11" width="12.85546875" style="187" customWidth="1"/>
    <col min="12" max="12" width="12.7109375" style="187" customWidth="1"/>
    <col min="13" max="13" width="11.42578125" style="187" bestFit="1" customWidth="1"/>
    <col min="14" max="14" width="11.7109375" style="187" customWidth="1"/>
    <col min="15" max="15" width="13.42578125" style="187" customWidth="1"/>
    <col min="16" max="18" width="14.28515625" style="187" customWidth="1"/>
    <col min="19" max="19" width="14.7109375" style="1" customWidth="1"/>
    <col min="20" max="20" width="16.140625" style="40" customWidth="1"/>
    <col min="21" max="21" width="13.7109375" style="1" customWidth="1"/>
    <col min="22" max="22" width="15.7109375" bestFit="1" customWidth="1"/>
    <col min="23" max="23" width="17.5703125" style="190" customWidth="1"/>
    <col min="24" max="24" width="20.28515625" style="1" bestFit="1" customWidth="1"/>
    <col min="25" max="25" width="18.7109375" customWidth="1"/>
    <col min="26" max="26" width="15.7109375" style="107" customWidth="1"/>
    <col min="27" max="27" width="16" style="107" customWidth="1"/>
    <col min="28" max="28" width="12.85546875" style="1" bestFit="1" customWidth="1"/>
    <col min="29" max="29" width="15" bestFit="1" customWidth="1"/>
    <col min="30" max="30" width="15" style="190" customWidth="1"/>
    <col min="31" max="31" width="12.42578125" style="1" customWidth="1"/>
    <col min="32" max="32" width="14.85546875" customWidth="1"/>
    <col min="33" max="33" width="11.140625" style="191" customWidth="1"/>
    <col min="34" max="34" width="9.140625" style="9"/>
    <col min="35" max="35" width="6.42578125" customWidth="1"/>
    <col min="36" max="36" width="12.85546875" bestFit="1" customWidth="1"/>
    <col min="37" max="37" width="11.42578125" customWidth="1"/>
    <col min="38" max="38" width="11.28515625" bestFit="1" customWidth="1"/>
    <col min="39" max="39" width="10.28515625" bestFit="1" customWidth="1"/>
  </cols>
  <sheetData>
    <row r="1" spans="1:39" ht="33.75">
      <c r="A1" s="347" t="s">
        <v>375</v>
      </c>
      <c r="B1" s="187"/>
      <c r="C1" s="187"/>
      <c r="D1" s="21"/>
      <c r="E1" s="187"/>
      <c r="F1" s="26"/>
      <c r="G1" s="192"/>
      <c r="H1" s="187"/>
      <c r="I1" s="187"/>
      <c r="J1" s="194"/>
      <c r="K1" s="243"/>
      <c r="L1" s="243"/>
      <c r="M1" s="243"/>
      <c r="N1" s="243"/>
      <c r="O1" s="243"/>
      <c r="P1" s="243"/>
      <c r="Q1" s="243"/>
      <c r="R1" s="243"/>
      <c r="S1" s="187"/>
      <c r="T1" s="21"/>
      <c r="U1" s="187"/>
      <c r="V1" s="187"/>
      <c r="W1" s="188"/>
      <c r="X1" s="187"/>
      <c r="Y1" s="187"/>
      <c r="Z1" s="106"/>
      <c r="AA1" s="32"/>
      <c r="AB1" s="187"/>
      <c r="AC1" s="187"/>
      <c r="AD1" s="188"/>
      <c r="AE1" s="187"/>
      <c r="AF1" s="187"/>
      <c r="AG1" s="189"/>
    </row>
    <row r="2" spans="1:39" ht="18.75">
      <c r="A2" s="343" t="s">
        <v>522</v>
      </c>
      <c r="B2" s="50"/>
      <c r="C2" s="42"/>
      <c r="D2" s="42"/>
      <c r="E2" s="42"/>
      <c r="F2" s="26"/>
      <c r="G2" s="192"/>
      <c r="H2" s="187"/>
      <c r="I2" s="187"/>
      <c r="J2" s="194"/>
      <c r="K2" s="243"/>
      <c r="L2" s="243"/>
      <c r="M2" s="243"/>
      <c r="N2" s="243"/>
      <c r="O2" s="243"/>
      <c r="P2" s="243"/>
      <c r="Q2" s="243"/>
      <c r="R2" s="243"/>
      <c r="S2" s="187"/>
      <c r="T2" s="21"/>
      <c r="U2" s="187"/>
      <c r="V2" s="187"/>
      <c r="W2" s="188"/>
      <c r="X2" s="187"/>
      <c r="Y2" s="187"/>
      <c r="Z2" s="106"/>
      <c r="AA2" s="32"/>
      <c r="AB2" s="187"/>
      <c r="AC2" s="187"/>
      <c r="AD2" s="188"/>
      <c r="AE2" s="187"/>
      <c r="AF2" s="187"/>
      <c r="AG2" s="189"/>
    </row>
    <row r="3" spans="1:39" ht="18.75">
      <c r="A3" s="114" t="s">
        <v>540</v>
      </c>
      <c r="B3" s="187"/>
      <c r="C3" s="187"/>
      <c r="D3" s="21"/>
      <c r="E3" s="187"/>
      <c r="F3" s="26"/>
      <c r="G3" s="192"/>
      <c r="H3" s="187"/>
      <c r="I3" s="187"/>
      <c r="J3" s="194"/>
      <c r="K3" s="243"/>
      <c r="L3" s="243"/>
      <c r="M3" s="243"/>
      <c r="N3" s="243"/>
      <c r="O3" s="243"/>
      <c r="P3" s="243"/>
      <c r="Q3" s="243"/>
      <c r="R3" s="243"/>
      <c r="S3" s="187"/>
      <c r="T3" s="21"/>
      <c r="U3" s="187"/>
      <c r="V3" s="187"/>
      <c r="W3" s="188"/>
      <c r="X3" s="187"/>
      <c r="Y3" s="187"/>
      <c r="Z3" s="106"/>
      <c r="AA3" s="32"/>
      <c r="AB3" s="187"/>
      <c r="AC3" s="187"/>
      <c r="AD3" s="188"/>
      <c r="AE3" s="187"/>
      <c r="AF3" s="187"/>
      <c r="AG3" s="189"/>
    </row>
    <row r="4" spans="1:39" ht="18.75">
      <c r="A4" s="114" t="s">
        <v>430</v>
      </c>
      <c r="B4" s="187"/>
      <c r="C4" s="187"/>
      <c r="D4" s="21"/>
      <c r="E4" s="187"/>
      <c r="F4" s="26"/>
      <c r="G4" s="192"/>
      <c r="H4" s="187"/>
      <c r="I4" s="187"/>
      <c r="J4" s="194"/>
      <c r="K4" s="243"/>
      <c r="L4" s="243"/>
      <c r="M4" s="243"/>
      <c r="N4" s="243"/>
      <c r="O4" s="243"/>
      <c r="P4" s="243"/>
      <c r="Q4" s="243"/>
      <c r="R4" s="243"/>
      <c r="S4" s="187"/>
      <c r="T4" s="21"/>
      <c r="U4" s="187"/>
      <c r="V4" s="187"/>
      <c r="W4" s="188"/>
      <c r="X4" s="187"/>
      <c r="Y4" s="187"/>
      <c r="AA4" s="32"/>
      <c r="AB4" s="187"/>
      <c r="AC4" s="187"/>
      <c r="AD4" s="188"/>
      <c r="AE4" s="187"/>
      <c r="AF4" s="187"/>
      <c r="AG4" s="189"/>
    </row>
    <row r="5" spans="1:39" ht="18.75">
      <c r="A5" s="41" t="s">
        <v>431</v>
      </c>
      <c r="B5" s="187"/>
      <c r="C5" s="187"/>
      <c r="D5" s="21"/>
      <c r="E5" s="187"/>
      <c r="F5" s="26"/>
      <c r="G5" s="192"/>
      <c r="H5" s="187"/>
      <c r="I5" s="187"/>
      <c r="J5" s="194"/>
      <c r="K5" s="243"/>
      <c r="L5" s="243"/>
      <c r="M5" s="243"/>
      <c r="N5" s="243"/>
      <c r="O5" s="243"/>
      <c r="P5" s="243"/>
      <c r="Q5" s="243"/>
      <c r="R5" s="243"/>
      <c r="S5" s="187"/>
      <c r="T5" s="21"/>
      <c r="U5" s="187"/>
      <c r="V5" s="187"/>
      <c r="W5" s="188"/>
      <c r="X5" s="187"/>
      <c r="Y5" s="187"/>
      <c r="AA5" s="32"/>
      <c r="AB5" s="187"/>
      <c r="AC5" s="187"/>
      <c r="AD5" s="188"/>
      <c r="AE5" s="187"/>
      <c r="AF5" s="187"/>
      <c r="AG5" s="189"/>
    </row>
    <row r="6" spans="1:39" ht="18.75">
      <c r="A6" s="41"/>
      <c r="B6" s="187"/>
      <c r="C6" s="187"/>
      <c r="D6" s="21"/>
      <c r="E6" s="187"/>
      <c r="F6" s="26"/>
      <c r="G6" s="192"/>
      <c r="H6" s="187"/>
      <c r="I6" s="187"/>
      <c r="J6" s="194"/>
      <c r="K6" s="243"/>
      <c r="L6" s="243"/>
      <c r="M6" s="243"/>
      <c r="N6" s="243"/>
      <c r="O6" s="243"/>
      <c r="P6" s="243"/>
      <c r="Q6" s="243"/>
      <c r="R6" s="243"/>
      <c r="S6" s="187"/>
      <c r="T6" s="21"/>
      <c r="U6" s="187"/>
      <c r="V6" s="187"/>
      <c r="W6" s="188"/>
      <c r="X6" s="187"/>
      <c r="Y6" s="187"/>
      <c r="Z6" s="108"/>
      <c r="AA6" s="32"/>
      <c r="AB6" s="187"/>
      <c r="AC6" s="187"/>
      <c r="AD6" s="188"/>
      <c r="AE6" s="187"/>
      <c r="AF6" s="187"/>
      <c r="AG6" s="189"/>
    </row>
    <row r="7" spans="1:39" ht="16.5" customHeight="1">
      <c r="A7" s="186"/>
      <c r="B7" s="187"/>
      <c r="C7" s="187"/>
      <c r="D7" s="21"/>
      <c r="E7" s="187"/>
      <c r="F7" s="26"/>
      <c r="G7" s="192"/>
      <c r="H7" s="187"/>
      <c r="I7" s="187"/>
      <c r="J7" s="194"/>
      <c r="K7" s="243"/>
      <c r="L7" s="243"/>
      <c r="M7" s="243"/>
      <c r="N7" s="243"/>
      <c r="O7" s="243"/>
      <c r="P7" s="243"/>
      <c r="Q7" s="243"/>
      <c r="R7" s="243"/>
      <c r="S7" s="187"/>
      <c r="T7" s="21"/>
      <c r="U7" s="187"/>
      <c r="V7" s="187"/>
      <c r="W7" s="188"/>
      <c r="X7" s="187"/>
      <c r="Y7" s="187"/>
      <c r="Z7" s="108"/>
      <c r="AA7" s="32"/>
      <c r="AB7" s="187"/>
      <c r="AC7" s="187"/>
      <c r="AD7" s="188"/>
      <c r="AE7" s="187"/>
      <c r="AF7" s="187"/>
      <c r="AG7" s="189"/>
    </row>
    <row r="8" spans="1:39" ht="16.5" customHeight="1">
      <c r="A8" s="114"/>
      <c r="B8" s="187"/>
      <c r="C8" s="187"/>
      <c r="D8" s="21"/>
      <c r="E8" s="187"/>
      <c r="F8" s="26"/>
      <c r="G8" s="192"/>
      <c r="H8" s="187"/>
      <c r="I8" s="187"/>
      <c r="J8" s="446"/>
      <c r="K8" s="243"/>
      <c r="L8" s="243"/>
      <c r="M8" s="243"/>
      <c r="N8" s="243"/>
      <c r="O8" s="243"/>
      <c r="P8" s="243"/>
      <c r="Q8" s="243"/>
      <c r="R8" s="243"/>
      <c r="S8" s="187"/>
      <c r="T8" s="21"/>
      <c r="U8" s="187"/>
      <c r="V8" s="187"/>
      <c r="W8" s="188"/>
      <c r="X8" s="187"/>
      <c r="Y8" s="187"/>
      <c r="AA8" s="32"/>
      <c r="AB8" s="187"/>
      <c r="AC8" s="187"/>
      <c r="AD8" s="188"/>
      <c r="AE8" s="187"/>
      <c r="AF8" s="187"/>
      <c r="AG8" s="189"/>
    </row>
    <row r="9" spans="1:39" ht="115.5">
      <c r="A9" s="438" t="s">
        <v>14</v>
      </c>
      <c r="B9" s="438" t="s">
        <v>15</v>
      </c>
      <c r="C9" s="439" t="s">
        <v>35</v>
      </c>
      <c r="D9" s="439" t="s">
        <v>16</v>
      </c>
      <c r="E9" s="439" t="s">
        <v>535</v>
      </c>
      <c r="F9" s="439" t="s">
        <v>536</v>
      </c>
      <c r="G9" s="440" t="s">
        <v>534</v>
      </c>
      <c r="H9" s="439" t="s">
        <v>376</v>
      </c>
      <c r="I9" s="439" t="s">
        <v>377</v>
      </c>
      <c r="J9" s="440" t="s">
        <v>378</v>
      </c>
      <c r="K9" s="441" t="s">
        <v>379</v>
      </c>
      <c r="L9" s="439" t="s">
        <v>380</v>
      </c>
      <c r="M9" s="441" t="s">
        <v>355</v>
      </c>
      <c r="N9" s="441" t="s">
        <v>381</v>
      </c>
      <c r="O9" s="441" t="s">
        <v>382</v>
      </c>
      <c r="P9" s="441" t="s">
        <v>432</v>
      </c>
      <c r="Q9" s="441" t="s">
        <v>537</v>
      </c>
      <c r="R9" s="441" t="s">
        <v>538</v>
      </c>
      <c r="S9" s="439" t="s">
        <v>383</v>
      </c>
      <c r="T9" s="439" t="s">
        <v>384</v>
      </c>
      <c r="U9" s="439" t="s">
        <v>385</v>
      </c>
      <c r="V9" s="439" t="s">
        <v>386</v>
      </c>
      <c r="W9" s="440" t="s">
        <v>539</v>
      </c>
      <c r="X9" s="439" t="s">
        <v>387</v>
      </c>
      <c r="Y9" s="439" t="s">
        <v>388</v>
      </c>
      <c r="Z9" s="442" t="s">
        <v>389</v>
      </c>
      <c r="AA9" s="442" t="s">
        <v>464</v>
      </c>
      <c r="AB9" s="438" t="s">
        <v>390</v>
      </c>
      <c r="AC9" s="438" t="s">
        <v>391</v>
      </c>
      <c r="AD9" s="443" t="s">
        <v>392</v>
      </c>
      <c r="AE9" s="438" t="s">
        <v>393</v>
      </c>
      <c r="AF9" s="438" t="s">
        <v>394</v>
      </c>
      <c r="AG9" s="444" t="s">
        <v>395</v>
      </c>
      <c r="AH9" s="438" t="s">
        <v>30</v>
      </c>
      <c r="AI9" s="438" t="s">
        <v>31</v>
      </c>
    </row>
    <row r="10" spans="1:39" s="451" customFormat="1" ht="35.25" customHeight="1">
      <c r="A10" s="244"/>
      <c r="B10" s="245" t="s">
        <v>41</v>
      </c>
      <c r="C10" s="210">
        <v>5517897</v>
      </c>
      <c r="D10" s="246">
        <v>5533611</v>
      </c>
      <c r="E10" s="210">
        <f>'1. Vos-laskelma'!AA10</f>
        <v>1922989257.0812926</v>
      </c>
      <c r="F10" s="210">
        <f>'1. Vos-laskelma'!D10</f>
        <v>1968271463.6574802</v>
      </c>
      <c r="G10" s="218">
        <f t="shared" ref="G10" si="0">F10-E10</f>
        <v>45282206.576187611</v>
      </c>
      <c r="H10" s="210">
        <v>591608.2690092423</v>
      </c>
      <c r="I10" s="246">
        <f t="shared" ref="I10:I73" si="1">SUM(L10,N10:P10)</f>
        <v>-309184767.73953456</v>
      </c>
      <c r="J10" s="445">
        <f t="shared" ref="J10:J73" si="2">I10-H10</f>
        <v>-309776376.00854379</v>
      </c>
      <c r="K10" s="246">
        <v>-1081400.9573035128</v>
      </c>
      <c r="L10" s="246">
        <v>0.27999701583757997</v>
      </c>
      <c r="M10" s="246">
        <v>1673009.2263127551</v>
      </c>
      <c r="N10" s="246">
        <v>-5.4598785936832428E-8</v>
      </c>
      <c r="O10" s="246">
        <v>-501184768.01953149</v>
      </c>
      <c r="P10" s="246">
        <v>192000000</v>
      </c>
      <c r="Q10" s="246">
        <f>SUM(E10,H10)</f>
        <v>1923580865.350302</v>
      </c>
      <c r="R10" s="246">
        <f>SUM(F10,I10)</f>
        <v>1659086695.9179456</v>
      </c>
      <c r="S10" s="210">
        <f>SUM(S11:S303)</f>
        <v>819002393</v>
      </c>
      <c r="T10" s="210">
        <v>808485152.80636096</v>
      </c>
      <c r="U10" s="210">
        <f t="shared" ref="U10" si="3">SUM(U11:U303)</f>
        <v>851000000.00000167</v>
      </c>
      <c r="V10" s="210">
        <v>848000000.00000095</v>
      </c>
      <c r="W10" s="218">
        <f t="shared" ref="W10" si="4">(T10+V10)-(S10+U10)</f>
        <v>-13517240.193639755</v>
      </c>
      <c r="X10" s="210">
        <f>SUM(Q10,S10,U10)</f>
        <v>3593583258.3503036</v>
      </c>
      <c r="Y10" s="210">
        <f>SUM(R10,T10,V10)</f>
        <v>3315571848.7243075</v>
      </c>
      <c r="Z10" s="385">
        <v>22807528</v>
      </c>
      <c r="AA10" s="385">
        <v>65779880</v>
      </c>
      <c r="AB10" s="210">
        <f t="shared" ref="X10:AB10" si="5">SUM(AB11:AB303)</f>
        <v>3616390786.3503027</v>
      </c>
      <c r="AC10" s="210">
        <f>SUM(AC11:AC303)</f>
        <v>3381351728.7243056</v>
      </c>
      <c r="AD10" s="218">
        <f t="shared" ref="AD10" si="6">AC10-AB10</f>
        <v>-235039057.62599707</v>
      </c>
      <c r="AE10" s="379">
        <f>AB10/C10</f>
        <v>655.39294886263781</v>
      </c>
      <c r="AF10" s="210">
        <f>AC10/D10</f>
        <v>611.05699853573117</v>
      </c>
      <c r="AG10" s="445">
        <f t="shared" ref="AG10" si="7">AF10-AE10</f>
        <v>-44.335950326906641</v>
      </c>
      <c r="AH10" s="245">
        <v>0</v>
      </c>
      <c r="AI10" s="210">
        <v>0</v>
      </c>
      <c r="AJ10" s="450"/>
      <c r="AL10" s="450"/>
      <c r="AM10" s="450"/>
    </row>
    <row r="11" spans="1:39">
      <c r="A11" s="224">
        <v>5</v>
      </c>
      <c r="B11" s="225" t="s">
        <v>42</v>
      </c>
      <c r="C11" s="226">
        <v>9311</v>
      </c>
      <c r="D11" s="226">
        <v>9183</v>
      </c>
      <c r="E11" s="229">
        <f>'1. Vos-laskelma'!AA11</f>
        <v>4441198.4460091246</v>
      </c>
      <c r="F11" s="229">
        <f>'1. Vos-laskelma'!D11</f>
        <v>4322219.6935721897</v>
      </c>
      <c r="G11" s="228">
        <f t="shared" ref="G11:G74" si="8">F11-E11</f>
        <v>-118978.75243693497</v>
      </c>
      <c r="H11" s="229">
        <v>1514201.0174458048</v>
      </c>
      <c r="I11" s="227">
        <f t="shared" si="1"/>
        <v>600236.58732112218</v>
      </c>
      <c r="J11" s="230">
        <f t="shared" si="2"/>
        <v>-913964.43012468261</v>
      </c>
      <c r="K11" s="423">
        <v>1357610.106746292</v>
      </c>
      <c r="L11" s="423">
        <v>1109106.1207811574</v>
      </c>
      <c r="M11" s="423">
        <v>156590.91069951275</v>
      </c>
      <c r="N11" s="423">
        <v>4221.0550767005807</v>
      </c>
      <c r="O11" s="231">
        <v>-831713.63594646531</v>
      </c>
      <c r="P11" s="227">
        <v>318623.04740972939</v>
      </c>
      <c r="Q11" s="423">
        <f t="shared" ref="Q11:Q74" si="9">SUM(E11,H11)</f>
        <v>5955399.4634549292</v>
      </c>
      <c r="R11" s="423">
        <f t="shared" ref="R11:R74" si="10">SUM(F11,I11)</f>
        <v>4922456.2808933118</v>
      </c>
      <c r="S11" s="231">
        <v>5450163</v>
      </c>
      <c r="T11" s="231">
        <v>5328311.2382792467</v>
      </c>
      <c r="U11" s="231">
        <v>1995400.0337450588</v>
      </c>
      <c r="V11" s="231">
        <v>1998836.7833538039</v>
      </c>
      <c r="W11" s="228">
        <f t="shared" ref="W11:W74" si="11">(T11+V11)-(S11+U11)</f>
        <v>-118415.01211200841</v>
      </c>
      <c r="X11" s="229">
        <f t="shared" ref="X11:Y74" si="12">SUM(Q11,S11,U11)</f>
        <v>13400962.497199986</v>
      </c>
      <c r="Y11" s="229">
        <f t="shared" si="12"/>
        <v>12249604.302526362</v>
      </c>
      <c r="Z11" s="233">
        <v>1471336</v>
      </c>
      <c r="AA11" s="233">
        <v>1280390</v>
      </c>
      <c r="AB11" s="232">
        <f t="shared" ref="AB11:AC74" si="13">SUM(X11,Z11)</f>
        <v>14872298.497199986</v>
      </c>
      <c r="AC11" s="232">
        <f t="shared" si="13"/>
        <v>13529994.302526362</v>
      </c>
      <c r="AD11" s="228">
        <f t="shared" ref="AD11:AD74" si="14">AC11-AB11</f>
        <v>-1342304.1946736239</v>
      </c>
      <c r="AE11" s="234">
        <f>AB11/C11</f>
        <v>1597.2826224036071</v>
      </c>
      <c r="AF11" s="232">
        <f>AC11/D11</f>
        <v>1473.3740937086313</v>
      </c>
      <c r="AG11" s="230">
        <f t="shared" ref="AG11:AG74" si="15">AF11-AE11</f>
        <v>-123.90852869497576</v>
      </c>
      <c r="AH11" s="213">
        <v>14</v>
      </c>
      <c r="AI11" s="213">
        <v>14</v>
      </c>
      <c r="AJ11" s="269"/>
      <c r="AK11" s="269"/>
      <c r="AL11" s="269"/>
      <c r="AM11" s="269"/>
    </row>
    <row r="12" spans="1:39">
      <c r="A12" s="215">
        <v>9</v>
      </c>
      <c r="B12" s="216" t="s">
        <v>43</v>
      </c>
      <c r="C12" s="217">
        <v>2491</v>
      </c>
      <c r="D12" s="217">
        <v>2447</v>
      </c>
      <c r="E12" s="219">
        <f>'1. Vos-laskelma'!AA12</f>
        <v>1512438.7742192852</v>
      </c>
      <c r="F12" s="219">
        <f>'1. Vos-laskelma'!D12</f>
        <v>1479850.0908334272</v>
      </c>
      <c r="G12" s="218">
        <f t="shared" si="8"/>
        <v>-32588.683385858079</v>
      </c>
      <c r="H12" s="219">
        <v>444162.01069931342</v>
      </c>
      <c r="I12" s="88">
        <f t="shared" si="1"/>
        <v>417179.5258869165</v>
      </c>
      <c r="J12" s="220">
        <f t="shared" si="2"/>
        <v>-26982.484812396928</v>
      </c>
      <c r="K12" s="340">
        <v>413751.29628251819</v>
      </c>
      <c r="L12" s="340">
        <v>507818.30530274403</v>
      </c>
      <c r="M12" s="340">
        <v>30410.714416795221</v>
      </c>
      <c r="N12" s="340">
        <v>46084.804396585911</v>
      </c>
      <c r="O12" s="221">
        <v>-221627.27509103785</v>
      </c>
      <c r="P12" s="88">
        <v>84903.691278624392</v>
      </c>
      <c r="Q12" s="340">
        <f t="shared" si="9"/>
        <v>1956600.7849185986</v>
      </c>
      <c r="R12" s="340">
        <f t="shared" si="10"/>
        <v>1897029.6167203437</v>
      </c>
      <c r="S12" s="221">
        <v>1700195</v>
      </c>
      <c r="T12" s="221">
        <v>1701923.5138172619</v>
      </c>
      <c r="U12" s="221">
        <v>527121.88997430366</v>
      </c>
      <c r="V12" s="221">
        <v>524718.77367367654</v>
      </c>
      <c r="W12" s="218">
        <f t="shared" si="11"/>
        <v>-674.60248336521909</v>
      </c>
      <c r="X12" s="219">
        <f t="shared" si="12"/>
        <v>4183917.6748929024</v>
      </c>
      <c r="Y12" s="219">
        <f t="shared" si="12"/>
        <v>4123671.9042112823</v>
      </c>
      <c r="Z12" s="222">
        <v>-491924</v>
      </c>
      <c r="AA12" s="222">
        <v>-463187</v>
      </c>
      <c r="AB12" s="232">
        <f t="shared" ref="AB12:AB75" si="16">SUM(X12,Z12)</f>
        <v>3691993.6748929024</v>
      </c>
      <c r="AC12" s="232">
        <f t="shared" ref="AC12:AC75" si="17">SUM(Y12,AA12)</f>
        <v>3660484.9042112823</v>
      </c>
      <c r="AD12" s="218">
        <f t="shared" si="14"/>
        <v>-31508.77068162011</v>
      </c>
      <c r="AE12" s="223">
        <f>AB12/C12</f>
        <v>1482.1331492946215</v>
      </c>
      <c r="AF12" s="232">
        <f>AC12/D12</f>
        <v>1495.9071942015864</v>
      </c>
      <c r="AG12" s="220">
        <f t="shared" si="15"/>
        <v>13.774044906964946</v>
      </c>
      <c r="AH12" s="211">
        <v>17</v>
      </c>
      <c r="AI12" s="211">
        <v>17</v>
      </c>
      <c r="AJ12" s="269"/>
      <c r="AK12" s="269"/>
      <c r="AL12" s="269"/>
      <c r="AM12" s="269"/>
    </row>
    <row r="13" spans="1:39">
      <c r="A13" s="215">
        <v>10</v>
      </c>
      <c r="B13" s="216" t="s">
        <v>44</v>
      </c>
      <c r="C13" s="217">
        <v>11197</v>
      </c>
      <c r="D13" s="217">
        <v>11102</v>
      </c>
      <c r="E13" s="219">
        <f>'1. Vos-laskelma'!AA13</f>
        <v>4324791.5556119001</v>
      </c>
      <c r="F13" s="219">
        <f>'1. Vos-laskelma'!D13</f>
        <v>4094272.1815929553</v>
      </c>
      <c r="G13" s="218">
        <f t="shared" si="8"/>
        <v>-230519.3740189448</v>
      </c>
      <c r="H13" s="219">
        <v>-154751.83105251251</v>
      </c>
      <c r="I13" s="88">
        <f t="shared" si="1"/>
        <v>-1968625.5438898792</v>
      </c>
      <c r="J13" s="220">
        <f t="shared" si="2"/>
        <v>-1813873.7128373669</v>
      </c>
      <c r="K13" s="340">
        <v>449394.50858596608</v>
      </c>
      <c r="L13" s="340">
        <v>-338822.04824569105</v>
      </c>
      <c r="M13" s="340">
        <v>-604146.33963847859</v>
      </c>
      <c r="N13" s="340">
        <v>-1009490.774971767</v>
      </c>
      <c r="O13" s="221">
        <v>-1005519.4148184316</v>
      </c>
      <c r="P13" s="88">
        <v>385206.69414601062</v>
      </c>
      <c r="Q13" s="340">
        <f t="shared" si="9"/>
        <v>4170039.7245593877</v>
      </c>
      <c r="R13" s="340">
        <f t="shared" si="10"/>
        <v>2125646.637703076</v>
      </c>
      <c r="S13" s="221">
        <v>6401533</v>
      </c>
      <c r="T13" s="221">
        <v>6432598.827244279</v>
      </c>
      <c r="U13" s="221">
        <v>2441205.4908443792</v>
      </c>
      <c r="V13" s="221">
        <v>2446371.1142968205</v>
      </c>
      <c r="W13" s="218">
        <f t="shared" si="11"/>
        <v>36231.45069671981</v>
      </c>
      <c r="X13" s="219">
        <f t="shared" si="12"/>
        <v>13012778.215403765</v>
      </c>
      <c r="Y13" s="219">
        <f t="shared" si="12"/>
        <v>11004616.579244174</v>
      </c>
      <c r="Z13" s="222">
        <v>-634182</v>
      </c>
      <c r="AA13" s="222">
        <v>-256037</v>
      </c>
      <c r="AB13" s="232">
        <f t="shared" si="16"/>
        <v>12378596.215403765</v>
      </c>
      <c r="AC13" s="232">
        <f t="shared" si="17"/>
        <v>10748579.579244174</v>
      </c>
      <c r="AD13" s="218">
        <f t="shared" si="14"/>
        <v>-1630016.6361595914</v>
      </c>
      <c r="AE13" s="223">
        <f>AB13/C13</f>
        <v>1105.5279284990413</v>
      </c>
      <c r="AF13" s="232">
        <f>AC13/D13</f>
        <v>968.16605829978153</v>
      </c>
      <c r="AG13" s="220">
        <f t="shared" si="15"/>
        <v>-137.36187019925978</v>
      </c>
      <c r="AH13" s="211">
        <v>14</v>
      </c>
      <c r="AI13" s="211">
        <v>14</v>
      </c>
      <c r="AJ13" s="269"/>
      <c r="AK13" s="269"/>
      <c r="AL13" s="269"/>
      <c r="AM13" s="269"/>
    </row>
    <row r="14" spans="1:39">
      <c r="A14" s="215">
        <v>16</v>
      </c>
      <c r="B14" s="216" t="s">
        <v>45</v>
      </c>
      <c r="C14" s="217">
        <v>8033</v>
      </c>
      <c r="D14" s="217">
        <v>8014</v>
      </c>
      <c r="E14" s="219">
        <f>'1. Vos-laskelma'!AA14</f>
        <v>941621.23760878295</v>
      </c>
      <c r="F14" s="219">
        <f>'1. Vos-laskelma'!D14</f>
        <v>809511.41641397029</v>
      </c>
      <c r="G14" s="218">
        <f t="shared" si="8"/>
        <v>-132109.82119481266</v>
      </c>
      <c r="H14" s="219">
        <v>6199276.0171599928</v>
      </c>
      <c r="I14" s="88">
        <f t="shared" si="1"/>
        <v>3745316.1298579741</v>
      </c>
      <c r="J14" s="220">
        <f t="shared" si="2"/>
        <v>-2453959.8873020187</v>
      </c>
      <c r="K14" s="340">
        <v>3305207.0963274743</v>
      </c>
      <c r="L14" s="340">
        <v>2193579.711165017</v>
      </c>
      <c r="M14" s="340">
        <v>2894068.920832519</v>
      </c>
      <c r="N14" s="340">
        <v>1999510.3462257241</v>
      </c>
      <c r="O14" s="221">
        <v>-725836.11874931643</v>
      </c>
      <c r="P14" s="88">
        <v>278062.1912165492</v>
      </c>
      <c r="Q14" s="340">
        <f t="shared" si="9"/>
        <v>7140897.2547687758</v>
      </c>
      <c r="R14" s="340">
        <f t="shared" si="10"/>
        <v>4554827.5462719444</v>
      </c>
      <c r="S14" s="221">
        <v>2324528</v>
      </c>
      <c r="T14" s="221">
        <v>2368648.8969992241</v>
      </c>
      <c r="U14" s="221">
        <v>1409657.9092009973</v>
      </c>
      <c r="V14" s="221">
        <v>1380381.6988638802</v>
      </c>
      <c r="W14" s="218">
        <f t="shared" si="11"/>
        <v>14844.68666210724</v>
      </c>
      <c r="X14" s="219">
        <f t="shared" si="12"/>
        <v>10875083.163969774</v>
      </c>
      <c r="Y14" s="219">
        <f t="shared" si="12"/>
        <v>8303858.1421350483</v>
      </c>
      <c r="Z14" s="222">
        <v>-609522</v>
      </c>
      <c r="AA14" s="222">
        <v>-545100</v>
      </c>
      <c r="AB14" s="232">
        <f t="shared" si="16"/>
        <v>10265561.163969774</v>
      </c>
      <c r="AC14" s="232">
        <f t="shared" si="17"/>
        <v>7758758.1421350483</v>
      </c>
      <c r="AD14" s="218">
        <f t="shared" si="14"/>
        <v>-2506803.0218347255</v>
      </c>
      <c r="AE14" s="223">
        <f>AB14/C14</f>
        <v>1277.923710191681</v>
      </c>
      <c r="AF14" s="232">
        <f>AC14/D14</f>
        <v>968.15050438420872</v>
      </c>
      <c r="AG14" s="220">
        <f t="shared" si="15"/>
        <v>-309.77320580747232</v>
      </c>
      <c r="AH14" s="211">
        <v>7</v>
      </c>
      <c r="AI14" s="211">
        <v>7</v>
      </c>
      <c r="AJ14" s="269"/>
      <c r="AK14" s="269"/>
      <c r="AL14" s="269"/>
      <c r="AM14" s="269"/>
    </row>
    <row r="15" spans="1:39">
      <c r="A15" s="215">
        <v>18</v>
      </c>
      <c r="B15" s="216" t="s">
        <v>46</v>
      </c>
      <c r="C15" s="217">
        <v>4847</v>
      </c>
      <c r="D15" s="217">
        <v>4763</v>
      </c>
      <c r="E15" s="219">
        <f>'1. Vos-laskelma'!AA15</f>
        <v>2382109.9356041653</v>
      </c>
      <c r="F15" s="219">
        <f>'1. Vos-laskelma'!D15</f>
        <v>2339180.7362869671</v>
      </c>
      <c r="G15" s="218">
        <f t="shared" si="8"/>
        <v>-42929.199317198247</v>
      </c>
      <c r="H15" s="219">
        <v>-783507.2979821451</v>
      </c>
      <c r="I15" s="88">
        <f t="shared" si="1"/>
        <v>-999046.95311208139</v>
      </c>
      <c r="J15" s="220">
        <f t="shared" si="2"/>
        <v>-215539.65512993629</v>
      </c>
      <c r="K15" s="340">
        <v>-455199.6460995652</v>
      </c>
      <c r="L15" s="340">
        <v>-455651.56277451664</v>
      </c>
      <c r="M15" s="340">
        <v>-328307.6518825799</v>
      </c>
      <c r="N15" s="340">
        <v>-277267.71167041099</v>
      </c>
      <c r="O15" s="221">
        <v>-431389.74714287423</v>
      </c>
      <c r="P15" s="88">
        <v>165262.06847572047</v>
      </c>
      <c r="Q15" s="340">
        <f t="shared" si="9"/>
        <v>1598602.6376220202</v>
      </c>
      <c r="R15" s="340">
        <f t="shared" si="10"/>
        <v>1340133.7831748857</v>
      </c>
      <c r="S15" s="221">
        <v>1264212</v>
      </c>
      <c r="T15" s="221">
        <v>1202177.5160080274</v>
      </c>
      <c r="U15" s="221">
        <v>844062.01572521508</v>
      </c>
      <c r="V15" s="221">
        <v>810544.9492311714</v>
      </c>
      <c r="W15" s="218">
        <f t="shared" si="11"/>
        <v>-95551.550486016087</v>
      </c>
      <c r="X15" s="219">
        <f t="shared" si="12"/>
        <v>3706876.6533472352</v>
      </c>
      <c r="Y15" s="219">
        <f t="shared" si="12"/>
        <v>3352856.2484140848</v>
      </c>
      <c r="Z15" s="222">
        <v>-94384</v>
      </c>
      <c r="AA15" s="222">
        <v>-242696</v>
      </c>
      <c r="AB15" s="232">
        <f t="shared" si="16"/>
        <v>3612492.6533472352</v>
      </c>
      <c r="AC15" s="232">
        <f t="shared" si="17"/>
        <v>3110160.2484140848</v>
      </c>
      <c r="AD15" s="218">
        <f t="shared" si="14"/>
        <v>-502332.40493315039</v>
      </c>
      <c r="AE15" s="223">
        <f>AB15/C15</f>
        <v>745.30485936604816</v>
      </c>
      <c r="AF15" s="232">
        <f>AC15/D15</f>
        <v>652.98346596978479</v>
      </c>
      <c r="AG15" s="220">
        <f t="shared" si="15"/>
        <v>-92.321393396263375</v>
      </c>
      <c r="AH15" s="211">
        <v>1</v>
      </c>
      <c r="AI15" s="212">
        <v>32</v>
      </c>
      <c r="AJ15" s="269"/>
      <c r="AK15" s="269"/>
      <c r="AL15" s="269"/>
      <c r="AM15" s="269"/>
    </row>
    <row r="16" spans="1:39">
      <c r="A16" s="215">
        <v>19</v>
      </c>
      <c r="B16" s="216" t="s">
        <v>47</v>
      </c>
      <c r="C16" s="217">
        <v>3955</v>
      </c>
      <c r="D16" s="217">
        <v>3965</v>
      </c>
      <c r="E16" s="219">
        <f>'1. Vos-laskelma'!AA16</f>
        <v>1985861.9911967348</v>
      </c>
      <c r="F16" s="219">
        <f>'1. Vos-laskelma'!D16</f>
        <v>1909662.3462708946</v>
      </c>
      <c r="G16" s="218">
        <f t="shared" si="8"/>
        <v>-76199.644925840199</v>
      </c>
      <c r="H16" s="219">
        <v>-455333.2662077843</v>
      </c>
      <c r="I16" s="88">
        <f t="shared" si="1"/>
        <v>-1088610.3537744782</v>
      </c>
      <c r="J16" s="220">
        <f t="shared" si="2"/>
        <v>-633277.0875666939</v>
      </c>
      <c r="K16" s="340">
        <v>-90275.155369053187</v>
      </c>
      <c r="L16" s="340">
        <v>-363181.43061748438</v>
      </c>
      <c r="M16" s="340">
        <v>-365058.11083873111</v>
      </c>
      <c r="N16" s="340">
        <v>-503888.6657739862</v>
      </c>
      <c r="O16" s="221">
        <v>-359114.07672086841</v>
      </c>
      <c r="P16" s="88">
        <v>137573.81933786094</v>
      </c>
      <c r="Q16" s="340">
        <f t="shared" si="9"/>
        <v>1530528.7249889504</v>
      </c>
      <c r="R16" s="340">
        <f t="shared" si="10"/>
        <v>821051.99249641644</v>
      </c>
      <c r="S16" s="221">
        <v>1672275</v>
      </c>
      <c r="T16" s="221">
        <v>1578060.6176425968</v>
      </c>
      <c r="U16" s="221">
        <v>661630.39903514727</v>
      </c>
      <c r="V16" s="221">
        <v>635350.01221102325</v>
      </c>
      <c r="W16" s="218">
        <f t="shared" si="11"/>
        <v>-120494.7691815272</v>
      </c>
      <c r="X16" s="219">
        <f t="shared" si="12"/>
        <v>3864434.1240240978</v>
      </c>
      <c r="Y16" s="219">
        <f t="shared" si="12"/>
        <v>3034462.6223500366</v>
      </c>
      <c r="Z16" s="222">
        <v>-771464</v>
      </c>
      <c r="AA16" s="222">
        <v>-965725</v>
      </c>
      <c r="AB16" s="232">
        <f t="shared" si="16"/>
        <v>3092970.1240240978</v>
      </c>
      <c r="AC16" s="232">
        <f t="shared" si="17"/>
        <v>2068737.6223500366</v>
      </c>
      <c r="AD16" s="218">
        <f t="shared" si="14"/>
        <v>-1024232.5016740612</v>
      </c>
      <c r="AE16" s="223">
        <f>AB16/C16</f>
        <v>782.04048647891227</v>
      </c>
      <c r="AF16" s="232">
        <f>AC16/D16</f>
        <v>521.74971559900041</v>
      </c>
      <c r="AG16" s="220">
        <f t="shared" si="15"/>
        <v>-260.29077087991186</v>
      </c>
      <c r="AH16" s="211">
        <v>2</v>
      </c>
      <c r="AI16" s="211">
        <v>2</v>
      </c>
      <c r="AJ16" s="269"/>
      <c r="AK16" s="269"/>
      <c r="AL16" s="269"/>
      <c r="AM16" s="269"/>
    </row>
    <row r="17" spans="1:39">
      <c r="A17" s="215">
        <v>20</v>
      </c>
      <c r="B17" s="216" t="s">
        <v>48</v>
      </c>
      <c r="C17" s="217">
        <v>16467</v>
      </c>
      <c r="D17" s="217">
        <v>16473</v>
      </c>
      <c r="E17" s="219">
        <f>'1. Vos-laskelma'!AA17</f>
        <v>4598099.4968460873</v>
      </c>
      <c r="F17" s="219">
        <f>'1. Vos-laskelma'!D17</f>
        <v>4408909.085946315</v>
      </c>
      <c r="G17" s="218">
        <f t="shared" si="8"/>
        <v>-189190.41089977231</v>
      </c>
      <c r="H17" s="219">
        <v>-3266898.8035180289</v>
      </c>
      <c r="I17" s="88">
        <f t="shared" si="1"/>
        <v>-6050853.7052532127</v>
      </c>
      <c r="J17" s="220">
        <f t="shared" si="2"/>
        <v>-2783954.9017351838</v>
      </c>
      <c r="K17" s="340">
        <v>-1559634.2949535965</v>
      </c>
      <c r="L17" s="340">
        <v>-2785117.3322464745</v>
      </c>
      <c r="M17" s="340">
        <v>-1707264.5085644324</v>
      </c>
      <c r="N17" s="340">
        <v>-2345324.6050697188</v>
      </c>
      <c r="O17" s="221">
        <v>-1491976.3394256912</v>
      </c>
      <c r="P17" s="88">
        <v>571564.5714886717</v>
      </c>
      <c r="Q17" s="340">
        <f t="shared" si="9"/>
        <v>1331200.6933280583</v>
      </c>
      <c r="R17" s="340">
        <f t="shared" si="10"/>
        <v>-1641944.6193068977</v>
      </c>
      <c r="S17" s="221">
        <v>7582111</v>
      </c>
      <c r="T17" s="221">
        <v>7090798.5108171748</v>
      </c>
      <c r="U17" s="221">
        <v>2774244.0656870781</v>
      </c>
      <c r="V17" s="221">
        <v>2687797.7412677575</v>
      </c>
      <c r="W17" s="218">
        <f t="shared" si="11"/>
        <v>-577758.81360214576</v>
      </c>
      <c r="X17" s="219">
        <f t="shared" si="12"/>
        <v>11687555.759015135</v>
      </c>
      <c r="Y17" s="219">
        <f t="shared" si="12"/>
        <v>8136651.6327780345</v>
      </c>
      <c r="Z17" s="222">
        <v>-2472509</v>
      </c>
      <c r="AA17" s="222">
        <v>-2315997</v>
      </c>
      <c r="AB17" s="232">
        <f t="shared" si="16"/>
        <v>9215046.7590151355</v>
      </c>
      <c r="AC17" s="232">
        <f t="shared" si="17"/>
        <v>5820654.6327780345</v>
      </c>
      <c r="AD17" s="218">
        <f t="shared" si="14"/>
        <v>-3394392.1262371009</v>
      </c>
      <c r="AE17" s="223">
        <f>AB17/C17</f>
        <v>559.60689615686738</v>
      </c>
      <c r="AF17" s="232">
        <f>AC17/D17</f>
        <v>353.34514859333666</v>
      </c>
      <c r="AG17" s="220">
        <f t="shared" si="15"/>
        <v>-206.26174756353072</v>
      </c>
      <c r="AH17" s="211">
        <v>6</v>
      </c>
      <c r="AI17" s="211">
        <v>6</v>
      </c>
      <c r="AJ17" s="269"/>
      <c r="AK17" s="269"/>
      <c r="AL17" s="269"/>
      <c r="AM17" s="269"/>
    </row>
    <row r="18" spans="1:39">
      <c r="A18" s="215">
        <v>46</v>
      </c>
      <c r="B18" s="216" t="s">
        <v>49</v>
      </c>
      <c r="C18" s="217">
        <v>1362</v>
      </c>
      <c r="D18" s="217">
        <v>1341</v>
      </c>
      <c r="E18" s="219">
        <f>'1. Vos-laskelma'!AA18</f>
        <v>764487.99198161787</v>
      </c>
      <c r="F18" s="219">
        <f>'1. Vos-laskelma'!D18</f>
        <v>827943.50492772483</v>
      </c>
      <c r="G18" s="218">
        <f t="shared" si="8"/>
        <v>63455.512946106959</v>
      </c>
      <c r="H18" s="219">
        <v>764515.19304622221</v>
      </c>
      <c r="I18" s="88">
        <f t="shared" si="1"/>
        <v>602687.44011686812</v>
      </c>
      <c r="J18" s="220">
        <f t="shared" si="2"/>
        <v>-161827.75292935409</v>
      </c>
      <c r="K18" s="340">
        <v>423169.38777901919</v>
      </c>
      <c r="L18" s="340">
        <v>386486.75930091698</v>
      </c>
      <c r="M18" s="340">
        <v>341345.80526720308</v>
      </c>
      <c r="N18" s="340">
        <v>291127.66319946013</v>
      </c>
      <c r="O18" s="221">
        <v>-121455.73187457366</v>
      </c>
      <c r="P18" s="88">
        <v>46528.749491064693</v>
      </c>
      <c r="Q18" s="340">
        <f t="shared" si="9"/>
        <v>1529003.1850278401</v>
      </c>
      <c r="R18" s="340">
        <f t="shared" si="10"/>
        <v>1430630.945044593</v>
      </c>
      <c r="S18" s="221">
        <v>395478</v>
      </c>
      <c r="T18" s="221">
        <v>557740.1019090804</v>
      </c>
      <c r="U18" s="221">
        <v>299258.74607450695</v>
      </c>
      <c r="V18" s="221">
        <v>298198.75810749142</v>
      </c>
      <c r="W18" s="218">
        <f t="shared" si="11"/>
        <v>161202.11394206481</v>
      </c>
      <c r="X18" s="219">
        <f t="shared" si="12"/>
        <v>2223739.9311023471</v>
      </c>
      <c r="Y18" s="219">
        <f t="shared" si="12"/>
        <v>2286569.8050611648</v>
      </c>
      <c r="Z18" s="222">
        <v>-346006</v>
      </c>
      <c r="AA18" s="222">
        <v>-379118</v>
      </c>
      <c r="AB18" s="232">
        <f t="shared" si="16"/>
        <v>1877733.9311023471</v>
      </c>
      <c r="AC18" s="232">
        <f t="shared" si="17"/>
        <v>1907451.8050611648</v>
      </c>
      <c r="AD18" s="218">
        <f t="shared" si="14"/>
        <v>29717.873958817683</v>
      </c>
      <c r="AE18" s="223">
        <f>AB18/C18</f>
        <v>1378.6592739371124</v>
      </c>
      <c r="AF18" s="232">
        <f>AC18/D18</f>
        <v>1422.4099963170506</v>
      </c>
      <c r="AG18" s="220">
        <f t="shared" si="15"/>
        <v>43.750722379938225</v>
      </c>
      <c r="AH18" s="211">
        <v>10</v>
      </c>
      <c r="AI18" s="211">
        <v>10</v>
      </c>
      <c r="AJ18" s="269"/>
      <c r="AK18" s="269"/>
      <c r="AL18" s="269"/>
      <c r="AM18" s="269"/>
    </row>
    <row r="19" spans="1:39">
      <c r="A19" s="215">
        <v>47</v>
      </c>
      <c r="B19" s="216" t="s">
        <v>50</v>
      </c>
      <c r="C19" s="217">
        <v>1789</v>
      </c>
      <c r="D19" s="217">
        <v>1811</v>
      </c>
      <c r="E19" s="219">
        <f>'1. Vos-laskelma'!AA19</f>
        <v>2127926.4776526862</v>
      </c>
      <c r="F19" s="219">
        <f>'1. Vos-laskelma'!D19</f>
        <v>2242461.6396675976</v>
      </c>
      <c r="G19" s="218">
        <f t="shared" si="8"/>
        <v>114535.16201491142</v>
      </c>
      <c r="H19" s="219">
        <v>628850.70859517145</v>
      </c>
      <c r="I19" s="88">
        <f t="shared" si="1"/>
        <v>346862.06555554463</v>
      </c>
      <c r="J19" s="220">
        <f t="shared" si="2"/>
        <v>-281988.64303962683</v>
      </c>
      <c r="K19" s="340">
        <v>-40129.627860742439</v>
      </c>
      <c r="L19" s="340">
        <v>-127873.58371498143</v>
      </c>
      <c r="M19" s="340">
        <v>668980.33645591384</v>
      </c>
      <c r="N19" s="340">
        <v>575923.39356324403</v>
      </c>
      <c r="O19" s="221">
        <v>-164024.10919079263</v>
      </c>
      <c r="P19" s="88">
        <v>62836.364898074695</v>
      </c>
      <c r="Q19" s="340">
        <f t="shared" si="9"/>
        <v>2756777.1862478578</v>
      </c>
      <c r="R19" s="340">
        <f t="shared" si="10"/>
        <v>2589323.7052231422</v>
      </c>
      <c r="S19" s="221">
        <v>637622</v>
      </c>
      <c r="T19" s="221">
        <v>492549.8208036701</v>
      </c>
      <c r="U19" s="221">
        <v>388613.91736976692</v>
      </c>
      <c r="V19" s="221">
        <v>388828.50457805779</v>
      </c>
      <c r="W19" s="218">
        <f t="shared" si="11"/>
        <v>-144857.59198803897</v>
      </c>
      <c r="X19" s="219">
        <f t="shared" si="12"/>
        <v>3783013.1036176248</v>
      </c>
      <c r="Y19" s="219">
        <f t="shared" si="12"/>
        <v>3470702.0306048701</v>
      </c>
      <c r="Z19" s="222">
        <v>-82924</v>
      </c>
      <c r="AA19" s="222">
        <v>-32139</v>
      </c>
      <c r="AB19" s="232">
        <f t="shared" si="16"/>
        <v>3700089.1036176248</v>
      </c>
      <c r="AC19" s="232">
        <f t="shared" si="17"/>
        <v>3438563.0306048701</v>
      </c>
      <c r="AD19" s="218">
        <f t="shared" si="14"/>
        <v>-261526.07301275479</v>
      </c>
      <c r="AE19" s="223">
        <f>AB19/C19</f>
        <v>2068.2443284615006</v>
      </c>
      <c r="AF19" s="232">
        <f>AC19/D19</f>
        <v>1898.7095696327278</v>
      </c>
      <c r="AG19" s="220">
        <f t="shared" si="15"/>
        <v>-169.53475882877274</v>
      </c>
      <c r="AH19" s="211">
        <v>19</v>
      </c>
      <c r="AI19" s="211">
        <v>19</v>
      </c>
      <c r="AJ19" s="269"/>
      <c r="AK19" s="269"/>
      <c r="AL19" s="269"/>
      <c r="AM19" s="269"/>
    </row>
    <row r="20" spans="1:39">
      <c r="A20" s="215">
        <v>49</v>
      </c>
      <c r="B20" s="216" t="s">
        <v>51</v>
      </c>
      <c r="C20" s="217">
        <v>297132</v>
      </c>
      <c r="D20" s="217">
        <v>305274</v>
      </c>
      <c r="E20" s="219">
        <f>'1. Vos-laskelma'!AA20</f>
        <v>232689545.18163919</v>
      </c>
      <c r="F20" s="219">
        <f>'1. Vos-laskelma'!D20</f>
        <v>247426171.40078074</v>
      </c>
      <c r="G20" s="218">
        <f t="shared" si="8"/>
        <v>14736626.219141543</v>
      </c>
      <c r="H20" s="219">
        <v>116316489.77033712</v>
      </c>
      <c r="I20" s="88">
        <f t="shared" si="1"/>
        <v>144701444.20359457</v>
      </c>
      <c r="J20" s="220">
        <f t="shared" si="2"/>
        <v>28384954.433257446</v>
      </c>
      <c r="K20" s="340">
        <v>85654835.328998104</v>
      </c>
      <c r="L20" s="340">
        <v>116403180.46761133</v>
      </c>
      <c r="M20" s="340">
        <v>30661654.44133902</v>
      </c>
      <c r="N20" s="340">
        <v>45355131.461668067</v>
      </c>
      <c r="O20" s="221">
        <v>-27648976.206024311</v>
      </c>
      <c r="P20" s="88">
        <v>10592108.48033951</v>
      </c>
      <c r="Q20" s="340">
        <f t="shared" si="9"/>
        <v>349006034.9519763</v>
      </c>
      <c r="R20" s="340">
        <f t="shared" si="10"/>
        <v>392127615.6043753</v>
      </c>
      <c r="S20" s="221">
        <v>-23588333</v>
      </c>
      <c r="T20" s="221">
        <v>-24543140.663064256</v>
      </c>
      <c r="U20" s="221">
        <v>30593192.01680956</v>
      </c>
      <c r="V20" s="221">
        <v>30849901.272778347</v>
      </c>
      <c r="W20" s="218">
        <f t="shared" si="11"/>
        <v>-698098.40709546953</v>
      </c>
      <c r="X20" s="219">
        <f t="shared" si="12"/>
        <v>356010893.96878588</v>
      </c>
      <c r="Y20" s="219">
        <f t="shared" si="12"/>
        <v>398434376.21408939</v>
      </c>
      <c r="Z20" s="222">
        <v>2844425</v>
      </c>
      <c r="AA20" s="222">
        <v>-1755376</v>
      </c>
      <c r="AB20" s="232">
        <f t="shared" si="16"/>
        <v>358855318.96878588</v>
      </c>
      <c r="AC20" s="232">
        <f t="shared" si="17"/>
        <v>396679000.21408939</v>
      </c>
      <c r="AD20" s="218">
        <f t="shared" si="14"/>
        <v>37823681.245303512</v>
      </c>
      <c r="AE20" s="223">
        <f>AB20/C20</f>
        <v>1207.7302982135411</v>
      </c>
      <c r="AF20" s="232">
        <f>AC20/D20</f>
        <v>1299.4195385590958</v>
      </c>
      <c r="AG20" s="220">
        <f t="shared" si="15"/>
        <v>91.689240345554708</v>
      </c>
      <c r="AH20" s="211">
        <v>1</v>
      </c>
      <c r="AI20" s="212">
        <v>34</v>
      </c>
      <c r="AJ20" s="269"/>
      <c r="AK20" s="269"/>
      <c r="AL20" s="269"/>
      <c r="AM20" s="269"/>
    </row>
    <row r="21" spans="1:39">
      <c r="A21" s="215">
        <v>50</v>
      </c>
      <c r="B21" s="216" t="s">
        <v>52</v>
      </c>
      <c r="C21" s="217">
        <v>11417</v>
      </c>
      <c r="D21" s="217">
        <v>11276</v>
      </c>
      <c r="E21" s="219">
        <f>'1. Vos-laskelma'!AA21</f>
        <v>2496553.9007633636</v>
      </c>
      <c r="F21" s="219">
        <f>'1. Vos-laskelma'!D21</f>
        <v>2318427.5753830816</v>
      </c>
      <c r="G21" s="218">
        <f t="shared" si="8"/>
        <v>-178126.32538028201</v>
      </c>
      <c r="H21" s="219">
        <v>152661.94450109103</v>
      </c>
      <c r="I21" s="88">
        <f t="shared" si="1"/>
        <v>-2012560.6145777577</v>
      </c>
      <c r="J21" s="220">
        <f t="shared" si="2"/>
        <v>-2165222.5590788489</v>
      </c>
      <c r="K21" s="340">
        <v>92375.646514763721</v>
      </c>
      <c r="L21" s="340">
        <v>-901823.83140918578</v>
      </c>
      <c r="M21" s="340">
        <v>60286.297986327292</v>
      </c>
      <c r="N21" s="340">
        <v>-480701.99319359229</v>
      </c>
      <c r="O21" s="221">
        <v>-1021278.7715269893</v>
      </c>
      <c r="P21" s="88">
        <v>391243.98155201005</v>
      </c>
      <c r="Q21" s="340">
        <f t="shared" si="9"/>
        <v>2649215.8452644544</v>
      </c>
      <c r="R21" s="340">
        <f t="shared" si="10"/>
        <v>305866.96080532391</v>
      </c>
      <c r="S21" s="221">
        <v>3558724</v>
      </c>
      <c r="T21" s="221">
        <v>3606541.4339591502</v>
      </c>
      <c r="U21" s="221">
        <v>2090451.7902924221</v>
      </c>
      <c r="V21" s="221">
        <v>2048835.1354750555</v>
      </c>
      <c r="W21" s="218">
        <f t="shared" si="11"/>
        <v>6200.7791417837143</v>
      </c>
      <c r="X21" s="219">
        <f t="shared" si="12"/>
        <v>8298391.6355568767</v>
      </c>
      <c r="Y21" s="219">
        <f t="shared" si="12"/>
        <v>5961243.5302395299</v>
      </c>
      <c r="Z21" s="222">
        <v>-1198673</v>
      </c>
      <c r="AA21" s="222">
        <v>-897614</v>
      </c>
      <c r="AB21" s="232">
        <f t="shared" si="16"/>
        <v>7099718.6355568767</v>
      </c>
      <c r="AC21" s="232">
        <f t="shared" si="17"/>
        <v>5063629.5302395299</v>
      </c>
      <c r="AD21" s="218">
        <f t="shared" si="14"/>
        <v>-2036089.1053173468</v>
      </c>
      <c r="AE21" s="223">
        <f>AB21/C21</f>
        <v>621.85500880764448</v>
      </c>
      <c r="AF21" s="232">
        <f>AC21/D21</f>
        <v>449.0625691947082</v>
      </c>
      <c r="AG21" s="220">
        <f t="shared" si="15"/>
        <v>-172.79243961293628</v>
      </c>
      <c r="AH21" s="211">
        <v>4</v>
      </c>
      <c r="AI21" s="211">
        <v>4</v>
      </c>
      <c r="AJ21" s="269"/>
      <c r="AK21" s="269"/>
      <c r="AL21" s="269"/>
      <c r="AM21" s="269"/>
    </row>
    <row r="22" spans="1:39">
      <c r="A22" s="215">
        <v>51</v>
      </c>
      <c r="B22" s="216" t="s">
        <v>53</v>
      </c>
      <c r="C22" s="217">
        <v>9334</v>
      </c>
      <c r="D22" s="217">
        <v>9211</v>
      </c>
      <c r="E22" s="219">
        <f>'1. Vos-laskelma'!AA22</f>
        <v>3697766.5957735535</v>
      </c>
      <c r="F22" s="219">
        <f>'1. Vos-laskelma'!D22</f>
        <v>3497187.2980658952</v>
      </c>
      <c r="G22" s="218">
        <f t="shared" si="8"/>
        <v>-200579.29770765826</v>
      </c>
      <c r="H22" s="219">
        <v>-8438161.2367145177</v>
      </c>
      <c r="I22" s="88">
        <f t="shared" si="1"/>
        <v>-9067827.0540472046</v>
      </c>
      <c r="J22" s="220">
        <f t="shared" si="2"/>
        <v>-629665.81733268686</v>
      </c>
      <c r="K22" s="340">
        <v>-3965481.1848943904</v>
      </c>
      <c r="L22" s="340">
        <v>-4094168.4345235913</v>
      </c>
      <c r="M22" s="340">
        <v>-4472680.0518201273</v>
      </c>
      <c r="N22" s="340">
        <v>-4459003.5600646278</v>
      </c>
      <c r="O22" s="88">
        <v>-834249.6243823251</v>
      </c>
      <c r="P22" s="88">
        <v>319594.56492333848</v>
      </c>
      <c r="Q22" s="340">
        <f t="shared" si="9"/>
        <v>-4740394.6409409642</v>
      </c>
      <c r="R22" s="340">
        <f t="shared" si="10"/>
        <v>-5570639.7559813093</v>
      </c>
      <c r="S22" s="221">
        <v>-161278</v>
      </c>
      <c r="T22" s="221">
        <v>-172948.8332569873</v>
      </c>
      <c r="U22" s="221">
        <v>1803744.0505200343</v>
      </c>
      <c r="V22" s="221">
        <v>1783372.0840898198</v>
      </c>
      <c r="W22" s="218">
        <f t="shared" si="11"/>
        <v>-32042.799687201856</v>
      </c>
      <c r="X22" s="219">
        <f t="shared" si="12"/>
        <v>-3097928.5904209297</v>
      </c>
      <c r="Y22" s="219">
        <f t="shared" si="12"/>
        <v>-3960216.5051484765</v>
      </c>
      <c r="Z22" s="222">
        <v>-857575</v>
      </c>
      <c r="AA22" s="222">
        <v>-711840</v>
      </c>
      <c r="AB22" s="232">
        <f t="shared" si="16"/>
        <v>-3955503.5904209297</v>
      </c>
      <c r="AC22" s="232">
        <f t="shared" si="17"/>
        <v>-4672056.505148476</v>
      </c>
      <c r="AD22" s="218">
        <f t="shared" si="14"/>
        <v>-716552.91472754627</v>
      </c>
      <c r="AE22" s="223">
        <f>AB22/C22</f>
        <v>-423.77368656748763</v>
      </c>
      <c r="AF22" s="232">
        <f>AC22/D22</f>
        <v>-507.22576323401108</v>
      </c>
      <c r="AG22" s="220">
        <f t="shared" si="15"/>
        <v>-83.452076666523453</v>
      </c>
      <c r="AH22" s="211">
        <v>4</v>
      </c>
      <c r="AI22" s="211">
        <v>4</v>
      </c>
      <c r="AJ22" s="269"/>
      <c r="AK22" s="269"/>
      <c r="AL22" s="269"/>
      <c r="AM22" s="269"/>
    </row>
    <row r="23" spans="1:39">
      <c r="A23" s="215">
        <v>52</v>
      </c>
      <c r="B23" s="216" t="s">
        <v>54</v>
      </c>
      <c r="C23" s="217">
        <v>2404</v>
      </c>
      <c r="D23" s="217">
        <v>2346</v>
      </c>
      <c r="E23" s="219">
        <f>'1. Vos-laskelma'!AA23</f>
        <v>1098692.1452730829</v>
      </c>
      <c r="F23" s="219">
        <f>'1. Vos-laskelma'!D23</f>
        <v>1070175.7587854732</v>
      </c>
      <c r="G23" s="218">
        <f t="shared" si="8"/>
        <v>-28516.386487609707</v>
      </c>
      <c r="H23" s="219">
        <v>880187.12514081213</v>
      </c>
      <c r="I23" s="88">
        <f t="shared" si="1"/>
        <v>452556.03637680272</v>
      </c>
      <c r="J23" s="220">
        <f t="shared" si="2"/>
        <v>-427631.08876400942</v>
      </c>
      <c r="K23" s="340">
        <v>586767.76662889076</v>
      </c>
      <c r="L23" s="340">
        <v>435938.46574912104</v>
      </c>
      <c r="M23" s="340">
        <v>293419.35851192137</v>
      </c>
      <c r="N23" s="340">
        <v>147697.88432769055</v>
      </c>
      <c r="O23" s="221">
        <v>-212479.60251882908</v>
      </c>
      <c r="P23" s="88">
        <v>81399.288818820118</v>
      </c>
      <c r="Q23" s="340">
        <f t="shared" si="9"/>
        <v>1978879.2704138951</v>
      </c>
      <c r="R23" s="340">
        <f t="shared" si="10"/>
        <v>1522731.7951622759</v>
      </c>
      <c r="S23" s="221">
        <v>1161901</v>
      </c>
      <c r="T23" s="221">
        <v>1220596.9903446012</v>
      </c>
      <c r="U23" s="221">
        <v>548990.38673231227</v>
      </c>
      <c r="V23" s="221">
        <v>546078.89423253492</v>
      </c>
      <c r="W23" s="218">
        <f t="shared" si="11"/>
        <v>55784.497844823636</v>
      </c>
      <c r="X23" s="219">
        <f t="shared" si="12"/>
        <v>3689770.6571462075</v>
      </c>
      <c r="Y23" s="219">
        <f t="shared" si="12"/>
        <v>3289407.6797394119</v>
      </c>
      <c r="Z23" s="222">
        <v>142786</v>
      </c>
      <c r="AA23" s="222">
        <v>280570</v>
      </c>
      <c r="AB23" s="232">
        <f t="shared" si="16"/>
        <v>3832556.6571462075</v>
      </c>
      <c r="AC23" s="232">
        <f t="shared" si="17"/>
        <v>3569977.6797394119</v>
      </c>
      <c r="AD23" s="218">
        <f t="shared" si="14"/>
        <v>-262578.9774067956</v>
      </c>
      <c r="AE23" s="223">
        <f>AB23/C23</f>
        <v>1594.2415379143958</v>
      </c>
      <c r="AF23" s="232">
        <f>AC23/D23</f>
        <v>1521.7296162572088</v>
      </c>
      <c r="AG23" s="220">
        <f t="shared" si="15"/>
        <v>-72.511921657187031</v>
      </c>
      <c r="AH23" s="211">
        <v>14</v>
      </c>
      <c r="AI23" s="211">
        <v>14</v>
      </c>
      <c r="AJ23" s="269"/>
      <c r="AK23" s="269"/>
      <c r="AL23" s="269"/>
      <c r="AM23" s="269"/>
    </row>
    <row r="24" spans="1:39">
      <c r="A24" s="215">
        <v>61</v>
      </c>
      <c r="B24" s="216" t="s">
        <v>55</v>
      </c>
      <c r="C24" s="217">
        <v>16573</v>
      </c>
      <c r="D24" s="217">
        <v>16459</v>
      </c>
      <c r="E24" s="219">
        <f>'1. Vos-laskelma'!AA24</f>
        <v>-749511.7907794239</v>
      </c>
      <c r="F24" s="219">
        <f>'1. Vos-laskelma'!D24</f>
        <v>-950677.19550229853</v>
      </c>
      <c r="G24" s="218">
        <f t="shared" si="8"/>
        <v>-201165.40472287463</v>
      </c>
      <c r="H24" s="219">
        <v>3329597.5642400011</v>
      </c>
      <c r="I24" s="88">
        <f t="shared" si="1"/>
        <v>1000133.4764554276</v>
      </c>
      <c r="J24" s="220">
        <f t="shared" si="2"/>
        <v>-2329464.0877845734</v>
      </c>
      <c r="K24" s="340">
        <v>1336798.4277311836</v>
      </c>
      <c r="L24" s="340">
        <v>680225.8650918114</v>
      </c>
      <c r="M24" s="340">
        <v>1992799.1365088173</v>
      </c>
      <c r="N24" s="340">
        <v>1239537.1438395104</v>
      </c>
      <c r="O24" s="221">
        <v>-1490708.3452077613</v>
      </c>
      <c r="P24" s="88">
        <v>571078.81273186707</v>
      </c>
      <c r="Q24" s="340">
        <f t="shared" si="9"/>
        <v>2580085.7734605772</v>
      </c>
      <c r="R24" s="340">
        <f t="shared" si="10"/>
        <v>49456.280953129055</v>
      </c>
      <c r="S24" s="221">
        <v>5988693</v>
      </c>
      <c r="T24" s="221">
        <v>5522321.8735863203</v>
      </c>
      <c r="U24" s="221">
        <v>3033193.7414299296</v>
      </c>
      <c r="V24" s="221">
        <v>3027628.6186531498</v>
      </c>
      <c r="W24" s="218">
        <f t="shared" si="11"/>
        <v>-471936.24919045903</v>
      </c>
      <c r="X24" s="219">
        <f t="shared" si="12"/>
        <v>11601972.514890507</v>
      </c>
      <c r="Y24" s="219">
        <f t="shared" si="12"/>
        <v>8599406.7731925994</v>
      </c>
      <c r="Z24" s="222">
        <v>1266532</v>
      </c>
      <c r="AA24" s="222">
        <v>1511049</v>
      </c>
      <c r="AB24" s="232">
        <f t="shared" si="16"/>
        <v>12868504.514890507</v>
      </c>
      <c r="AC24" s="232">
        <f t="shared" si="17"/>
        <v>10110455.773192599</v>
      </c>
      <c r="AD24" s="218">
        <f t="shared" si="14"/>
        <v>-2758048.7416979074</v>
      </c>
      <c r="AE24" s="223">
        <f>AB24/C24</f>
        <v>776.47405508299687</v>
      </c>
      <c r="AF24" s="232">
        <f>AC24/D24</f>
        <v>614.28129128091621</v>
      </c>
      <c r="AG24" s="220">
        <f t="shared" si="15"/>
        <v>-162.19276380208066</v>
      </c>
      <c r="AH24" s="211">
        <v>5</v>
      </c>
      <c r="AI24" s="211">
        <v>5</v>
      </c>
      <c r="AJ24" s="269"/>
      <c r="AK24" s="269"/>
      <c r="AL24" s="269"/>
      <c r="AM24" s="269"/>
    </row>
    <row r="25" spans="1:39">
      <c r="A25" s="215">
        <v>69</v>
      </c>
      <c r="B25" s="216" t="s">
        <v>56</v>
      </c>
      <c r="C25" s="217">
        <v>6802</v>
      </c>
      <c r="D25" s="217">
        <v>6687</v>
      </c>
      <c r="E25" s="219">
        <f>'1. Vos-laskelma'!AA25</f>
        <v>3757882.1625927128</v>
      </c>
      <c r="F25" s="219">
        <f>'1. Vos-laskelma'!D25</f>
        <v>3572340.4310273905</v>
      </c>
      <c r="G25" s="218">
        <f t="shared" si="8"/>
        <v>-185541.73156532226</v>
      </c>
      <c r="H25" s="219">
        <v>-2964939.5075709298</v>
      </c>
      <c r="I25" s="88">
        <f t="shared" si="1"/>
        <v>-4055219.0788911092</v>
      </c>
      <c r="J25" s="220">
        <f t="shared" si="2"/>
        <v>-1090279.5713201794</v>
      </c>
      <c r="K25" s="340">
        <v>-1346132.7263176125</v>
      </c>
      <c r="L25" s="340">
        <v>-1819379.0551378445</v>
      </c>
      <c r="M25" s="340">
        <v>-1618806.7812533176</v>
      </c>
      <c r="N25" s="340">
        <v>-1862210.8431428815</v>
      </c>
      <c r="O25" s="221">
        <v>-605648.3810926727</v>
      </c>
      <c r="P25" s="88">
        <v>232019.20048228904</v>
      </c>
      <c r="Q25" s="340">
        <f t="shared" si="9"/>
        <v>792942.65502178296</v>
      </c>
      <c r="R25" s="340">
        <f t="shared" si="10"/>
        <v>-482878.64786371868</v>
      </c>
      <c r="S25" s="221">
        <v>3717894</v>
      </c>
      <c r="T25" s="221">
        <v>3728067.2994639766</v>
      </c>
      <c r="U25" s="221">
        <v>1358836.9357966033</v>
      </c>
      <c r="V25" s="221">
        <v>1360710.0577640531</v>
      </c>
      <c r="W25" s="218">
        <f t="shared" si="11"/>
        <v>12046.421431425959</v>
      </c>
      <c r="X25" s="219">
        <f t="shared" si="12"/>
        <v>5869673.5908183865</v>
      </c>
      <c r="Y25" s="219">
        <f t="shared" si="12"/>
        <v>4605898.7093643108</v>
      </c>
      <c r="Z25" s="222">
        <v>578192</v>
      </c>
      <c r="AA25" s="222">
        <v>476820</v>
      </c>
      <c r="AB25" s="232">
        <f t="shared" si="16"/>
        <v>6447865.5908183865</v>
      </c>
      <c r="AC25" s="232">
        <f t="shared" si="17"/>
        <v>5082718.7093643108</v>
      </c>
      <c r="AD25" s="218">
        <f t="shared" si="14"/>
        <v>-1365146.8814540757</v>
      </c>
      <c r="AE25" s="223">
        <f>AB25/C25</f>
        <v>947.936723142956</v>
      </c>
      <c r="AF25" s="232">
        <f>AC25/D25</f>
        <v>760.08953332799626</v>
      </c>
      <c r="AG25" s="220">
        <f t="shared" si="15"/>
        <v>-187.84718981495973</v>
      </c>
      <c r="AH25" s="211">
        <v>17</v>
      </c>
      <c r="AI25" s="211">
        <v>17</v>
      </c>
      <c r="AJ25" s="269"/>
      <c r="AK25" s="269"/>
      <c r="AL25" s="269"/>
      <c r="AM25" s="269"/>
    </row>
    <row r="26" spans="1:39">
      <c r="A26" s="215">
        <v>71</v>
      </c>
      <c r="B26" s="216" t="s">
        <v>57</v>
      </c>
      <c r="C26" s="217">
        <v>6613</v>
      </c>
      <c r="D26" s="217">
        <v>6591</v>
      </c>
      <c r="E26" s="219">
        <f>'1. Vos-laskelma'!AA26</f>
        <v>4904191.3643422229</v>
      </c>
      <c r="F26" s="219">
        <f>'1. Vos-laskelma'!D26</f>
        <v>4834041.9889839543</v>
      </c>
      <c r="G26" s="218">
        <f t="shared" si="8"/>
        <v>-70149.375358268619</v>
      </c>
      <c r="H26" s="219">
        <v>-454579.84814726538</v>
      </c>
      <c r="I26" s="88">
        <f t="shared" si="1"/>
        <v>-1456164.491039247</v>
      </c>
      <c r="J26" s="220">
        <f t="shared" si="2"/>
        <v>-1001584.6428919816</v>
      </c>
      <c r="K26" s="340">
        <v>116196.85905073934</v>
      </c>
      <c r="L26" s="340">
        <v>-306682.04770555964</v>
      </c>
      <c r="M26" s="340">
        <v>-570776.7071980047</v>
      </c>
      <c r="N26" s="340">
        <v>-781217.16302816314</v>
      </c>
      <c r="O26" s="221">
        <v>-596953.56359829602</v>
      </c>
      <c r="P26" s="88">
        <v>228688.2832927721</v>
      </c>
      <c r="Q26" s="340">
        <f t="shared" si="9"/>
        <v>4449611.5161949573</v>
      </c>
      <c r="R26" s="340">
        <f t="shared" si="10"/>
        <v>3377877.4979447071</v>
      </c>
      <c r="S26" s="221">
        <v>3923936</v>
      </c>
      <c r="T26" s="221">
        <v>3898124.8037349805</v>
      </c>
      <c r="U26" s="221">
        <v>1381039.5184965217</v>
      </c>
      <c r="V26" s="221">
        <v>1382873.4984998675</v>
      </c>
      <c r="W26" s="218">
        <f t="shared" si="11"/>
        <v>-23977.216261673719</v>
      </c>
      <c r="X26" s="219">
        <f t="shared" si="12"/>
        <v>9754587.0346914791</v>
      </c>
      <c r="Y26" s="219">
        <f t="shared" si="12"/>
        <v>8658875.800179556</v>
      </c>
      <c r="Z26" s="222">
        <v>690293</v>
      </c>
      <c r="AA26" s="222">
        <v>624708</v>
      </c>
      <c r="AB26" s="232">
        <f t="shared" si="16"/>
        <v>10444880.034691479</v>
      </c>
      <c r="AC26" s="232">
        <f t="shared" si="17"/>
        <v>9283583.800179556</v>
      </c>
      <c r="AD26" s="218">
        <f t="shared" si="14"/>
        <v>-1161296.234511923</v>
      </c>
      <c r="AE26" s="223">
        <f>AB26/C26</f>
        <v>1579.4465499306637</v>
      </c>
      <c r="AF26" s="232">
        <f>AC26/D26</f>
        <v>1408.5243210710903</v>
      </c>
      <c r="AG26" s="220">
        <f t="shared" si="15"/>
        <v>-170.92222885957335</v>
      </c>
      <c r="AH26" s="211">
        <v>17</v>
      </c>
      <c r="AI26" s="211">
        <v>17</v>
      </c>
      <c r="AJ26" s="269"/>
      <c r="AK26" s="269"/>
      <c r="AL26" s="269"/>
      <c r="AM26" s="269"/>
    </row>
    <row r="27" spans="1:39">
      <c r="A27" s="215">
        <v>72</v>
      </c>
      <c r="B27" s="216" t="s">
        <v>58</v>
      </c>
      <c r="C27" s="217">
        <v>950</v>
      </c>
      <c r="D27" s="217">
        <v>960</v>
      </c>
      <c r="E27" s="219">
        <f>'1. Vos-laskelma'!AA27</f>
        <v>1260901.5847557499</v>
      </c>
      <c r="F27" s="219">
        <f>'1. Vos-laskelma'!D27</f>
        <v>1296247.9807062638</v>
      </c>
      <c r="G27" s="218">
        <f t="shared" si="8"/>
        <v>35346.395950513892</v>
      </c>
      <c r="H27" s="219">
        <v>1610.2960934272669</v>
      </c>
      <c r="I27" s="88">
        <f t="shared" si="1"/>
        <v>-296681.3823895391</v>
      </c>
      <c r="J27" s="220">
        <f t="shared" si="2"/>
        <v>-298291.67848296638</v>
      </c>
      <c r="K27" s="340">
        <v>-18543.602143970566</v>
      </c>
      <c r="L27" s="340">
        <v>-171618.28273126914</v>
      </c>
      <c r="M27" s="340">
        <v>20153.898237397832</v>
      </c>
      <c r="N27" s="340">
        <v>-71424.096609672939</v>
      </c>
      <c r="O27" s="221">
        <v>-86948.174943766382</v>
      </c>
      <c r="P27" s="88">
        <v>33309.171895169355</v>
      </c>
      <c r="Q27" s="340">
        <f t="shared" si="9"/>
        <v>1262511.8808491773</v>
      </c>
      <c r="R27" s="340">
        <f t="shared" si="10"/>
        <v>999566.59831672464</v>
      </c>
      <c r="S27" s="221">
        <v>286639</v>
      </c>
      <c r="T27" s="221">
        <v>296991.75196522468</v>
      </c>
      <c r="U27" s="221">
        <v>170460.73771434132</v>
      </c>
      <c r="V27" s="221">
        <v>170637.816848054</v>
      </c>
      <c r="W27" s="218">
        <f t="shared" si="11"/>
        <v>10529.831098937371</v>
      </c>
      <c r="X27" s="219">
        <f t="shared" si="12"/>
        <v>1719611.6185635186</v>
      </c>
      <c r="Y27" s="219">
        <f t="shared" si="12"/>
        <v>1467196.1671300035</v>
      </c>
      <c r="Z27" s="222">
        <v>-217356</v>
      </c>
      <c r="AA27" s="222">
        <v>-252685</v>
      </c>
      <c r="AB27" s="232">
        <f t="shared" si="16"/>
        <v>1502255.6185635186</v>
      </c>
      <c r="AC27" s="232">
        <f t="shared" si="17"/>
        <v>1214511.1671300035</v>
      </c>
      <c r="AD27" s="218">
        <f t="shared" si="14"/>
        <v>-287744.45143351518</v>
      </c>
      <c r="AE27" s="223">
        <f>AB27/C27</f>
        <v>1581.3217037510722</v>
      </c>
      <c r="AF27" s="232">
        <f>AC27/D27</f>
        <v>1265.1157990937536</v>
      </c>
      <c r="AG27" s="220">
        <f t="shared" si="15"/>
        <v>-316.20590465731857</v>
      </c>
      <c r="AH27" s="211">
        <v>17</v>
      </c>
      <c r="AI27" s="211">
        <v>17</v>
      </c>
      <c r="AJ27" s="269"/>
      <c r="AK27" s="269"/>
      <c r="AL27" s="269"/>
      <c r="AM27" s="269"/>
    </row>
    <row r="28" spans="1:39">
      <c r="A28" s="215">
        <v>74</v>
      </c>
      <c r="B28" s="216" t="s">
        <v>59</v>
      </c>
      <c r="C28" s="217">
        <v>1083</v>
      </c>
      <c r="D28" s="217">
        <v>1052</v>
      </c>
      <c r="E28" s="219">
        <f>'1. Vos-laskelma'!AA28</f>
        <v>534662.94408808695</v>
      </c>
      <c r="F28" s="219">
        <f>'1. Vos-laskelma'!D28</f>
        <v>520359.09789947094</v>
      </c>
      <c r="G28" s="218">
        <f t="shared" si="8"/>
        <v>-14303.846188616008</v>
      </c>
      <c r="H28" s="219">
        <v>153031.37315005303</v>
      </c>
      <c r="I28" s="88">
        <f t="shared" si="1"/>
        <v>202992.68233395412</v>
      </c>
      <c r="J28" s="220">
        <f t="shared" si="2"/>
        <v>49961.309183901089</v>
      </c>
      <c r="K28" s="340">
        <v>124876.83825200844</v>
      </c>
      <c r="L28" s="340">
        <v>202287.86616323752</v>
      </c>
      <c r="M28" s="340">
        <v>28154.534898044585</v>
      </c>
      <c r="N28" s="340">
        <v>59484.223678137496</v>
      </c>
      <c r="O28" s="221">
        <v>-95280.708375877322</v>
      </c>
      <c r="P28" s="88">
        <v>36501.300868456419</v>
      </c>
      <c r="Q28" s="340">
        <f t="shared" si="9"/>
        <v>687694.31723813992</v>
      </c>
      <c r="R28" s="340">
        <f t="shared" si="10"/>
        <v>723351.78023342509</v>
      </c>
      <c r="S28" s="221">
        <v>462783</v>
      </c>
      <c r="T28" s="221">
        <v>517380.09010282316</v>
      </c>
      <c r="U28" s="221">
        <v>286522.37275305967</v>
      </c>
      <c r="V28" s="221">
        <v>287820.22960673127</v>
      </c>
      <c r="W28" s="218">
        <f t="shared" si="11"/>
        <v>55894.946956494707</v>
      </c>
      <c r="X28" s="219">
        <f t="shared" si="12"/>
        <v>1436999.6899911996</v>
      </c>
      <c r="Y28" s="219">
        <f t="shared" si="12"/>
        <v>1528552.0999429796</v>
      </c>
      <c r="Z28" s="222">
        <v>-304602</v>
      </c>
      <c r="AA28" s="222">
        <v>-301495</v>
      </c>
      <c r="AB28" s="232">
        <f t="shared" si="16"/>
        <v>1132397.6899911996</v>
      </c>
      <c r="AC28" s="232">
        <f t="shared" si="17"/>
        <v>1227057.0999429796</v>
      </c>
      <c r="AD28" s="218">
        <f t="shared" si="14"/>
        <v>94659.409951779991</v>
      </c>
      <c r="AE28" s="223">
        <f>AB28/C28</f>
        <v>1045.6119021156044</v>
      </c>
      <c r="AF28" s="232">
        <f>AC28/D28</f>
        <v>1166.4040873982697</v>
      </c>
      <c r="AG28" s="220">
        <f t="shared" si="15"/>
        <v>120.79218528266529</v>
      </c>
      <c r="AH28" s="211">
        <v>16</v>
      </c>
      <c r="AI28" s="211">
        <v>16</v>
      </c>
      <c r="AJ28" s="269"/>
      <c r="AK28" s="269"/>
      <c r="AL28" s="269"/>
      <c r="AM28" s="269"/>
    </row>
    <row r="29" spans="1:39">
      <c r="A29" s="215">
        <v>75</v>
      </c>
      <c r="B29" s="216" t="s">
        <v>60</v>
      </c>
      <c r="C29" s="217">
        <v>19702</v>
      </c>
      <c r="D29" s="217">
        <v>19549</v>
      </c>
      <c r="E29" s="219">
        <f>'1. Vos-laskelma'!AA29</f>
        <v>1218657.9711728659</v>
      </c>
      <c r="F29" s="219">
        <f>'1. Vos-laskelma'!D29</f>
        <v>1765094.642302135</v>
      </c>
      <c r="G29" s="218">
        <f t="shared" si="8"/>
        <v>546436.67112926906</v>
      </c>
      <c r="H29" s="219">
        <v>-27787.989562006667</v>
      </c>
      <c r="I29" s="88">
        <f t="shared" si="1"/>
        <v>-5943569.8188364441</v>
      </c>
      <c r="J29" s="220">
        <f t="shared" si="2"/>
        <v>-5915781.8292744374</v>
      </c>
      <c r="K29" s="340">
        <v>-1014078.494076492</v>
      </c>
      <c r="L29" s="340">
        <v>-4035140.9718102282</v>
      </c>
      <c r="M29" s="340">
        <v>986290.50451448536</v>
      </c>
      <c r="N29" s="340">
        <v>-816148.77348764963</v>
      </c>
      <c r="O29" s="221">
        <v>-1770572.7833080094</v>
      </c>
      <c r="P29" s="88">
        <v>678292.70976944349</v>
      </c>
      <c r="Q29" s="340">
        <f t="shared" si="9"/>
        <v>1190869.9816108593</v>
      </c>
      <c r="R29" s="340">
        <f t="shared" si="10"/>
        <v>-4178475.1765343091</v>
      </c>
      <c r="S29" s="221">
        <v>-171272</v>
      </c>
      <c r="T29" s="221">
        <v>-475828.35206105874</v>
      </c>
      <c r="U29" s="221">
        <v>3237145.3558460623</v>
      </c>
      <c r="V29" s="221">
        <v>3174876.1896728883</v>
      </c>
      <c r="W29" s="218">
        <f t="shared" si="11"/>
        <v>-366825.51823423291</v>
      </c>
      <c r="X29" s="219">
        <f t="shared" si="12"/>
        <v>4256743.3374569211</v>
      </c>
      <c r="Y29" s="219">
        <f t="shared" si="12"/>
        <v>-1479427.3389224792</v>
      </c>
      <c r="Z29" s="222">
        <v>-1742937</v>
      </c>
      <c r="AA29" s="222">
        <v>-1752472</v>
      </c>
      <c r="AB29" s="232">
        <f t="shared" si="16"/>
        <v>2513806.3374569211</v>
      </c>
      <c r="AC29" s="232">
        <f t="shared" si="17"/>
        <v>-3231899.3389224792</v>
      </c>
      <c r="AD29" s="218">
        <f t="shared" si="14"/>
        <v>-5745705.6763794003</v>
      </c>
      <c r="AE29" s="223">
        <f>AB29/C29</f>
        <v>127.59142916744092</v>
      </c>
      <c r="AF29" s="232">
        <f>AC29/D29</f>
        <v>-165.32300060987669</v>
      </c>
      <c r="AG29" s="220">
        <f t="shared" si="15"/>
        <v>-292.91442977731759</v>
      </c>
      <c r="AH29" s="211">
        <v>8</v>
      </c>
      <c r="AI29" s="211">
        <v>8</v>
      </c>
      <c r="AJ29" s="269"/>
      <c r="AK29" s="269"/>
      <c r="AL29" s="269"/>
      <c r="AM29" s="269"/>
    </row>
    <row r="30" spans="1:39">
      <c r="A30" s="215">
        <v>77</v>
      </c>
      <c r="B30" s="216" t="s">
        <v>61</v>
      </c>
      <c r="C30" s="217">
        <v>4683</v>
      </c>
      <c r="D30" s="217">
        <v>4601</v>
      </c>
      <c r="E30" s="219">
        <f>'1. Vos-laskelma'!AA30</f>
        <v>986540.08678948309</v>
      </c>
      <c r="F30" s="219">
        <f>'1. Vos-laskelma'!D30</f>
        <v>901082.82508965954</v>
      </c>
      <c r="G30" s="218">
        <f t="shared" si="8"/>
        <v>-85457.261699823546</v>
      </c>
      <c r="H30" s="219">
        <v>106734.97638430251</v>
      </c>
      <c r="I30" s="88">
        <f t="shared" si="1"/>
        <v>-891438.73318735743</v>
      </c>
      <c r="J30" s="220">
        <f t="shared" si="2"/>
        <v>-998173.70957165991</v>
      </c>
      <c r="K30" s="340">
        <v>62638.926461373107</v>
      </c>
      <c r="L30" s="340">
        <v>-411774.1259344237</v>
      </c>
      <c r="M30" s="340">
        <v>44096.0499229294</v>
      </c>
      <c r="N30" s="340">
        <v>-222588.5103502307</v>
      </c>
      <c r="O30" s="221">
        <v>-416717.24262111366</v>
      </c>
      <c r="P30" s="88">
        <v>159641.14571841064</v>
      </c>
      <c r="Q30" s="340">
        <f t="shared" si="9"/>
        <v>1093275.0631737856</v>
      </c>
      <c r="R30" s="340">
        <f t="shared" si="10"/>
        <v>9644.0919023021124</v>
      </c>
      <c r="S30" s="221">
        <v>2693102</v>
      </c>
      <c r="T30" s="221">
        <v>2664698.4176582657</v>
      </c>
      <c r="U30" s="221">
        <v>1062975.310328146</v>
      </c>
      <c r="V30" s="221">
        <v>1047105.7362009127</v>
      </c>
      <c r="W30" s="218">
        <f t="shared" si="11"/>
        <v>-44273.156468967441</v>
      </c>
      <c r="X30" s="219">
        <f t="shared" si="12"/>
        <v>4849352.3735019322</v>
      </c>
      <c r="Y30" s="219">
        <f t="shared" si="12"/>
        <v>3721448.2457614806</v>
      </c>
      <c r="Z30" s="222">
        <v>163643</v>
      </c>
      <c r="AA30" s="222">
        <v>188101</v>
      </c>
      <c r="AB30" s="232">
        <f t="shared" si="16"/>
        <v>5012995.3735019322</v>
      </c>
      <c r="AC30" s="232">
        <f t="shared" si="17"/>
        <v>3909549.2457614806</v>
      </c>
      <c r="AD30" s="218">
        <f t="shared" si="14"/>
        <v>-1103446.1277404516</v>
      </c>
      <c r="AE30" s="223">
        <f>AB30/C30</f>
        <v>1070.4666610083136</v>
      </c>
      <c r="AF30" s="232">
        <f>AC30/D30</f>
        <v>849.71728879840919</v>
      </c>
      <c r="AG30" s="220">
        <f t="shared" si="15"/>
        <v>-220.74937220990444</v>
      </c>
      <c r="AH30" s="211">
        <v>13</v>
      </c>
      <c r="AI30" s="211">
        <v>13</v>
      </c>
      <c r="AJ30" s="269"/>
      <c r="AK30" s="269"/>
      <c r="AL30" s="269"/>
      <c r="AM30" s="269"/>
    </row>
    <row r="31" spans="1:39">
      <c r="A31" s="215">
        <v>78</v>
      </c>
      <c r="B31" s="216" t="s">
        <v>62</v>
      </c>
      <c r="C31" s="217">
        <v>7979</v>
      </c>
      <c r="D31" s="217">
        <v>7832</v>
      </c>
      <c r="E31" s="219">
        <f>'1. Vos-laskelma'!AA31</f>
        <v>1156190.8035636796</v>
      </c>
      <c r="F31" s="219">
        <f>'1. Vos-laskelma'!D31</f>
        <v>1179763.6323911683</v>
      </c>
      <c r="G31" s="218">
        <f t="shared" si="8"/>
        <v>23572.828827488702</v>
      </c>
      <c r="H31" s="219">
        <v>-1890660.7065290976</v>
      </c>
      <c r="I31" s="88">
        <f t="shared" si="1"/>
        <v>-3414285.9253690741</v>
      </c>
      <c r="J31" s="220">
        <f t="shared" si="2"/>
        <v>-1523625.2188399765</v>
      </c>
      <c r="K31" s="340">
        <v>-1543134.5041248978</v>
      </c>
      <c r="L31" s="340">
        <v>-2245375.2181295166</v>
      </c>
      <c r="M31" s="340">
        <v>-347526.20240419992</v>
      </c>
      <c r="N31" s="340">
        <v>-731305.84070142033</v>
      </c>
      <c r="O31" s="221">
        <v>-709352.19391622744</v>
      </c>
      <c r="P31" s="88">
        <v>271747.32737809001</v>
      </c>
      <c r="Q31" s="340">
        <f t="shared" si="9"/>
        <v>-734469.90296541806</v>
      </c>
      <c r="R31" s="340">
        <f t="shared" si="10"/>
        <v>-2234522.2929779058</v>
      </c>
      <c r="S31" s="221">
        <v>-53171</v>
      </c>
      <c r="T31" s="221">
        <v>-107199.07430915257</v>
      </c>
      <c r="U31" s="221">
        <v>1250756.2643230706</v>
      </c>
      <c r="V31" s="221">
        <v>1242815.293543437</v>
      </c>
      <c r="W31" s="218">
        <f t="shared" si="11"/>
        <v>-61969.045088786166</v>
      </c>
      <c r="X31" s="219">
        <f t="shared" si="12"/>
        <v>463115.36135765258</v>
      </c>
      <c r="Y31" s="219">
        <f t="shared" si="12"/>
        <v>-1098906.0737436214</v>
      </c>
      <c r="Z31" s="222">
        <v>-392926</v>
      </c>
      <c r="AA31" s="222">
        <v>-442953</v>
      </c>
      <c r="AB31" s="232">
        <f t="shared" si="16"/>
        <v>70189.361357652582</v>
      </c>
      <c r="AC31" s="232">
        <f t="shared" si="17"/>
        <v>-1541859.0737436214</v>
      </c>
      <c r="AD31" s="218">
        <f t="shared" si="14"/>
        <v>-1612048.4351012739</v>
      </c>
      <c r="AE31" s="223">
        <f>AB31/C31</f>
        <v>8.7967616690879282</v>
      </c>
      <c r="AF31" s="232">
        <f>AC31/D31</f>
        <v>-196.86658244938985</v>
      </c>
      <c r="AG31" s="220">
        <f t="shared" si="15"/>
        <v>-205.66334411847777</v>
      </c>
      <c r="AH31" s="211">
        <v>1</v>
      </c>
      <c r="AI31" s="212">
        <v>34</v>
      </c>
      <c r="AJ31" s="269"/>
      <c r="AK31" s="269"/>
      <c r="AL31" s="269"/>
      <c r="AM31" s="269"/>
    </row>
    <row r="32" spans="1:39">
      <c r="A32" s="215">
        <v>79</v>
      </c>
      <c r="B32" s="216" t="s">
        <v>63</v>
      </c>
      <c r="C32" s="217">
        <v>6785</v>
      </c>
      <c r="D32" s="217">
        <v>6753</v>
      </c>
      <c r="E32" s="219">
        <f>'1. Vos-laskelma'!AA32</f>
        <v>324899.93340876861</v>
      </c>
      <c r="F32" s="219">
        <f>'1. Vos-laskelma'!D32</f>
        <v>383382.88136465102</v>
      </c>
      <c r="G32" s="218">
        <f t="shared" si="8"/>
        <v>58482.94795588241</v>
      </c>
      <c r="H32" s="219">
        <v>-1703487.1500767183</v>
      </c>
      <c r="I32" s="88">
        <f t="shared" si="1"/>
        <v>-2313582.3322394784</v>
      </c>
      <c r="J32" s="220">
        <f t="shared" si="2"/>
        <v>-610095.18216276006</v>
      </c>
      <c r="K32" s="340">
        <v>-870011.97962409223</v>
      </c>
      <c r="L32" s="340">
        <v>-1053593.8958628413</v>
      </c>
      <c r="M32" s="340">
        <v>-833475.17045262607</v>
      </c>
      <c r="N32" s="340">
        <v>-882671.57430666231</v>
      </c>
      <c r="O32" s="221">
        <v>-611626.06812005665</v>
      </c>
      <c r="P32" s="88">
        <v>234309.20605008194</v>
      </c>
      <c r="Q32" s="340">
        <f t="shared" si="9"/>
        <v>-1378587.2166679497</v>
      </c>
      <c r="R32" s="340">
        <f t="shared" si="10"/>
        <v>-1930199.4508748273</v>
      </c>
      <c r="S32" s="221">
        <v>-482306</v>
      </c>
      <c r="T32" s="221">
        <v>-435753.11137453606</v>
      </c>
      <c r="U32" s="221">
        <v>1086400.6993279201</v>
      </c>
      <c r="V32" s="221">
        <v>1064230.3536242272</v>
      </c>
      <c r="W32" s="218">
        <f t="shared" si="11"/>
        <v>24382.542921771063</v>
      </c>
      <c r="X32" s="219">
        <f t="shared" si="12"/>
        <v>-774492.51734002959</v>
      </c>
      <c r="Y32" s="219">
        <f t="shared" si="12"/>
        <v>-1301722.2086251362</v>
      </c>
      <c r="Z32" s="222">
        <v>-399761</v>
      </c>
      <c r="AA32" s="222">
        <v>-301196</v>
      </c>
      <c r="AB32" s="232">
        <f t="shared" si="16"/>
        <v>-1174253.5173400296</v>
      </c>
      <c r="AC32" s="232">
        <f t="shared" si="17"/>
        <v>-1602918.2086251362</v>
      </c>
      <c r="AD32" s="218">
        <f t="shared" si="14"/>
        <v>-428664.69128510659</v>
      </c>
      <c r="AE32" s="223">
        <f>AB32/C32</f>
        <v>-173.06610425055706</v>
      </c>
      <c r="AF32" s="232">
        <f>AC32/D32</f>
        <v>-237.36386918778857</v>
      </c>
      <c r="AG32" s="220">
        <f t="shared" si="15"/>
        <v>-64.297764937231506</v>
      </c>
      <c r="AH32" s="211">
        <v>4</v>
      </c>
      <c r="AI32" s="211">
        <v>4</v>
      </c>
      <c r="AJ32" s="269"/>
      <c r="AK32" s="269"/>
      <c r="AL32" s="269"/>
      <c r="AM32" s="269"/>
    </row>
    <row r="33" spans="1:39">
      <c r="A33" s="215">
        <v>81</v>
      </c>
      <c r="B33" s="216" t="s">
        <v>64</v>
      </c>
      <c r="C33" s="217">
        <v>2621</v>
      </c>
      <c r="D33" s="217">
        <v>2574</v>
      </c>
      <c r="E33" s="219">
        <f>'1. Vos-laskelma'!AA33</f>
        <v>-210568.11159533483</v>
      </c>
      <c r="F33" s="219">
        <f>'1. Vos-laskelma'!D33</f>
        <v>-293445.52762952284</v>
      </c>
      <c r="G33" s="218">
        <f t="shared" si="8"/>
        <v>-82877.416034188005</v>
      </c>
      <c r="H33" s="219">
        <v>702770.11882665777</v>
      </c>
      <c r="I33" s="88">
        <f t="shared" si="1"/>
        <v>-208528.74978938416</v>
      </c>
      <c r="J33" s="220">
        <f t="shared" si="2"/>
        <v>-911298.86861604196</v>
      </c>
      <c r="K33" s="340">
        <v>290115.99736029241</v>
      </c>
      <c r="L33" s="340">
        <v>-140682.24961389371</v>
      </c>
      <c r="M33" s="340">
        <v>412654.12146636535</v>
      </c>
      <c r="N33" s="340">
        <v>75973.076748560328</v>
      </c>
      <c r="O33" s="221">
        <v>-233129.79406797362</v>
      </c>
      <c r="P33" s="88">
        <v>89310.21714392284</v>
      </c>
      <c r="Q33" s="340">
        <f t="shared" si="9"/>
        <v>492202.00723132293</v>
      </c>
      <c r="R33" s="340">
        <f t="shared" si="10"/>
        <v>-501974.27741890703</v>
      </c>
      <c r="S33" s="221">
        <v>266278</v>
      </c>
      <c r="T33" s="221">
        <v>578984.87792434893</v>
      </c>
      <c r="U33" s="221">
        <v>628569.95055504888</v>
      </c>
      <c r="V33" s="221">
        <v>620103.63561888481</v>
      </c>
      <c r="W33" s="218">
        <f t="shared" si="11"/>
        <v>304240.56298818486</v>
      </c>
      <c r="X33" s="219">
        <f t="shared" si="12"/>
        <v>1387049.9577863719</v>
      </c>
      <c r="Y33" s="219">
        <f t="shared" si="12"/>
        <v>697114.23612432671</v>
      </c>
      <c r="Z33" s="222">
        <v>-688790</v>
      </c>
      <c r="AA33" s="222">
        <v>-754784</v>
      </c>
      <c r="AB33" s="232">
        <f t="shared" si="16"/>
        <v>698259.95778637193</v>
      </c>
      <c r="AC33" s="232">
        <f t="shared" si="17"/>
        <v>-57669.763875673292</v>
      </c>
      <c r="AD33" s="218">
        <f t="shared" si="14"/>
        <v>-755929.72166204522</v>
      </c>
      <c r="AE33" s="223">
        <f>AB33/C33</f>
        <v>266.4097511584784</v>
      </c>
      <c r="AF33" s="232">
        <f>AC33/D33</f>
        <v>-22.404725670424746</v>
      </c>
      <c r="AG33" s="220">
        <f t="shared" si="15"/>
        <v>-288.81447682890314</v>
      </c>
      <c r="AH33" s="211">
        <v>7</v>
      </c>
      <c r="AI33" s="211">
        <v>7</v>
      </c>
      <c r="AJ33" s="269"/>
      <c r="AK33" s="269"/>
      <c r="AL33" s="269"/>
      <c r="AM33" s="269"/>
    </row>
    <row r="34" spans="1:39">
      <c r="A34" s="215">
        <v>82</v>
      </c>
      <c r="B34" s="216" t="s">
        <v>65</v>
      </c>
      <c r="C34" s="217">
        <v>9405</v>
      </c>
      <c r="D34" s="217">
        <v>9359</v>
      </c>
      <c r="E34" s="219">
        <f>'1. Vos-laskelma'!AA34</f>
        <v>3446443.4015075401</v>
      </c>
      <c r="F34" s="219">
        <f>'1. Vos-laskelma'!D34</f>
        <v>3029455.7728198413</v>
      </c>
      <c r="G34" s="218">
        <f t="shared" si="8"/>
        <v>-416987.62868769886</v>
      </c>
      <c r="H34" s="219">
        <v>446467.92417396838</v>
      </c>
      <c r="I34" s="88">
        <f t="shared" si="1"/>
        <v>-372446.95524971554</v>
      </c>
      <c r="J34" s="220">
        <f t="shared" si="2"/>
        <v>-818914.87942368397</v>
      </c>
      <c r="K34" s="340">
        <v>348473.04083571001</v>
      </c>
      <c r="L34" s="340">
        <v>146175.49532770694</v>
      </c>
      <c r="M34" s="340">
        <v>97994.88333825834</v>
      </c>
      <c r="N34" s="340">
        <v>4301.9551848895499</v>
      </c>
      <c r="O34" s="221">
        <v>-847654.13468615583</v>
      </c>
      <c r="P34" s="88">
        <v>324729.72892384377</v>
      </c>
      <c r="Q34" s="340">
        <f t="shared" si="9"/>
        <v>3892911.3256815085</v>
      </c>
      <c r="R34" s="340">
        <f t="shared" si="10"/>
        <v>2657008.8175701257</v>
      </c>
      <c r="S34" s="221">
        <v>2303150</v>
      </c>
      <c r="T34" s="221">
        <v>1941876.0120621289</v>
      </c>
      <c r="U34" s="221">
        <v>1420815.5510925855</v>
      </c>
      <c r="V34" s="221">
        <v>1389353.3398513854</v>
      </c>
      <c r="W34" s="218">
        <f t="shared" si="11"/>
        <v>-392736.199179071</v>
      </c>
      <c r="X34" s="219">
        <f t="shared" si="12"/>
        <v>7616876.8767740941</v>
      </c>
      <c r="Y34" s="219">
        <f t="shared" si="12"/>
        <v>5988238.1694836393</v>
      </c>
      <c r="Z34" s="222">
        <v>-2084230</v>
      </c>
      <c r="AA34" s="222">
        <v>-2081262</v>
      </c>
      <c r="AB34" s="232">
        <f t="shared" si="16"/>
        <v>5532646.8767740941</v>
      </c>
      <c r="AC34" s="232">
        <f t="shared" si="17"/>
        <v>3906976.1694836393</v>
      </c>
      <c r="AD34" s="218">
        <f t="shared" si="14"/>
        <v>-1625670.7072904548</v>
      </c>
      <c r="AE34" s="223">
        <f>AB34/C34</f>
        <v>588.26654723807485</v>
      </c>
      <c r="AF34" s="232">
        <f>AC34/D34</f>
        <v>417.45658398158344</v>
      </c>
      <c r="AG34" s="220">
        <f t="shared" si="15"/>
        <v>-170.80996325649141</v>
      </c>
      <c r="AH34" s="211">
        <v>5</v>
      </c>
      <c r="AI34" s="211">
        <v>5</v>
      </c>
      <c r="AJ34" s="269"/>
      <c r="AK34" s="269"/>
      <c r="AL34" s="269"/>
      <c r="AM34" s="269"/>
    </row>
    <row r="35" spans="1:39">
      <c r="A35" s="215">
        <v>86</v>
      </c>
      <c r="B35" s="216" t="s">
        <v>66</v>
      </c>
      <c r="C35" s="217">
        <v>8143</v>
      </c>
      <c r="D35" s="217">
        <v>8031</v>
      </c>
      <c r="E35" s="219">
        <f>'1. Vos-laskelma'!AA35</f>
        <v>3034301.2929535024</v>
      </c>
      <c r="F35" s="219">
        <f>'1. Vos-laskelma'!D35</f>
        <v>2651375.2189737288</v>
      </c>
      <c r="G35" s="218">
        <f t="shared" si="8"/>
        <v>-382926.07397977356</v>
      </c>
      <c r="H35" s="219">
        <v>200834.91589276851</v>
      </c>
      <c r="I35" s="88">
        <f t="shared" si="1"/>
        <v>-1242153.0743259867</v>
      </c>
      <c r="J35" s="220">
        <f t="shared" si="2"/>
        <v>-1442987.9902187551</v>
      </c>
      <c r="K35" s="340">
        <v>246262.38394632383</v>
      </c>
      <c r="L35" s="340">
        <v>-402318.4142881424</v>
      </c>
      <c r="M35" s="340">
        <v>-45427.468053555327</v>
      </c>
      <c r="N35" s="340">
        <v>-391110.87515942467</v>
      </c>
      <c r="O35" s="221">
        <v>-727375.82601394563</v>
      </c>
      <c r="P35" s="88">
        <v>278652.04113552615</v>
      </c>
      <c r="Q35" s="340">
        <f t="shared" si="9"/>
        <v>3235136.208846271</v>
      </c>
      <c r="R35" s="340">
        <f t="shared" si="10"/>
        <v>1409222.1446477422</v>
      </c>
      <c r="S35" s="221">
        <v>2869047</v>
      </c>
      <c r="T35" s="221">
        <v>2709083.5633251849</v>
      </c>
      <c r="U35" s="221">
        <v>1438485.8113037464</v>
      </c>
      <c r="V35" s="221">
        <v>1391697.930258194</v>
      </c>
      <c r="W35" s="218">
        <f t="shared" si="11"/>
        <v>-206751.31772036711</v>
      </c>
      <c r="X35" s="219">
        <f t="shared" si="12"/>
        <v>7542669.020150017</v>
      </c>
      <c r="Y35" s="219">
        <f t="shared" si="12"/>
        <v>5510003.638231121</v>
      </c>
      <c r="Z35" s="222">
        <v>-1264839</v>
      </c>
      <c r="AA35" s="222">
        <v>-1161947</v>
      </c>
      <c r="AB35" s="232">
        <f t="shared" si="16"/>
        <v>6277830.020150017</v>
      </c>
      <c r="AC35" s="232">
        <f t="shared" si="17"/>
        <v>4348056.638231121</v>
      </c>
      <c r="AD35" s="218">
        <f t="shared" si="14"/>
        <v>-1929773.381918896</v>
      </c>
      <c r="AE35" s="223">
        <f>AB35/C35</f>
        <v>770.94805601744042</v>
      </c>
      <c r="AF35" s="232">
        <f>AC35/D35</f>
        <v>541.40911944105608</v>
      </c>
      <c r="AG35" s="220">
        <f t="shared" si="15"/>
        <v>-229.53893657638434</v>
      </c>
      <c r="AH35" s="211">
        <v>5</v>
      </c>
      <c r="AI35" s="211">
        <v>5</v>
      </c>
      <c r="AJ35" s="269"/>
      <c r="AK35" s="269"/>
      <c r="AL35" s="269"/>
      <c r="AM35" s="269"/>
    </row>
    <row r="36" spans="1:39">
      <c r="A36" s="215">
        <v>90</v>
      </c>
      <c r="B36" s="216" t="s">
        <v>67</v>
      </c>
      <c r="C36" s="217">
        <v>3136</v>
      </c>
      <c r="D36" s="217">
        <v>3061</v>
      </c>
      <c r="E36" s="219">
        <f>'1. Vos-laskelma'!AA36</f>
        <v>957588.56968268019</v>
      </c>
      <c r="F36" s="219">
        <f>'1. Vos-laskelma'!D36</f>
        <v>977864.35732732015</v>
      </c>
      <c r="G36" s="218">
        <f t="shared" si="8"/>
        <v>20275.78764463996</v>
      </c>
      <c r="H36" s="219">
        <v>-581141.88176752254</v>
      </c>
      <c r="I36" s="88">
        <f t="shared" si="1"/>
        <v>-1685291.0606862167</v>
      </c>
      <c r="J36" s="220">
        <f t="shared" si="2"/>
        <v>-1104149.1789186941</v>
      </c>
      <c r="K36" s="340">
        <v>94114.218245721509</v>
      </c>
      <c r="L36" s="340">
        <v>-485495.99844049948</v>
      </c>
      <c r="M36" s="340">
        <v>-675256.10001324408</v>
      </c>
      <c r="N36" s="340">
        <v>-1028764.8660668052</v>
      </c>
      <c r="O36" s="221">
        <v>-277237.87864882179</v>
      </c>
      <c r="P36" s="88">
        <v>106207.68246990979</v>
      </c>
      <c r="Q36" s="340">
        <f t="shared" si="9"/>
        <v>376446.68791515764</v>
      </c>
      <c r="R36" s="340">
        <f t="shared" si="10"/>
        <v>-707426.70335889654</v>
      </c>
      <c r="S36" s="221">
        <v>-11569</v>
      </c>
      <c r="T36" s="221">
        <v>538376.61967507505</v>
      </c>
      <c r="U36" s="221">
        <v>713124.3294630067</v>
      </c>
      <c r="V36" s="221">
        <v>704029.19670250802</v>
      </c>
      <c r="W36" s="218">
        <f t="shared" si="11"/>
        <v>540850.48691457626</v>
      </c>
      <c r="X36" s="219">
        <f t="shared" si="12"/>
        <v>1078002.0173781645</v>
      </c>
      <c r="Y36" s="219">
        <f t="shared" si="12"/>
        <v>534979.11301868653</v>
      </c>
      <c r="Z36" s="222">
        <v>-424223</v>
      </c>
      <c r="AA36" s="222">
        <v>-443031</v>
      </c>
      <c r="AB36" s="232">
        <f t="shared" si="16"/>
        <v>653779.01737816446</v>
      </c>
      <c r="AC36" s="232">
        <f t="shared" si="17"/>
        <v>91948.113018686534</v>
      </c>
      <c r="AD36" s="218">
        <f t="shared" si="14"/>
        <v>-561830.90435947792</v>
      </c>
      <c r="AE36" s="223">
        <f>AB36/C36</f>
        <v>208.47545197007796</v>
      </c>
      <c r="AF36" s="232">
        <f>AC36/D36</f>
        <v>30.038586415774759</v>
      </c>
      <c r="AG36" s="220">
        <f t="shared" si="15"/>
        <v>-178.43686555430321</v>
      </c>
      <c r="AH36" s="211">
        <v>12</v>
      </c>
      <c r="AI36" s="211">
        <v>12</v>
      </c>
      <c r="AJ36" s="269"/>
      <c r="AK36" s="269"/>
      <c r="AL36" s="269"/>
      <c r="AM36" s="269"/>
    </row>
    <row r="37" spans="1:39">
      <c r="A37" s="215">
        <v>91</v>
      </c>
      <c r="B37" s="216" t="s">
        <v>68</v>
      </c>
      <c r="C37" s="217">
        <v>658457</v>
      </c>
      <c r="D37" s="217">
        <v>664028</v>
      </c>
      <c r="E37" s="219">
        <f>'1. Vos-laskelma'!AA37</f>
        <v>219568156.38826618</v>
      </c>
      <c r="F37" s="219">
        <f>'1. Vos-laskelma'!D37</f>
        <v>238075038.16760093</v>
      </c>
      <c r="G37" s="218">
        <f t="shared" si="8"/>
        <v>18506881.779334754</v>
      </c>
      <c r="H37" s="219">
        <v>-83668593.104550749</v>
      </c>
      <c r="I37" s="88">
        <f t="shared" si="1"/>
        <v>-10104890.025091212</v>
      </c>
      <c r="J37" s="220">
        <f t="shared" si="2"/>
        <v>73563703.079459533</v>
      </c>
      <c r="K37" s="340">
        <v>-6980980.3654889707</v>
      </c>
      <c r="L37" s="340">
        <v>55076117.060363501</v>
      </c>
      <c r="M37" s="340">
        <v>-76687612.739061773</v>
      </c>
      <c r="N37" s="340">
        <v>-28079132.172586184</v>
      </c>
      <c r="O37" s="221">
        <v>-60141690.324540943</v>
      </c>
      <c r="P37" s="88">
        <v>23039815.411672413</v>
      </c>
      <c r="Q37" s="340">
        <f t="shared" si="9"/>
        <v>135899563.28371543</v>
      </c>
      <c r="R37" s="340">
        <f t="shared" si="10"/>
        <v>227970148.14250973</v>
      </c>
      <c r="S37" s="221">
        <v>-60743727</v>
      </c>
      <c r="T37" s="221">
        <v>-58174880.507060565</v>
      </c>
      <c r="U37" s="221">
        <v>88279488.98038578</v>
      </c>
      <c r="V37" s="221">
        <v>89144112.888305768</v>
      </c>
      <c r="W37" s="218">
        <f t="shared" si="11"/>
        <v>3433470.400859423</v>
      </c>
      <c r="X37" s="219">
        <f t="shared" si="12"/>
        <v>163435325.26410121</v>
      </c>
      <c r="Y37" s="219">
        <f t="shared" si="12"/>
        <v>258939380.52375495</v>
      </c>
      <c r="Z37" s="222">
        <v>36775102</v>
      </c>
      <c r="AA37" s="222">
        <v>43311201</v>
      </c>
      <c r="AB37" s="232">
        <f t="shared" si="16"/>
        <v>200210427.26410121</v>
      </c>
      <c r="AC37" s="232">
        <f t="shared" si="17"/>
        <v>302250581.52375495</v>
      </c>
      <c r="AD37" s="218">
        <f t="shared" si="14"/>
        <v>102040154.25965375</v>
      </c>
      <c r="AE37" s="223">
        <f>AB37/C37</f>
        <v>304.05998761361974</v>
      </c>
      <c r="AF37" s="232">
        <f>AC37/D37</f>
        <v>455.17746469087894</v>
      </c>
      <c r="AG37" s="220">
        <f t="shared" si="15"/>
        <v>151.1174770772592</v>
      </c>
      <c r="AH37" s="211">
        <v>1</v>
      </c>
      <c r="AI37" s="212">
        <v>31</v>
      </c>
      <c r="AJ37" s="269"/>
      <c r="AK37" s="269"/>
      <c r="AL37" s="269"/>
      <c r="AM37" s="269"/>
    </row>
    <row r="38" spans="1:39">
      <c r="A38" s="215">
        <v>92</v>
      </c>
      <c r="B38" s="216" t="s">
        <v>69</v>
      </c>
      <c r="C38" s="217">
        <v>239206</v>
      </c>
      <c r="D38" s="217">
        <v>242819</v>
      </c>
      <c r="E38" s="219">
        <f>'1. Vos-laskelma'!AA38</f>
        <v>162930014.26004726</v>
      </c>
      <c r="F38" s="219">
        <f>'1. Vos-laskelma'!D38</f>
        <v>171187781.9916321</v>
      </c>
      <c r="G38" s="218">
        <f t="shared" si="8"/>
        <v>8257767.731584847</v>
      </c>
      <c r="H38" s="219">
        <v>-30788467.588612199</v>
      </c>
      <c r="I38" s="88">
        <f t="shared" si="1"/>
        <v>-39921267.369561851</v>
      </c>
      <c r="J38" s="220">
        <f t="shared" si="2"/>
        <v>-9132799.7809496522</v>
      </c>
      <c r="K38" s="340">
        <v>-27694606.953011636</v>
      </c>
      <c r="L38" s="340">
        <v>-26465622.019977588</v>
      </c>
      <c r="M38" s="340">
        <v>-3093860.6356005617</v>
      </c>
      <c r="N38" s="340">
        <v>111614.11005873444</v>
      </c>
      <c r="O38" s="221">
        <v>-21992363.428823341</v>
      </c>
      <c r="P38" s="88">
        <v>8425103.9691803418</v>
      </c>
      <c r="Q38" s="340">
        <f t="shared" si="9"/>
        <v>132141546.67143506</v>
      </c>
      <c r="R38" s="340">
        <f t="shared" si="10"/>
        <v>131266514.62207025</v>
      </c>
      <c r="S38" s="221">
        <v>-3797595</v>
      </c>
      <c r="T38" s="221">
        <v>-4333789.5023266869</v>
      </c>
      <c r="U38" s="221">
        <v>30036233.761776581</v>
      </c>
      <c r="V38" s="221">
        <v>30298277.497694023</v>
      </c>
      <c r="W38" s="218">
        <f t="shared" si="11"/>
        <v>-274150.76640924439</v>
      </c>
      <c r="X38" s="219">
        <f t="shared" si="12"/>
        <v>158380185.43321162</v>
      </c>
      <c r="Y38" s="219">
        <f t="shared" si="12"/>
        <v>157231002.6174376</v>
      </c>
      <c r="Z38" s="222">
        <v>21276282</v>
      </c>
      <c r="AA38" s="222">
        <v>21910915</v>
      </c>
      <c r="AB38" s="232">
        <f t="shared" si="16"/>
        <v>179656467.43321162</v>
      </c>
      <c r="AC38" s="232">
        <f t="shared" si="17"/>
        <v>179141917.6174376</v>
      </c>
      <c r="AD38" s="218">
        <f t="shared" si="14"/>
        <v>-514549.81577402353</v>
      </c>
      <c r="AE38" s="223">
        <f>AB38/C38</f>
        <v>751.05334913510376</v>
      </c>
      <c r="AF38" s="232">
        <f>AC38/D38</f>
        <v>737.75906175973705</v>
      </c>
      <c r="AG38" s="220">
        <f t="shared" si="15"/>
        <v>-13.294287375366707</v>
      </c>
      <c r="AH38" s="211">
        <v>1</v>
      </c>
      <c r="AI38" s="212">
        <v>35</v>
      </c>
      <c r="AJ38" s="269"/>
      <c r="AK38" s="269"/>
      <c r="AL38" s="269"/>
      <c r="AM38" s="269"/>
    </row>
    <row r="39" spans="1:39">
      <c r="A39" s="215">
        <v>97</v>
      </c>
      <c r="B39" s="216" t="s">
        <v>70</v>
      </c>
      <c r="C39" s="217">
        <v>2131</v>
      </c>
      <c r="D39" s="217">
        <v>2091</v>
      </c>
      <c r="E39" s="219">
        <f>'1. Vos-laskelma'!AA39</f>
        <v>331508.24100814387</v>
      </c>
      <c r="F39" s="219">
        <f>'1. Vos-laskelma'!D39</f>
        <v>266390.09268553113</v>
      </c>
      <c r="G39" s="218">
        <f t="shared" si="8"/>
        <v>-65118.148322612746</v>
      </c>
      <c r="H39" s="219">
        <v>-45886.873579761363</v>
      </c>
      <c r="I39" s="88">
        <f t="shared" si="1"/>
        <v>-349937.71182277927</v>
      </c>
      <c r="J39" s="220">
        <f t="shared" si="2"/>
        <v>-304050.8382430179</v>
      </c>
      <c r="K39" s="340">
        <v>-317202.09788532177</v>
      </c>
      <c r="L39" s="340">
        <v>-405409.91501179541</v>
      </c>
      <c r="M39" s="340">
        <v>271315.2243055604</v>
      </c>
      <c r="N39" s="340">
        <v>172304.65670424153</v>
      </c>
      <c r="O39" s="221">
        <v>-189383.99354939113</v>
      </c>
      <c r="P39" s="88">
        <v>72551.540034165751</v>
      </c>
      <c r="Q39" s="340">
        <f t="shared" si="9"/>
        <v>285621.36742838251</v>
      </c>
      <c r="R39" s="340">
        <f t="shared" si="10"/>
        <v>-83547.619137248141</v>
      </c>
      <c r="S39" s="221">
        <v>148005</v>
      </c>
      <c r="T39" s="221">
        <v>295078.15947681328</v>
      </c>
      <c r="U39" s="221">
        <v>454103.40579262201</v>
      </c>
      <c r="V39" s="221">
        <v>448682.95524441573</v>
      </c>
      <c r="W39" s="218">
        <f t="shared" si="11"/>
        <v>141652.70892860705</v>
      </c>
      <c r="X39" s="219">
        <f t="shared" si="12"/>
        <v>887729.77322100452</v>
      </c>
      <c r="Y39" s="219">
        <f t="shared" si="12"/>
        <v>660213.49558398081</v>
      </c>
      <c r="Z39" s="222">
        <v>-519064</v>
      </c>
      <c r="AA39" s="222">
        <v>-604586</v>
      </c>
      <c r="AB39" s="232">
        <f t="shared" si="16"/>
        <v>368665.77322100452</v>
      </c>
      <c r="AC39" s="232">
        <f t="shared" si="17"/>
        <v>55627.49558398081</v>
      </c>
      <c r="AD39" s="218">
        <f t="shared" si="14"/>
        <v>-313038.27763702371</v>
      </c>
      <c r="AE39" s="223">
        <f>AB39/C39</f>
        <v>173.00130137072009</v>
      </c>
      <c r="AF39" s="232">
        <f>AC39/D39</f>
        <v>26.603297744610622</v>
      </c>
      <c r="AG39" s="220">
        <f t="shared" si="15"/>
        <v>-146.39800362610947</v>
      </c>
      <c r="AH39" s="211">
        <v>10</v>
      </c>
      <c r="AI39" s="211">
        <v>10</v>
      </c>
      <c r="AJ39" s="269"/>
      <c r="AK39" s="269"/>
      <c r="AL39" s="269"/>
      <c r="AM39" s="269"/>
    </row>
    <row r="40" spans="1:39">
      <c r="A40" s="215">
        <v>98</v>
      </c>
      <c r="B40" s="216" t="s">
        <v>71</v>
      </c>
      <c r="C40" s="217">
        <v>23090</v>
      </c>
      <c r="D40" s="217">
        <v>22943</v>
      </c>
      <c r="E40" s="219">
        <f>'1. Vos-laskelma'!AA40</f>
        <v>8244816.0932469834</v>
      </c>
      <c r="F40" s="219">
        <f>'1. Vos-laskelma'!D40</f>
        <v>7593857.6724531818</v>
      </c>
      <c r="G40" s="218">
        <f t="shared" si="8"/>
        <v>-650958.42079380155</v>
      </c>
      <c r="H40" s="219">
        <v>7364463.4730483182</v>
      </c>
      <c r="I40" s="88">
        <f t="shared" si="1"/>
        <v>5908962.2853415664</v>
      </c>
      <c r="J40" s="220">
        <f t="shared" si="2"/>
        <v>-1455501.1877067517</v>
      </c>
      <c r="K40" s="340">
        <v>4335426.4234630624</v>
      </c>
      <c r="L40" s="340">
        <v>4495154.9679005193</v>
      </c>
      <c r="M40" s="340">
        <v>3029037.0495852563</v>
      </c>
      <c r="N40" s="340">
        <v>2695723.6163410065</v>
      </c>
      <c r="O40" s="88">
        <v>-2077970.81014045</v>
      </c>
      <c r="P40" s="88">
        <v>796054.51124049013</v>
      </c>
      <c r="Q40" s="340">
        <f t="shared" si="9"/>
        <v>15609279.566295302</v>
      </c>
      <c r="R40" s="340">
        <f t="shared" si="10"/>
        <v>13502819.957794748</v>
      </c>
      <c r="S40" s="221">
        <v>6678970</v>
      </c>
      <c r="T40" s="221">
        <v>5853940.8935225541</v>
      </c>
      <c r="U40" s="221">
        <v>3487316.6869670544</v>
      </c>
      <c r="V40" s="221">
        <v>3417359.4084765422</v>
      </c>
      <c r="W40" s="218">
        <f t="shared" si="11"/>
        <v>-894986.38496795855</v>
      </c>
      <c r="X40" s="219">
        <f t="shared" si="12"/>
        <v>25775566.253262356</v>
      </c>
      <c r="Y40" s="219">
        <f t="shared" si="12"/>
        <v>22774120.259793844</v>
      </c>
      <c r="Z40" s="222">
        <v>-5017296</v>
      </c>
      <c r="AA40" s="222">
        <v>-5411847</v>
      </c>
      <c r="AB40" s="232">
        <f t="shared" si="16"/>
        <v>20758270.253262356</v>
      </c>
      <c r="AC40" s="232">
        <f t="shared" si="17"/>
        <v>17362273.259793844</v>
      </c>
      <c r="AD40" s="218">
        <f t="shared" si="14"/>
        <v>-3395996.9934685118</v>
      </c>
      <c r="AE40" s="223">
        <f>AB40/C40</f>
        <v>899.01560213349308</v>
      </c>
      <c r="AF40" s="232">
        <f>AC40/D40</f>
        <v>756.75688705896539</v>
      </c>
      <c r="AG40" s="220">
        <f t="shared" si="15"/>
        <v>-142.25871507452769</v>
      </c>
      <c r="AH40" s="211">
        <v>7</v>
      </c>
      <c r="AI40" s="211">
        <v>7</v>
      </c>
      <c r="AJ40" s="269"/>
      <c r="AK40" s="269"/>
      <c r="AL40" s="269"/>
      <c r="AM40" s="269"/>
    </row>
    <row r="41" spans="1:39">
      <c r="A41" s="215">
        <v>102</v>
      </c>
      <c r="B41" s="216" t="s">
        <v>72</v>
      </c>
      <c r="C41" s="217">
        <v>9870</v>
      </c>
      <c r="D41" s="217">
        <v>9745</v>
      </c>
      <c r="E41" s="219">
        <f>'1. Vos-laskelma'!AA41</f>
        <v>1282576.2448758464</v>
      </c>
      <c r="F41" s="219">
        <f>'1. Vos-laskelma'!D41</f>
        <v>1189236.0521470525</v>
      </c>
      <c r="G41" s="218">
        <f t="shared" si="8"/>
        <v>-93340.192728793947</v>
      </c>
      <c r="H41" s="219">
        <v>1708644.6216989746</v>
      </c>
      <c r="I41" s="88">
        <f t="shared" si="1"/>
        <v>-229727.32279745961</v>
      </c>
      <c r="J41" s="220">
        <f t="shared" si="2"/>
        <v>-1938371.9444964342</v>
      </c>
      <c r="K41" s="340">
        <v>1048170.5654000834</v>
      </c>
      <c r="L41" s="340">
        <v>310285.04827605054</v>
      </c>
      <c r="M41" s="340">
        <v>660474.0562988912</v>
      </c>
      <c r="N41" s="340">
        <v>4479.3838312585385</v>
      </c>
      <c r="O41" s="221">
        <v>-882614.54669479514</v>
      </c>
      <c r="P41" s="88">
        <v>338122.79179002641</v>
      </c>
      <c r="Q41" s="340">
        <f t="shared" si="9"/>
        <v>2991220.8665748211</v>
      </c>
      <c r="R41" s="340">
        <f t="shared" si="10"/>
        <v>959508.72934959293</v>
      </c>
      <c r="S41" s="221">
        <v>4158821</v>
      </c>
      <c r="T41" s="221">
        <v>3902026.9960696246</v>
      </c>
      <c r="U41" s="221">
        <v>2161681.9961973322</v>
      </c>
      <c r="V41" s="221">
        <v>2140556.412930782</v>
      </c>
      <c r="W41" s="218">
        <f t="shared" si="11"/>
        <v>-277919.58719692566</v>
      </c>
      <c r="X41" s="219">
        <f t="shared" si="12"/>
        <v>9311723.8627721537</v>
      </c>
      <c r="Y41" s="219">
        <f t="shared" si="12"/>
        <v>7002092.1383499997</v>
      </c>
      <c r="Z41" s="222">
        <v>788366</v>
      </c>
      <c r="AA41" s="222">
        <v>1184138</v>
      </c>
      <c r="AB41" s="232">
        <f t="shared" si="16"/>
        <v>10100089.862772154</v>
      </c>
      <c r="AC41" s="232">
        <f t="shared" si="17"/>
        <v>8186230.1383499997</v>
      </c>
      <c r="AD41" s="218">
        <f t="shared" si="14"/>
        <v>-1913859.724422154</v>
      </c>
      <c r="AE41" s="223">
        <f>AB41/C41</f>
        <v>1023.3120428340582</v>
      </c>
      <c r="AF41" s="232">
        <f>AC41/D41</f>
        <v>840.04413938943048</v>
      </c>
      <c r="AG41" s="220">
        <f t="shared" si="15"/>
        <v>-183.26790344462768</v>
      </c>
      <c r="AH41" s="211">
        <v>4</v>
      </c>
      <c r="AI41" s="211">
        <v>4</v>
      </c>
      <c r="AJ41" s="269"/>
      <c r="AK41" s="269"/>
      <c r="AL41" s="269"/>
      <c r="AM41" s="269"/>
    </row>
    <row r="42" spans="1:39">
      <c r="A42" s="215">
        <v>103</v>
      </c>
      <c r="B42" s="216" t="s">
        <v>73</v>
      </c>
      <c r="C42" s="217">
        <v>2166</v>
      </c>
      <c r="D42" s="217">
        <v>2161</v>
      </c>
      <c r="E42" s="219">
        <f>'1. Vos-laskelma'!AA42</f>
        <v>369531.51083930896</v>
      </c>
      <c r="F42" s="219">
        <f>'1. Vos-laskelma'!D42</f>
        <v>181143.45275991966</v>
      </c>
      <c r="G42" s="218">
        <f t="shared" si="8"/>
        <v>-188388.0580793893</v>
      </c>
      <c r="H42" s="219">
        <v>328802.21686018701</v>
      </c>
      <c r="I42" s="88">
        <f t="shared" si="1"/>
        <v>61567.819130215183</v>
      </c>
      <c r="J42" s="220">
        <f t="shared" si="2"/>
        <v>-267234.3977299718</v>
      </c>
      <c r="K42" s="340">
        <v>205163.71927565767</v>
      </c>
      <c r="L42" s="340">
        <v>142099.67890654004</v>
      </c>
      <c r="M42" s="340">
        <v>123638.49758452934</v>
      </c>
      <c r="N42" s="340">
        <v>40211.771044527421</v>
      </c>
      <c r="O42" s="221">
        <v>-195723.96463904079</v>
      </c>
      <c r="P42" s="88">
        <v>74980.333818188519</v>
      </c>
      <c r="Q42" s="340">
        <f t="shared" si="9"/>
        <v>698333.72769949597</v>
      </c>
      <c r="R42" s="340">
        <f t="shared" si="10"/>
        <v>242711.27189013484</v>
      </c>
      <c r="S42" s="221">
        <v>1108079</v>
      </c>
      <c r="T42" s="221">
        <v>1125081.326062046</v>
      </c>
      <c r="U42" s="221">
        <v>497462.05417832138</v>
      </c>
      <c r="V42" s="221">
        <v>488886.35415327025</v>
      </c>
      <c r="W42" s="218">
        <f t="shared" si="11"/>
        <v>8426.6260369950905</v>
      </c>
      <c r="X42" s="219">
        <f t="shared" si="12"/>
        <v>2303874.7818778171</v>
      </c>
      <c r="Y42" s="219">
        <f t="shared" si="12"/>
        <v>1856678.9521054509</v>
      </c>
      <c r="Z42" s="222">
        <v>-547651</v>
      </c>
      <c r="AA42" s="222">
        <v>-579178</v>
      </c>
      <c r="AB42" s="232">
        <f t="shared" si="16"/>
        <v>1756223.7818778171</v>
      </c>
      <c r="AC42" s="232">
        <f t="shared" si="17"/>
        <v>1277500.9521054509</v>
      </c>
      <c r="AD42" s="218">
        <f t="shared" si="14"/>
        <v>-478722.82977236621</v>
      </c>
      <c r="AE42" s="223">
        <f>AB42/C42</f>
        <v>810.81430372937075</v>
      </c>
      <c r="AF42" s="232">
        <f>AC42/D42</f>
        <v>591.16193989146268</v>
      </c>
      <c r="AG42" s="220">
        <f t="shared" si="15"/>
        <v>-219.65236383790807</v>
      </c>
      <c r="AH42" s="211">
        <v>5</v>
      </c>
      <c r="AI42" s="211">
        <v>5</v>
      </c>
      <c r="AJ42" s="269"/>
      <c r="AK42" s="269"/>
      <c r="AL42" s="269"/>
      <c r="AM42" s="269"/>
    </row>
    <row r="43" spans="1:39">
      <c r="A43" s="215">
        <v>105</v>
      </c>
      <c r="B43" s="216" t="s">
        <v>74</v>
      </c>
      <c r="C43" s="217">
        <v>2139</v>
      </c>
      <c r="D43" s="217">
        <v>2094</v>
      </c>
      <c r="E43" s="219">
        <f>'1. Vos-laskelma'!AA43</f>
        <v>954832.17564320215</v>
      </c>
      <c r="F43" s="219">
        <f>'1. Vos-laskelma'!D43</f>
        <v>1084510.0913664808</v>
      </c>
      <c r="G43" s="218">
        <f t="shared" si="8"/>
        <v>129677.91572327865</v>
      </c>
      <c r="H43" s="219">
        <v>692041.21100192307</v>
      </c>
      <c r="I43" s="88">
        <f t="shared" si="1"/>
        <v>664640.4150310664</v>
      </c>
      <c r="J43" s="220">
        <f t="shared" si="2"/>
        <v>-27400.795970856678</v>
      </c>
      <c r="K43" s="340">
        <v>338605.69872906734</v>
      </c>
      <c r="L43" s="340">
        <v>416536.76124356815</v>
      </c>
      <c r="M43" s="340">
        <v>353435.51227285573</v>
      </c>
      <c r="N43" s="340">
        <v>365103.72918725054</v>
      </c>
      <c r="O43" s="221">
        <v>-189655.70659609043</v>
      </c>
      <c r="P43" s="88">
        <v>72655.631196338159</v>
      </c>
      <c r="Q43" s="340">
        <f t="shared" si="9"/>
        <v>1646873.3866451252</v>
      </c>
      <c r="R43" s="340">
        <f t="shared" si="10"/>
        <v>1749150.5063975472</v>
      </c>
      <c r="S43" s="221">
        <v>799733</v>
      </c>
      <c r="T43" s="221">
        <v>916111.99700052931</v>
      </c>
      <c r="U43" s="221">
        <v>501643.39813616365</v>
      </c>
      <c r="V43" s="221">
        <v>500423.75808776653</v>
      </c>
      <c r="W43" s="218">
        <f t="shared" si="11"/>
        <v>115159.35695213219</v>
      </c>
      <c r="X43" s="219">
        <f t="shared" si="12"/>
        <v>2948249.7847812888</v>
      </c>
      <c r="Y43" s="219">
        <f t="shared" si="12"/>
        <v>3165686.261485843</v>
      </c>
      <c r="Z43" s="222">
        <v>-470126</v>
      </c>
      <c r="AA43" s="222">
        <v>-493148</v>
      </c>
      <c r="AB43" s="232">
        <f t="shared" si="16"/>
        <v>2478123.7847812888</v>
      </c>
      <c r="AC43" s="232">
        <f t="shared" si="17"/>
        <v>2672538.261485843</v>
      </c>
      <c r="AD43" s="218">
        <f t="shared" si="14"/>
        <v>194414.47670455417</v>
      </c>
      <c r="AE43" s="223">
        <f>AB43/C43</f>
        <v>1158.5431438902706</v>
      </c>
      <c r="AF43" s="232">
        <f>AC43/D43</f>
        <v>1276.283792495627</v>
      </c>
      <c r="AG43" s="220">
        <f t="shared" si="15"/>
        <v>117.74064860535645</v>
      </c>
      <c r="AH43" s="211">
        <v>18</v>
      </c>
      <c r="AI43" s="211">
        <v>18</v>
      </c>
      <c r="AJ43" s="269"/>
      <c r="AK43" s="269"/>
      <c r="AL43" s="269"/>
      <c r="AM43" s="269"/>
    </row>
    <row r="44" spans="1:39">
      <c r="A44" s="215">
        <v>106</v>
      </c>
      <c r="B44" s="216" t="s">
        <v>75</v>
      </c>
      <c r="C44" s="217">
        <v>46880</v>
      </c>
      <c r="D44" s="217">
        <v>46797</v>
      </c>
      <c r="E44" s="219">
        <f>'1. Vos-laskelma'!AA44</f>
        <v>10803291.397366296</v>
      </c>
      <c r="F44" s="219">
        <f>'1. Vos-laskelma'!D44</f>
        <v>10482344.734279059</v>
      </c>
      <c r="G44" s="218">
        <f t="shared" si="8"/>
        <v>-320946.66308723763</v>
      </c>
      <c r="H44" s="219">
        <v>5430496.6746702287</v>
      </c>
      <c r="I44" s="88">
        <f t="shared" si="1"/>
        <v>-3239619.1432573991</v>
      </c>
      <c r="J44" s="220">
        <f t="shared" si="2"/>
        <v>-8670115.8179276288</v>
      </c>
      <c r="K44" s="340">
        <v>1749488.2548557413</v>
      </c>
      <c r="L44" s="340">
        <v>-1346101.2265264208</v>
      </c>
      <c r="M44" s="340">
        <v>3681008.4198144875</v>
      </c>
      <c r="N44" s="340">
        <v>721215.86000360036</v>
      </c>
      <c r="O44" s="221">
        <v>-4238451.8154619122</v>
      </c>
      <c r="P44" s="88">
        <v>1623718.0387273338</v>
      </c>
      <c r="Q44" s="340">
        <f t="shared" si="9"/>
        <v>16233788.072036525</v>
      </c>
      <c r="R44" s="340">
        <f t="shared" si="10"/>
        <v>7242725.5910216598</v>
      </c>
      <c r="S44" s="221">
        <v>-202173</v>
      </c>
      <c r="T44" s="221">
        <v>-323426.846373117</v>
      </c>
      <c r="U44" s="221">
        <v>6711225.9388995422</v>
      </c>
      <c r="V44" s="221">
        <v>6611095.3578563128</v>
      </c>
      <c r="W44" s="218">
        <f t="shared" si="11"/>
        <v>-221384.42741634604</v>
      </c>
      <c r="X44" s="219">
        <f t="shared" si="12"/>
        <v>22742841.010936067</v>
      </c>
      <c r="Y44" s="219">
        <f t="shared" si="12"/>
        <v>13530394.102504857</v>
      </c>
      <c r="Z44" s="222">
        <v>-1675698</v>
      </c>
      <c r="AA44" s="222">
        <v>-1679345</v>
      </c>
      <c r="AB44" s="232">
        <f t="shared" si="16"/>
        <v>21067143.010936067</v>
      </c>
      <c r="AC44" s="232">
        <f t="shared" si="17"/>
        <v>11851049.102504857</v>
      </c>
      <c r="AD44" s="218">
        <f t="shared" si="14"/>
        <v>-9216093.9084312096</v>
      </c>
      <c r="AE44" s="223">
        <f>AB44/C44</f>
        <v>449.38444989198092</v>
      </c>
      <c r="AF44" s="232">
        <f>AC44/D44</f>
        <v>253.24377850086239</v>
      </c>
      <c r="AG44" s="220">
        <f t="shared" si="15"/>
        <v>-196.14067139111853</v>
      </c>
      <c r="AH44" s="211">
        <v>1</v>
      </c>
      <c r="AI44" s="212">
        <v>33</v>
      </c>
      <c r="AJ44" s="269"/>
      <c r="AK44" s="269"/>
      <c r="AL44" s="269"/>
      <c r="AM44" s="269"/>
    </row>
    <row r="45" spans="1:39">
      <c r="A45" s="215">
        <v>108</v>
      </c>
      <c r="B45" s="216" t="s">
        <v>76</v>
      </c>
      <c r="C45" s="217">
        <v>10337</v>
      </c>
      <c r="D45" s="217">
        <v>10257</v>
      </c>
      <c r="E45" s="219">
        <f>'1. Vos-laskelma'!AA45</f>
        <v>3369023.9735214678</v>
      </c>
      <c r="F45" s="219">
        <f>'1. Vos-laskelma'!D45</f>
        <v>3255046.7824108168</v>
      </c>
      <c r="G45" s="218">
        <f t="shared" si="8"/>
        <v>-113977.19111065101</v>
      </c>
      <c r="H45" s="219">
        <v>723253.39918211277</v>
      </c>
      <c r="I45" s="88">
        <f t="shared" si="1"/>
        <v>357365.48077203927</v>
      </c>
      <c r="J45" s="220">
        <f t="shared" si="2"/>
        <v>-365887.9184100735</v>
      </c>
      <c r="K45" s="340">
        <v>632336.26354080834</v>
      </c>
      <c r="L45" s="340">
        <v>874673.67666952522</v>
      </c>
      <c r="M45" s="340">
        <v>90917.135641304398</v>
      </c>
      <c r="N45" s="340">
        <v>55791.027299867907</v>
      </c>
      <c r="O45" s="221">
        <v>-928986.90666480397</v>
      </c>
      <c r="P45" s="88">
        <v>355887.68346745009</v>
      </c>
      <c r="Q45" s="340">
        <f t="shared" si="9"/>
        <v>4092277.3727035807</v>
      </c>
      <c r="R45" s="340">
        <f t="shared" si="10"/>
        <v>3612412.2631828561</v>
      </c>
      <c r="S45" s="221">
        <v>4481129</v>
      </c>
      <c r="T45" s="221">
        <v>4009707.1234771875</v>
      </c>
      <c r="U45" s="221">
        <v>1764880.5176937785</v>
      </c>
      <c r="V45" s="221">
        <v>1713555.3959331969</v>
      </c>
      <c r="W45" s="218">
        <f t="shared" si="11"/>
        <v>-522746.99828339368</v>
      </c>
      <c r="X45" s="219">
        <f t="shared" si="12"/>
        <v>10338286.890397359</v>
      </c>
      <c r="Y45" s="219">
        <f t="shared" si="12"/>
        <v>9335674.7825932391</v>
      </c>
      <c r="Z45" s="222">
        <v>-1371597</v>
      </c>
      <c r="AA45" s="222">
        <v>-1364186</v>
      </c>
      <c r="AB45" s="232">
        <f t="shared" si="16"/>
        <v>8966689.8903973587</v>
      </c>
      <c r="AC45" s="232">
        <f t="shared" si="17"/>
        <v>7971488.7825932391</v>
      </c>
      <c r="AD45" s="218">
        <f t="shared" si="14"/>
        <v>-995201.10780411959</v>
      </c>
      <c r="AE45" s="223">
        <f>AB45/C45</f>
        <v>867.43638293483207</v>
      </c>
      <c r="AF45" s="232">
        <f>AC45/D45</f>
        <v>777.17546871338982</v>
      </c>
      <c r="AG45" s="220">
        <f t="shared" si="15"/>
        <v>-90.260914221442249</v>
      </c>
      <c r="AH45" s="211">
        <v>6</v>
      </c>
      <c r="AI45" s="211">
        <v>6</v>
      </c>
      <c r="AJ45" s="269"/>
      <c r="AK45" s="269"/>
      <c r="AL45" s="269"/>
      <c r="AM45" s="269"/>
    </row>
    <row r="46" spans="1:39">
      <c r="A46" s="215">
        <v>109</v>
      </c>
      <c r="B46" s="216" t="s">
        <v>77</v>
      </c>
      <c r="C46" s="217">
        <v>67971</v>
      </c>
      <c r="D46" s="217">
        <v>68043</v>
      </c>
      <c r="E46" s="219">
        <f>'1. Vos-laskelma'!AA46</f>
        <v>9957081.655491218</v>
      </c>
      <c r="F46" s="219">
        <f>'1. Vos-laskelma'!D46</f>
        <v>10247496.312250042</v>
      </c>
      <c r="G46" s="218">
        <f t="shared" si="8"/>
        <v>290414.65675882436</v>
      </c>
      <c r="H46" s="219">
        <v>1194959.3078935193</v>
      </c>
      <c r="I46" s="88">
        <f t="shared" si="1"/>
        <v>-807814.06405765144</v>
      </c>
      <c r="J46" s="220">
        <f t="shared" si="2"/>
        <v>-2002773.3719511707</v>
      </c>
      <c r="K46" s="340">
        <v>-1056323.821490908</v>
      </c>
      <c r="L46" s="340">
        <v>804310.22624768852</v>
      </c>
      <c r="M46" s="340">
        <v>2251283.1293844273</v>
      </c>
      <c r="N46" s="340">
        <v>2189707.6726485007</v>
      </c>
      <c r="O46" s="221">
        <v>-6162723.6121861413</v>
      </c>
      <c r="P46" s="88">
        <v>2360891.6492323005</v>
      </c>
      <c r="Q46" s="340">
        <f t="shared" si="9"/>
        <v>11152040.963384736</v>
      </c>
      <c r="R46" s="340">
        <f t="shared" si="10"/>
        <v>9439682.2481923904</v>
      </c>
      <c r="S46" s="221">
        <v>7033183</v>
      </c>
      <c r="T46" s="221">
        <v>8001987.8800818073</v>
      </c>
      <c r="U46" s="221">
        <v>10510009.629210038</v>
      </c>
      <c r="V46" s="221">
        <v>10403021.801521907</v>
      </c>
      <c r="W46" s="218">
        <f t="shared" si="11"/>
        <v>861817.05239367485</v>
      </c>
      <c r="X46" s="219">
        <f t="shared" si="12"/>
        <v>28695233.592594773</v>
      </c>
      <c r="Y46" s="219">
        <f t="shared" si="12"/>
        <v>27844691.929796107</v>
      </c>
      <c r="Z46" s="222">
        <v>-14069291</v>
      </c>
      <c r="AA46" s="222">
        <v>-13519959</v>
      </c>
      <c r="AB46" s="232">
        <f t="shared" si="16"/>
        <v>14625942.592594773</v>
      </c>
      <c r="AC46" s="232">
        <f t="shared" si="17"/>
        <v>14324732.929796107</v>
      </c>
      <c r="AD46" s="218">
        <f t="shared" si="14"/>
        <v>-301209.66279866546</v>
      </c>
      <c r="AE46" s="223">
        <f>AB46/C46</f>
        <v>215.1791586499356</v>
      </c>
      <c r="AF46" s="232">
        <f>AC46/D46</f>
        <v>210.52471128251409</v>
      </c>
      <c r="AG46" s="220">
        <f t="shared" si="15"/>
        <v>-4.6544473674215112</v>
      </c>
      <c r="AH46" s="211">
        <v>5</v>
      </c>
      <c r="AI46" s="211">
        <v>5</v>
      </c>
      <c r="AJ46" s="269"/>
      <c r="AK46" s="269"/>
      <c r="AL46" s="269"/>
      <c r="AM46" s="269"/>
    </row>
    <row r="47" spans="1:39">
      <c r="A47" s="215">
        <v>111</v>
      </c>
      <c r="B47" s="216" t="s">
        <v>78</v>
      </c>
      <c r="C47" s="217">
        <v>18344</v>
      </c>
      <c r="D47" s="217">
        <v>18131</v>
      </c>
      <c r="E47" s="219">
        <f>'1. Vos-laskelma'!AA47</f>
        <v>-2755753.7698915619</v>
      </c>
      <c r="F47" s="219">
        <f>'1. Vos-laskelma'!D47</f>
        <v>-2594930.1697972608</v>
      </c>
      <c r="G47" s="218">
        <f t="shared" si="8"/>
        <v>160823.60009430116</v>
      </c>
      <c r="H47" s="219">
        <v>8626204.8186483122</v>
      </c>
      <c r="I47" s="88">
        <f t="shared" si="1"/>
        <v>5813019.4784560464</v>
      </c>
      <c r="J47" s="220">
        <f t="shared" si="2"/>
        <v>-2813185.3401922658</v>
      </c>
      <c r="K47" s="340">
        <v>4154602.9293716196</v>
      </c>
      <c r="L47" s="340">
        <v>3283324.5640364131</v>
      </c>
      <c r="M47" s="340">
        <v>4471601.8892766926</v>
      </c>
      <c r="N47" s="340">
        <v>3542745.7105385</v>
      </c>
      <c r="O47" s="221">
        <v>-1642143.083234821</v>
      </c>
      <c r="P47" s="88">
        <v>629092.28711595375</v>
      </c>
      <c r="Q47" s="340">
        <f t="shared" si="9"/>
        <v>5870451.0487567503</v>
      </c>
      <c r="R47" s="340">
        <f t="shared" si="10"/>
        <v>3218089.3086587857</v>
      </c>
      <c r="S47" s="221">
        <v>5598053</v>
      </c>
      <c r="T47" s="221">
        <v>5640682.2281440506</v>
      </c>
      <c r="U47" s="221">
        <v>3115929.4168748241</v>
      </c>
      <c r="V47" s="221">
        <v>3072896.7526258295</v>
      </c>
      <c r="W47" s="218">
        <f t="shared" si="11"/>
        <v>-403.43610494397581</v>
      </c>
      <c r="X47" s="219">
        <f t="shared" si="12"/>
        <v>14584433.465631574</v>
      </c>
      <c r="Y47" s="219">
        <f t="shared" si="12"/>
        <v>11931668.289428666</v>
      </c>
      <c r="Z47" s="222">
        <v>-2663290</v>
      </c>
      <c r="AA47" s="222">
        <v>-2684481</v>
      </c>
      <c r="AB47" s="232">
        <f t="shared" si="16"/>
        <v>11921143.465631574</v>
      </c>
      <c r="AC47" s="232">
        <f t="shared" si="17"/>
        <v>9247187.2894286662</v>
      </c>
      <c r="AD47" s="218">
        <f t="shared" si="14"/>
        <v>-2673956.1762029082</v>
      </c>
      <c r="AE47" s="223">
        <f>AB47/C47</f>
        <v>649.86608513037368</v>
      </c>
      <c r="AF47" s="232">
        <f>AC47/D47</f>
        <v>510.02080907995514</v>
      </c>
      <c r="AG47" s="220">
        <f t="shared" si="15"/>
        <v>-139.84527605041853</v>
      </c>
      <c r="AH47" s="211">
        <v>7</v>
      </c>
      <c r="AI47" s="211">
        <v>7</v>
      </c>
      <c r="AJ47" s="269"/>
      <c r="AK47" s="269"/>
      <c r="AL47" s="269"/>
      <c r="AM47" s="269"/>
    </row>
    <row r="48" spans="1:39">
      <c r="A48" s="215">
        <v>139</v>
      </c>
      <c r="B48" s="216" t="s">
        <v>79</v>
      </c>
      <c r="C48" s="217">
        <v>9912</v>
      </c>
      <c r="D48" s="217">
        <v>9853</v>
      </c>
      <c r="E48" s="219">
        <f>'1. Vos-laskelma'!AA48</f>
        <v>8845674.8960962687</v>
      </c>
      <c r="F48" s="219">
        <f>'1. Vos-laskelma'!D48</f>
        <v>8746410.2294990253</v>
      </c>
      <c r="G48" s="218">
        <f t="shared" si="8"/>
        <v>-99264.666597243398</v>
      </c>
      <c r="H48" s="219">
        <v>-1490204.8436745619</v>
      </c>
      <c r="I48" s="88">
        <f t="shared" si="1"/>
        <v>-2559707.375861566</v>
      </c>
      <c r="J48" s="220">
        <f t="shared" si="2"/>
        <v>-1069502.5321870041</v>
      </c>
      <c r="K48" s="340">
        <v>-534634.40564460063</v>
      </c>
      <c r="L48" s="340">
        <v>-910061.4245212822</v>
      </c>
      <c r="M48" s="340">
        <v>-955570.43802996131</v>
      </c>
      <c r="N48" s="340">
        <v>-1099119.8085925479</v>
      </c>
      <c r="O48" s="221">
        <v>-892396.21637596888</v>
      </c>
      <c r="P48" s="88">
        <v>341870.07362823299</v>
      </c>
      <c r="Q48" s="340">
        <f t="shared" si="9"/>
        <v>7355470.0524217067</v>
      </c>
      <c r="R48" s="340">
        <f t="shared" si="10"/>
        <v>6186702.8536374588</v>
      </c>
      <c r="S48" s="221">
        <v>5671370</v>
      </c>
      <c r="T48" s="221">
        <v>5411277.0790536571</v>
      </c>
      <c r="U48" s="221">
        <v>1480868.7365664409</v>
      </c>
      <c r="V48" s="221">
        <v>1449196.8540822233</v>
      </c>
      <c r="W48" s="218">
        <f t="shared" si="11"/>
        <v>-291764.80343056098</v>
      </c>
      <c r="X48" s="219">
        <f t="shared" si="12"/>
        <v>14507708.788988149</v>
      </c>
      <c r="Y48" s="219">
        <f t="shared" si="12"/>
        <v>13047176.786773339</v>
      </c>
      <c r="Z48" s="222">
        <v>-147571</v>
      </c>
      <c r="AA48" s="222">
        <v>-98193</v>
      </c>
      <c r="AB48" s="232">
        <f t="shared" si="16"/>
        <v>14360137.788988149</v>
      </c>
      <c r="AC48" s="232">
        <f t="shared" si="17"/>
        <v>12948983.786773339</v>
      </c>
      <c r="AD48" s="218">
        <f t="shared" si="14"/>
        <v>-1411154.0022148099</v>
      </c>
      <c r="AE48" s="223">
        <f>AB48/C48</f>
        <v>1448.7628923515081</v>
      </c>
      <c r="AF48" s="232">
        <f>AC48/D48</f>
        <v>1314.2173740762548</v>
      </c>
      <c r="AG48" s="220">
        <f t="shared" si="15"/>
        <v>-134.54551827525324</v>
      </c>
      <c r="AH48" s="211">
        <v>17</v>
      </c>
      <c r="AI48" s="211">
        <v>17</v>
      </c>
      <c r="AJ48" s="269"/>
      <c r="AK48" s="269"/>
      <c r="AL48" s="269"/>
      <c r="AM48" s="269"/>
    </row>
    <row r="49" spans="1:39">
      <c r="A49" s="215">
        <v>140</v>
      </c>
      <c r="B49" s="216" t="s">
        <v>80</v>
      </c>
      <c r="C49" s="217">
        <v>20958</v>
      </c>
      <c r="D49" s="217">
        <v>20801</v>
      </c>
      <c r="E49" s="219">
        <f>'1. Vos-laskelma'!AA49</f>
        <v>3518939.6631168332</v>
      </c>
      <c r="F49" s="219">
        <f>'1. Vos-laskelma'!D49</f>
        <v>4286947.4753473476</v>
      </c>
      <c r="G49" s="218">
        <f t="shared" si="8"/>
        <v>768007.81223051436</v>
      </c>
      <c r="H49" s="219">
        <v>10018329.747322362</v>
      </c>
      <c r="I49" s="88">
        <f t="shared" si="1"/>
        <v>7486550.1510051228</v>
      </c>
      <c r="J49" s="220">
        <f t="shared" si="2"/>
        <v>-2531779.5963172391</v>
      </c>
      <c r="K49" s="340">
        <v>6270362.2196530169</v>
      </c>
      <c r="L49" s="340">
        <v>5687944.3897173535</v>
      </c>
      <c r="M49" s="340">
        <v>3747967.5276693455</v>
      </c>
      <c r="N49" s="340">
        <v>2960840.0346355471</v>
      </c>
      <c r="O49" s="221">
        <v>-1883967.6947971713</v>
      </c>
      <c r="P49" s="88">
        <v>721733.4214493935</v>
      </c>
      <c r="Q49" s="340">
        <f t="shared" si="9"/>
        <v>13537269.410439195</v>
      </c>
      <c r="R49" s="340">
        <f t="shared" si="10"/>
        <v>11773497.62635247</v>
      </c>
      <c r="S49" s="221">
        <v>7495485</v>
      </c>
      <c r="T49" s="221">
        <v>7386993.1066183681</v>
      </c>
      <c r="U49" s="221">
        <v>3680626.5974915633</v>
      </c>
      <c r="V49" s="221">
        <v>3679416.6630643914</v>
      </c>
      <c r="W49" s="218">
        <f t="shared" si="11"/>
        <v>-109701.82780880295</v>
      </c>
      <c r="X49" s="219">
        <f t="shared" si="12"/>
        <v>24713381.007930756</v>
      </c>
      <c r="Y49" s="219">
        <f t="shared" si="12"/>
        <v>22839907.396035228</v>
      </c>
      <c r="Z49" s="222">
        <v>-1406713</v>
      </c>
      <c r="AA49" s="222">
        <v>-1433799</v>
      </c>
      <c r="AB49" s="232">
        <f t="shared" si="16"/>
        <v>23306668.007930756</v>
      </c>
      <c r="AC49" s="232">
        <f t="shared" si="17"/>
        <v>21406108.396035228</v>
      </c>
      <c r="AD49" s="218">
        <f t="shared" si="14"/>
        <v>-1900559.6118955277</v>
      </c>
      <c r="AE49" s="223">
        <f>AB49/C49</f>
        <v>1112.0654646402688</v>
      </c>
      <c r="AF49" s="232">
        <f>AC49/D49</f>
        <v>1029.0903512348073</v>
      </c>
      <c r="AG49" s="220">
        <f t="shared" si="15"/>
        <v>-82.97511340546157</v>
      </c>
      <c r="AH49" s="211">
        <v>11</v>
      </c>
      <c r="AI49" s="211">
        <v>11</v>
      </c>
      <c r="AJ49" s="269"/>
      <c r="AK49" s="269"/>
      <c r="AL49" s="269"/>
      <c r="AM49" s="269"/>
    </row>
    <row r="50" spans="1:39">
      <c r="A50" s="215">
        <v>142</v>
      </c>
      <c r="B50" s="216" t="s">
        <v>81</v>
      </c>
      <c r="C50" s="217">
        <v>6559</v>
      </c>
      <c r="D50" s="217">
        <v>6504</v>
      </c>
      <c r="E50" s="219">
        <f>'1. Vos-laskelma'!AA50</f>
        <v>880888.80163242575</v>
      </c>
      <c r="F50" s="219">
        <f>'1. Vos-laskelma'!D50</f>
        <v>822802.74378394778</v>
      </c>
      <c r="G50" s="218">
        <f t="shared" si="8"/>
        <v>-58086.057848477969</v>
      </c>
      <c r="H50" s="219">
        <v>69324.090759280123</v>
      </c>
      <c r="I50" s="88">
        <f t="shared" si="1"/>
        <v>204461.7011136334</v>
      </c>
      <c r="J50" s="220">
        <f t="shared" si="2"/>
        <v>135137.61035435327</v>
      </c>
      <c r="K50" s="340">
        <v>-71566.627596771534</v>
      </c>
      <c r="L50" s="340">
        <v>302401.4120114441</v>
      </c>
      <c r="M50" s="340">
        <v>140890.71835605166</v>
      </c>
      <c r="N50" s="340">
        <v>265464.53475643415</v>
      </c>
      <c r="O50" s="221">
        <v>-589073.88524401723</v>
      </c>
      <c r="P50" s="88">
        <v>225669.63958977239</v>
      </c>
      <c r="Q50" s="340">
        <f t="shared" si="9"/>
        <v>950212.89239170589</v>
      </c>
      <c r="R50" s="340">
        <f t="shared" si="10"/>
        <v>1027264.4448975811</v>
      </c>
      <c r="S50" s="221">
        <v>2505488</v>
      </c>
      <c r="T50" s="221">
        <v>2519733.1918312232</v>
      </c>
      <c r="U50" s="221">
        <v>1192204.6543184987</v>
      </c>
      <c r="V50" s="221">
        <v>1168964.2998406347</v>
      </c>
      <c r="W50" s="218">
        <f t="shared" si="11"/>
        <v>-8995.1626466405578</v>
      </c>
      <c r="X50" s="219">
        <f t="shared" si="12"/>
        <v>4647905.5467102043</v>
      </c>
      <c r="Y50" s="219">
        <f t="shared" si="12"/>
        <v>4715961.9365694392</v>
      </c>
      <c r="Z50" s="222">
        <v>-648722</v>
      </c>
      <c r="AA50" s="222">
        <v>-829612</v>
      </c>
      <c r="AB50" s="232">
        <f t="shared" si="16"/>
        <v>3999183.5467102043</v>
      </c>
      <c r="AC50" s="232">
        <f t="shared" si="17"/>
        <v>3886349.9365694392</v>
      </c>
      <c r="AD50" s="218">
        <f t="shared" si="14"/>
        <v>-112833.61014076509</v>
      </c>
      <c r="AE50" s="223">
        <f>AB50/C50</f>
        <v>609.72458403875657</v>
      </c>
      <c r="AF50" s="232">
        <f>AC50/D50</f>
        <v>597.53227807033204</v>
      </c>
      <c r="AG50" s="220">
        <f t="shared" si="15"/>
        <v>-12.192305968424535</v>
      </c>
      <c r="AH50" s="211">
        <v>7</v>
      </c>
      <c r="AI50" s="211">
        <v>7</v>
      </c>
      <c r="AJ50" s="269"/>
      <c r="AK50" s="269"/>
      <c r="AL50" s="269"/>
      <c r="AM50" s="269"/>
    </row>
    <row r="51" spans="1:39">
      <c r="A51" s="215">
        <v>143</v>
      </c>
      <c r="B51" s="216" t="s">
        <v>82</v>
      </c>
      <c r="C51" s="217">
        <v>6877</v>
      </c>
      <c r="D51" s="217">
        <v>6804</v>
      </c>
      <c r="E51" s="219">
        <f>'1. Vos-laskelma'!AA51</f>
        <v>748423.19829451817</v>
      </c>
      <c r="F51" s="219">
        <f>'1. Vos-laskelma'!D51</f>
        <v>627196.83326009172</v>
      </c>
      <c r="G51" s="218">
        <f t="shared" si="8"/>
        <v>-121226.36503442645</v>
      </c>
      <c r="H51" s="219">
        <v>75036.253983607836</v>
      </c>
      <c r="I51" s="88">
        <f t="shared" si="1"/>
        <v>-946196.60425576568</v>
      </c>
      <c r="J51" s="220">
        <f t="shared" si="2"/>
        <v>-1021232.8582393735</v>
      </c>
      <c r="K51" s="340">
        <v>-176703.40341126439</v>
      </c>
      <c r="L51" s="340">
        <v>-569157.69478586689</v>
      </c>
      <c r="M51" s="340">
        <v>251739.65739487222</v>
      </c>
      <c r="N51" s="340">
        <v>3127.5246370326422</v>
      </c>
      <c r="O51" s="221">
        <v>-616245.18991394422</v>
      </c>
      <c r="P51" s="88">
        <v>236078.75580701281</v>
      </c>
      <c r="Q51" s="340">
        <f t="shared" si="9"/>
        <v>823459.45227812603</v>
      </c>
      <c r="R51" s="340">
        <f t="shared" si="10"/>
        <v>-318999.77099567396</v>
      </c>
      <c r="S51" s="221">
        <v>2511480</v>
      </c>
      <c r="T51" s="221">
        <v>2841861.3356856569</v>
      </c>
      <c r="U51" s="221">
        <v>1376624.841600894</v>
      </c>
      <c r="V51" s="221">
        <v>1354020.2141943185</v>
      </c>
      <c r="W51" s="218">
        <f t="shared" si="11"/>
        <v>307776.70827908162</v>
      </c>
      <c r="X51" s="219">
        <f t="shared" si="12"/>
        <v>4711564.29387902</v>
      </c>
      <c r="Y51" s="219">
        <f t="shared" si="12"/>
        <v>3876881.778884301</v>
      </c>
      <c r="Z51" s="222">
        <v>-891981</v>
      </c>
      <c r="AA51" s="222">
        <v>-898400</v>
      </c>
      <c r="AB51" s="232">
        <f t="shared" si="16"/>
        <v>3819583.29387902</v>
      </c>
      <c r="AC51" s="232">
        <f t="shared" si="17"/>
        <v>2978481.778884301</v>
      </c>
      <c r="AD51" s="218">
        <f t="shared" si="14"/>
        <v>-841101.51499471907</v>
      </c>
      <c r="AE51" s="223">
        <f>AB51/C51</f>
        <v>555.41417680369636</v>
      </c>
      <c r="AF51" s="232">
        <f>AC51/D51</f>
        <v>437.7545236455469</v>
      </c>
      <c r="AG51" s="220">
        <f t="shared" si="15"/>
        <v>-117.65965315814947</v>
      </c>
      <c r="AH51" s="211">
        <v>6</v>
      </c>
      <c r="AI51" s="211">
        <v>6</v>
      </c>
      <c r="AJ51" s="269"/>
      <c r="AK51" s="269"/>
      <c r="AL51" s="269"/>
      <c r="AM51" s="269"/>
    </row>
    <row r="52" spans="1:39">
      <c r="A52" s="215">
        <v>145</v>
      </c>
      <c r="B52" s="216" t="s">
        <v>83</v>
      </c>
      <c r="C52" s="217">
        <v>12366</v>
      </c>
      <c r="D52" s="217">
        <v>12369</v>
      </c>
      <c r="E52" s="219">
        <f>'1. Vos-laskelma'!AA52</f>
        <v>6652750.140801833</v>
      </c>
      <c r="F52" s="219">
        <f>'1. Vos-laskelma'!D52</f>
        <v>6692569.3895188589</v>
      </c>
      <c r="G52" s="218">
        <f t="shared" si="8"/>
        <v>39819.248717025854</v>
      </c>
      <c r="H52" s="219">
        <v>1621397.3406660843</v>
      </c>
      <c r="I52" s="88">
        <f t="shared" si="1"/>
        <v>-59719.232795493561</v>
      </c>
      <c r="J52" s="220">
        <f t="shared" si="2"/>
        <v>-1681116.5734615778</v>
      </c>
      <c r="K52" s="340">
        <v>1593397.3832346916</v>
      </c>
      <c r="L52" s="340">
        <v>918783.69266658579</v>
      </c>
      <c r="M52" s="340">
        <v>27999.957431392664</v>
      </c>
      <c r="N52" s="340">
        <v>-287397.89555781212</v>
      </c>
      <c r="O52" s="221">
        <v>-1120272.8915410899</v>
      </c>
      <c r="P52" s="88">
        <v>429167.86163682269</v>
      </c>
      <c r="Q52" s="340">
        <f t="shared" si="9"/>
        <v>8274147.4814679176</v>
      </c>
      <c r="R52" s="340">
        <f t="shared" si="10"/>
        <v>6632850.1567233652</v>
      </c>
      <c r="S52" s="221">
        <v>5814648</v>
      </c>
      <c r="T52" s="221">
        <v>5529781.0414514346</v>
      </c>
      <c r="U52" s="221">
        <v>2214616.8171209665</v>
      </c>
      <c r="V52" s="221">
        <v>2178872.9141736086</v>
      </c>
      <c r="W52" s="218">
        <f t="shared" si="11"/>
        <v>-320610.86149592325</v>
      </c>
      <c r="X52" s="219">
        <f t="shared" si="12"/>
        <v>16303412.298588883</v>
      </c>
      <c r="Y52" s="219">
        <f t="shared" si="12"/>
        <v>14341504.112348409</v>
      </c>
      <c r="Z52" s="222">
        <v>-475154</v>
      </c>
      <c r="AA52" s="222">
        <v>-574374</v>
      </c>
      <c r="AB52" s="232">
        <f t="shared" si="16"/>
        <v>15828258.298588883</v>
      </c>
      <c r="AC52" s="232">
        <f t="shared" si="17"/>
        <v>13767130.112348409</v>
      </c>
      <c r="AD52" s="218">
        <f t="shared" si="14"/>
        <v>-2061128.1862404738</v>
      </c>
      <c r="AE52" s="223">
        <f>AB52/C52</f>
        <v>1279.9820716956883</v>
      </c>
      <c r="AF52" s="232">
        <f>AC52/D52</f>
        <v>1113.0350159550819</v>
      </c>
      <c r="AG52" s="220">
        <f t="shared" si="15"/>
        <v>-166.9470557406064</v>
      </c>
      <c r="AH52" s="211">
        <v>14</v>
      </c>
      <c r="AI52" s="211">
        <v>14</v>
      </c>
      <c r="AJ52" s="269"/>
      <c r="AK52" s="269"/>
      <c r="AL52" s="269"/>
      <c r="AM52" s="269"/>
    </row>
    <row r="53" spans="1:39">
      <c r="A53" s="215">
        <v>146</v>
      </c>
      <c r="B53" s="216" t="s">
        <v>84</v>
      </c>
      <c r="C53" s="217">
        <v>4643</v>
      </c>
      <c r="D53" s="217">
        <v>4492</v>
      </c>
      <c r="E53" s="219">
        <f>'1. Vos-laskelma'!AA53</f>
        <v>1855201.9163642037</v>
      </c>
      <c r="F53" s="219">
        <f>'1. Vos-laskelma'!D53</f>
        <v>1859725.5465882365</v>
      </c>
      <c r="G53" s="218">
        <f t="shared" si="8"/>
        <v>4523.6302240327932</v>
      </c>
      <c r="H53" s="219">
        <v>1876943.7455830956</v>
      </c>
      <c r="I53" s="88">
        <f t="shared" si="1"/>
        <v>49094.859205995832</v>
      </c>
      <c r="J53" s="220">
        <f t="shared" si="2"/>
        <v>-1827848.8863770997</v>
      </c>
      <c r="K53" s="340">
        <v>1279545.0623940355</v>
      </c>
      <c r="L53" s="340">
        <v>304573.67127162195</v>
      </c>
      <c r="M53" s="340">
        <v>597398.68318906007</v>
      </c>
      <c r="N53" s="340">
        <v>-4492.9769673992305</v>
      </c>
      <c r="O53" s="221">
        <v>-406845.0019243735</v>
      </c>
      <c r="P53" s="88">
        <v>155859.16682614663</v>
      </c>
      <c r="Q53" s="340">
        <f t="shared" si="9"/>
        <v>3732145.6619472993</v>
      </c>
      <c r="R53" s="340">
        <f t="shared" si="10"/>
        <v>1908820.4057942324</v>
      </c>
      <c r="S53" s="221">
        <v>487528</v>
      </c>
      <c r="T53" s="221">
        <v>1142265.6476107622</v>
      </c>
      <c r="U53" s="221">
        <v>1027671.2188625729</v>
      </c>
      <c r="V53" s="221">
        <v>1026958.7816953794</v>
      </c>
      <c r="W53" s="218">
        <f t="shared" si="11"/>
        <v>654025.21044356865</v>
      </c>
      <c r="X53" s="219">
        <f t="shared" si="12"/>
        <v>5247344.8808098715</v>
      </c>
      <c r="Y53" s="219">
        <f t="shared" si="12"/>
        <v>4078044.8351003737</v>
      </c>
      <c r="Z53" s="222">
        <v>-258045</v>
      </c>
      <c r="AA53" s="222">
        <v>-366940</v>
      </c>
      <c r="AB53" s="232">
        <f t="shared" si="16"/>
        <v>4989299.8808098715</v>
      </c>
      <c r="AC53" s="232">
        <f t="shared" si="17"/>
        <v>3711104.8351003737</v>
      </c>
      <c r="AD53" s="218">
        <f t="shared" si="14"/>
        <v>-1278195.0457094978</v>
      </c>
      <c r="AE53" s="223">
        <f>AB53/C53</f>
        <v>1074.5853717014584</v>
      </c>
      <c r="AF53" s="232">
        <f>AC53/D53</f>
        <v>826.15868991548837</v>
      </c>
      <c r="AG53" s="220">
        <f t="shared" si="15"/>
        <v>-248.42668178597</v>
      </c>
      <c r="AH53" s="211">
        <v>12</v>
      </c>
      <c r="AI53" s="211">
        <v>12</v>
      </c>
      <c r="AJ53" s="269"/>
      <c r="AK53" s="269"/>
      <c r="AL53" s="269"/>
      <c r="AM53" s="269"/>
    </row>
    <row r="54" spans="1:39">
      <c r="A54" s="215">
        <v>148</v>
      </c>
      <c r="B54" s="216" t="s">
        <v>85</v>
      </c>
      <c r="C54" s="217">
        <v>7008</v>
      </c>
      <c r="D54" s="217">
        <v>7047</v>
      </c>
      <c r="E54" s="219">
        <f>'1. Vos-laskelma'!AA54</f>
        <v>7870363.280820936</v>
      </c>
      <c r="F54" s="219">
        <f>'1. Vos-laskelma'!D54</f>
        <v>8248519.3712358186</v>
      </c>
      <c r="G54" s="218">
        <f t="shared" si="8"/>
        <v>378156.09041488264</v>
      </c>
      <c r="H54" s="219">
        <v>1909426.315602914</v>
      </c>
      <c r="I54" s="88">
        <f t="shared" si="1"/>
        <v>2816000.4874764318</v>
      </c>
      <c r="J54" s="220">
        <f t="shared" si="2"/>
        <v>906574.1718735178</v>
      </c>
      <c r="K54" s="340">
        <v>-56517.299530779419</v>
      </c>
      <c r="L54" s="340">
        <v>804492.87175756262</v>
      </c>
      <c r="M54" s="340">
        <v>1965943.6151336934</v>
      </c>
      <c r="N54" s="340">
        <v>2405251.4224724765</v>
      </c>
      <c r="O54" s="221">
        <v>-638253.94669658504</v>
      </c>
      <c r="P54" s="88">
        <v>244510.13994297755</v>
      </c>
      <c r="Q54" s="340">
        <f t="shared" si="9"/>
        <v>9779789.5964238495</v>
      </c>
      <c r="R54" s="340">
        <f t="shared" si="10"/>
        <v>11064519.85871225</v>
      </c>
      <c r="S54" s="221">
        <v>-37836</v>
      </c>
      <c r="T54" s="221">
        <v>-18030.551669187938</v>
      </c>
      <c r="U54" s="221">
        <v>1158727.0007333471</v>
      </c>
      <c r="V54" s="221">
        <v>1162894.0983254092</v>
      </c>
      <c r="W54" s="218">
        <f t="shared" si="11"/>
        <v>23972.54592287424</v>
      </c>
      <c r="X54" s="219">
        <f t="shared" si="12"/>
        <v>10900680.597157197</v>
      </c>
      <c r="Y54" s="219">
        <f t="shared" si="12"/>
        <v>12209383.405368472</v>
      </c>
      <c r="Z54" s="222">
        <v>-755008</v>
      </c>
      <c r="AA54" s="222">
        <v>-835223</v>
      </c>
      <c r="AB54" s="232">
        <f t="shared" si="16"/>
        <v>10145672.597157197</v>
      </c>
      <c r="AC54" s="232">
        <f t="shared" si="17"/>
        <v>11374160.405368472</v>
      </c>
      <c r="AD54" s="218">
        <f t="shared" si="14"/>
        <v>1228487.8082112744</v>
      </c>
      <c r="AE54" s="223">
        <f>AB54/C54</f>
        <v>1447.7272541605589</v>
      </c>
      <c r="AF54" s="232">
        <f>AC54/D54</f>
        <v>1614.0429126392041</v>
      </c>
      <c r="AG54" s="220">
        <f t="shared" si="15"/>
        <v>166.31565847864522</v>
      </c>
      <c r="AH54" s="211">
        <v>19</v>
      </c>
      <c r="AI54" s="211">
        <v>19</v>
      </c>
      <c r="AJ54" s="269"/>
      <c r="AK54" s="269"/>
      <c r="AL54" s="269"/>
      <c r="AM54" s="269"/>
    </row>
    <row r="55" spans="1:39">
      <c r="A55" s="215">
        <v>149</v>
      </c>
      <c r="B55" s="216" t="s">
        <v>86</v>
      </c>
      <c r="C55" s="217">
        <v>5353</v>
      </c>
      <c r="D55" s="217">
        <v>5384</v>
      </c>
      <c r="E55" s="219">
        <f>'1. Vos-laskelma'!AA55</f>
        <v>2255660.42853148</v>
      </c>
      <c r="F55" s="219">
        <f>'1. Vos-laskelma'!D55</f>
        <v>2214025.4343112232</v>
      </c>
      <c r="G55" s="218">
        <f t="shared" si="8"/>
        <v>-41634.994220256805</v>
      </c>
      <c r="H55" s="219">
        <v>547512.27864450938</v>
      </c>
      <c r="I55" s="88">
        <f t="shared" si="1"/>
        <v>761398.63105334132</v>
      </c>
      <c r="J55" s="220">
        <f t="shared" si="2"/>
        <v>213886.35240883194</v>
      </c>
      <c r="K55" s="340">
        <v>283177.42182702594</v>
      </c>
      <c r="L55" s="340">
        <v>653747.95431239984</v>
      </c>
      <c r="M55" s="340">
        <v>264334.85681748344</v>
      </c>
      <c r="N55" s="340">
        <v>408476.08550515637</v>
      </c>
      <c r="O55" s="221">
        <v>-487634.34780962311</v>
      </c>
      <c r="P55" s="88">
        <v>186808.93904540813</v>
      </c>
      <c r="Q55" s="340">
        <f t="shared" si="9"/>
        <v>2803172.7071759896</v>
      </c>
      <c r="R55" s="340">
        <f t="shared" si="10"/>
        <v>2975424.0653645648</v>
      </c>
      <c r="S55" s="221">
        <v>-67743</v>
      </c>
      <c r="T55" s="221">
        <v>-66793.833499252563</v>
      </c>
      <c r="U55" s="221">
        <v>894655.11603372497</v>
      </c>
      <c r="V55" s="221">
        <v>862430.82720374875</v>
      </c>
      <c r="W55" s="218">
        <f t="shared" si="11"/>
        <v>-31275.12232922879</v>
      </c>
      <c r="X55" s="219">
        <f t="shared" si="12"/>
        <v>3630084.8232097146</v>
      </c>
      <c r="Y55" s="219">
        <f t="shared" si="12"/>
        <v>3771061.0590690607</v>
      </c>
      <c r="Z55" s="222">
        <v>-1281590</v>
      </c>
      <c r="AA55" s="222">
        <v>-1414077</v>
      </c>
      <c r="AB55" s="232">
        <f t="shared" si="16"/>
        <v>2348494.8232097146</v>
      </c>
      <c r="AC55" s="232">
        <f t="shared" si="17"/>
        <v>2356984.0590690607</v>
      </c>
      <c r="AD55" s="218">
        <f t="shared" si="14"/>
        <v>8489.2358593461104</v>
      </c>
      <c r="AE55" s="223">
        <f>AB55/C55</f>
        <v>438.72498098444134</v>
      </c>
      <c r="AF55" s="232">
        <f>AC55/D55</f>
        <v>437.77564247196523</v>
      </c>
      <c r="AG55" s="220">
        <f t="shared" si="15"/>
        <v>-0.94933851247611756</v>
      </c>
      <c r="AH55" s="211">
        <v>1</v>
      </c>
      <c r="AI55" s="212">
        <v>34</v>
      </c>
      <c r="AJ55" s="269"/>
      <c r="AK55" s="269"/>
      <c r="AL55" s="269"/>
      <c r="AM55" s="269"/>
    </row>
    <row r="56" spans="1:39">
      <c r="A56" s="215">
        <v>151</v>
      </c>
      <c r="B56" s="216" t="s">
        <v>87</v>
      </c>
      <c r="C56" s="217">
        <v>1891</v>
      </c>
      <c r="D56" s="217">
        <v>1852</v>
      </c>
      <c r="E56" s="219">
        <f>'1. Vos-laskelma'!AA56</f>
        <v>356912.51774667471</v>
      </c>
      <c r="F56" s="219">
        <f>'1. Vos-laskelma'!D56</f>
        <v>286280.06981829449</v>
      </c>
      <c r="G56" s="218">
        <f t="shared" si="8"/>
        <v>-70632.447928380221</v>
      </c>
      <c r="H56" s="219">
        <v>-88713.328334708611</v>
      </c>
      <c r="I56" s="88">
        <f t="shared" si="1"/>
        <v>-586054.72937019996</v>
      </c>
      <c r="J56" s="220">
        <f t="shared" si="2"/>
        <v>-497341.40103549138</v>
      </c>
      <c r="K56" s="340">
        <v>35097.668524151108</v>
      </c>
      <c r="L56" s="340">
        <v>-213180.22948828325</v>
      </c>
      <c r="M56" s="340">
        <v>-123810.99685885971</v>
      </c>
      <c r="N56" s="340">
        <v>-269395.92316733167</v>
      </c>
      <c r="O56" s="221">
        <v>-167737.52082901596</v>
      </c>
      <c r="P56" s="88">
        <v>64258.94411443088</v>
      </c>
      <c r="Q56" s="340">
        <f t="shared" si="9"/>
        <v>268199.18941196613</v>
      </c>
      <c r="R56" s="340">
        <f t="shared" si="10"/>
        <v>-299774.65955190547</v>
      </c>
      <c r="S56" s="221">
        <v>611126</v>
      </c>
      <c r="T56" s="221">
        <v>756842.32569668361</v>
      </c>
      <c r="U56" s="221">
        <v>502072.84695007181</v>
      </c>
      <c r="V56" s="221">
        <v>499436.98848256422</v>
      </c>
      <c r="W56" s="218">
        <f t="shared" si="11"/>
        <v>143080.46722917585</v>
      </c>
      <c r="X56" s="219">
        <f t="shared" si="12"/>
        <v>1381398.036362038</v>
      </c>
      <c r="Y56" s="219">
        <f t="shared" si="12"/>
        <v>956504.65462734236</v>
      </c>
      <c r="Z56" s="222">
        <v>-517874</v>
      </c>
      <c r="AA56" s="222">
        <v>-491266</v>
      </c>
      <c r="AB56" s="232">
        <f t="shared" si="16"/>
        <v>863524.03636203799</v>
      </c>
      <c r="AC56" s="232">
        <f t="shared" si="17"/>
        <v>465238.65462734236</v>
      </c>
      <c r="AD56" s="218">
        <f t="shared" si="14"/>
        <v>-398285.38173469563</v>
      </c>
      <c r="AE56" s="223">
        <f>AB56/C56</f>
        <v>456.64941108516024</v>
      </c>
      <c r="AF56" s="232">
        <f>AC56/D56</f>
        <v>251.20877679662115</v>
      </c>
      <c r="AG56" s="220">
        <f t="shared" si="15"/>
        <v>-205.44063428853909</v>
      </c>
      <c r="AH56" s="211">
        <v>14</v>
      </c>
      <c r="AI56" s="211">
        <v>14</v>
      </c>
      <c r="AJ56" s="269"/>
      <c r="AK56" s="269"/>
      <c r="AL56" s="269"/>
      <c r="AM56" s="269"/>
    </row>
    <row r="57" spans="1:39">
      <c r="A57" s="215">
        <v>152</v>
      </c>
      <c r="B57" s="216" t="s">
        <v>88</v>
      </c>
      <c r="C57" s="217">
        <v>4480</v>
      </c>
      <c r="D57" s="217">
        <v>4406</v>
      </c>
      <c r="E57" s="219">
        <f>'1. Vos-laskelma'!AA57</f>
        <v>1380583.0526649698</v>
      </c>
      <c r="F57" s="219">
        <f>'1. Vos-laskelma'!D57</f>
        <v>1144143.8570566315</v>
      </c>
      <c r="G57" s="218">
        <f t="shared" si="8"/>
        <v>-236439.19560833834</v>
      </c>
      <c r="H57" s="219">
        <v>112367.46491270189</v>
      </c>
      <c r="I57" s="88">
        <f t="shared" si="1"/>
        <v>-196230.23892164882</v>
      </c>
      <c r="J57" s="220">
        <f t="shared" si="2"/>
        <v>-308597.70383435069</v>
      </c>
      <c r="K57" s="340">
        <v>291295.78330893617</v>
      </c>
      <c r="L57" s="340">
        <v>225339.63208022303</v>
      </c>
      <c r="M57" s="340">
        <v>-178928.31839623427</v>
      </c>
      <c r="N57" s="340">
        <v>-175389.19659341511</v>
      </c>
      <c r="O57" s="221">
        <v>-399055.89458566112</v>
      </c>
      <c r="P57" s="88">
        <v>152875.22017720435</v>
      </c>
      <c r="Q57" s="340">
        <f t="shared" si="9"/>
        <v>1492950.5175776717</v>
      </c>
      <c r="R57" s="340">
        <f t="shared" si="10"/>
        <v>947913.61813498265</v>
      </c>
      <c r="S57" s="221">
        <v>2284556</v>
      </c>
      <c r="T57" s="221">
        <v>2129321.2772719357</v>
      </c>
      <c r="U57" s="221">
        <v>939656.42120935966</v>
      </c>
      <c r="V57" s="221">
        <v>927636.50071073952</v>
      </c>
      <c r="W57" s="218">
        <f t="shared" si="11"/>
        <v>-167254.64322668407</v>
      </c>
      <c r="X57" s="219">
        <f t="shared" si="12"/>
        <v>4717162.938787031</v>
      </c>
      <c r="Y57" s="219">
        <f t="shared" si="12"/>
        <v>4004871.3961176584</v>
      </c>
      <c r="Z57" s="222">
        <v>613</v>
      </c>
      <c r="AA57" s="222">
        <v>105304</v>
      </c>
      <c r="AB57" s="232">
        <f t="shared" si="16"/>
        <v>4717775.938787031</v>
      </c>
      <c r="AC57" s="232">
        <f t="shared" si="17"/>
        <v>4110175.3961176584</v>
      </c>
      <c r="AD57" s="218">
        <f t="shared" si="14"/>
        <v>-607600.54266937263</v>
      </c>
      <c r="AE57" s="223">
        <f>AB57/C57</f>
        <v>1053.0749863363908</v>
      </c>
      <c r="AF57" s="232">
        <f>AC57/D57</f>
        <v>932.85869181063515</v>
      </c>
      <c r="AG57" s="220">
        <f t="shared" si="15"/>
        <v>-120.21629452575564</v>
      </c>
      <c r="AH57" s="211">
        <v>14</v>
      </c>
      <c r="AI57" s="211">
        <v>14</v>
      </c>
      <c r="AJ57" s="269"/>
      <c r="AK57" s="269"/>
      <c r="AL57" s="269"/>
      <c r="AM57" s="269"/>
    </row>
    <row r="58" spans="1:39">
      <c r="A58" s="215">
        <v>153</v>
      </c>
      <c r="B58" s="216" t="s">
        <v>89</v>
      </c>
      <c r="C58" s="217">
        <v>25655</v>
      </c>
      <c r="D58" s="217">
        <v>25208</v>
      </c>
      <c r="E58" s="219">
        <f>'1. Vos-laskelma'!AA58</f>
        <v>-664172.42052679695</v>
      </c>
      <c r="F58" s="219">
        <f>'1. Vos-laskelma'!D58</f>
        <v>-996966.03249477874</v>
      </c>
      <c r="G58" s="218">
        <f t="shared" si="8"/>
        <v>-332793.61196798179</v>
      </c>
      <c r="H58" s="219">
        <v>13629555.353272809</v>
      </c>
      <c r="I58" s="88">
        <f t="shared" si="1"/>
        <v>7782323.6454576133</v>
      </c>
      <c r="J58" s="220">
        <f t="shared" si="2"/>
        <v>-5847231.7078151954</v>
      </c>
      <c r="K58" s="340">
        <v>7596460.1907860134</v>
      </c>
      <c r="L58" s="340">
        <v>5223923.2469535852</v>
      </c>
      <c r="M58" s="340">
        <v>6033095.1624867953</v>
      </c>
      <c r="N58" s="340">
        <v>3966871.2202217714</v>
      </c>
      <c r="O58" s="221">
        <v>-2283114.160398399</v>
      </c>
      <c r="P58" s="88">
        <v>874643.33868065535</v>
      </c>
      <c r="Q58" s="340">
        <f t="shared" si="9"/>
        <v>12965382.932746012</v>
      </c>
      <c r="R58" s="340">
        <f t="shared" si="10"/>
        <v>6785357.6129628345</v>
      </c>
      <c r="S58" s="221">
        <v>8224747</v>
      </c>
      <c r="T58" s="221">
        <v>7725364.667784147</v>
      </c>
      <c r="U58" s="221">
        <v>3918225.3298471766</v>
      </c>
      <c r="V58" s="221">
        <v>3865957.2442810275</v>
      </c>
      <c r="W58" s="218">
        <f t="shared" si="11"/>
        <v>-551650.4177820012</v>
      </c>
      <c r="X58" s="219">
        <f t="shared" si="12"/>
        <v>25108355.262593187</v>
      </c>
      <c r="Y58" s="219">
        <f t="shared" si="12"/>
        <v>18376679.525028009</v>
      </c>
      <c r="Z58" s="222">
        <v>-1143753</v>
      </c>
      <c r="AA58" s="222">
        <v>-856118</v>
      </c>
      <c r="AB58" s="232">
        <f t="shared" si="16"/>
        <v>23964602.262593187</v>
      </c>
      <c r="AC58" s="232">
        <f t="shared" si="17"/>
        <v>17520561.525028009</v>
      </c>
      <c r="AD58" s="218">
        <f t="shared" si="14"/>
        <v>-6444040.7375651784</v>
      </c>
      <c r="AE58" s="223">
        <f>AB58/C58</f>
        <v>934.11039807418388</v>
      </c>
      <c r="AF58" s="232">
        <f>AC58/D58</f>
        <v>695.03973044382769</v>
      </c>
      <c r="AG58" s="220">
        <f t="shared" si="15"/>
        <v>-239.07066763035618</v>
      </c>
      <c r="AH58" s="211">
        <v>9</v>
      </c>
      <c r="AI58" s="211">
        <v>9</v>
      </c>
      <c r="AJ58" s="269"/>
      <c r="AK58" s="269"/>
      <c r="AL58" s="269"/>
      <c r="AM58" s="269"/>
    </row>
    <row r="59" spans="1:39">
      <c r="A59" s="215">
        <v>165</v>
      </c>
      <c r="B59" s="216" t="s">
        <v>90</v>
      </c>
      <c r="C59" s="217">
        <v>16340</v>
      </c>
      <c r="D59" s="217">
        <v>16280</v>
      </c>
      <c r="E59" s="219">
        <f>'1. Vos-laskelma'!AA59</f>
        <v>4823893.5909530744</v>
      </c>
      <c r="F59" s="219">
        <f>'1. Vos-laskelma'!D59</f>
        <v>4827300.9970094711</v>
      </c>
      <c r="G59" s="218">
        <f t="shared" si="8"/>
        <v>3407.4060563966632</v>
      </c>
      <c r="H59" s="219">
        <v>2156743.0992959044</v>
      </c>
      <c r="I59" s="88">
        <f t="shared" si="1"/>
        <v>-205495.03147442359</v>
      </c>
      <c r="J59" s="220">
        <f t="shared" si="2"/>
        <v>-2362238.130770328</v>
      </c>
      <c r="K59" s="340">
        <v>1551576.2857019408</v>
      </c>
      <c r="L59" s="340">
        <v>696649.80188388797</v>
      </c>
      <c r="M59" s="340">
        <v>605166.81359396363</v>
      </c>
      <c r="N59" s="340">
        <v>7483.2600074796319</v>
      </c>
      <c r="O59" s="221">
        <v>-1474496.1334213715</v>
      </c>
      <c r="P59" s="88">
        <v>564868.04005558032</v>
      </c>
      <c r="Q59" s="340">
        <f t="shared" si="9"/>
        <v>6980636.6902489793</v>
      </c>
      <c r="R59" s="340">
        <f t="shared" si="10"/>
        <v>4621805.9655350475</v>
      </c>
      <c r="S59" s="221">
        <v>4972571</v>
      </c>
      <c r="T59" s="221">
        <v>4647722.9933844553</v>
      </c>
      <c r="U59" s="221">
        <v>2578411.4744891911</v>
      </c>
      <c r="V59" s="221">
        <v>2512749.312634449</v>
      </c>
      <c r="W59" s="218">
        <f t="shared" si="11"/>
        <v>-390510.1684702877</v>
      </c>
      <c r="X59" s="219">
        <f t="shared" si="12"/>
        <v>14531619.164738171</v>
      </c>
      <c r="Y59" s="219">
        <f t="shared" si="12"/>
        <v>11782278.271553952</v>
      </c>
      <c r="Z59" s="222">
        <v>-2172595</v>
      </c>
      <c r="AA59" s="222">
        <v>-2028508</v>
      </c>
      <c r="AB59" s="232">
        <f t="shared" si="16"/>
        <v>12359024.164738171</v>
      </c>
      <c r="AC59" s="232">
        <f t="shared" si="17"/>
        <v>9753770.2715539522</v>
      </c>
      <c r="AD59" s="218">
        <f t="shared" si="14"/>
        <v>-2605253.8931842186</v>
      </c>
      <c r="AE59" s="223">
        <f>AB59/C59</f>
        <v>756.36622795215249</v>
      </c>
      <c r="AF59" s="232">
        <f>AC59/D59</f>
        <v>599.1259380561396</v>
      </c>
      <c r="AG59" s="220">
        <f t="shared" si="15"/>
        <v>-157.24028989601288</v>
      </c>
      <c r="AH59" s="211">
        <v>5</v>
      </c>
      <c r="AI59" s="211">
        <v>5</v>
      </c>
      <c r="AJ59" s="269"/>
      <c r="AK59" s="269"/>
      <c r="AL59" s="269"/>
      <c r="AM59" s="269"/>
    </row>
    <row r="60" spans="1:39">
      <c r="A60" s="215">
        <v>167</v>
      </c>
      <c r="B60" s="216" t="s">
        <v>91</v>
      </c>
      <c r="C60" s="217">
        <v>77261</v>
      </c>
      <c r="D60" s="217">
        <v>77513</v>
      </c>
      <c r="E60" s="219">
        <f>'1. Vos-laskelma'!AA60</f>
        <v>5209681.1929892749</v>
      </c>
      <c r="F60" s="219">
        <f>'1. Vos-laskelma'!D60</f>
        <v>5485701.2025994025</v>
      </c>
      <c r="G60" s="218">
        <f t="shared" si="8"/>
        <v>276020.00961012766</v>
      </c>
      <c r="H60" s="219">
        <v>14314763.421877943</v>
      </c>
      <c r="I60" s="88">
        <f t="shared" si="1"/>
        <v>-1835607.1308687781</v>
      </c>
      <c r="J60" s="220">
        <f t="shared" si="2"/>
        <v>-16150370.552746721</v>
      </c>
      <c r="K60" s="340">
        <v>7212540.3294365508</v>
      </c>
      <c r="L60" s="340">
        <v>1010348.5497270249</v>
      </c>
      <c r="M60" s="340">
        <v>7102223.0924413912</v>
      </c>
      <c r="N60" s="340">
        <v>1485002.6978478441</v>
      </c>
      <c r="O60" s="221">
        <v>-7020431.1296001701</v>
      </c>
      <c r="P60" s="88">
        <v>2689472.7511565234</v>
      </c>
      <c r="Q60" s="340">
        <f t="shared" si="9"/>
        <v>19524444.614867218</v>
      </c>
      <c r="R60" s="340">
        <f t="shared" si="10"/>
        <v>3650094.0717306244</v>
      </c>
      <c r="S60" s="221">
        <v>24876906</v>
      </c>
      <c r="T60" s="221">
        <v>23417808.912617035</v>
      </c>
      <c r="U60" s="221">
        <v>12599686.028364588</v>
      </c>
      <c r="V60" s="221">
        <v>12672879.472362412</v>
      </c>
      <c r="W60" s="218">
        <f t="shared" si="11"/>
        <v>-1385903.6433851346</v>
      </c>
      <c r="X60" s="219">
        <f t="shared" si="12"/>
        <v>57001036.643231809</v>
      </c>
      <c r="Y60" s="219">
        <f t="shared" si="12"/>
        <v>39740782.45671007</v>
      </c>
      <c r="Z60" s="222">
        <v>-687893</v>
      </c>
      <c r="AA60" s="222">
        <v>197249</v>
      </c>
      <c r="AB60" s="232">
        <f t="shared" si="16"/>
        <v>56313143.643231809</v>
      </c>
      <c r="AC60" s="232">
        <f t="shared" si="17"/>
        <v>39938031.45671007</v>
      </c>
      <c r="AD60" s="218">
        <f t="shared" si="14"/>
        <v>-16375112.186521739</v>
      </c>
      <c r="AE60" s="223">
        <f>AB60/C60</f>
        <v>728.86894608187583</v>
      </c>
      <c r="AF60" s="232">
        <f>AC60/D60</f>
        <v>515.24301029130686</v>
      </c>
      <c r="AG60" s="220">
        <f t="shared" si="15"/>
        <v>-213.62593579056897</v>
      </c>
      <c r="AH60" s="211">
        <v>12</v>
      </c>
      <c r="AI60" s="211">
        <v>12</v>
      </c>
      <c r="AJ60" s="269"/>
      <c r="AK60" s="269"/>
      <c r="AL60" s="269"/>
      <c r="AM60" s="269"/>
    </row>
    <row r="61" spans="1:39">
      <c r="A61" s="215">
        <v>169</v>
      </c>
      <c r="B61" s="216" t="s">
        <v>92</v>
      </c>
      <c r="C61" s="217">
        <v>5046</v>
      </c>
      <c r="D61" s="217">
        <v>4990</v>
      </c>
      <c r="E61" s="219">
        <f>'1. Vos-laskelma'!AA61</f>
        <v>828823.07220135187</v>
      </c>
      <c r="F61" s="219">
        <f>'1. Vos-laskelma'!D61</f>
        <v>771125.52391583787</v>
      </c>
      <c r="G61" s="218">
        <f t="shared" si="8"/>
        <v>-57697.548285514</v>
      </c>
      <c r="H61" s="219">
        <v>537756.27520841057</v>
      </c>
      <c r="I61" s="88">
        <f t="shared" si="1"/>
        <v>252775.28414910697</v>
      </c>
      <c r="J61" s="220">
        <f t="shared" si="2"/>
        <v>-284980.99105930363</v>
      </c>
      <c r="K61" s="340">
        <v>294662.53420430375</v>
      </c>
      <c r="L61" s="340">
        <v>348419.59021290694</v>
      </c>
      <c r="M61" s="340">
        <v>243093.74100410688</v>
      </c>
      <c r="N61" s="340">
        <v>183166.76186588657</v>
      </c>
      <c r="O61" s="221">
        <v>-451949.36767645233</v>
      </c>
      <c r="P61" s="88">
        <v>173138.29974676573</v>
      </c>
      <c r="Q61" s="340">
        <f t="shared" si="9"/>
        <v>1366579.3474097624</v>
      </c>
      <c r="R61" s="340">
        <f t="shared" si="10"/>
        <v>1023900.8080649448</v>
      </c>
      <c r="S61" s="221">
        <v>1388093</v>
      </c>
      <c r="T61" s="221">
        <v>1902219.8190324954</v>
      </c>
      <c r="U61" s="221">
        <v>915355.61309493182</v>
      </c>
      <c r="V61" s="221">
        <v>903533.28554410953</v>
      </c>
      <c r="W61" s="218">
        <f t="shared" si="11"/>
        <v>502304.49148167297</v>
      </c>
      <c r="X61" s="219">
        <f t="shared" si="12"/>
        <v>3670027.9605046944</v>
      </c>
      <c r="Y61" s="219">
        <f t="shared" si="12"/>
        <v>3829653.9126415495</v>
      </c>
      <c r="Z61" s="222">
        <v>-1194367</v>
      </c>
      <c r="AA61" s="222">
        <v>-1291803</v>
      </c>
      <c r="AB61" s="232">
        <f t="shared" si="16"/>
        <v>2475660.9605046944</v>
      </c>
      <c r="AC61" s="232">
        <f t="shared" si="17"/>
        <v>2537850.9126415495</v>
      </c>
      <c r="AD61" s="218">
        <f t="shared" si="14"/>
        <v>62189.952136855107</v>
      </c>
      <c r="AE61" s="223">
        <f>AB61/C61</f>
        <v>490.61850188360967</v>
      </c>
      <c r="AF61" s="232">
        <f>AC61/D61</f>
        <v>508.58735724279546</v>
      </c>
      <c r="AG61" s="220">
        <f t="shared" si="15"/>
        <v>17.968855359185795</v>
      </c>
      <c r="AH61" s="211">
        <v>5</v>
      </c>
      <c r="AI61" s="211">
        <v>5</v>
      </c>
      <c r="AJ61" s="269"/>
      <c r="AK61" s="269"/>
      <c r="AL61" s="269"/>
      <c r="AM61" s="269"/>
    </row>
    <row r="62" spans="1:39">
      <c r="A62" s="215">
        <v>171</v>
      </c>
      <c r="B62" s="216" t="s">
        <v>93</v>
      </c>
      <c r="C62" s="217">
        <v>4624</v>
      </c>
      <c r="D62" s="217">
        <v>4540</v>
      </c>
      <c r="E62" s="219">
        <f>'1. Vos-laskelma'!AA62</f>
        <v>547903.50552438467</v>
      </c>
      <c r="F62" s="219">
        <f>'1. Vos-laskelma'!D62</f>
        <v>537380.6673733287</v>
      </c>
      <c r="G62" s="218">
        <f t="shared" si="8"/>
        <v>-10522.83815105597</v>
      </c>
      <c r="H62" s="219">
        <v>215421.13995279639</v>
      </c>
      <c r="I62" s="88">
        <f t="shared" si="1"/>
        <v>-403163.36031033855</v>
      </c>
      <c r="J62" s="220">
        <f t="shared" si="2"/>
        <v>-618584.50026313495</v>
      </c>
      <c r="K62" s="340">
        <v>236815.91370217776</v>
      </c>
      <c r="L62" s="340">
        <v>-11485.531544051584</v>
      </c>
      <c r="M62" s="340">
        <v>-21394.773749381366</v>
      </c>
      <c r="N62" s="340">
        <v>-138010.04351563024</v>
      </c>
      <c r="O62" s="221">
        <v>-411192.41067156184</v>
      </c>
      <c r="P62" s="88">
        <v>157524.62542090507</v>
      </c>
      <c r="Q62" s="340">
        <f t="shared" si="9"/>
        <v>763324.64547718107</v>
      </c>
      <c r="R62" s="340">
        <f t="shared" si="10"/>
        <v>134217.30706299015</v>
      </c>
      <c r="S62" s="221">
        <v>1258743</v>
      </c>
      <c r="T62" s="221">
        <v>1473035.6550756306</v>
      </c>
      <c r="U62" s="221">
        <v>946112.66206561192</v>
      </c>
      <c r="V62" s="221">
        <v>939271.50065603375</v>
      </c>
      <c r="W62" s="218">
        <f t="shared" si="11"/>
        <v>207451.49366605235</v>
      </c>
      <c r="X62" s="219">
        <f t="shared" si="12"/>
        <v>2968180.307542793</v>
      </c>
      <c r="Y62" s="219">
        <f t="shared" si="12"/>
        <v>2546524.4627946545</v>
      </c>
      <c r="Z62" s="222">
        <v>-333165</v>
      </c>
      <c r="AA62" s="222">
        <v>135400</v>
      </c>
      <c r="AB62" s="232">
        <f t="shared" si="16"/>
        <v>2635015.307542793</v>
      </c>
      <c r="AC62" s="232">
        <f t="shared" si="17"/>
        <v>2681924.4627946545</v>
      </c>
      <c r="AD62" s="218">
        <f t="shared" si="14"/>
        <v>46909.15525186155</v>
      </c>
      <c r="AE62" s="223">
        <f>AB62/C62</f>
        <v>569.85625163122688</v>
      </c>
      <c r="AF62" s="232">
        <f>AC62/D62</f>
        <v>590.7322605274569</v>
      </c>
      <c r="AG62" s="220">
        <f t="shared" si="15"/>
        <v>20.876008896230019</v>
      </c>
      <c r="AH62" s="211">
        <v>11</v>
      </c>
      <c r="AI62" s="211">
        <v>11</v>
      </c>
      <c r="AJ62" s="269"/>
      <c r="AK62" s="269"/>
      <c r="AL62" s="269"/>
      <c r="AM62" s="269"/>
    </row>
    <row r="63" spans="1:39">
      <c r="A63" s="215">
        <v>172</v>
      </c>
      <c r="B63" s="216" t="s">
        <v>94</v>
      </c>
      <c r="C63" s="217">
        <v>4263</v>
      </c>
      <c r="D63" s="217">
        <v>4171</v>
      </c>
      <c r="E63" s="219">
        <f>'1. Vos-laskelma'!AA63</f>
        <v>411541.80944736314</v>
      </c>
      <c r="F63" s="219">
        <f>'1. Vos-laskelma'!D63</f>
        <v>401415.37851863931</v>
      </c>
      <c r="G63" s="218">
        <f t="shared" si="8"/>
        <v>-10126.430928723828</v>
      </c>
      <c r="H63" s="219">
        <v>-487808.92139519821</v>
      </c>
      <c r="I63" s="88">
        <f t="shared" si="1"/>
        <v>-269679.9759503972</v>
      </c>
      <c r="J63" s="220">
        <f t="shared" si="2"/>
        <v>218128.94544480101</v>
      </c>
      <c r="K63" s="340">
        <v>-193304.1060517905</v>
      </c>
      <c r="L63" s="340">
        <v>50478.673624909396</v>
      </c>
      <c r="M63" s="340">
        <v>-294504.81534340768</v>
      </c>
      <c r="N63" s="340">
        <v>-87108.356121454301</v>
      </c>
      <c r="O63" s="221">
        <v>-377771.70592755167</v>
      </c>
      <c r="P63" s="88">
        <v>144721.41247369937</v>
      </c>
      <c r="Q63" s="340">
        <f t="shared" si="9"/>
        <v>-76267.111947835074</v>
      </c>
      <c r="R63" s="340">
        <f t="shared" si="10"/>
        <v>131735.40256824211</v>
      </c>
      <c r="S63" s="221">
        <v>1441166</v>
      </c>
      <c r="T63" s="221">
        <v>1635985.5329674939</v>
      </c>
      <c r="U63" s="221">
        <v>943783.46906109562</v>
      </c>
      <c r="V63" s="221">
        <v>929982.00304647884</v>
      </c>
      <c r="W63" s="218">
        <f t="shared" si="11"/>
        <v>181018.06695287721</v>
      </c>
      <c r="X63" s="219">
        <f t="shared" si="12"/>
        <v>2308682.3571132608</v>
      </c>
      <c r="Y63" s="219">
        <f t="shared" si="12"/>
        <v>2697702.9385822145</v>
      </c>
      <c r="Z63" s="222">
        <v>57461</v>
      </c>
      <c r="AA63" s="222">
        <v>534161</v>
      </c>
      <c r="AB63" s="232">
        <f t="shared" si="16"/>
        <v>2366143.3571132608</v>
      </c>
      <c r="AC63" s="232">
        <f t="shared" si="17"/>
        <v>3231863.9385822145</v>
      </c>
      <c r="AD63" s="218">
        <f t="shared" si="14"/>
        <v>865720.58146895375</v>
      </c>
      <c r="AE63" s="223">
        <f>AB63/C63</f>
        <v>555.04183840329836</v>
      </c>
      <c r="AF63" s="232">
        <f>AC63/D63</f>
        <v>774.84151008923868</v>
      </c>
      <c r="AG63" s="220">
        <f t="shared" si="15"/>
        <v>219.79967168594033</v>
      </c>
      <c r="AH63" s="211">
        <v>13</v>
      </c>
      <c r="AI63" s="211">
        <v>13</v>
      </c>
      <c r="AJ63" s="269"/>
      <c r="AK63" s="269"/>
      <c r="AL63" s="269"/>
      <c r="AM63" s="269"/>
    </row>
    <row r="64" spans="1:39">
      <c r="A64" s="215">
        <v>176</v>
      </c>
      <c r="B64" s="216" t="s">
        <v>95</v>
      </c>
      <c r="C64" s="217">
        <v>4444</v>
      </c>
      <c r="D64" s="217">
        <v>4352</v>
      </c>
      <c r="E64" s="219">
        <f>'1. Vos-laskelma'!AA64</f>
        <v>1282359.1793906784</v>
      </c>
      <c r="F64" s="219">
        <f>'1. Vos-laskelma'!D64</f>
        <v>1323167.6319526476</v>
      </c>
      <c r="G64" s="218">
        <f t="shared" si="8"/>
        <v>40808.45256196917</v>
      </c>
      <c r="H64" s="219">
        <v>-740826.64708491182</v>
      </c>
      <c r="I64" s="88">
        <f t="shared" si="1"/>
        <v>-2320584.6400938411</v>
      </c>
      <c r="J64" s="220">
        <f t="shared" si="2"/>
        <v>-1579757.9930089293</v>
      </c>
      <c r="K64" s="340">
        <v>-381170.26784384914</v>
      </c>
      <c r="L64" s="340">
        <v>-1211231.1006262582</v>
      </c>
      <c r="M64" s="340">
        <v>-359656.37924106268</v>
      </c>
      <c r="N64" s="340">
        <v>-866190.05898060987</v>
      </c>
      <c r="O64" s="221">
        <v>-394165.05974507425</v>
      </c>
      <c r="P64" s="88">
        <v>151001.57925810109</v>
      </c>
      <c r="Q64" s="340">
        <f t="shared" si="9"/>
        <v>541532.5323057666</v>
      </c>
      <c r="R64" s="340">
        <f t="shared" si="10"/>
        <v>-997417.00814119354</v>
      </c>
      <c r="S64" s="221">
        <v>1823390</v>
      </c>
      <c r="T64" s="221">
        <v>2137343.916281173</v>
      </c>
      <c r="U64" s="221">
        <v>997650.35001855285</v>
      </c>
      <c r="V64" s="221">
        <v>996709.66890892666</v>
      </c>
      <c r="W64" s="218">
        <f t="shared" si="11"/>
        <v>313013.23517154669</v>
      </c>
      <c r="X64" s="219">
        <f t="shared" si="12"/>
        <v>3362572.8823243198</v>
      </c>
      <c r="Y64" s="219">
        <f t="shared" si="12"/>
        <v>2136636.5770489061</v>
      </c>
      <c r="Z64" s="222">
        <v>-95997</v>
      </c>
      <c r="AA64" s="222">
        <v>-50417</v>
      </c>
      <c r="AB64" s="232">
        <f t="shared" si="16"/>
        <v>3266575.8823243198</v>
      </c>
      <c r="AC64" s="232">
        <f t="shared" si="17"/>
        <v>2086219.5770489061</v>
      </c>
      <c r="AD64" s="218">
        <f t="shared" si="14"/>
        <v>-1180356.3052754137</v>
      </c>
      <c r="AE64" s="223">
        <f>AB64/C64</f>
        <v>735.05307883085504</v>
      </c>
      <c r="AF64" s="232">
        <f>AC64/D64</f>
        <v>479.37030722631113</v>
      </c>
      <c r="AG64" s="220">
        <f t="shared" si="15"/>
        <v>-255.68277160454392</v>
      </c>
      <c r="AH64" s="211">
        <v>12</v>
      </c>
      <c r="AI64" s="211">
        <v>12</v>
      </c>
      <c r="AJ64" s="269"/>
      <c r="AK64" s="269"/>
      <c r="AL64" s="269"/>
      <c r="AM64" s="269"/>
    </row>
    <row r="65" spans="1:39">
      <c r="A65" s="215">
        <v>177</v>
      </c>
      <c r="B65" s="216" t="s">
        <v>96</v>
      </c>
      <c r="C65" s="217">
        <v>1786</v>
      </c>
      <c r="D65" s="217">
        <v>1768</v>
      </c>
      <c r="E65" s="219">
        <f>'1. Vos-laskelma'!AA65</f>
        <v>228521.65433881339</v>
      </c>
      <c r="F65" s="219">
        <f>'1. Vos-laskelma'!D65</f>
        <v>349876.27458117518</v>
      </c>
      <c r="G65" s="218">
        <f t="shared" si="8"/>
        <v>121354.62024236179</v>
      </c>
      <c r="H65" s="219">
        <v>721342.4825436566</v>
      </c>
      <c r="I65" s="88">
        <f t="shared" si="1"/>
        <v>592659.07301297516</v>
      </c>
      <c r="J65" s="220">
        <f t="shared" si="2"/>
        <v>-128683.40953068144</v>
      </c>
      <c r="K65" s="340">
        <v>357873.34609830112</v>
      </c>
      <c r="L65" s="340">
        <v>360287.54861490434</v>
      </c>
      <c r="M65" s="340">
        <v>363469.13644535554</v>
      </c>
      <c r="N65" s="340">
        <v>331156.68834590359</v>
      </c>
      <c r="O65" s="221">
        <v>-160129.55552143641</v>
      </c>
      <c r="P65" s="88">
        <v>61344.391573603563</v>
      </c>
      <c r="Q65" s="340">
        <f t="shared" si="9"/>
        <v>949864.13688246999</v>
      </c>
      <c r="R65" s="340">
        <f t="shared" si="10"/>
        <v>942535.34759415034</v>
      </c>
      <c r="S65" s="221">
        <v>-6155</v>
      </c>
      <c r="T65" s="221">
        <v>321711.32751182676</v>
      </c>
      <c r="U65" s="221">
        <v>378838.24359697854</v>
      </c>
      <c r="V65" s="221">
        <v>372687.53085961123</v>
      </c>
      <c r="W65" s="218">
        <f t="shared" si="11"/>
        <v>321715.61477445945</v>
      </c>
      <c r="X65" s="219">
        <f t="shared" si="12"/>
        <v>1322547.3804794485</v>
      </c>
      <c r="Y65" s="219">
        <f t="shared" si="12"/>
        <v>1636934.2059655883</v>
      </c>
      <c r="Z65" s="222">
        <v>-450851</v>
      </c>
      <c r="AA65" s="222">
        <v>-513354</v>
      </c>
      <c r="AB65" s="232">
        <f t="shared" si="16"/>
        <v>871696.38047944847</v>
      </c>
      <c r="AC65" s="232">
        <f t="shared" si="17"/>
        <v>1123580.2059655883</v>
      </c>
      <c r="AD65" s="218">
        <f t="shared" si="14"/>
        <v>251883.82548613986</v>
      </c>
      <c r="AE65" s="223">
        <f>AB65/C65</f>
        <v>488.07188156744036</v>
      </c>
      <c r="AF65" s="232">
        <f>AC65/D65</f>
        <v>635.50916627012919</v>
      </c>
      <c r="AG65" s="220">
        <f t="shared" si="15"/>
        <v>147.43728470268883</v>
      </c>
      <c r="AH65" s="211">
        <v>6</v>
      </c>
      <c r="AI65" s="211">
        <v>6</v>
      </c>
      <c r="AJ65" s="269"/>
      <c r="AK65" s="269"/>
      <c r="AL65" s="269"/>
      <c r="AM65" s="269"/>
    </row>
    <row r="66" spans="1:39">
      <c r="A66" s="215">
        <v>178</v>
      </c>
      <c r="B66" s="216" t="s">
        <v>97</v>
      </c>
      <c r="C66" s="217">
        <v>5887</v>
      </c>
      <c r="D66" s="217">
        <v>5769</v>
      </c>
      <c r="E66" s="219">
        <f>'1. Vos-laskelma'!AA66</f>
        <v>401562.89464782202</v>
      </c>
      <c r="F66" s="219">
        <f>'1. Vos-laskelma'!D66</f>
        <v>307934.63307276031</v>
      </c>
      <c r="G66" s="218">
        <f t="shared" si="8"/>
        <v>-93628.261575061711</v>
      </c>
      <c r="H66" s="219">
        <v>1196434.7340025827</v>
      </c>
      <c r="I66" s="88">
        <f t="shared" si="1"/>
        <v>314875.85007129167</v>
      </c>
      <c r="J66" s="220">
        <f t="shared" si="2"/>
        <v>-881558.88393129106</v>
      </c>
      <c r="K66" s="340">
        <v>832529.17260799883</v>
      </c>
      <c r="L66" s="340">
        <v>563572.22020073293</v>
      </c>
      <c r="M66" s="340">
        <v>363905.56139458384</v>
      </c>
      <c r="N66" s="340">
        <v>73640.513815721468</v>
      </c>
      <c r="O66" s="221">
        <v>-522504.18880269607</v>
      </c>
      <c r="P66" s="88">
        <v>200167.30485753334</v>
      </c>
      <c r="Q66" s="340">
        <f t="shared" si="9"/>
        <v>1597997.6286504047</v>
      </c>
      <c r="R66" s="340">
        <f t="shared" si="10"/>
        <v>622810.48314405198</v>
      </c>
      <c r="S66" s="221">
        <v>1592729</v>
      </c>
      <c r="T66" s="221">
        <v>2276173.6148583498</v>
      </c>
      <c r="U66" s="221">
        <v>1352222.9635741962</v>
      </c>
      <c r="V66" s="221">
        <v>1344014.8102650952</v>
      </c>
      <c r="W66" s="218">
        <f t="shared" si="11"/>
        <v>675236.46154924855</v>
      </c>
      <c r="X66" s="219">
        <f t="shared" si="12"/>
        <v>4542949.5922246007</v>
      </c>
      <c r="Y66" s="219">
        <f t="shared" si="12"/>
        <v>4242998.9082674971</v>
      </c>
      <c r="Z66" s="222">
        <v>-747564</v>
      </c>
      <c r="AA66" s="222">
        <v>-215485</v>
      </c>
      <c r="AB66" s="232">
        <f t="shared" si="16"/>
        <v>3795385.5922246007</v>
      </c>
      <c r="AC66" s="232">
        <f t="shared" si="17"/>
        <v>4027513.9082674971</v>
      </c>
      <c r="AD66" s="218">
        <f t="shared" si="14"/>
        <v>232128.31604289636</v>
      </c>
      <c r="AE66" s="223">
        <f>AB66/C66</f>
        <v>644.70623275430626</v>
      </c>
      <c r="AF66" s="232">
        <f>AC66/D66</f>
        <v>698.13033597980541</v>
      </c>
      <c r="AG66" s="220">
        <f t="shared" si="15"/>
        <v>53.424103225499152</v>
      </c>
      <c r="AH66" s="211">
        <v>10</v>
      </c>
      <c r="AI66" s="211">
        <v>10</v>
      </c>
      <c r="AJ66" s="269"/>
      <c r="AK66" s="269"/>
      <c r="AL66" s="269"/>
      <c r="AM66" s="269"/>
    </row>
    <row r="67" spans="1:39">
      <c r="A67" s="215">
        <v>179</v>
      </c>
      <c r="B67" s="216" t="s">
        <v>98</v>
      </c>
      <c r="C67" s="217">
        <v>144473</v>
      </c>
      <c r="D67" s="217">
        <v>145887</v>
      </c>
      <c r="E67" s="219">
        <f>'1. Vos-laskelma'!AA67</f>
        <v>25739619.181561749</v>
      </c>
      <c r="F67" s="219">
        <f>'1. Vos-laskelma'!D67</f>
        <v>24972116.668178864</v>
      </c>
      <c r="G67" s="218">
        <f t="shared" si="8"/>
        <v>-767502.51338288561</v>
      </c>
      <c r="H67" s="219">
        <v>-5961119.9167973949</v>
      </c>
      <c r="I67" s="88">
        <f t="shared" si="1"/>
        <v>-28958110.234474733</v>
      </c>
      <c r="J67" s="220">
        <f t="shared" si="2"/>
        <v>-22996990.317677338</v>
      </c>
      <c r="K67" s="340">
        <v>-7091614.2941753212</v>
      </c>
      <c r="L67" s="340">
        <v>-16953557.2812845</v>
      </c>
      <c r="M67" s="340">
        <v>1130494.3773779264</v>
      </c>
      <c r="N67" s="340">
        <v>-3853268.3305332852</v>
      </c>
      <c r="O67" s="221">
        <v>-13213133.747938799</v>
      </c>
      <c r="P67" s="88">
        <v>5061849.1252818462</v>
      </c>
      <c r="Q67" s="340">
        <f t="shared" si="9"/>
        <v>19778499.264764354</v>
      </c>
      <c r="R67" s="340">
        <f t="shared" si="10"/>
        <v>-3985993.5662958696</v>
      </c>
      <c r="S67" s="221">
        <v>40036380</v>
      </c>
      <c r="T67" s="221">
        <v>35839222.613212943</v>
      </c>
      <c r="U67" s="221">
        <v>21122633.565577343</v>
      </c>
      <c r="V67" s="221">
        <v>21221489.079334859</v>
      </c>
      <c r="W67" s="218">
        <f t="shared" si="11"/>
        <v>-4098301.8730295449</v>
      </c>
      <c r="X67" s="219">
        <f t="shared" si="12"/>
        <v>80937512.830341697</v>
      </c>
      <c r="Y67" s="219">
        <f t="shared" si="12"/>
        <v>53074718.126251936</v>
      </c>
      <c r="Z67" s="222">
        <v>-23030409</v>
      </c>
      <c r="AA67" s="222">
        <v>-23112101</v>
      </c>
      <c r="AB67" s="232">
        <f t="shared" si="16"/>
        <v>57907103.830341697</v>
      </c>
      <c r="AC67" s="232">
        <f t="shared" si="17"/>
        <v>29962617.126251936</v>
      </c>
      <c r="AD67" s="218">
        <f t="shared" si="14"/>
        <v>-27944486.704089761</v>
      </c>
      <c r="AE67" s="223">
        <f>AB67/C67</f>
        <v>400.8160959510891</v>
      </c>
      <c r="AF67" s="232">
        <f>AC67/D67</f>
        <v>205.38236529815498</v>
      </c>
      <c r="AG67" s="220">
        <f t="shared" si="15"/>
        <v>-195.43373065293412</v>
      </c>
      <c r="AH67" s="211">
        <v>13</v>
      </c>
      <c r="AI67" s="211">
        <v>13</v>
      </c>
      <c r="AJ67" s="269"/>
      <c r="AK67" s="269"/>
      <c r="AL67" s="269"/>
      <c r="AM67" s="269"/>
    </row>
    <row r="68" spans="1:39">
      <c r="A68" s="215">
        <v>181</v>
      </c>
      <c r="B68" s="216" t="s">
        <v>99</v>
      </c>
      <c r="C68" s="217">
        <v>1685</v>
      </c>
      <c r="D68" s="217">
        <v>1683</v>
      </c>
      <c r="E68" s="219">
        <f>'1. Vos-laskelma'!AA68</f>
        <v>352874.11315261037</v>
      </c>
      <c r="F68" s="219">
        <f>'1. Vos-laskelma'!D68</f>
        <v>309541.68678834767</v>
      </c>
      <c r="G68" s="218">
        <f t="shared" si="8"/>
        <v>-43332.426364262705</v>
      </c>
      <c r="H68" s="219">
        <v>511628.7163159335</v>
      </c>
      <c r="I68" s="88">
        <f t="shared" si="1"/>
        <v>546026.32595963194</v>
      </c>
      <c r="J68" s="220">
        <f t="shared" si="2"/>
        <v>34397.609643698437</v>
      </c>
      <c r="K68" s="340">
        <v>298162.82759963517</v>
      </c>
      <c r="L68" s="340">
        <v>394555.77329883224</v>
      </c>
      <c r="M68" s="340">
        <v>213465.8887162983</v>
      </c>
      <c r="N68" s="340">
        <v>245506.42988037129</v>
      </c>
      <c r="O68" s="221">
        <v>-152431.01919829042</v>
      </c>
      <c r="P68" s="88">
        <v>58395.141978718777</v>
      </c>
      <c r="Q68" s="340">
        <f t="shared" si="9"/>
        <v>864502.82946854387</v>
      </c>
      <c r="R68" s="340">
        <f t="shared" si="10"/>
        <v>855568.01274797961</v>
      </c>
      <c r="S68" s="221">
        <v>954376</v>
      </c>
      <c r="T68" s="221">
        <v>925287.16759762645</v>
      </c>
      <c r="U68" s="221">
        <v>431797.35128548706</v>
      </c>
      <c r="V68" s="221">
        <v>426361.30558149749</v>
      </c>
      <c r="W68" s="218">
        <f t="shared" si="11"/>
        <v>-34524.878106363118</v>
      </c>
      <c r="X68" s="219">
        <f t="shared" si="12"/>
        <v>2250676.1807540311</v>
      </c>
      <c r="Y68" s="219">
        <f t="shared" si="12"/>
        <v>2207216.4859271036</v>
      </c>
      <c r="Z68" s="222">
        <v>-380140</v>
      </c>
      <c r="AA68" s="222">
        <v>-398405</v>
      </c>
      <c r="AB68" s="232">
        <f t="shared" si="16"/>
        <v>1870536.1807540311</v>
      </c>
      <c r="AC68" s="232">
        <f t="shared" si="17"/>
        <v>1808811.4859271036</v>
      </c>
      <c r="AD68" s="218">
        <f t="shared" si="14"/>
        <v>-61724.694826927502</v>
      </c>
      <c r="AE68" s="223">
        <f>AB68/C68</f>
        <v>1110.1104930290985</v>
      </c>
      <c r="AF68" s="232">
        <f>AC68/D68</f>
        <v>1074.7542994219273</v>
      </c>
      <c r="AG68" s="220">
        <f t="shared" si="15"/>
        <v>-35.356193607171235</v>
      </c>
      <c r="AH68" s="211">
        <v>4</v>
      </c>
      <c r="AI68" s="211">
        <v>4</v>
      </c>
      <c r="AJ68" s="269"/>
      <c r="AK68" s="269"/>
      <c r="AL68" s="269"/>
      <c r="AM68" s="269"/>
    </row>
    <row r="69" spans="1:39">
      <c r="A69" s="215">
        <v>182</v>
      </c>
      <c r="B69" s="216" t="s">
        <v>100</v>
      </c>
      <c r="C69" s="217">
        <v>19767</v>
      </c>
      <c r="D69" s="217">
        <v>19347</v>
      </c>
      <c r="E69" s="219">
        <f>'1. Vos-laskelma'!AA69</f>
        <v>307072.24569272948</v>
      </c>
      <c r="F69" s="219">
        <f>'1. Vos-laskelma'!D69</f>
        <v>131193.13048876729</v>
      </c>
      <c r="G69" s="218">
        <f t="shared" si="8"/>
        <v>-175879.1152039622</v>
      </c>
      <c r="H69" s="219">
        <v>3692874.4170804801</v>
      </c>
      <c r="I69" s="88">
        <f t="shared" si="1"/>
        <v>-2788931.27824549</v>
      </c>
      <c r="J69" s="220">
        <f t="shared" si="2"/>
        <v>-6481805.6953259706</v>
      </c>
      <c r="K69" s="340">
        <v>1666777.3868203121</v>
      </c>
      <c r="L69" s="340">
        <v>-1698618.1868244917</v>
      </c>
      <c r="M69" s="340">
        <v>2026097.030260168</v>
      </c>
      <c r="N69" s="340">
        <v>-9319.5581072418336</v>
      </c>
      <c r="O69" s="221">
        <v>-1752277.4381635918</v>
      </c>
      <c r="P69" s="88">
        <v>671283.90484983497</v>
      </c>
      <c r="Q69" s="340">
        <f t="shared" si="9"/>
        <v>3999946.6627732096</v>
      </c>
      <c r="R69" s="340">
        <f t="shared" si="10"/>
        <v>-2657738.1477567228</v>
      </c>
      <c r="S69" s="221">
        <v>-69368</v>
      </c>
      <c r="T69" s="221">
        <v>2532216.7046914492</v>
      </c>
      <c r="U69" s="221">
        <v>3333770.6346947895</v>
      </c>
      <c r="V69" s="221">
        <v>3275389.5878337245</v>
      </c>
      <c r="W69" s="218">
        <f t="shared" si="11"/>
        <v>2543203.6578303846</v>
      </c>
      <c r="X69" s="219">
        <f t="shared" si="12"/>
        <v>7264349.2974679992</v>
      </c>
      <c r="Y69" s="219">
        <f t="shared" si="12"/>
        <v>3149868.1447684509</v>
      </c>
      <c r="Z69" s="222">
        <v>-1275072</v>
      </c>
      <c r="AA69" s="222">
        <v>-1198240</v>
      </c>
      <c r="AB69" s="232">
        <f t="shared" si="16"/>
        <v>5989277.2974679992</v>
      </c>
      <c r="AC69" s="232">
        <f t="shared" si="17"/>
        <v>1951628.1447684509</v>
      </c>
      <c r="AD69" s="218">
        <f t="shared" si="14"/>
        <v>-4037649.1526995483</v>
      </c>
      <c r="AE69" s="223">
        <f>AB69/C69</f>
        <v>302.99374196731924</v>
      </c>
      <c r="AF69" s="232">
        <f>AC69/D69</f>
        <v>100.87497517798371</v>
      </c>
      <c r="AG69" s="220">
        <f t="shared" si="15"/>
        <v>-202.11876678933552</v>
      </c>
      <c r="AH69" s="211">
        <v>13</v>
      </c>
      <c r="AI69" s="211">
        <v>13</v>
      </c>
      <c r="AJ69" s="269"/>
      <c r="AK69" s="269"/>
      <c r="AL69" s="269"/>
      <c r="AM69" s="269"/>
    </row>
    <row r="70" spans="1:39">
      <c r="A70" s="215">
        <v>186</v>
      </c>
      <c r="B70" s="216" t="s">
        <v>101</v>
      </c>
      <c r="C70" s="217">
        <v>45226</v>
      </c>
      <c r="D70" s="217">
        <v>45630</v>
      </c>
      <c r="E70" s="219">
        <f>'1. Vos-laskelma'!AA70</f>
        <v>14667984.102349959</v>
      </c>
      <c r="F70" s="219">
        <f>'1. Vos-laskelma'!D70</f>
        <v>15552344.258500811</v>
      </c>
      <c r="G70" s="218">
        <f t="shared" si="8"/>
        <v>884360.1561508514</v>
      </c>
      <c r="H70" s="219">
        <v>-4320041.1550279064</v>
      </c>
      <c r="I70" s="88">
        <f t="shared" si="1"/>
        <v>-9868963.8291282672</v>
      </c>
      <c r="J70" s="220">
        <f t="shared" si="2"/>
        <v>-5548922.6741003608</v>
      </c>
      <c r="K70" s="340">
        <v>-3409635.4958324749</v>
      </c>
      <c r="L70" s="340">
        <v>-5507718.4701112546</v>
      </c>
      <c r="M70" s="340">
        <v>-910405.65919543139</v>
      </c>
      <c r="N70" s="340">
        <v>-1811716.4953633861</v>
      </c>
      <c r="O70" s="221">
        <v>-4132755.4402958956</v>
      </c>
      <c r="P70" s="88">
        <v>1583226.5766422686</v>
      </c>
      <c r="Q70" s="340">
        <f t="shared" si="9"/>
        <v>10347942.947322052</v>
      </c>
      <c r="R70" s="340">
        <f t="shared" si="10"/>
        <v>5683380.4293725435</v>
      </c>
      <c r="S70" s="221">
        <v>3422568</v>
      </c>
      <c r="T70" s="221">
        <v>1016478.1334061795</v>
      </c>
      <c r="U70" s="221">
        <v>5476934.4101341153</v>
      </c>
      <c r="V70" s="221">
        <v>5398864.8071859898</v>
      </c>
      <c r="W70" s="218">
        <f t="shared" si="11"/>
        <v>-2484159.4695419446</v>
      </c>
      <c r="X70" s="219">
        <f t="shared" si="12"/>
        <v>19247445.357456166</v>
      </c>
      <c r="Y70" s="219">
        <f t="shared" si="12"/>
        <v>12098723.369964711</v>
      </c>
      <c r="Z70" s="222">
        <v>-404106</v>
      </c>
      <c r="AA70" s="222">
        <v>-87778</v>
      </c>
      <c r="AB70" s="232">
        <f t="shared" si="16"/>
        <v>18843339.357456166</v>
      </c>
      <c r="AC70" s="232">
        <f t="shared" si="17"/>
        <v>12010945.369964711</v>
      </c>
      <c r="AD70" s="218">
        <f t="shared" si="14"/>
        <v>-6832393.9874914549</v>
      </c>
      <c r="AE70" s="223">
        <f>AB70/C70</f>
        <v>416.64837388794422</v>
      </c>
      <c r="AF70" s="232">
        <f>AC70/D70</f>
        <v>263.22475060190033</v>
      </c>
      <c r="AG70" s="220">
        <f t="shared" si="15"/>
        <v>-153.42362328604389</v>
      </c>
      <c r="AH70" s="211">
        <v>1</v>
      </c>
      <c r="AI70" s="212">
        <v>33</v>
      </c>
      <c r="AJ70" s="269"/>
      <c r="AK70" s="269"/>
      <c r="AL70" s="269"/>
      <c r="AM70" s="269"/>
    </row>
    <row r="71" spans="1:39">
      <c r="A71" s="215">
        <v>202</v>
      </c>
      <c r="B71" s="216" t="s">
        <v>102</v>
      </c>
      <c r="C71" s="217">
        <v>35497</v>
      </c>
      <c r="D71" s="217">
        <v>35848</v>
      </c>
      <c r="E71" s="219">
        <f>'1. Vos-laskelma'!AA71</f>
        <v>18218714.279890344</v>
      </c>
      <c r="F71" s="219">
        <f>'1. Vos-laskelma'!D71</f>
        <v>18533971.449673057</v>
      </c>
      <c r="G71" s="218">
        <f t="shared" si="8"/>
        <v>315257.16978271306</v>
      </c>
      <c r="H71" s="219">
        <v>4495555.2473724075</v>
      </c>
      <c r="I71" s="88">
        <f t="shared" si="1"/>
        <v>6093321.2312177476</v>
      </c>
      <c r="J71" s="220">
        <f t="shared" si="2"/>
        <v>1597765.9838453401</v>
      </c>
      <c r="K71" s="340">
        <v>3039877.669067522</v>
      </c>
      <c r="L71" s="340">
        <v>5611023.2644015951</v>
      </c>
      <c r="M71" s="340">
        <v>1455677.5783048854</v>
      </c>
      <c r="N71" s="340">
        <v>2485267.7389891795</v>
      </c>
      <c r="O71" s="221">
        <v>-3246789.7660251427</v>
      </c>
      <c r="P71" s="88">
        <v>1243819.9938521157</v>
      </c>
      <c r="Q71" s="340">
        <f t="shared" si="9"/>
        <v>22714269.527262751</v>
      </c>
      <c r="R71" s="340">
        <f t="shared" si="10"/>
        <v>24627292.680890806</v>
      </c>
      <c r="S71" s="221">
        <v>1495516</v>
      </c>
      <c r="T71" s="221">
        <v>658340.52202976041</v>
      </c>
      <c r="U71" s="221">
        <v>3823613.8257266623</v>
      </c>
      <c r="V71" s="221">
        <v>3738913.909100424</v>
      </c>
      <c r="W71" s="218">
        <f t="shared" si="11"/>
        <v>-921875.39459647704</v>
      </c>
      <c r="X71" s="219">
        <f t="shared" si="12"/>
        <v>28033399.352989413</v>
      </c>
      <c r="Y71" s="219">
        <f t="shared" si="12"/>
        <v>29024547.112020992</v>
      </c>
      <c r="Z71" s="222">
        <v>-3860715</v>
      </c>
      <c r="AA71" s="222">
        <v>-3921997</v>
      </c>
      <c r="AB71" s="232">
        <f t="shared" si="16"/>
        <v>24172684.352989413</v>
      </c>
      <c r="AC71" s="232">
        <f t="shared" si="17"/>
        <v>25102550.112020992</v>
      </c>
      <c r="AD71" s="218">
        <f t="shared" si="14"/>
        <v>929865.7590315789</v>
      </c>
      <c r="AE71" s="223">
        <f>AB71/C71</f>
        <v>680.97823345605013</v>
      </c>
      <c r="AF71" s="232">
        <f>AC71/D71</f>
        <v>700.24966837817988</v>
      </c>
      <c r="AG71" s="220">
        <f t="shared" si="15"/>
        <v>19.271434922129743</v>
      </c>
      <c r="AH71" s="211">
        <v>2</v>
      </c>
      <c r="AI71" s="211">
        <v>2</v>
      </c>
      <c r="AJ71" s="269"/>
      <c r="AK71" s="269"/>
      <c r="AL71" s="269"/>
      <c r="AM71" s="269"/>
    </row>
    <row r="72" spans="1:39">
      <c r="A72" s="215">
        <v>204</v>
      </c>
      <c r="B72" s="216" t="s">
        <v>103</v>
      </c>
      <c r="C72" s="217">
        <v>2778</v>
      </c>
      <c r="D72" s="217">
        <v>2689</v>
      </c>
      <c r="E72" s="219">
        <f>'1. Vos-laskelma'!AA72</f>
        <v>210391.24069811613</v>
      </c>
      <c r="F72" s="219">
        <f>'1. Vos-laskelma'!D72</f>
        <v>155967.28435854497</v>
      </c>
      <c r="G72" s="218">
        <f t="shared" si="8"/>
        <v>-54423.956339571159</v>
      </c>
      <c r="H72" s="219">
        <v>-1198388.7420553402</v>
      </c>
      <c r="I72" s="88">
        <f t="shared" si="1"/>
        <v>-1835391.3986043683</v>
      </c>
      <c r="J72" s="220">
        <f t="shared" si="2"/>
        <v>-637002.65654902812</v>
      </c>
      <c r="K72" s="340">
        <v>-472564.01996446296</v>
      </c>
      <c r="L72" s="340">
        <v>-781894.76511632674</v>
      </c>
      <c r="M72" s="340">
        <v>-725824.72209087736</v>
      </c>
      <c r="N72" s="340">
        <v>-903251.55099046126</v>
      </c>
      <c r="O72" s="221">
        <v>-243545.46085811229</v>
      </c>
      <c r="P72" s="88">
        <v>93300.378360531671</v>
      </c>
      <c r="Q72" s="340">
        <f t="shared" si="9"/>
        <v>-987997.50135722407</v>
      </c>
      <c r="R72" s="340">
        <f t="shared" si="10"/>
        <v>-1679424.1142458234</v>
      </c>
      <c r="S72" s="221">
        <v>1020508</v>
      </c>
      <c r="T72" s="221">
        <v>1129991.0250743905</v>
      </c>
      <c r="U72" s="221">
        <v>625921.38121556991</v>
      </c>
      <c r="V72" s="221">
        <v>618298.41845865559</v>
      </c>
      <c r="W72" s="218">
        <f t="shared" si="11"/>
        <v>101860.06231747614</v>
      </c>
      <c r="X72" s="219">
        <f t="shared" si="12"/>
        <v>658431.87985834584</v>
      </c>
      <c r="Y72" s="219">
        <f t="shared" si="12"/>
        <v>68865.329287222703</v>
      </c>
      <c r="Z72" s="222">
        <v>-601939</v>
      </c>
      <c r="AA72" s="222">
        <v>-605508</v>
      </c>
      <c r="AB72" s="232">
        <f t="shared" si="16"/>
        <v>56492.879858345841</v>
      </c>
      <c r="AC72" s="232">
        <f t="shared" si="17"/>
        <v>-536642.6707127773</v>
      </c>
      <c r="AD72" s="218">
        <f t="shared" si="14"/>
        <v>-593135.55057112314</v>
      </c>
      <c r="AE72" s="223">
        <f>AB72/C72</f>
        <v>20.335809884213766</v>
      </c>
      <c r="AF72" s="232">
        <f>AC72/D72</f>
        <v>-199.56960606648468</v>
      </c>
      <c r="AG72" s="220">
        <f t="shared" si="15"/>
        <v>-219.90541595069845</v>
      </c>
      <c r="AH72" s="211">
        <v>11</v>
      </c>
      <c r="AI72" s="211">
        <v>11</v>
      </c>
      <c r="AJ72" s="269"/>
      <c r="AK72" s="269"/>
      <c r="AL72" s="269"/>
      <c r="AM72" s="269"/>
    </row>
    <row r="73" spans="1:39">
      <c r="A73" s="215">
        <v>205</v>
      </c>
      <c r="B73" s="216" t="s">
        <v>104</v>
      </c>
      <c r="C73" s="217">
        <v>36493</v>
      </c>
      <c r="D73" s="217">
        <v>36297</v>
      </c>
      <c r="E73" s="219">
        <f>'1. Vos-laskelma'!AA73</f>
        <v>9733751.6843550615</v>
      </c>
      <c r="F73" s="219">
        <f>'1. Vos-laskelma'!D73</f>
        <v>9427691.4629933834</v>
      </c>
      <c r="G73" s="218">
        <f t="shared" si="8"/>
        <v>-306060.22136167809</v>
      </c>
      <c r="H73" s="219">
        <v>-12651740.446135432</v>
      </c>
      <c r="I73" s="88">
        <f t="shared" si="1"/>
        <v>-10541161.24399966</v>
      </c>
      <c r="J73" s="220">
        <f t="shared" si="2"/>
        <v>2110579.2021357715</v>
      </c>
      <c r="K73" s="340">
        <v>-7752867.8544950169</v>
      </c>
      <c r="L73" s="340">
        <v>-5505661.1376929609</v>
      </c>
      <c r="M73" s="340">
        <v>-4898872.5916404137</v>
      </c>
      <c r="N73" s="340">
        <v>-3007442.9254161492</v>
      </c>
      <c r="O73" s="221">
        <v>-3287456.1520144669</v>
      </c>
      <c r="P73" s="88">
        <v>1259398.9711239189</v>
      </c>
      <c r="Q73" s="340">
        <f t="shared" si="9"/>
        <v>-2917988.76178037</v>
      </c>
      <c r="R73" s="340">
        <f t="shared" si="10"/>
        <v>-1113469.7810062766</v>
      </c>
      <c r="S73" s="221">
        <v>13084594</v>
      </c>
      <c r="T73" s="221">
        <v>12709206.49113602</v>
      </c>
      <c r="U73" s="221">
        <v>5725031.7848050632</v>
      </c>
      <c r="V73" s="221">
        <v>5718120.9029471334</v>
      </c>
      <c r="W73" s="218">
        <f t="shared" si="11"/>
        <v>-382298.3907219097</v>
      </c>
      <c r="X73" s="219">
        <f t="shared" si="12"/>
        <v>15891637.023024693</v>
      </c>
      <c r="Y73" s="219">
        <f t="shared" si="12"/>
        <v>17313857.613076877</v>
      </c>
      <c r="Z73" s="222">
        <v>31377491</v>
      </c>
      <c r="AA73" s="222">
        <v>32887741</v>
      </c>
      <c r="AB73" s="232">
        <f t="shared" si="16"/>
        <v>47269128.023024693</v>
      </c>
      <c r="AC73" s="232">
        <f t="shared" si="17"/>
        <v>50201598.613076881</v>
      </c>
      <c r="AD73" s="218">
        <f t="shared" si="14"/>
        <v>2932470.5900521874</v>
      </c>
      <c r="AE73" s="223">
        <f>AB73/C73</f>
        <v>1295.2930157297205</v>
      </c>
      <c r="AF73" s="232">
        <f>AC73/D73</f>
        <v>1383.0784531249658</v>
      </c>
      <c r="AG73" s="220">
        <f t="shared" si="15"/>
        <v>87.785437395245253</v>
      </c>
      <c r="AH73" s="211">
        <v>18</v>
      </c>
      <c r="AI73" s="211">
        <v>18</v>
      </c>
      <c r="AJ73" s="269"/>
      <c r="AK73" s="269"/>
      <c r="AL73" s="269"/>
      <c r="AM73" s="269"/>
    </row>
    <row r="74" spans="1:39">
      <c r="A74" s="215">
        <v>208</v>
      </c>
      <c r="B74" s="216" t="s">
        <v>105</v>
      </c>
      <c r="C74" s="217">
        <v>12412</v>
      </c>
      <c r="D74" s="217">
        <v>12335</v>
      </c>
      <c r="E74" s="219">
        <f>'1. Vos-laskelma'!AA74</f>
        <v>6458533.6942679342</v>
      </c>
      <c r="F74" s="219">
        <f>'1. Vos-laskelma'!D74</f>
        <v>6594114.6690971237</v>
      </c>
      <c r="G74" s="218">
        <f t="shared" si="8"/>
        <v>135580.97482918948</v>
      </c>
      <c r="H74" s="219">
        <v>2305859.6369288228</v>
      </c>
      <c r="I74" s="88">
        <f t="shared" ref="I74:I137" si="18">SUM(L74,N74:P74)</f>
        <v>546120.85221757786</v>
      </c>
      <c r="J74" s="220">
        <f t="shared" ref="J74:J137" si="19">I74-H74</f>
        <v>-1759738.784711245</v>
      </c>
      <c r="K74" s="340">
        <v>1591114.3300373671</v>
      </c>
      <c r="L74" s="340">
        <v>1090660.0327865274</v>
      </c>
      <c r="M74" s="340">
        <v>714745.30689145578</v>
      </c>
      <c r="N74" s="340">
        <v>144666.13464401322</v>
      </c>
      <c r="O74" s="221">
        <v>-1117193.4770118315</v>
      </c>
      <c r="P74" s="88">
        <v>427988.16179886874</v>
      </c>
      <c r="Q74" s="340">
        <f t="shared" si="9"/>
        <v>8764393.331196757</v>
      </c>
      <c r="R74" s="340">
        <f t="shared" si="10"/>
        <v>7140235.5213147011</v>
      </c>
      <c r="S74" s="221">
        <v>6269419</v>
      </c>
      <c r="T74" s="221">
        <v>5776803.9278499866</v>
      </c>
      <c r="U74" s="221">
        <v>2430519.1975263674</v>
      </c>
      <c r="V74" s="221">
        <v>2423142.9183948599</v>
      </c>
      <c r="W74" s="218">
        <f t="shared" si="11"/>
        <v>-499991.35128152091</v>
      </c>
      <c r="X74" s="219">
        <f t="shared" si="12"/>
        <v>17464331.528723124</v>
      </c>
      <c r="Y74" s="219">
        <f t="shared" si="12"/>
        <v>15340182.367559548</v>
      </c>
      <c r="Z74" s="222">
        <v>-331813</v>
      </c>
      <c r="AA74" s="222">
        <v>-174024</v>
      </c>
      <c r="AB74" s="232">
        <f t="shared" si="16"/>
        <v>17132518.528723124</v>
      </c>
      <c r="AC74" s="232">
        <f t="shared" si="17"/>
        <v>15166158.367559548</v>
      </c>
      <c r="AD74" s="218">
        <f t="shared" si="14"/>
        <v>-1966360.1611635759</v>
      </c>
      <c r="AE74" s="223">
        <f>AB74/C74</f>
        <v>1380.3189275477864</v>
      </c>
      <c r="AF74" s="232">
        <f>AC74/D74</f>
        <v>1229.5223646177178</v>
      </c>
      <c r="AG74" s="220">
        <f t="shared" si="15"/>
        <v>-150.7965629300686</v>
      </c>
      <c r="AH74" s="211">
        <v>17</v>
      </c>
      <c r="AI74" s="211">
        <v>17</v>
      </c>
      <c r="AJ74" s="269"/>
      <c r="AK74" s="269"/>
      <c r="AL74" s="269"/>
      <c r="AM74" s="269"/>
    </row>
    <row r="75" spans="1:39">
      <c r="A75" s="215">
        <v>211</v>
      </c>
      <c r="B75" s="216" t="s">
        <v>106</v>
      </c>
      <c r="C75" s="217">
        <v>32622</v>
      </c>
      <c r="D75" s="217">
        <v>32959</v>
      </c>
      <c r="E75" s="219">
        <f>'1. Vos-laskelma'!AA75</f>
        <v>16104359.53407117</v>
      </c>
      <c r="F75" s="219">
        <f>'1. Vos-laskelma'!D75</f>
        <v>16213286.987932554</v>
      </c>
      <c r="G75" s="218">
        <f t="shared" ref="G75:G138" si="20">F75-E75</f>
        <v>108927.45386138372</v>
      </c>
      <c r="H75" s="219">
        <v>965404.73361425067</v>
      </c>
      <c r="I75" s="88">
        <f t="shared" si="18"/>
        <v>-1598908.143919219</v>
      </c>
      <c r="J75" s="220">
        <f t="shared" si="19"/>
        <v>-2564312.8775334698</v>
      </c>
      <c r="K75" s="340">
        <v>684931.9172317225</v>
      </c>
      <c r="L75" s="340">
        <v>227491.82921693509</v>
      </c>
      <c r="M75" s="340">
        <v>280472.81638252817</v>
      </c>
      <c r="N75" s="340">
        <v>15149.9242375013</v>
      </c>
      <c r="O75" s="221">
        <v>-2985130.1020537461</v>
      </c>
      <c r="P75" s="88">
        <v>1143580.2046800905</v>
      </c>
      <c r="Q75" s="340">
        <f t="shared" ref="Q75:Q138" si="21">SUM(E75,H75)</f>
        <v>17069764.267685421</v>
      </c>
      <c r="R75" s="340">
        <f t="shared" ref="R75:R138" si="22">SUM(F75,I75)</f>
        <v>14614378.844013335</v>
      </c>
      <c r="S75" s="221">
        <v>6410415</v>
      </c>
      <c r="T75" s="221">
        <v>5317115.4541388405</v>
      </c>
      <c r="U75" s="221">
        <v>4309006.4312020615</v>
      </c>
      <c r="V75" s="221">
        <v>4222130.48012006</v>
      </c>
      <c r="W75" s="218">
        <f t="shared" ref="W75:W138" si="23">(T75+V75)-(S75+U75)</f>
        <v>-1180175.4969431609</v>
      </c>
      <c r="X75" s="219">
        <f t="shared" ref="X75:Y138" si="24">SUM(Q75,S75,U75)</f>
        <v>27789185.698887482</v>
      </c>
      <c r="Y75" s="219">
        <f t="shared" si="24"/>
        <v>24153624.778272234</v>
      </c>
      <c r="Z75" s="222">
        <v>-4256462</v>
      </c>
      <c r="AA75" s="222">
        <v>-4313355</v>
      </c>
      <c r="AB75" s="232">
        <f t="shared" si="16"/>
        <v>23532723.698887482</v>
      </c>
      <c r="AC75" s="232">
        <f t="shared" si="17"/>
        <v>19840269.778272234</v>
      </c>
      <c r="AD75" s="218">
        <f t="shared" ref="AD75:AD138" si="25">AC75-AB75</f>
        <v>-3692453.9206152484</v>
      </c>
      <c r="AE75" s="223">
        <f>AB75/C75</f>
        <v>721.3758720767421</v>
      </c>
      <c r="AF75" s="232">
        <f>AC75/D75</f>
        <v>601.96819619139637</v>
      </c>
      <c r="AG75" s="220">
        <f t="shared" ref="AG75:AG138" si="26">AF75-AE75</f>
        <v>-119.40767588534572</v>
      </c>
      <c r="AH75" s="211">
        <v>6</v>
      </c>
      <c r="AI75" s="211">
        <v>6</v>
      </c>
      <c r="AJ75" s="269"/>
      <c r="AK75" s="269"/>
      <c r="AL75" s="269"/>
      <c r="AM75" s="269"/>
    </row>
    <row r="76" spans="1:39">
      <c r="A76" s="215">
        <v>213</v>
      </c>
      <c r="B76" s="216" t="s">
        <v>107</v>
      </c>
      <c r="C76" s="217">
        <v>5230</v>
      </c>
      <c r="D76" s="217">
        <v>5154</v>
      </c>
      <c r="E76" s="219">
        <f>'1. Vos-laskelma'!AA76</f>
        <v>353740.92360221932</v>
      </c>
      <c r="F76" s="219">
        <f>'1. Vos-laskelma'!D76</f>
        <v>417423.18135366123</v>
      </c>
      <c r="G76" s="218">
        <f t="shared" si="20"/>
        <v>63682.25775144191</v>
      </c>
      <c r="H76" s="219">
        <v>-68717.453878098357</v>
      </c>
      <c r="I76" s="88">
        <f t="shared" si="18"/>
        <v>-857149.2591625707</v>
      </c>
      <c r="J76" s="220">
        <f t="shared" si="19"/>
        <v>-788431.8052844723</v>
      </c>
      <c r="K76" s="340">
        <v>-135640.18013436309</v>
      </c>
      <c r="L76" s="340">
        <v>-469288.93150539533</v>
      </c>
      <c r="M76" s="340">
        <v>66922.726256264737</v>
      </c>
      <c r="N76" s="340">
        <v>-99885.930040019972</v>
      </c>
      <c r="O76" s="221">
        <v>-466803.01422934578</v>
      </c>
      <c r="P76" s="88">
        <v>178828.6166121905</v>
      </c>
      <c r="Q76" s="340">
        <f t="shared" si="21"/>
        <v>285023.46972412098</v>
      </c>
      <c r="R76" s="340">
        <f t="shared" si="22"/>
        <v>-439726.07780890947</v>
      </c>
      <c r="S76" s="221">
        <v>716957</v>
      </c>
      <c r="T76" s="221">
        <v>1203811.5481204316</v>
      </c>
      <c r="U76" s="221">
        <v>1126664.5288037318</v>
      </c>
      <c r="V76" s="221">
        <v>1110295.7370382252</v>
      </c>
      <c r="W76" s="218">
        <f t="shared" si="23"/>
        <v>470485.75635492476</v>
      </c>
      <c r="X76" s="219">
        <f t="shared" si="24"/>
        <v>2128644.9985278528</v>
      </c>
      <c r="Y76" s="219">
        <f t="shared" si="24"/>
        <v>1874381.2073497474</v>
      </c>
      <c r="Z76" s="222">
        <v>-256819</v>
      </c>
      <c r="AA76" s="222">
        <v>-220712</v>
      </c>
      <c r="AB76" s="232">
        <f t="shared" ref="AB76:AB139" si="27">SUM(X76,Z76)</f>
        <v>1871825.9985278528</v>
      </c>
      <c r="AC76" s="232">
        <f t="shared" ref="AC76:AC139" si="28">SUM(Y76,AA76)</f>
        <v>1653669.2073497474</v>
      </c>
      <c r="AD76" s="218">
        <f t="shared" si="25"/>
        <v>-218156.7911781054</v>
      </c>
      <c r="AE76" s="223">
        <f>AB76/C76</f>
        <v>357.9017205598189</v>
      </c>
      <c r="AF76" s="232">
        <f>AC76/D76</f>
        <v>320.85161182571738</v>
      </c>
      <c r="AG76" s="220">
        <f t="shared" si="26"/>
        <v>-37.050108734101514</v>
      </c>
      <c r="AH76" s="211">
        <v>10</v>
      </c>
      <c r="AI76" s="211">
        <v>10</v>
      </c>
      <c r="AJ76" s="269"/>
      <c r="AK76" s="269"/>
      <c r="AL76" s="269"/>
      <c r="AM76" s="269"/>
    </row>
    <row r="77" spans="1:39">
      <c r="A77" s="215">
        <v>214</v>
      </c>
      <c r="B77" s="216" t="s">
        <v>108</v>
      </c>
      <c r="C77" s="217">
        <v>12662</v>
      </c>
      <c r="D77" s="217">
        <v>12528</v>
      </c>
      <c r="E77" s="219">
        <f>'1. Vos-laskelma'!AA77</f>
        <v>2480454.7022916316</v>
      </c>
      <c r="F77" s="219">
        <f>'1. Vos-laskelma'!D77</f>
        <v>2493879.743050267</v>
      </c>
      <c r="G77" s="218">
        <f t="shared" si="20"/>
        <v>13425.040758635383</v>
      </c>
      <c r="H77" s="219">
        <v>1041950.6022613384</v>
      </c>
      <c r="I77" s="88">
        <f t="shared" si="18"/>
        <v>-861698.20053312602</v>
      </c>
      <c r="J77" s="220">
        <f t="shared" si="19"/>
        <v>-1903648.8027944644</v>
      </c>
      <c r="K77" s="340">
        <v>218342.51649319506</v>
      </c>
      <c r="L77" s="340">
        <v>-359613.47144234675</v>
      </c>
      <c r="M77" s="340">
        <v>823608.0857681433</v>
      </c>
      <c r="N77" s="340">
        <v>197904.26069341192</v>
      </c>
      <c r="O77" s="221">
        <v>-1134673.6830161512</v>
      </c>
      <c r="P77" s="88">
        <v>434684.69323196012</v>
      </c>
      <c r="Q77" s="340">
        <f t="shared" si="21"/>
        <v>3522405.30455297</v>
      </c>
      <c r="R77" s="340">
        <f t="shared" si="22"/>
        <v>1632181.542517141</v>
      </c>
      <c r="S77" s="221">
        <v>5178434</v>
      </c>
      <c r="T77" s="221">
        <v>5190839.3998318166</v>
      </c>
      <c r="U77" s="221">
        <v>2642332.267822017</v>
      </c>
      <c r="V77" s="221">
        <v>2646942.193622163</v>
      </c>
      <c r="W77" s="218">
        <f t="shared" si="23"/>
        <v>17015.325631962158</v>
      </c>
      <c r="X77" s="219">
        <f t="shared" si="24"/>
        <v>11343171.572374988</v>
      </c>
      <c r="Y77" s="219">
        <f t="shared" si="24"/>
        <v>9469963.1359711196</v>
      </c>
      <c r="Z77" s="222">
        <v>-505849</v>
      </c>
      <c r="AA77" s="222">
        <v>-174638</v>
      </c>
      <c r="AB77" s="232">
        <f t="shared" si="27"/>
        <v>10837322.572374988</v>
      </c>
      <c r="AC77" s="232">
        <f t="shared" si="28"/>
        <v>9295325.1359711196</v>
      </c>
      <c r="AD77" s="218">
        <f t="shared" si="25"/>
        <v>-1541997.4364038687</v>
      </c>
      <c r="AE77" s="223">
        <f>AB77/C77</f>
        <v>855.89342697638517</v>
      </c>
      <c r="AF77" s="232">
        <f>AC77/D77</f>
        <v>741.96401149194764</v>
      </c>
      <c r="AG77" s="220">
        <f t="shared" si="26"/>
        <v>-113.92941548443753</v>
      </c>
      <c r="AH77" s="211">
        <v>4</v>
      </c>
      <c r="AI77" s="211">
        <v>4</v>
      </c>
      <c r="AJ77" s="269"/>
      <c r="AK77" s="269"/>
      <c r="AL77" s="269"/>
      <c r="AM77" s="269"/>
    </row>
    <row r="78" spans="1:39">
      <c r="A78" s="215">
        <v>216</v>
      </c>
      <c r="B78" s="216" t="s">
        <v>109</v>
      </c>
      <c r="C78" s="217">
        <v>1311</v>
      </c>
      <c r="D78" s="217">
        <v>1269</v>
      </c>
      <c r="E78" s="219">
        <f>'1. Vos-laskelma'!AA78</f>
        <v>615740.51049020211</v>
      </c>
      <c r="F78" s="219">
        <f>'1. Vos-laskelma'!D78</f>
        <v>563590.80782284681</v>
      </c>
      <c r="G78" s="218">
        <f t="shared" si="20"/>
        <v>-52149.702667355305</v>
      </c>
      <c r="H78" s="219">
        <v>109833.22155771394</v>
      </c>
      <c r="I78" s="88">
        <f t="shared" si="18"/>
        <v>106.23083551822492</v>
      </c>
      <c r="J78" s="220">
        <f t="shared" si="19"/>
        <v>-109726.99072219571</v>
      </c>
      <c r="K78" s="340">
        <v>114357.02483967174</v>
      </c>
      <c r="L78" s="340">
        <v>82910.212932417213</v>
      </c>
      <c r="M78" s="340">
        <v>-4523.8032819577911</v>
      </c>
      <c r="N78" s="340">
        <v>-11899.924942034795</v>
      </c>
      <c r="O78" s="221">
        <v>-114934.61875379119</v>
      </c>
      <c r="P78" s="88">
        <v>44030.561598926994</v>
      </c>
      <c r="Q78" s="340">
        <f t="shared" si="21"/>
        <v>725573.73204791604</v>
      </c>
      <c r="R78" s="340">
        <f t="shared" si="22"/>
        <v>563697.03865836503</v>
      </c>
      <c r="S78" s="221">
        <v>372168</v>
      </c>
      <c r="T78" s="221">
        <v>508158.78204722999</v>
      </c>
      <c r="U78" s="221">
        <v>301479.03133509605</v>
      </c>
      <c r="V78" s="221">
        <v>300791.69579398894</v>
      </c>
      <c r="W78" s="218">
        <f t="shared" si="23"/>
        <v>135303.44650612283</v>
      </c>
      <c r="X78" s="219">
        <f t="shared" si="24"/>
        <v>1399220.763383012</v>
      </c>
      <c r="Y78" s="219">
        <f t="shared" si="24"/>
        <v>1372647.5164995838</v>
      </c>
      <c r="Z78" s="222">
        <v>-253885</v>
      </c>
      <c r="AA78" s="222">
        <v>-264362</v>
      </c>
      <c r="AB78" s="232">
        <f t="shared" si="27"/>
        <v>1145335.763383012</v>
      </c>
      <c r="AC78" s="232">
        <f t="shared" si="28"/>
        <v>1108285.5164995838</v>
      </c>
      <c r="AD78" s="218">
        <f t="shared" si="25"/>
        <v>-37050.24688342819</v>
      </c>
      <c r="AE78" s="223">
        <f>AB78/C78</f>
        <v>873.6352123440214</v>
      </c>
      <c r="AF78" s="232">
        <f>AC78/D78</f>
        <v>873.3534408980172</v>
      </c>
      <c r="AG78" s="220">
        <f t="shared" si="26"/>
        <v>-0.28177144600419979</v>
      </c>
      <c r="AH78" s="211">
        <v>13</v>
      </c>
      <c r="AI78" s="211">
        <v>13</v>
      </c>
      <c r="AJ78" s="269"/>
      <c r="AK78" s="269"/>
      <c r="AL78" s="269"/>
      <c r="AM78" s="269"/>
    </row>
    <row r="79" spans="1:39">
      <c r="A79" s="215">
        <v>217</v>
      </c>
      <c r="B79" s="216" t="s">
        <v>110</v>
      </c>
      <c r="C79" s="217">
        <v>5390</v>
      </c>
      <c r="D79" s="217">
        <v>5352</v>
      </c>
      <c r="E79" s="219">
        <f>'1. Vos-laskelma'!AA79</f>
        <v>2486836.5421825717</v>
      </c>
      <c r="F79" s="219">
        <f>'1. Vos-laskelma'!D79</f>
        <v>2544423.7214638889</v>
      </c>
      <c r="G79" s="218">
        <f t="shared" si="20"/>
        <v>57587.179281317163</v>
      </c>
      <c r="H79" s="219">
        <v>-1333588.0710589029</v>
      </c>
      <c r="I79" s="88">
        <f t="shared" si="18"/>
        <v>-1846082.3317306081</v>
      </c>
      <c r="J79" s="220">
        <f t="shared" si="19"/>
        <v>-512494.26067170524</v>
      </c>
      <c r="K79" s="340">
        <v>-561106.87027460278</v>
      </c>
      <c r="L79" s="340">
        <v>-723950.50658415561</v>
      </c>
      <c r="M79" s="340">
        <v>-772481.20078429999</v>
      </c>
      <c r="N79" s="340">
        <v>-823094.38315052423</v>
      </c>
      <c r="O79" s="221">
        <v>-484736.07531149755</v>
      </c>
      <c r="P79" s="88">
        <v>185698.63331556917</v>
      </c>
      <c r="Q79" s="340">
        <f t="shared" si="21"/>
        <v>1153248.4711236688</v>
      </c>
      <c r="R79" s="340">
        <f t="shared" si="22"/>
        <v>698341.38973328075</v>
      </c>
      <c r="S79" s="221">
        <v>2726306</v>
      </c>
      <c r="T79" s="221">
        <v>2723056.9866396575</v>
      </c>
      <c r="U79" s="221">
        <v>1064158.201157104</v>
      </c>
      <c r="V79" s="221">
        <v>1051504.0723747611</v>
      </c>
      <c r="W79" s="218">
        <f t="shared" si="23"/>
        <v>-15903.142142685596</v>
      </c>
      <c r="X79" s="219">
        <f t="shared" si="24"/>
        <v>4943712.6722807726</v>
      </c>
      <c r="Y79" s="219">
        <f t="shared" si="24"/>
        <v>4472902.4487476991</v>
      </c>
      <c r="Z79" s="222">
        <v>-20219</v>
      </c>
      <c r="AA79" s="222">
        <v>22492</v>
      </c>
      <c r="AB79" s="232">
        <f t="shared" si="27"/>
        <v>4923493.6722807726</v>
      </c>
      <c r="AC79" s="232">
        <f t="shared" si="28"/>
        <v>4495394.4487476991</v>
      </c>
      <c r="AD79" s="218">
        <f t="shared" si="25"/>
        <v>-428099.22353307344</v>
      </c>
      <c r="AE79" s="223">
        <f>AB79/C79</f>
        <v>913.44966090552361</v>
      </c>
      <c r="AF79" s="232">
        <f>AC79/D79</f>
        <v>839.94664587961495</v>
      </c>
      <c r="AG79" s="220">
        <f t="shared" si="26"/>
        <v>-73.503015025908667</v>
      </c>
      <c r="AH79" s="211">
        <v>16</v>
      </c>
      <c r="AI79" s="211">
        <v>16</v>
      </c>
      <c r="AJ79" s="269"/>
      <c r="AK79" s="269"/>
      <c r="AL79" s="269"/>
      <c r="AM79" s="269"/>
    </row>
    <row r="80" spans="1:39">
      <c r="A80" s="215">
        <v>218</v>
      </c>
      <c r="B80" s="216" t="s">
        <v>111</v>
      </c>
      <c r="C80" s="217">
        <v>1192</v>
      </c>
      <c r="D80" s="217">
        <v>1200</v>
      </c>
      <c r="E80" s="219">
        <f>'1. Vos-laskelma'!AA80</f>
        <v>-135528.19591908611</v>
      </c>
      <c r="F80" s="219">
        <f>'1. Vos-laskelma'!D80</f>
        <v>-128049.27966783434</v>
      </c>
      <c r="G80" s="218">
        <f t="shared" si="20"/>
        <v>7478.9162512517651</v>
      </c>
      <c r="H80" s="219">
        <v>664411.96837034263</v>
      </c>
      <c r="I80" s="88">
        <f t="shared" si="18"/>
        <v>422226.41455501481</v>
      </c>
      <c r="J80" s="220">
        <f t="shared" si="19"/>
        <v>-242185.55381532782</v>
      </c>
      <c r="K80" s="340">
        <v>422971.04760824348</v>
      </c>
      <c r="L80" s="340">
        <v>331647.56100849988</v>
      </c>
      <c r="M80" s="340">
        <v>241440.92076209918</v>
      </c>
      <c r="N80" s="340">
        <v>157627.60735726121</v>
      </c>
      <c r="O80" s="221">
        <v>-108685.21867970798</v>
      </c>
      <c r="P80" s="88">
        <v>41636.464868961695</v>
      </c>
      <c r="Q80" s="340">
        <f t="shared" si="21"/>
        <v>528883.77245125652</v>
      </c>
      <c r="R80" s="340">
        <f t="shared" si="22"/>
        <v>294177.13488718047</v>
      </c>
      <c r="S80" s="221">
        <v>620734</v>
      </c>
      <c r="T80" s="221">
        <v>625806.49527986499</v>
      </c>
      <c r="U80" s="221">
        <v>340927.93071164907</v>
      </c>
      <c r="V80" s="221">
        <v>336771.41445973481</v>
      </c>
      <c r="W80" s="218">
        <f t="shared" si="23"/>
        <v>915.97902795067057</v>
      </c>
      <c r="X80" s="219">
        <f t="shared" si="24"/>
        <v>1490545.7031629055</v>
      </c>
      <c r="Y80" s="219">
        <f t="shared" si="24"/>
        <v>1256755.0446267803</v>
      </c>
      <c r="Z80" s="222">
        <v>-304930</v>
      </c>
      <c r="AA80" s="222">
        <v>-278324</v>
      </c>
      <c r="AB80" s="232">
        <f t="shared" si="27"/>
        <v>1185615.7031629055</v>
      </c>
      <c r="AC80" s="232">
        <f t="shared" si="28"/>
        <v>978431.04462678032</v>
      </c>
      <c r="AD80" s="218">
        <f t="shared" si="25"/>
        <v>-207184.65853612521</v>
      </c>
      <c r="AE80" s="223">
        <f>AB80/C80</f>
        <v>994.6440462776053</v>
      </c>
      <c r="AF80" s="232">
        <f>AC80/D80</f>
        <v>815.35920385565032</v>
      </c>
      <c r="AG80" s="220">
        <f t="shared" si="26"/>
        <v>-179.28484242195498</v>
      </c>
      <c r="AH80" s="211">
        <v>14</v>
      </c>
      <c r="AI80" s="211">
        <v>14</v>
      </c>
      <c r="AJ80" s="269"/>
      <c r="AK80" s="269"/>
      <c r="AL80" s="269"/>
      <c r="AM80" s="269"/>
    </row>
    <row r="81" spans="1:39">
      <c r="A81" s="215">
        <v>224</v>
      </c>
      <c r="B81" s="216" t="s">
        <v>112</v>
      </c>
      <c r="C81" s="217">
        <v>8717</v>
      </c>
      <c r="D81" s="217">
        <v>8603</v>
      </c>
      <c r="E81" s="219">
        <f>'1. Vos-laskelma'!AA81</f>
        <v>2119246.7883088542</v>
      </c>
      <c r="F81" s="219">
        <f>'1. Vos-laskelma'!D81</f>
        <v>2193350.4969811225</v>
      </c>
      <c r="G81" s="218">
        <f t="shared" si="20"/>
        <v>74103.708672268316</v>
      </c>
      <c r="H81" s="219">
        <v>-1366723.1024756429</v>
      </c>
      <c r="I81" s="88">
        <f t="shared" si="18"/>
        <v>-866919.20758838556</v>
      </c>
      <c r="J81" s="220">
        <f t="shared" si="19"/>
        <v>499803.89488725737</v>
      </c>
      <c r="K81" s="340">
        <v>-739697.95930586406</v>
      </c>
      <c r="L81" s="340">
        <v>-207149.17075832974</v>
      </c>
      <c r="M81" s="340">
        <v>-627025.14316977886</v>
      </c>
      <c r="N81" s="340">
        <v>-179086.34596851381</v>
      </c>
      <c r="O81" s="221">
        <v>-779182.44691793981</v>
      </c>
      <c r="P81" s="88">
        <v>298498.75605639786</v>
      </c>
      <c r="Q81" s="340">
        <f t="shared" si="21"/>
        <v>752523.68583321129</v>
      </c>
      <c r="R81" s="340">
        <f t="shared" si="22"/>
        <v>1326431.289392737</v>
      </c>
      <c r="S81" s="221">
        <v>3706311</v>
      </c>
      <c r="T81" s="221">
        <v>3737573.1131356121</v>
      </c>
      <c r="U81" s="221">
        <v>1484090.8745698929</v>
      </c>
      <c r="V81" s="221">
        <v>1434676.713547938</v>
      </c>
      <c r="W81" s="218">
        <f t="shared" si="23"/>
        <v>-18152.047886342742</v>
      </c>
      <c r="X81" s="219">
        <f t="shared" si="24"/>
        <v>5942925.5604031039</v>
      </c>
      <c r="Y81" s="219">
        <f t="shared" si="24"/>
        <v>6498681.1160762869</v>
      </c>
      <c r="Z81" s="222">
        <v>-295542</v>
      </c>
      <c r="AA81" s="222">
        <v>-283954</v>
      </c>
      <c r="AB81" s="232">
        <f t="shared" si="27"/>
        <v>5647383.5604031039</v>
      </c>
      <c r="AC81" s="232">
        <f t="shared" si="28"/>
        <v>6214727.1160762869</v>
      </c>
      <c r="AD81" s="218">
        <f t="shared" si="25"/>
        <v>567343.55567318294</v>
      </c>
      <c r="AE81" s="223">
        <f>AB81/C81</f>
        <v>647.85861654274447</v>
      </c>
      <c r="AF81" s="232">
        <f>AC81/D81</f>
        <v>722.390691163116</v>
      </c>
      <c r="AG81" s="220">
        <f t="shared" si="26"/>
        <v>74.532074620371532</v>
      </c>
      <c r="AH81" s="211">
        <v>1</v>
      </c>
      <c r="AI81" s="212">
        <v>34</v>
      </c>
      <c r="AJ81" s="269"/>
      <c r="AK81" s="269"/>
      <c r="AL81" s="269"/>
      <c r="AM81" s="269"/>
    </row>
    <row r="82" spans="1:39">
      <c r="A82" s="215">
        <v>226</v>
      </c>
      <c r="B82" s="216" t="s">
        <v>113</v>
      </c>
      <c r="C82" s="217">
        <v>3774</v>
      </c>
      <c r="D82" s="217">
        <v>3665</v>
      </c>
      <c r="E82" s="219">
        <f>'1. Vos-laskelma'!AA82</f>
        <v>872528.98341079289</v>
      </c>
      <c r="F82" s="219">
        <f>'1. Vos-laskelma'!D82</f>
        <v>829413.13094826287</v>
      </c>
      <c r="G82" s="218">
        <f t="shared" si="20"/>
        <v>-43115.85246253002</v>
      </c>
      <c r="H82" s="219">
        <v>1319991.3878936353</v>
      </c>
      <c r="I82" s="88">
        <f t="shared" si="18"/>
        <v>389869.18925530405</v>
      </c>
      <c r="J82" s="220">
        <f t="shared" si="19"/>
        <v>-930122.19863833126</v>
      </c>
      <c r="K82" s="340">
        <v>784635.01991361193</v>
      </c>
      <c r="L82" s="340">
        <v>391817.80303608027</v>
      </c>
      <c r="M82" s="340">
        <v>535356.36798002338</v>
      </c>
      <c r="N82" s="340">
        <v>202829.45514954472</v>
      </c>
      <c r="O82" s="221">
        <v>-331942.77205094142</v>
      </c>
      <c r="P82" s="88">
        <v>127164.70312062051</v>
      </c>
      <c r="Q82" s="340">
        <f t="shared" si="21"/>
        <v>2192520.3713044282</v>
      </c>
      <c r="R82" s="340">
        <f t="shared" si="22"/>
        <v>1219282.3202035669</v>
      </c>
      <c r="S82" s="221">
        <v>1482299</v>
      </c>
      <c r="T82" s="221">
        <v>1643870.6161931041</v>
      </c>
      <c r="U82" s="221">
        <v>806360.188221502</v>
      </c>
      <c r="V82" s="221">
        <v>803308.13348792423</v>
      </c>
      <c r="W82" s="218">
        <f t="shared" si="23"/>
        <v>158519.56145952642</v>
      </c>
      <c r="X82" s="219">
        <f t="shared" si="24"/>
        <v>4481179.5595259303</v>
      </c>
      <c r="Y82" s="219">
        <f t="shared" si="24"/>
        <v>3666461.0698845955</v>
      </c>
      <c r="Z82" s="222">
        <v>-5783</v>
      </c>
      <c r="AA82" s="222">
        <v>3662</v>
      </c>
      <c r="AB82" s="232">
        <f t="shared" si="27"/>
        <v>4475396.5595259303</v>
      </c>
      <c r="AC82" s="232">
        <f t="shared" si="28"/>
        <v>3670123.0698845955</v>
      </c>
      <c r="AD82" s="218">
        <f t="shared" si="25"/>
        <v>-805273.48964133486</v>
      </c>
      <c r="AE82" s="223">
        <f>AB82/C82</f>
        <v>1185.849644813442</v>
      </c>
      <c r="AF82" s="232">
        <f>AC82/D82</f>
        <v>1001.3978362577341</v>
      </c>
      <c r="AG82" s="220">
        <f t="shared" si="26"/>
        <v>-184.45180855570788</v>
      </c>
      <c r="AH82" s="211">
        <v>13</v>
      </c>
      <c r="AI82" s="211">
        <v>13</v>
      </c>
      <c r="AJ82" s="269"/>
      <c r="AK82" s="269"/>
      <c r="AL82" s="269"/>
      <c r="AM82" s="269"/>
    </row>
    <row r="83" spans="1:39">
      <c r="A83" s="215">
        <v>230</v>
      </c>
      <c r="B83" s="216" t="s">
        <v>114</v>
      </c>
      <c r="C83" s="217">
        <v>2290</v>
      </c>
      <c r="D83" s="217">
        <v>2240</v>
      </c>
      <c r="E83" s="219">
        <f>'1. Vos-laskelma'!AA83</f>
        <v>524067.37020782795</v>
      </c>
      <c r="F83" s="219">
        <f>'1. Vos-laskelma'!D83</f>
        <v>580854.78070845071</v>
      </c>
      <c r="G83" s="218">
        <f t="shared" si="20"/>
        <v>56787.410500622762</v>
      </c>
      <c r="H83" s="219">
        <v>-225127.53196364449</v>
      </c>
      <c r="I83" s="88">
        <f t="shared" si="18"/>
        <v>-96874.990378604489</v>
      </c>
      <c r="J83" s="220">
        <f t="shared" si="19"/>
        <v>128252.54158504</v>
      </c>
      <c r="K83" s="340">
        <v>-109857.50508823193</v>
      </c>
      <c r="L83" s="340">
        <v>27730.53614179519</v>
      </c>
      <c r="M83" s="340">
        <v>-115270.02687541254</v>
      </c>
      <c r="N83" s="340">
        <v>552.14725966003346</v>
      </c>
      <c r="O83" s="221">
        <v>-202879.07486878822</v>
      </c>
      <c r="P83" s="88">
        <v>77721.401088728497</v>
      </c>
      <c r="Q83" s="340">
        <f t="shared" si="21"/>
        <v>298939.83824418345</v>
      </c>
      <c r="R83" s="340">
        <f t="shared" si="22"/>
        <v>483979.7903298462</v>
      </c>
      <c r="S83" s="221">
        <v>1295259</v>
      </c>
      <c r="T83" s="221">
        <v>1331798.1766675536</v>
      </c>
      <c r="U83" s="221">
        <v>591678.54719004</v>
      </c>
      <c r="V83" s="221">
        <v>594525.25691554428</v>
      </c>
      <c r="W83" s="218">
        <f t="shared" si="23"/>
        <v>39385.886393058114</v>
      </c>
      <c r="X83" s="219">
        <f t="shared" si="24"/>
        <v>2185877.3854342233</v>
      </c>
      <c r="Y83" s="219">
        <f t="shared" si="24"/>
        <v>2410303.2239129441</v>
      </c>
      <c r="Z83" s="222">
        <v>-476889</v>
      </c>
      <c r="AA83" s="222">
        <v>-341927</v>
      </c>
      <c r="AB83" s="232">
        <f t="shared" si="27"/>
        <v>1708988.3854342233</v>
      </c>
      <c r="AC83" s="232">
        <f t="shared" si="28"/>
        <v>2068376.2239129441</v>
      </c>
      <c r="AD83" s="218">
        <f t="shared" si="25"/>
        <v>359387.83847872075</v>
      </c>
      <c r="AE83" s="223">
        <f>AB83/C83</f>
        <v>746.28313774420235</v>
      </c>
      <c r="AF83" s="232">
        <f>AC83/D83</f>
        <v>923.38224281827866</v>
      </c>
      <c r="AG83" s="220">
        <f t="shared" si="26"/>
        <v>177.09910507407631</v>
      </c>
      <c r="AH83" s="211">
        <v>4</v>
      </c>
      <c r="AI83" s="211">
        <v>4</v>
      </c>
      <c r="AJ83" s="269"/>
      <c r="AK83" s="269"/>
      <c r="AL83" s="269"/>
      <c r="AM83" s="269"/>
    </row>
    <row r="84" spans="1:39">
      <c r="A84" s="215">
        <v>231</v>
      </c>
      <c r="B84" s="216" t="s">
        <v>115</v>
      </c>
      <c r="C84" s="217">
        <v>1289</v>
      </c>
      <c r="D84" s="217">
        <v>1256</v>
      </c>
      <c r="E84" s="219">
        <f>'1. Vos-laskelma'!AA84</f>
        <v>287461.09611400496</v>
      </c>
      <c r="F84" s="219">
        <f>'1. Vos-laskelma'!D84</f>
        <v>325342.85485251597</v>
      </c>
      <c r="G84" s="218">
        <f t="shared" si="20"/>
        <v>37881.758738511009</v>
      </c>
      <c r="H84" s="219">
        <v>-1398355.9720205297</v>
      </c>
      <c r="I84" s="88">
        <f t="shared" si="18"/>
        <v>-1446126.8582301482</v>
      </c>
      <c r="J84" s="220">
        <f t="shared" si="19"/>
        <v>-47770.886209618533</v>
      </c>
      <c r="K84" s="340">
        <v>-863668.8372573927</v>
      </c>
      <c r="L84" s="340">
        <v>-858317.88405327871</v>
      </c>
      <c r="M84" s="340">
        <v>-534687.13476313697</v>
      </c>
      <c r="N84" s="340">
        <v>-517631.27852162166</v>
      </c>
      <c r="O84" s="221">
        <v>-113757.19555142768</v>
      </c>
      <c r="P84" s="88">
        <v>43579.499896179907</v>
      </c>
      <c r="Q84" s="340">
        <f t="shared" si="21"/>
        <v>-1110894.8759065247</v>
      </c>
      <c r="R84" s="340">
        <f t="shared" si="22"/>
        <v>-1120784.0033776322</v>
      </c>
      <c r="S84" s="221">
        <v>-38082</v>
      </c>
      <c r="T84" s="221">
        <v>-15346.034040523788</v>
      </c>
      <c r="U84" s="221">
        <v>224270.99566541263</v>
      </c>
      <c r="V84" s="221">
        <v>223024.6317243746</v>
      </c>
      <c r="W84" s="218">
        <f t="shared" si="23"/>
        <v>21489.602018438192</v>
      </c>
      <c r="X84" s="219">
        <f t="shared" si="24"/>
        <v>-924705.88024111209</v>
      </c>
      <c r="Y84" s="219">
        <f t="shared" si="24"/>
        <v>-913105.40569378133</v>
      </c>
      <c r="Z84" s="222">
        <v>-121193</v>
      </c>
      <c r="AA84" s="222">
        <v>-9993</v>
      </c>
      <c r="AB84" s="232">
        <f t="shared" si="27"/>
        <v>-1045898.8802411121</v>
      </c>
      <c r="AC84" s="232">
        <f t="shared" si="28"/>
        <v>-923098.40569378133</v>
      </c>
      <c r="AD84" s="218">
        <f t="shared" si="25"/>
        <v>122800.47454733076</v>
      </c>
      <c r="AE84" s="223">
        <f>AB84/C84</f>
        <v>-811.40332059046705</v>
      </c>
      <c r="AF84" s="232">
        <f>AC84/D84</f>
        <v>-734.95095994727808</v>
      </c>
      <c r="AG84" s="220">
        <f t="shared" si="26"/>
        <v>76.452360643188968</v>
      </c>
      <c r="AH84" s="211">
        <v>15</v>
      </c>
      <c r="AI84" s="211">
        <v>15</v>
      </c>
      <c r="AJ84" s="269"/>
      <c r="AK84" s="269"/>
      <c r="AL84" s="269"/>
      <c r="AM84" s="269"/>
    </row>
    <row r="85" spans="1:39">
      <c r="A85" s="215">
        <v>232</v>
      </c>
      <c r="B85" s="216" t="s">
        <v>116</v>
      </c>
      <c r="C85" s="217">
        <v>12890</v>
      </c>
      <c r="D85" s="217">
        <v>12750</v>
      </c>
      <c r="E85" s="219">
        <f>'1. Vos-laskelma'!AA85</f>
        <v>2832097.2339811954</v>
      </c>
      <c r="F85" s="219">
        <f>'1. Vos-laskelma'!D85</f>
        <v>3093698.4037965722</v>
      </c>
      <c r="G85" s="218">
        <f t="shared" si="20"/>
        <v>261601.16981537687</v>
      </c>
      <c r="H85" s="219">
        <v>-262347.28069219308</v>
      </c>
      <c r="I85" s="88">
        <f t="shared" si="18"/>
        <v>-904550.80932918354</v>
      </c>
      <c r="J85" s="220">
        <f t="shared" si="19"/>
        <v>-642203.52863699046</v>
      </c>
      <c r="K85" s="340">
        <v>17854.550463376247</v>
      </c>
      <c r="L85" s="340">
        <v>-22726.03907395744</v>
      </c>
      <c r="M85" s="340">
        <v>-280201.83115556929</v>
      </c>
      <c r="N85" s="340">
        <v>-169431.76101604686</v>
      </c>
      <c r="O85" s="221">
        <v>-1154780.4484718973</v>
      </c>
      <c r="P85" s="88">
        <v>442387.43923271802</v>
      </c>
      <c r="Q85" s="340">
        <f t="shared" si="21"/>
        <v>2569749.9532890022</v>
      </c>
      <c r="R85" s="340">
        <f t="shared" si="22"/>
        <v>2189147.5944673885</v>
      </c>
      <c r="S85" s="221">
        <v>5189312</v>
      </c>
      <c r="T85" s="221">
        <v>5331084.5739423959</v>
      </c>
      <c r="U85" s="221">
        <v>2831877.4419475598</v>
      </c>
      <c r="V85" s="221">
        <v>2833844.5446507484</v>
      </c>
      <c r="W85" s="218">
        <f t="shared" si="23"/>
        <v>143739.6766455844</v>
      </c>
      <c r="X85" s="219">
        <f t="shared" si="24"/>
        <v>10590939.395236563</v>
      </c>
      <c r="Y85" s="219">
        <f t="shared" si="24"/>
        <v>10354076.713060532</v>
      </c>
      <c r="Z85" s="222">
        <v>-496933</v>
      </c>
      <c r="AA85" s="222">
        <v>-468894</v>
      </c>
      <c r="AB85" s="232">
        <f t="shared" si="27"/>
        <v>10094006.395236563</v>
      </c>
      <c r="AC85" s="232">
        <f t="shared" si="28"/>
        <v>9885182.7130605318</v>
      </c>
      <c r="AD85" s="218">
        <f t="shared" si="25"/>
        <v>-208823.68217603117</v>
      </c>
      <c r="AE85" s="223">
        <f>AB85/C85</f>
        <v>783.08816099585442</v>
      </c>
      <c r="AF85" s="232">
        <f>AC85/D85</f>
        <v>775.30844808317897</v>
      </c>
      <c r="AG85" s="220">
        <f t="shared" si="26"/>
        <v>-7.7797129126754498</v>
      </c>
      <c r="AH85" s="211">
        <v>14</v>
      </c>
      <c r="AI85" s="211">
        <v>14</v>
      </c>
      <c r="AJ85" s="269"/>
      <c r="AK85" s="269"/>
      <c r="AL85" s="269"/>
      <c r="AM85" s="269"/>
    </row>
    <row r="86" spans="1:39">
      <c r="A86" s="215">
        <v>233</v>
      </c>
      <c r="B86" s="216" t="s">
        <v>117</v>
      </c>
      <c r="C86" s="217">
        <v>15312</v>
      </c>
      <c r="D86" s="217">
        <v>15116</v>
      </c>
      <c r="E86" s="219">
        <f>'1. Vos-laskelma'!AA86</f>
        <v>3658175.9691877202</v>
      </c>
      <c r="F86" s="219">
        <f>'1. Vos-laskelma'!D86</f>
        <v>3250201.905687796</v>
      </c>
      <c r="G86" s="218">
        <f t="shared" si="20"/>
        <v>-407974.06349992426</v>
      </c>
      <c r="H86" s="219">
        <v>3280299.2264071186</v>
      </c>
      <c r="I86" s="88">
        <f t="shared" si="18"/>
        <v>1513427.1528391754</v>
      </c>
      <c r="J86" s="220">
        <f t="shared" si="19"/>
        <v>-1766872.0735679432</v>
      </c>
      <c r="K86" s="340">
        <v>2494170.1595986546</v>
      </c>
      <c r="L86" s="340">
        <v>2114932.4284441913</v>
      </c>
      <c r="M86" s="340">
        <v>786129.06680846412</v>
      </c>
      <c r="N86" s="340">
        <v>243085.5265643512</v>
      </c>
      <c r="O86" s="221">
        <v>-1369071.4713020548</v>
      </c>
      <c r="P86" s="88">
        <v>524480.6691326875</v>
      </c>
      <c r="Q86" s="340">
        <f t="shared" si="21"/>
        <v>6938475.1955948388</v>
      </c>
      <c r="R86" s="340">
        <f t="shared" si="22"/>
        <v>4763629.0585269714</v>
      </c>
      <c r="S86" s="221">
        <v>7291491</v>
      </c>
      <c r="T86" s="221">
        <v>6990857.8582752366</v>
      </c>
      <c r="U86" s="221">
        <v>3403075.8114378415</v>
      </c>
      <c r="V86" s="221">
        <v>3392006.8512649895</v>
      </c>
      <c r="W86" s="218">
        <f t="shared" si="23"/>
        <v>-311702.10189761594</v>
      </c>
      <c r="X86" s="219">
        <f t="shared" si="24"/>
        <v>17633042.007032681</v>
      </c>
      <c r="Y86" s="219">
        <f t="shared" si="24"/>
        <v>15146493.768067198</v>
      </c>
      <c r="Z86" s="222">
        <v>-437722</v>
      </c>
      <c r="AA86" s="222">
        <v>-25849</v>
      </c>
      <c r="AB86" s="232">
        <f t="shared" si="27"/>
        <v>17195320.007032681</v>
      </c>
      <c r="AC86" s="232">
        <f t="shared" si="28"/>
        <v>15120644.768067198</v>
      </c>
      <c r="AD86" s="218">
        <f t="shared" si="25"/>
        <v>-2074675.2389654834</v>
      </c>
      <c r="AE86" s="223">
        <f>AB86/C86</f>
        <v>1122.9963431970141</v>
      </c>
      <c r="AF86" s="232">
        <f>AC86/D86</f>
        <v>1000.3072749449059</v>
      </c>
      <c r="AG86" s="220">
        <f t="shared" si="26"/>
        <v>-122.6890682521082</v>
      </c>
      <c r="AH86" s="211">
        <v>14</v>
      </c>
      <c r="AI86" s="211">
        <v>14</v>
      </c>
      <c r="AJ86" s="269"/>
      <c r="AK86" s="269"/>
      <c r="AL86" s="269"/>
      <c r="AM86" s="269"/>
    </row>
    <row r="87" spans="1:39">
      <c r="A87" s="215">
        <v>235</v>
      </c>
      <c r="B87" s="216" t="s">
        <v>118</v>
      </c>
      <c r="C87" s="217">
        <v>10396</v>
      </c>
      <c r="D87" s="217">
        <v>10284</v>
      </c>
      <c r="E87" s="219">
        <f>'1. Vos-laskelma'!AA87</f>
        <v>7204630.7668807749</v>
      </c>
      <c r="F87" s="219">
        <f>'1. Vos-laskelma'!D87</f>
        <v>7206252.3667548578</v>
      </c>
      <c r="G87" s="218">
        <f t="shared" si="20"/>
        <v>1621.5998740829527</v>
      </c>
      <c r="H87" s="219">
        <v>8851264.2169168368</v>
      </c>
      <c r="I87" s="88">
        <f t="shared" si="18"/>
        <v>12409421.850861283</v>
      </c>
      <c r="J87" s="220">
        <f t="shared" si="19"/>
        <v>3558157.6339444462</v>
      </c>
      <c r="K87" s="340">
        <v>7363193.4739771765</v>
      </c>
      <c r="L87" s="340">
        <v>9961261.5929752979</v>
      </c>
      <c r="M87" s="340">
        <v>1488070.7429396594</v>
      </c>
      <c r="N87" s="340">
        <v>3022768.0780440816</v>
      </c>
      <c r="O87" s="221">
        <v>-931432.32408509729</v>
      </c>
      <c r="P87" s="88">
        <v>356824.50392700173</v>
      </c>
      <c r="Q87" s="340">
        <f t="shared" si="21"/>
        <v>16055894.983797612</v>
      </c>
      <c r="R87" s="340">
        <f t="shared" si="22"/>
        <v>19615674.217616141</v>
      </c>
      <c r="S87" s="221">
        <v>-1613257</v>
      </c>
      <c r="T87" s="221">
        <v>-1675133.5221422266</v>
      </c>
      <c r="U87" s="221">
        <v>662205.84094886237</v>
      </c>
      <c r="V87" s="221">
        <v>655476.00876194029</v>
      </c>
      <c r="W87" s="218">
        <f t="shared" si="23"/>
        <v>-68606.354329148657</v>
      </c>
      <c r="X87" s="219">
        <f t="shared" si="24"/>
        <v>15104843.824746475</v>
      </c>
      <c r="Y87" s="219">
        <f t="shared" si="24"/>
        <v>18596016.704235852</v>
      </c>
      <c r="Z87" s="222">
        <v>2902232</v>
      </c>
      <c r="AA87" s="222">
        <v>2945072</v>
      </c>
      <c r="AB87" s="232">
        <f t="shared" si="27"/>
        <v>18007075.824746475</v>
      </c>
      <c r="AC87" s="232">
        <f t="shared" si="28"/>
        <v>21541088.704235852</v>
      </c>
      <c r="AD87" s="218">
        <f t="shared" si="25"/>
        <v>3534012.8794893771</v>
      </c>
      <c r="AE87" s="223">
        <f>AB87/C87</f>
        <v>1732.1157969167443</v>
      </c>
      <c r="AF87" s="232">
        <f>AC87/D87</f>
        <v>2094.6216165145715</v>
      </c>
      <c r="AG87" s="220">
        <f t="shared" si="26"/>
        <v>362.50581959782721</v>
      </c>
      <c r="AH87" s="211">
        <v>1</v>
      </c>
      <c r="AI87" s="212">
        <v>34</v>
      </c>
      <c r="AJ87" s="269"/>
      <c r="AK87" s="269"/>
      <c r="AL87" s="269"/>
      <c r="AM87" s="269"/>
    </row>
    <row r="88" spans="1:39">
      <c r="A88" s="215">
        <v>236</v>
      </c>
      <c r="B88" s="216" t="s">
        <v>119</v>
      </c>
      <c r="C88" s="217">
        <v>4196</v>
      </c>
      <c r="D88" s="217">
        <v>4198</v>
      </c>
      <c r="E88" s="219">
        <f>'1. Vos-laskelma'!AA88</f>
        <v>2083442.6012743034</v>
      </c>
      <c r="F88" s="219">
        <f>'1. Vos-laskelma'!D88</f>
        <v>2049306.8791427724</v>
      </c>
      <c r="G88" s="218">
        <f t="shared" si="20"/>
        <v>-34135.722131530987</v>
      </c>
      <c r="H88" s="219">
        <v>-528790.6630155833</v>
      </c>
      <c r="I88" s="88">
        <f t="shared" si="18"/>
        <v>-428238.9782506362</v>
      </c>
      <c r="J88" s="220">
        <f t="shared" si="19"/>
        <v>100551.6847649471</v>
      </c>
      <c r="K88" s="340">
        <v>-104928.87593170683</v>
      </c>
      <c r="L88" s="340">
        <v>68777.110937036647</v>
      </c>
      <c r="M88" s="340">
        <v>-423861.78708387644</v>
      </c>
      <c r="N88" s="340">
        <v>-262457.19877307885</v>
      </c>
      <c r="O88" s="221">
        <v>-380217.12334784504</v>
      </c>
      <c r="P88" s="88">
        <v>145658.23293325101</v>
      </c>
      <c r="Q88" s="340">
        <f t="shared" si="21"/>
        <v>1554651.9382587201</v>
      </c>
      <c r="R88" s="340">
        <f t="shared" si="22"/>
        <v>1621067.9008921362</v>
      </c>
      <c r="S88" s="221">
        <v>2283320</v>
      </c>
      <c r="T88" s="221">
        <v>2256974.4482996222</v>
      </c>
      <c r="U88" s="221">
        <v>896489.68078274722</v>
      </c>
      <c r="V88" s="221">
        <v>887852.95850948663</v>
      </c>
      <c r="W88" s="218">
        <f t="shared" si="23"/>
        <v>-34982.273973638657</v>
      </c>
      <c r="X88" s="219">
        <f t="shared" si="24"/>
        <v>4734461.6190414671</v>
      </c>
      <c r="Y88" s="219">
        <f t="shared" si="24"/>
        <v>4765895.307701245</v>
      </c>
      <c r="Z88" s="222">
        <v>960574</v>
      </c>
      <c r="AA88" s="222">
        <v>936898</v>
      </c>
      <c r="AB88" s="232">
        <f t="shared" si="27"/>
        <v>5695035.6190414671</v>
      </c>
      <c r="AC88" s="232">
        <f t="shared" si="28"/>
        <v>5702793.307701245</v>
      </c>
      <c r="AD88" s="218">
        <f t="shared" si="25"/>
        <v>7757.6886597778648</v>
      </c>
      <c r="AE88" s="223">
        <f>AB88/C88</f>
        <v>1357.2534840422943</v>
      </c>
      <c r="AF88" s="232">
        <f>AC88/D88</f>
        <v>1358.4548136496535</v>
      </c>
      <c r="AG88" s="220">
        <f t="shared" si="26"/>
        <v>1.2013296073591846</v>
      </c>
      <c r="AH88" s="211">
        <v>16</v>
      </c>
      <c r="AI88" s="211">
        <v>16</v>
      </c>
      <c r="AJ88" s="269"/>
      <c r="AK88" s="269"/>
      <c r="AL88" s="269"/>
      <c r="AM88" s="269"/>
    </row>
    <row r="89" spans="1:39">
      <c r="A89" s="215">
        <v>239</v>
      </c>
      <c r="B89" s="216" t="s">
        <v>120</v>
      </c>
      <c r="C89" s="217">
        <v>2095</v>
      </c>
      <c r="D89" s="217">
        <v>2029</v>
      </c>
      <c r="E89" s="219">
        <f>'1. Vos-laskelma'!AA89</f>
        <v>387331.62395762152</v>
      </c>
      <c r="F89" s="219">
        <f>'1. Vos-laskelma'!D89</f>
        <v>468191.37025579286</v>
      </c>
      <c r="G89" s="218">
        <f t="shared" si="20"/>
        <v>80859.746298171347</v>
      </c>
      <c r="H89" s="219">
        <v>-91989.468654343393</v>
      </c>
      <c r="I89" s="88">
        <f t="shared" si="18"/>
        <v>-50367.681525223335</v>
      </c>
      <c r="J89" s="220">
        <f t="shared" si="19"/>
        <v>41621.787129120057</v>
      </c>
      <c r="K89" s="340">
        <v>195498.780700011</v>
      </c>
      <c r="L89" s="340">
        <v>275453.80411995272</v>
      </c>
      <c r="M89" s="340">
        <v>-287488.2493543544</v>
      </c>
      <c r="N89" s="340">
        <v>-212453.2177435059</v>
      </c>
      <c r="O89" s="221">
        <v>-183768.5905842729</v>
      </c>
      <c r="P89" s="88">
        <v>70400.322682602738</v>
      </c>
      <c r="Q89" s="340">
        <f t="shared" si="21"/>
        <v>295342.15530327812</v>
      </c>
      <c r="R89" s="340">
        <f t="shared" si="22"/>
        <v>417823.68873056956</v>
      </c>
      <c r="S89" s="221">
        <v>397653</v>
      </c>
      <c r="T89" s="221">
        <v>790843.28003277641</v>
      </c>
      <c r="U89" s="221">
        <v>464543.67246879439</v>
      </c>
      <c r="V89" s="221">
        <v>462300.14243070059</v>
      </c>
      <c r="W89" s="218">
        <f t="shared" si="23"/>
        <v>390946.74999468273</v>
      </c>
      <c r="X89" s="219">
        <f t="shared" si="24"/>
        <v>1157538.8277720725</v>
      </c>
      <c r="Y89" s="219">
        <f t="shared" si="24"/>
        <v>1670967.1111940464</v>
      </c>
      <c r="Z89" s="222">
        <v>-528770</v>
      </c>
      <c r="AA89" s="222">
        <v>-401742</v>
      </c>
      <c r="AB89" s="232">
        <f t="shared" si="27"/>
        <v>628768.82777207252</v>
      </c>
      <c r="AC89" s="232">
        <f t="shared" si="28"/>
        <v>1269225.1111940464</v>
      </c>
      <c r="AD89" s="218">
        <f t="shared" si="25"/>
        <v>640456.28342197393</v>
      </c>
      <c r="AE89" s="223">
        <f>AB89/C89</f>
        <v>300.12831874561937</v>
      </c>
      <c r="AF89" s="232">
        <f>AC89/D89</f>
        <v>625.54219378711014</v>
      </c>
      <c r="AG89" s="220">
        <f t="shared" si="26"/>
        <v>325.41387504149077</v>
      </c>
      <c r="AH89" s="211">
        <v>11</v>
      </c>
      <c r="AI89" s="211">
        <v>11</v>
      </c>
      <c r="AJ89" s="269"/>
      <c r="AK89" s="269"/>
      <c r="AL89" s="269"/>
      <c r="AM89" s="269"/>
    </row>
    <row r="90" spans="1:39">
      <c r="A90" s="215">
        <v>240</v>
      </c>
      <c r="B90" s="216" t="s">
        <v>121</v>
      </c>
      <c r="C90" s="217">
        <v>19982</v>
      </c>
      <c r="D90" s="217">
        <v>19499</v>
      </c>
      <c r="E90" s="219">
        <f>'1. Vos-laskelma'!AA90</f>
        <v>2428911.5617083069</v>
      </c>
      <c r="F90" s="219">
        <f>'1. Vos-laskelma'!D90</f>
        <v>2445916.9402096309</v>
      </c>
      <c r="G90" s="218">
        <f t="shared" si="20"/>
        <v>17005.378501323983</v>
      </c>
      <c r="H90" s="219">
        <v>-9844742.2890711352</v>
      </c>
      <c r="I90" s="88">
        <f t="shared" si="18"/>
        <v>-13741566.571604073</v>
      </c>
      <c r="J90" s="220">
        <f t="shared" si="19"/>
        <v>-3896824.2825329378</v>
      </c>
      <c r="K90" s="340">
        <v>-6108357.624492256</v>
      </c>
      <c r="L90" s="340">
        <v>-7918485.2210957278</v>
      </c>
      <c r="M90" s="340">
        <v>-3736384.6645788797</v>
      </c>
      <c r="N90" s="340">
        <v>-4733594.9750452265</v>
      </c>
      <c r="O90" s="221">
        <v>-1766044.2325296882</v>
      </c>
      <c r="P90" s="88">
        <v>676557.85706657008</v>
      </c>
      <c r="Q90" s="340">
        <f t="shared" si="21"/>
        <v>-7415830.7273628283</v>
      </c>
      <c r="R90" s="340">
        <f t="shared" si="22"/>
        <v>-11295649.631394442</v>
      </c>
      <c r="S90" s="221">
        <v>4179917</v>
      </c>
      <c r="T90" s="221">
        <v>5513901.5913543198</v>
      </c>
      <c r="U90" s="221">
        <v>3195185.713191451</v>
      </c>
      <c r="V90" s="221">
        <v>3214817.9245309983</v>
      </c>
      <c r="W90" s="218">
        <f t="shared" si="23"/>
        <v>1353616.8026938662</v>
      </c>
      <c r="X90" s="219">
        <f t="shared" si="24"/>
        <v>-40728.01417137729</v>
      </c>
      <c r="Y90" s="219">
        <f t="shared" si="24"/>
        <v>-2566930.115509124</v>
      </c>
      <c r="Z90" s="222">
        <v>541807</v>
      </c>
      <c r="AA90" s="222">
        <v>351605</v>
      </c>
      <c r="AB90" s="232">
        <f t="shared" si="27"/>
        <v>501078.98582862271</v>
      </c>
      <c r="AC90" s="232">
        <f t="shared" si="28"/>
        <v>-2215325.115509124</v>
      </c>
      <c r="AD90" s="218">
        <f t="shared" si="25"/>
        <v>-2716404.1013377467</v>
      </c>
      <c r="AE90" s="223">
        <f>AB90/C90</f>
        <v>25.07651815777313</v>
      </c>
      <c r="AF90" s="232">
        <f>AC90/D90</f>
        <v>-113.61224244879861</v>
      </c>
      <c r="AG90" s="220">
        <f t="shared" si="26"/>
        <v>-138.68876060657175</v>
      </c>
      <c r="AH90" s="211">
        <v>19</v>
      </c>
      <c r="AI90" s="211">
        <v>19</v>
      </c>
      <c r="AJ90" s="269"/>
      <c r="AK90" s="269"/>
      <c r="AL90" s="269"/>
      <c r="AM90" s="269"/>
    </row>
    <row r="91" spans="1:39">
      <c r="A91" s="215">
        <v>241</v>
      </c>
      <c r="B91" s="216" t="s">
        <v>122</v>
      </c>
      <c r="C91" s="217">
        <v>7904</v>
      </c>
      <c r="D91" s="217">
        <v>7771</v>
      </c>
      <c r="E91" s="219">
        <f>'1. Vos-laskelma'!AA91</f>
        <v>2667194.9193465994</v>
      </c>
      <c r="F91" s="219">
        <f>'1. Vos-laskelma'!D91</f>
        <v>2747040.2179990704</v>
      </c>
      <c r="G91" s="218">
        <f t="shared" si="20"/>
        <v>79845.298652471043</v>
      </c>
      <c r="H91" s="219">
        <v>-2046785.9006313463</v>
      </c>
      <c r="I91" s="88">
        <f t="shared" si="18"/>
        <v>-3284241.91332551</v>
      </c>
      <c r="J91" s="220">
        <f t="shared" si="19"/>
        <v>-1237456.0126941637</v>
      </c>
      <c r="K91" s="340">
        <v>-1201596.3587326356</v>
      </c>
      <c r="L91" s="340">
        <v>-1733822.0016617521</v>
      </c>
      <c r="M91" s="340">
        <v>-845189.54189871054</v>
      </c>
      <c r="N91" s="340">
        <v>-1116223.3567776668</v>
      </c>
      <c r="O91" s="221">
        <v>-703827.36196667561</v>
      </c>
      <c r="P91" s="88">
        <v>269630.80708058446</v>
      </c>
      <c r="Q91" s="340">
        <f t="shared" si="21"/>
        <v>620409.0187152531</v>
      </c>
      <c r="R91" s="340">
        <f t="shared" si="22"/>
        <v>-537201.69532643957</v>
      </c>
      <c r="S91" s="221">
        <v>1677615</v>
      </c>
      <c r="T91" s="221">
        <v>1649253.9476050371</v>
      </c>
      <c r="U91" s="221">
        <v>1149668.269213184</v>
      </c>
      <c r="V91" s="221">
        <v>1132542.5612872744</v>
      </c>
      <c r="W91" s="218">
        <f t="shared" si="23"/>
        <v>-45486.760320872068</v>
      </c>
      <c r="X91" s="219">
        <f t="shared" si="24"/>
        <v>3447692.2879284369</v>
      </c>
      <c r="Y91" s="219">
        <f t="shared" si="24"/>
        <v>2244594.8135658717</v>
      </c>
      <c r="Z91" s="222">
        <v>-452317</v>
      </c>
      <c r="AA91" s="222">
        <v>-548192</v>
      </c>
      <c r="AB91" s="232">
        <f t="shared" si="27"/>
        <v>2995375.2879284369</v>
      </c>
      <c r="AC91" s="232">
        <f t="shared" si="28"/>
        <v>1696402.8135658717</v>
      </c>
      <c r="AD91" s="218">
        <f t="shared" si="25"/>
        <v>-1298972.4743625652</v>
      </c>
      <c r="AE91" s="223">
        <f>AB91/C91</f>
        <v>378.96954553750464</v>
      </c>
      <c r="AF91" s="232">
        <f>AC91/D91</f>
        <v>218.29916530251856</v>
      </c>
      <c r="AG91" s="220">
        <f t="shared" si="26"/>
        <v>-160.67038023498608</v>
      </c>
      <c r="AH91" s="211">
        <v>19</v>
      </c>
      <c r="AI91" s="211">
        <v>19</v>
      </c>
      <c r="AJ91" s="269"/>
      <c r="AK91" s="269"/>
      <c r="AL91" s="269"/>
      <c r="AM91" s="269"/>
    </row>
    <row r="92" spans="1:39">
      <c r="A92" s="215">
        <v>244</v>
      </c>
      <c r="B92" s="216" t="s">
        <v>123</v>
      </c>
      <c r="C92" s="217">
        <v>19116</v>
      </c>
      <c r="D92" s="217">
        <v>19300</v>
      </c>
      <c r="E92" s="219">
        <f>'1. Vos-laskelma'!AA92</f>
        <v>17395340.628225945</v>
      </c>
      <c r="F92" s="219">
        <f>'1. Vos-laskelma'!D92</f>
        <v>17434483.879205678</v>
      </c>
      <c r="G92" s="218">
        <f t="shared" si="20"/>
        <v>39143.250979732722</v>
      </c>
      <c r="H92" s="219">
        <v>-2416938.8521082466</v>
      </c>
      <c r="I92" s="88">
        <f t="shared" si="18"/>
        <v>-936323.22085315816</v>
      </c>
      <c r="J92" s="220">
        <f t="shared" si="19"/>
        <v>1480615.6312550884</v>
      </c>
      <c r="K92" s="340">
        <v>-843977.50751002331</v>
      </c>
      <c r="L92" s="340">
        <v>565142.12860777462</v>
      </c>
      <c r="M92" s="340">
        <v>-1572961.3445982235</v>
      </c>
      <c r="N92" s="340">
        <v>-423097.89233809686</v>
      </c>
      <c r="O92" s="221">
        <v>-1748020.6004319699</v>
      </c>
      <c r="P92" s="88">
        <v>669653.14330913394</v>
      </c>
      <c r="Q92" s="340">
        <f t="shared" si="21"/>
        <v>14978401.776117697</v>
      </c>
      <c r="R92" s="340">
        <f t="shared" si="22"/>
        <v>16498160.65835252</v>
      </c>
      <c r="S92" s="221">
        <v>4245107</v>
      </c>
      <c r="T92" s="221">
        <v>3660954.0326702883</v>
      </c>
      <c r="U92" s="221">
        <v>2097985.6613888899</v>
      </c>
      <c r="V92" s="221">
        <v>2075376.9698116761</v>
      </c>
      <c r="W92" s="218">
        <f t="shared" si="23"/>
        <v>-606761.65890692547</v>
      </c>
      <c r="X92" s="219">
        <f t="shared" si="24"/>
        <v>21321494.437506586</v>
      </c>
      <c r="Y92" s="219">
        <f t="shared" si="24"/>
        <v>22234491.660834484</v>
      </c>
      <c r="Z92" s="222">
        <v>189096</v>
      </c>
      <c r="AA92" s="222">
        <v>121290</v>
      </c>
      <c r="AB92" s="232">
        <f t="shared" si="27"/>
        <v>21510590.437506586</v>
      </c>
      <c r="AC92" s="232">
        <f t="shared" si="28"/>
        <v>22355781.660834484</v>
      </c>
      <c r="AD92" s="218">
        <f t="shared" si="25"/>
        <v>845191.22332789749</v>
      </c>
      <c r="AE92" s="223">
        <f>AB92/C92</f>
        <v>1125.2662919808845</v>
      </c>
      <c r="AF92" s="232">
        <f>AC92/D92</f>
        <v>1158.3306560017868</v>
      </c>
      <c r="AG92" s="220">
        <f t="shared" si="26"/>
        <v>33.064364020902303</v>
      </c>
      <c r="AH92" s="211">
        <v>17</v>
      </c>
      <c r="AI92" s="211">
        <v>17</v>
      </c>
      <c r="AJ92" s="269"/>
      <c r="AK92" s="269"/>
      <c r="AL92" s="269"/>
      <c r="AM92" s="269"/>
    </row>
    <row r="93" spans="1:39">
      <c r="A93" s="215">
        <v>245</v>
      </c>
      <c r="B93" s="216" t="s">
        <v>124</v>
      </c>
      <c r="C93" s="217">
        <v>37232</v>
      </c>
      <c r="D93" s="217">
        <v>37676</v>
      </c>
      <c r="E93" s="219">
        <f>'1. Vos-laskelma'!AA93</f>
        <v>15764127.332240188</v>
      </c>
      <c r="F93" s="219">
        <f>'1. Vos-laskelma'!D93</f>
        <v>16075178.103351669</v>
      </c>
      <c r="G93" s="218">
        <f t="shared" si="20"/>
        <v>311050.77111148089</v>
      </c>
      <c r="H93" s="219">
        <v>-701955.26629270473</v>
      </c>
      <c r="I93" s="88">
        <f t="shared" si="18"/>
        <v>-4411666.1720485687</v>
      </c>
      <c r="J93" s="220">
        <f t="shared" si="19"/>
        <v>-3709710.905755864</v>
      </c>
      <c r="K93" s="340">
        <v>-1124612.8536957274</v>
      </c>
      <c r="L93" s="340">
        <v>-2323876.9373060782</v>
      </c>
      <c r="M93" s="340">
        <v>422657.58740302263</v>
      </c>
      <c r="N93" s="340">
        <v>17318.139068906792</v>
      </c>
      <c r="O93" s="221">
        <v>-3412353.5824805647</v>
      </c>
      <c r="P93" s="88">
        <v>1307246.2086691675</v>
      </c>
      <c r="Q93" s="340">
        <f t="shared" si="21"/>
        <v>15062172.065947484</v>
      </c>
      <c r="R93" s="340">
        <f t="shared" si="22"/>
        <v>11663511.931303101</v>
      </c>
      <c r="S93" s="221">
        <v>1850402</v>
      </c>
      <c r="T93" s="221">
        <v>430942.73587921291</v>
      </c>
      <c r="U93" s="221">
        <v>4834905.5185733447</v>
      </c>
      <c r="V93" s="221">
        <v>4824294.0159718813</v>
      </c>
      <c r="W93" s="218">
        <f t="shared" si="23"/>
        <v>-1430070.7667222507</v>
      </c>
      <c r="X93" s="219">
        <f t="shared" si="24"/>
        <v>21747479.584520828</v>
      </c>
      <c r="Y93" s="219">
        <f t="shared" si="24"/>
        <v>16918748.683154196</v>
      </c>
      <c r="Z93" s="222">
        <v>-3946471</v>
      </c>
      <c r="AA93" s="222">
        <v>-4039132</v>
      </c>
      <c r="AB93" s="232">
        <f t="shared" si="27"/>
        <v>17801008.584520828</v>
      </c>
      <c r="AC93" s="232">
        <f t="shared" si="28"/>
        <v>12879616.683154196</v>
      </c>
      <c r="AD93" s="218">
        <f t="shared" si="25"/>
        <v>-4921391.9013666324</v>
      </c>
      <c r="AE93" s="223">
        <f>AB93/C93</f>
        <v>478.1104583294163</v>
      </c>
      <c r="AF93" s="232">
        <f>AC93/D93</f>
        <v>341.85201940636466</v>
      </c>
      <c r="AG93" s="220">
        <f t="shared" si="26"/>
        <v>-136.25843892305164</v>
      </c>
      <c r="AH93" s="211">
        <v>1</v>
      </c>
      <c r="AI93" s="212">
        <v>35</v>
      </c>
      <c r="AJ93" s="269"/>
      <c r="AK93" s="269"/>
      <c r="AL93" s="269"/>
      <c r="AM93" s="269"/>
    </row>
    <row r="94" spans="1:39">
      <c r="A94" s="215">
        <v>249</v>
      </c>
      <c r="B94" s="216" t="s">
        <v>125</v>
      </c>
      <c r="C94" s="217">
        <v>9443</v>
      </c>
      <c r="D94" s="217">
        <v>9250</v>
      </c>
      <c r="E94" s="219">
        <f>'1. Vos-laskelma'!AA94</f>
        <v>1013412.1182315373</v>
      </c>
      <c r="F94" s="219">
        <f>'1. Vos-laskelma'!D94</f>
        <v>1083099.7104113225</v>
      </c>
      <c r="G94" s="218">
        <f t="shared" si="20"/>
        <v>69687.59217978525</v>
      </c>
      <c r="H94" s="219">
        <v>1231278.0322409854</v>
      </c>
      <c r="I94" s="88">
        <f t="shared" si="18"/>
        <v>477941.89866618044</v>
      </c>
      <c r="J94" s="220">
        <f t="shared" si="19"/>
        <v>-753336.13357480499</v>
      </c>
      <c r="K94" s="340">
        <v>356946.7361238359</v>
      </c>
      <c r="L94" s="340">
        <v>321804.04423444072</v>
      </c>
      <c r="M94" s="340">
        <v>874331.29611714953</v>
      </c>
      <c r="N94" s="340">
        <v>672971.99838957563</v>
      </c>
      <c r="O94" s="221">
        <v>-837781.89398941561</v>
      </c>
      <c r="P94" s="88">
        <v>320947.75003157975</v>
      </c>
      <c r="Q94" s="340">
        <f t="shared" si="21"/>
        <v>2244690.1504725227</v>
      </c>
      <c r="R94" s="340">
        <f t="shared" si="22"/>
        <v>1561041.609077503</v>
      </c>
      <c r="S94" s="221">
        <v>2871144</v>
      </c>
      <c r="T94" s="221">
        <v>3375148.8711746689</v>
      </c>
      <c r="U94" s="221">
        <v>1689805.5154613357</v>
      </c>
      <c r="V94" s="221">
        <v>1665414.2069316842</v>
      </c>
      <c r="W94" s="218">
        <f t="shared" si="23"/>
        <v>479613.56264501717</v>
      </c>
      <c r="X94" s="219">
        <f t="shared" si="24"/>
        <v>6805639.6659338586</v>
      </c>
      <c r="Y94" s="219">
        <f t="shared" si="24"/>
        <v>6601604.687183856</v>
      </c>
      <c r="Z94" s="222">
        <v>-88907</v>
      </c>
      <c r="AA94" s="222">
        <v>291328</v>
      </c>
      <c r="AB94" s="232">
        <f t="shared" si="27"/>
        <v>6716732.6659338586</v>
      </c>
      <c r="AC94" s="232">
        <f t="shared" si="28"/>
        <v>6892932.687183856</v>
      </c>
      <c r="AD94" s="218">
        <f t="shared" si="25"/>
        <v>176200.02124999743</v>
      </c>
      <c r="AE94" s="223">
        <f>AB94/C94</f>
        <v>711.2922446186443</v>
      </c>
      <c r="AF94" s="232">
        <f>AC94/D94</f>
        <v>745.18191212798445</v>
      </c>
      <c r="AG94" s="220">
        <f t="shared" si="26"/>
        <v>33.889667509340143</v>
      </c>
      <c r="AH94" s="211">
        <v>13</v>
      </c>
      <c r="AI94" s="211">
        <v>13</v>
      </c>
      <c r="AJ94" s="269"/>
      <c r="AK94" s="269"/>
      <c r="AL94" s="269"/>
      <c r="AM94" s="269"/>
    </row>
    <row r="95" spans="1:39">
      <c r="A95" s="215">
        <v>250</v>
      </c>
      <c r="B95" s="216" t="s">
        <v>126</v>
      </c>
      <c r="C95" s="217">
        <v>1808</v>
      </c>
      <c r="D95" s="217">
        <v>1771</v>
      </c>
      <c r="E95" s="219">
        <f>'1. Vos-laskelma'!AA95</f>
        <v>212270.495031862</v>
      </c>
      <c r="F95" s="219">
        <f>'1. Vos-laskelma'!D95</f>
        <v>245599.94290991777</v>
      </c>
      <c r="G95" s="218">
        <f t="shared" si="20"/>
        <v>33329.447878055769</v>
      </c>
      <c r="H95" s="219">
        <v>269901.53647575394</v>
      </c>
      <c r="I95" s="88">
        <f t="shared" si="18"/>
        <v>-196376.66234619971</v>
      </c>
      <c r="J95" s="220">
        <f t="shared" si="19"/>
        <v>-466278.19882195361</v>
      </c>
      <c r="K95" s="340">
        <v>197920.72461793592</v>
      </c>
      <c r="L95" s="340">
        <v>-33912.46675835787</v>
      </c>
      <c r="M95" s="340">
        <v>71980.811857818</v>
      </c>
      <c r="N95" s="340">
        <v>-63511.40975548212</v>
      </c>
      <c r="O95" s="221">
        <v>-160401.26856813568</v>
      </c>
      <c r="P95" s="88">
        <v>61448.482735775971</v>
      </c>
      <c r="Q95" s="340">
        <f t="shared" si="21"/>
        <v>482172.03150761593</v>
      </c>
      <c r="R95" s="340">
        <f t="shared" si="22"/>
        <v>49223.280563718057</v>
      </c>
      <c r="S95" s="221">
        <v>695579</v>
      </c>
      <c r="T95" s="221">
        <v>800408.86810264259</v>
      </c>
      <c r="U95" s="221">
        <v>443555.78617089614</v>
      </c>
      <c r="V95" s="221">
        <v>441292.16868401034</v>
      </c>
      <c r="W95" s="218">
        <f t="shared" si="23"/>
        <v>102566.25061575673</v>
      </c>
      <c r="X95" s="219">
        <f t="shared" si="24"/>
        <v>1621306.8176785121</v>
      </c>
      <c r="Y95" s="219">
        <f t="shared" si="24"/>
        <v>1290924.317350371</v>
      </c>
      <c r="Z95" s="222">
        <v>-370311</v>
      </c>
      <c r="AA95" s="222">
        <v>-357960</v>
      </c>
      <c r="AB95" s="232">
        <f t="shared" si="27"/>
        <v>1250995.8176785121</v>
      </c>
      <c r="AC95" s="232">
        <f t="shared" si="28"/>
        <v>932964.31735037104</v>
      </c>
      <c r="AD95" s="218">
        <f t="shared" si="25"/>
        <v>-318031.50032814103</v>
      </c>
      <c r="AE95" s="223">
        <f>AB95/C95</f>
        <v>691.92246553015048</v>
      </c>
      <c r="AF95" s="232">
        <f>AC95/D95</f>
        <v>526.80085677604234</v>
      </c>
      <c r="AG95" s="220">
        <f t="shared" si="26"/>
        <v>-165.12160875410814</v>
      </c>
      <c r="AH95" s="211">
        <v>6</v>
      </c>
      <c r="AI95" s="211">
        <v>6</v>
      </c>
      <c r="AJ95" s="269"/>
      <c r="AK95" s="269"/>
      <c r="AL95" s="269"/>
      <c r="AM95" s="269"/>
    </row>
    <row r="96" spans="1:39">
      <c r="A96" s="215">
        <v>256</v>
      </c>
      <c r="B96" s="216" t="s">
        <v>127</v>
      </c>
      <c r="C96" s="217">
        <v>1581</v>
      </c>
      <c r="D96" s="217">
        <v>1554</v>
      </c>
      <c r="E96" s="219">
        <f>'1. Vos-laskelma'!AA96</f>
        <v>1451686.1513661123</v>
      </c>
      <c r="F96" s="219">
        <f>'1. Vos-laskelma'!D96</f>
        <v>1457861.5515382555</v>
      </c>
      <c r="G96" s="218">
        <f t="shared" si="20"/>
        <v>6175.4001721432433</v>
      </c>
      <c r="H96" s="219">
        <v>-656061.37770001881</v>
      </c>
      <c r="I96" s="88">
        <f t="shared" si="18"/>
        <v>-884164.57845131436</v>
      </c>
      <c r="J96" s="220">
        <f t="shared" si="19"/>
        <v>-228103.20075129555</v>
      </c>
      <c r="K96" s="340">
        <v>-267691.33868008648</v>
      </c>
      <c r="L96" s="340">
        <v>-362507.93580721266</v>
      </c>
      <c r="M96" s="340">
        <v>-388370.03901993233</v>
      </c>
      <c r="N96" s="340">
        <v>-434828.50645918527</v>
      </c>
      <c r="O96" s="221">
        <v>-140747.35819022183</v>
      </c>
      <c r="P96" s="88">
        <v>53919.222005305397</v>
      </c>
      <c r="Q96" s="340">
        <f t="shared" si="21"/>
        <v>795624.77366609348</v>
      </c>
      <c r="R96" s="340">
        <f t="shared" si="22"/>
        <v>573696.97308694117</v>
      </c>
      <c r="S96" s="221">
        <v>707007</v>
      </c>
      <c r="T96" s="221">
        <v>851903.69821475446</v>
      </c>
      <c r="U96" s="221">
        <v>342078.91533434653</v>
      </c>
      <c r="V96" s="221">
        <v>343315.21196814114</v>
      </c>
      <c r="W96" s="218">
        <f t="shared" si="23"/>
        <v>146132.99484854913</v>
      </c>
      <c r="X96" s="219">
        <f t="shared" si="24"/>
        <v>1844710.6890004401</v>
      </c>
      <c r="Y96" s="219">
        <f t="shared" si="24"/>
        <v>1768915.8832698367</v>
      </c>
      <c r="Z96" s="222">
        <v>354731</v>
      </c>
      <c r="AA96" s="222">
        <v>525748</v>
      </c>
      <c r="AB96" s="232">
        <f t="shared" si="27"/>
        <v>2199441.6890004398</v>
      </c>
      <c r="AC96" s="232">
        <f t="shared" si="28"/>
        <v>2294663.8832698367</v>
      </c>
      <c r="AD96" s="218">
        <f t="shared" si="25"/>
        <v>95222.19426939683</v>
      </c>
      <c r="AE96" s="223">
        <f>AB96/C96</f>
        <v>1391.1712137890195</v>
      </c>
      <c r="AF96" s="232">
        <f>AC96/D96</f>
        <v>1476.6176855018255</v>
      </c>
      <c r="AG96" s="220">
        <f t="shared" si="26"/>
        <v>85.446471712805987</v>
      </c>
      <c r="AH96" s="211">
        <v>13</v>
      </c>
      <c r="AI96" s="211">
        <v>13</v>
      </c>
      <c r="AJ96" s="269"/>
      <c r="AK96" s="269"/>
      <c r="AL96" s="269"/>
      <c r="AM96" s="269"/>
    </row>
    <row r="97" spans="1:39">
      <c r="A97" s="215">
        <v>257</v>
      </c>
      <c r="B97" s="216" t="s">
        <v>128</v>
      </c>
      <c r="C97" s="217">
        <v>40433</v>
      </c>
      <c r="D97" s="217">
        <v>40722</v>
      </c>
      <c r="E97" s="219">
        <f>'1. Vos-laskelma'!AA97</f>
        <v>27292962.774046551</v>
      </c>
      <c r="F97" s="219">
        <f>'1. Vos-laskelma'!D97</f>
        <v>27017336.547541704</v>
      </c>
      <c r="G97" s="218">
        <f t="shared" si="20"/>
        <v>-275626.22650484741</v>
      </c>
      <c r="H97" s="219">
        <v>8204619.8342110105</v>
      </c>
      <c r="I97" s="88">
        <f t="shared" si="18"/>
        <v>8505039.5522218533</v>
      </c>
      <c r="J97" s="220">
        <f t="shared" si="19"/>
        <v>300419.7180108428</v>
      </c>
      <c r="K97" s="340">
        <v>4717899.5307239471</v>
      </c>
      <c r="L97" s="340">
        <v>6730177.9833535608</v>
      </c>
      <c r="M97" s="340">
        <v>3486720.3034870639</v>
      </c>
      <c r="N97" s="340">
        <v>4050161.0294359676</v>
      </c>
      <c r="O97" s="221">
        <v>-3688232.89589589</v>
      </c>
      <c r="P97" s="88">
        <v>1412933.4353282151</v>
      </c>
      <c r="Q97" s="340">
        <f t="shared" si="21"/>
        <v>35497582.608257562</v>
      </c>
      <c r="R97" s="340">
        <f t="shared" si="22"/>
        <v>35522376.099763557</v>
      </c>
      <c r="S97" s="221">
        <v>-661596</v>
      </c>
      <c r="T97" s="221">
        <v>-957594.10945789458</v>
      </c>
      <c r="U97" s="221">
        <v>4555795.7102232007</v>
      </c>
      <c r="V97" s="221">
        <v>4500387.5614631632</v>
      </c>
      <c r="W97" s="218">
        <f t="shared" si="23"/>
        <v>-351406.25821793219</v>
      </c>
      <c r="X97" s="219">
        <f t="shared" si="24"/>
        <v>39391782.31848076</v>
      </c>
      <c r="Y97" s="219">
        <f t="shared" si="24"/>
        <v>39065169.551768824</v>
      </c>
      <c r="Z97" s="222">
        <v>-1683528</v>
      </c>
      <c r="AA97" s="222">
        <v>-2499682</v>
      </c>
      <c r="AB97" s="232">
        <f t="shared" si="27"/>
        <v>37708254.31848076</v>
      </c>
      <c r="AC97" s="232">
        <f t="shared" si="28"/>
        <v>36565487.551768824</v>
      </c>
      <c r="AD97" s="218">
        <f t="shared" si="25"/>
        <v>-1142766.7667119354</v>
      </c>
      <c r="AE97" s="223">
        <f>AB97/C97</f>
        <v>932.61084555884452</v>
      </c>
      <c r="AF97" s="232">
        <f>AC97/D97</f>
        <v>897.92956023203237</v>
      </c>
      <c r="AG97" s="220">
        <f t="shared" si="26"/>
        <v>-34.681285326812144</v>
      </c>
      <c r="AH97" s="211">
        <v>1</v>
      </c>
      <c r="AI97" s="212">
        <v>34</v>
      </c>
      <c r="AJ97" s="269"/>
      <c r="AK97" s="269"/>
      <c r="AL97" s="269"/>
      <c r="AM97" s="269"/>
    </row>
    <row r="98" spans="1:39">
      <c r="A98" s="215">
        <v>260</v>
      </c>
      <c r="B98" s="216" t="s">
        <v>129</v>
      </c>
      <c r="C98" s="217">
        <v>9877</v>
      </c>
      <c r="D98" s="217">
        <v>9727</v>
      </c>
      <c r="E98" s="219">
        <f>'1. Vos-laskelma'!AA98</f>
        <v>1338524.5056822151</v>
      </c>
      <c r="F98" s="219">
        <f>'1. Vos-laskelma'!D98</f>
        <v>1326435.9986522184</v>
      </c>
      <c r="G98" s="218">
        <f t="shared" si="20"/>
        <v>-12088.507029996719</v>
      </c>
      <c r="H98" s="219">
        <v>7140616.1307960674</v>
      </c>
      <c r="I98" s="88">
        <f t="shared" si="18"/>
        <v>3928954.1432592119</v>
      </c>
      <c r="J98" s="220">
        <f t="shared" si="19"/>
        <v>-3211661.9875368555</v>
      </c>
      <c r="K98" s="340">
        <v>4309780.9450360192</v>
      </c>
      <c r="L98" s="340">
        <v>2820993.2121783863</v>
      </c>
      <c r="M98" s="340">
        <v>2830835.1857600482</v>
      </c>
      <c r="N98" s="340">
        <v>1651446.9546784337</v>
      </c>
      <c r="O98" s="221">
        <v>-880984.26841459959</v>
      </c>
      <c r="P98" s="88">
        <v>337498.24481699202</v>
      </c>
      <c r="Q98" s="340">
        <f t="shared" si="21"/>
        <v>8479140.6364782825</v>
      </c>
      <c r="R98" s="340">
        <f t="shared" si="22"/>
        <v>5255390.1419114303</v>
      </c>
      <c r="S98" s="221">
        <v>5042144</v>
      </c>
      <c r="T98" s="221">
        <v>5269298.3131798524</v>
      </c>
      <c r="U98" s="221">
        <v>2114261.2532293941</v>
      </c>
      <c r="V98" s="221">
        <v>2104520.913554274</v>
      </c>
      <c r="W98" s="218">
        <f t="shared" si="23"/>
        <v>217413.97350473143</v>
      </c>
      <c r="X98" s="219">
        <f t="shared" si="24"/>
        <v>15635545.889707677</v>
      </c>
      <c r="Y98" s="219">
        <f t="shared" si="24"/>
        <v>12629209.368645556</v>
      </c>
      <c r="Z98" s="222">
        <v>-882491</v>
      </c>
      <c r="AA98" s="222">
        <v>-99920</v>
      </c>
      <c r="AB98" s="232">
        <f t="shared" si="27"/>
        <v>14753054.889707677</v>
      </c>
      <c r="AC98" s="232">
        <f t="shared" si="28"/>
        <v>12529289.368645556</v>
      </c>
      <c r="AD98" s="218">
        <f t="shared" si="25"/>
        <v>-2223765.5210621208</v>
      </c>
      <c r="AE98" s="223">
        <f>AB98/C98</f>
        <v>1493.6777249881216</v>
      </c>
      <c r="AF98" s="232">
        <f>AC98/D98</f>
        <v>1288.0939003439453</v>
      </c>
      <c r="AG98" s="220">
        <f t="shared" si="26"/>
        <v>-205.58382464417627</v>
      </c>
      <c r="AH98" s="211">
        <v>12</v>
      </c>
      <c r="AI98" s="211">
        <v>12</v>
      </c>
      <c r="AJ98" s="269"/>
      <c r="AK98" s="269"/>
      <c r="AL98" s="269"/>
      <c r="AM98" s="269"/>
    </row>
    <row r="99" spans="1:39">
      <c r="A99" s="215">
        <v>261</v>
      </c>
      <c r="B99" s="216" t="s">
        <v>130</v>
      </c>
      <c r="C99" s="217">
        <v>6523</v>
      </c>
      <c r="D99" s="217">
        <v>6637</v>
      </c>
      <c r="E99" s="219">
        <f>'1. Vos-laskelma'!AA99</f>
        <v>8523394.7994386572</v>
      </c>
      <c r="F99" s="219">
        <f>'1. Vos-laskelma'!D99</f>
        <v>8758396.7319184802</v>
      </c>
      <c r="G99" s="218">
        <f t="shared" si="20"/>
        <v>235001.93247982301</v>
      </c>
      <c r="H99" s="219">
        <v>769518.98489986849</v>
      </c>
      <c r="I99" s="88">
        <f t="shared" si="18"/>
        <v>2084057.5750311932</v>
      </c>
      <c r="J99" s="220">
        <f t="shared" si="19"/>
        <v>1314538.5901313247</v>
      </c>
      <c r="K99" s="340">
        <v>-476562.29855948989</v>
      </c>
      <c r="L99" s="340">
        <v>610566.06775582687</v>
      </c>
      <c r="M99" s="340">
        <v>1246081.2834593584</v>
      </c>
      <c r="N99" s="340">
        <v>1844326.9898103022</v>
      </c>
      <c r="O99" s="221">
        <v>-601119.83031435148</v>
      </c>
      <c r="P99" s="88">
        <v>230284.34777941564</v>
      </c>
      <c r="Q99" s="340">
        <f t="shared" si="21"/>
        <v>9292913.7843385264</v>
      </c>
      <c r="R99" s="340">
        <f t="shared" si="22"/>
        <v>10842454.306949673</v>
      </c>
      <c r="S99" s="221">
        <v>-138958</v>
      </c>
      <c r="T99" s="221">
        <v>-325223.46925284469</v>
      </c>
      <c r="U99" s="221">
        <v>1227445.6298316219</v>
      </c>
      <c r="V99" s="221">
        <v>1207171.2267386289</v>
      </c>
      <c r="W99" s="218">
        <f t="shared" si="23"/>
        <v>-206539.87234583765</v>
      </c>
      <c r="X99" s="219">
        <f t="shared" si="24"/>
        <v>10381401.414170148</v>
      </c>
      <c r="Y99" s="219">
        <f t="shared" si="24"/>
        <v>11724402.064435456</v>
      </c>
      <c r="Z99" s="222">
        <v>303994</v>
      </c>
      <c r="AA99" s="222">
        <v>159900</v>
      </c>
      <c r="AB99" s="232">
        <f t="shared" si="27"/>
        <v>10685395.414170148</v>
      </c>
      <c r="AC99" s="232">
        <f t="shared" si="28"/>
        <v>11884302.064435456</v>
      </c>
      <c r="AD99" s="218">
        <f t="shared" si="25"/>
        <v>1198906.6502653081</v>
      </c>
      <c r="AE99" s="223">
        <f>AB99/C99</f>
        <v>1638.1105954576342</v>
      </c>
      <c r="AF99" s="232">
        <f>AC99/D99</f>
        <v>1790.6135399179532</v>
      </c>
      <c r="AG99" s="220">
        <f t="shared" si="26"/>
        <v>152.50294446031899</v>
      </c>
      <c r="AH99" s="211">
        <v>19</v>
      </c>
      <c r="AI99" s="211">
        <v>19</v>
      </c>
      <c r="AJ99" s="269"/>
      <c r="AK99" s="269"/>
      <c r="AL99" s="269"/>
      <c r="AM99" s="269"/>
    </row>
    <row r="100" spans="1:39">
      <c r="A100" s="215">
        <v>263</v>
      </c>
      <c r="B100" s="216" t="s">
        <v>131</v>
      </c>
      <c r="C100" s="217">
        <v>7759</v>
      </c>
      <c r="D100" s="217">
        <v>7597</v>
      </c>
      <c r="E100" s="219">
        <f>'1. Vos-laskelma'!AA100</f>
        <v>2130964.1471607545</v>
      </c>
      <c r="F100" s="219">
        <f>'1. Vos-laskelma'!D100</f>
        <v>2138437.1472917404</v>
      </c>
      <c r="G100" s="218">
        <f t="shared" si="20"/>
        <v>7473.0001309858635</v>
      </c>
      <c r="H100" s="219">
        <v>1941827.5301601342</v>
      </c>
      <c r="I100" s="88">
        <f t="shared" si="18"/>
        <v>1164642.000833065</v>
      </c>
      <c r="J100" s="220">
        <f t="shared" si="19"/>
        <v>-777185.52932706918</v>
      </c>
      <c r="K100" s="340">
        <v>1224315.5131435227</v>
      </c>
      <c r="L100" s="340">
        <v>1100378.9465230771</v>
      </c>
      <c r="M100" s="340">
        <v>717512.01701661141</v>
      </c>
      <c r="N100" s="340">
        <v>488737.53989352088</v>
      </c>
      <c r="O100" s="221">
        <v>-688068.00525811792</v>
      </c>
      <c r="P100" s="88">
        <v>263593.51967458503</v>
      </c>
      <c r="Q100" s="340">
        <f t="shared" si="21"/>
        <v>4072791.6773208887</v>
      </c>
      <c r="R100" s="340">
        <f t="shared" si="22"/>
        <v>3303079.1481248057</v>
      </c>
      <c r="S100" s="221">
        <v>4276004</v>
      </c>
      <c r="T100" s="221">
        <v>4502123.8269685572</v>
      </c>
      <c r="U100" s="221">
        <v>1812826.8815624351</v>
      </c>
      <c r="V100" s="221">
        <v>1805927.0038778996</v>
      </c>
      <c r="W100" s="218">
        <f t="shared" si="23"/>
        <v>219219.94928402174</v>
      </c>
      <c r="X100" s="219">
        <f t="shared" si="24"/>
        <v>10161622.558883324</v>
      </c>
      <c r="Y100" s="219">
        <f t="shared" si="24"/>
        <v>9611129.9789712615</v>
      </c>
      <c r="Z100" s="222">
        <v>-321601</v>
      </c>
      <c r="AA100" s="222">
        <v>-553205</v>
      </c>
      <c r="AB100" s="232">
        <f t="shared" si="27"/>
        <v>9840021.5588833243</v>
      </c>
      <c r="AC100" s="232">
        <f t="shared" si="28"/>
        <v>9057924.9789712615</v>
      </c>
      <c r="AD100" s="218">
        <f t="shared" si="25"/>
        <v>-782096.57991206273</v>
      </c>
      <c r="AE100" s="223">
        <f>AB100/C100</f>
        <v>1268.2074441143607</v>
      </c>
      <c r="AF100" s="232">
        <f>AC100/D100</f>
        <v>1192.30287994883</v>
      </c>
      <c r="AG100" s="220">
        <f t="shared" si="26"/>
        <v>-75.904564165530701</v>
      </c>
      <c r="AH100" s="211">
        <v>11</v>
      </c>
      <c r="AI100" s="211">
        <v>11</v>
      </c>
      <c r="AJ100" s="269"/>
      <c r="AK100" s="269"/>
      <c r="AL100" s="269"/>
      <c r="AM100" s="269"/>
    </row>
    <row r="101" spans="1:39">
      <c r="A101" s="215">
        <v>265</v>
      </c>
      <c r="B101" s="216" t="s">
        <v>132</v>
      </c>
      <c r="C101" s="217">
        <v>1088</v>
      </c>
      <c r="D101" s="217">
        <v>1064</v>
      </c>
      <c r="E101" s="219">
        <f>'1. Vos-laskelma'!AA101</f>
        <v>837675.48904190317</v>
      </c>
      <c r="F101" s="219">
        <f>'1. Vos-laskelma'!D101</f>
        <v>830358.51097158389</v>
      </c>
      <c r="G101" s="218">
        <f t="shared" si="20"/>
        <v>-7316.978070319281</v>
      </c>
      <c r="H101" s="219">
        <v>625026.15329706285</v>
      </c>
      <c r="I101" s="88">
        <f t="shared" si="18"/>
        <v>516232.45015922555</v>
      </c>
      <c r="J101" s="220">
        <f t="shared" si="19"/>
        <v>-108793.70313783729</v>
      </c>
      <c r="K101" s="340">
        <v>422994.28370602295</v>
      </c>
      <c r="L101" s="340">
        <v>405673.08716618933</v>
      </c>
      <c r="M101" s="340">
        <v>202031.86959103993</v>
      </c>
      <c r="N101" s="340">
        <v>170009.25803856461</v>
      </c>
      <c r="O101" s="221">
        <v>-96367.560562674407</v>
      </c>
      <c r="P101" s="88">
        <v>36917.665517146037</v>
      </c>
      <c r="Q101" s="340">
        <f t="shared" si="21"/>
        <v>1462701.642338966</v>
      </c>
      <c r="R101" s="340">
        <f t="shared" si="22"/>
        <v>1346590.9611308095</v>
      </c>
      <c r="S101" s="221">
        <v>147742</v>
      </c>
      <c r="T101" s="221">
        <v>352735.55910361098</v>
      </c>
      <c r="U101" s="221">
        <v>246432.62327001276</v>
      </c>
      <c r="V101" s="221">
        <v>244194.61411271486</v>
      </c>
      <c r="W101" s="218">
        <f t="shared" si="23"/>
        <v>202755.54994631303</v>
      </c>
      <c r="X101" s="219">
        <f t="shared" si="24"/>
        <v>1856876.2656089787</v>
      </c>
      <c r="Y101" s="219">
        <f t="shared" si="24"/>
        <v>1943521.1343471352</v>
      </c>
      <c r="Z101" s="222">
        <v>-296036</v>
      </c>
      <c r="AA101" s="222">
        <v>-283874</v>
      </c>
      <c r="AB101" s="232">
        <f t="shared" si="27"/>
        <v>1560840.2656089787</v>
      </c>
      <c r="AC101" s="232">
        <f t="shared" si="28"/>
        <v>1659647.1343471352</v>
      </c>
      <c r="AD101" s="218">
        <f t="shared" si="25"/>
        <v>98806.868738156511</v>
      </c>
      <c r="AE101" s="223">
        <f>AB101/C101</f>
        <v>1434.5958323611937</v>
      </c>
      <c r="AF101" s="232">
        <f>AC101/D101</f>
        <v>1559.8187352886609</v>
      </c>
      <c r="AG101" s="220">
        <f t="shared" si="26"/>
        <v>125.2229029274672</v>
      </c>
      <c r="AH101" s="211">
        <v>13</v>
      </c>
      <c r="AI101" s="211">
        <v>13</v>
      </c>
      <c r="AJ101" s="269"/>
      <c r="AK101" s="269"/>
      <c r="AL101" s="269"/>
      <c r="AM101" s="269"/>
    </row>
    <row r="102" spans="1:39">
      <c r="A102" s="215">
        <v>271</v>
      </c>
      <c r="B102" s="216" t="s">
        <v>133</v>
      </c>
      <c r="C102" s="217">
        <v>6951</v>
      </c>
      <c r="D102" s="217">
        <v>6903</v>
      </c>
      <c r="E102" s="219">
        <f>'1. Vos-laskelma'!AA102</f>
        <v>339896.50731992268</v>
      </c>
      <c r="F102" s="219">
        <f>'1. Vos-laskelma'!D102</f>
        <v>273367.94594402821</v>
      </c>
      <c r="G102" s="218">
        <f t="shared" si="20"/>
        <v>-66528.561375894467</v>
      </c>
      <c r="H102" s="219">
        <v>-515379.0920225383</v>
      </c>
      <c r="I102" s="88">
        <f t="shared" si="18"/>
        <v>-1456290.3215159646</v>
      </c>
      <c r="J102" s="220">
        <f t="shared" si="19"/>
        <v>-940911.22949342628</v>
      </c>
      <c r="K102" s="340">
        <v>-317440.41636771831</v>
      </c>
      <c r="L102" s="340">
        <v>-695416.62654656218</v>
      </c>
      <c r="M102" s="340">
        <v>-197938.67565481996</v>
      </c>
      <c r="N102" s="340">
        <v>-375175.73867308459</v>
      </c>
      <c r="O102" s="221">
        <v>-625211.72045502008</v>
      </c>
      <c r="P102" s="88">
        <v>239513.76415870216</v>
      </c>
      <c r="Q102" s="340">
        <f t="shared" si="21"/>
        <v>-175482.58470261563</v>
      </c>
      <c r="R102" s="340">
        <f t="shared" si="22"/>
        <v>-1182922.3755719364</v>
      </c>
      <c r="S102" s="221">
        <v>3172285</v>
      </c>
      <c r="T102" s="221">
        <v>2979268.6270577195</v>
      </c>
      <c r="U102" s="221">
        <v>1428589.0970270738</v>
      </c>
      <c r="V102" s="221">
        <v>1410926.1071647825</v>
      </c>
      <c r="W102" s="218">
        <f t="shared" si="23"/>
        <v>-210679.3628045721</v>
      </c>
      <c r="X102" s="219">
        <f t="shared" si="24"/>
        <v>4425391.512324458</v>
      </c>
      <c r="Y102" s="219">
        <f t="shared" si="24"/>
        <v>3207272.3586505656</v>
      </c>
      <c r="Z102" s="222">
        <v>-276431</v>
      </c>
      <c r="AA102" s="222">
        <v>-445196</v>
      </c>
      <c r="AB102" s="232">
        <f t="shared" si="27"/>
        <v>4148960.512324458</v>
      </c>
      <c r="AC102" s="232">
        <f t="shared" si="28"/>
        <v>2762076.3586505656</v>
      </c>
      <c r="AD102" s="218">
        <f t="shared" si="25"/>
        <v>-1386884.1536738924</v>
      </c>
      <c r="AE102" s="223">
        <f>AB102/C102</f>
        <v>596.88685258588089</v>
      </c>
      <c r="AF102" s="232">
        <f>AC102/D102</f>
        <v>400.12695330299374</v>
      </c>
      <c r="AG102" s="220">
        <f t="shared" si="26"/>
        <v>-196.75989928288715</v>
      </c>
      <c r="AH102" s="211">
        <v>4</v>
      </c>
      <c r="AI102" s="211">
        <v>4</v>
      </c>
      <c r="AJ102" s="269"/>
      <c r="AK102" s="269"/>
      <c r="AL102" s="269"/>
      <c r="AM102" s="269"/>
    </row>
    <row r="103" spans="1:39">
      <c r="A103" s="215">
        <v>272</v>
      </c>
      <c r="B103" s="216" t="s">
        <v>134</v>
      </c>
      <c r="C103" s="217">
        <v>47909</v>
      </c>
      <c r="D103" s="217">
        <v>48006</v>
      </c>
      <c r="E103" s="219">
        <f>'1. Vos-laskelma'!AA103</f>
        <v>26271384.605303537</v>
      </c>
      <c r="F103" s="219">
        <f>'1. Vos-laskelma'!D103</f>
        <v>26989149.362782307</v>
      </c>
      <c r="G103" s="218">
        <f t="shared" si="20"/>
        <v>717764.75747876987</v>
      </c>
      <c r="H103" s="219">
        <v>-8595847.8041206747</v>
      </c>
      <c r="I103" s="88">
        <f t="shared" si="18"/>
        <v>-16909252.269393262</v>
      </c>
      <c r="J103" s="220">
        <f t="shared" si="19"/>
        <v>-8313404.4652725868</v>
      </c>
      <c r="K103" s="340">
        <v>-6039909.8979731565</v>
      </c>
      <c r="L103" s="340">
        <v>-9731663.1440515183</v>
      </c>
      <c r="M103" s="340">
        <v>-2555937.9061475191</v>
      </c>
      <c r="N103" s="340">
        <v>-4495303.7291428382</v>
      </c>
      <c r="O103" s="221">
        <v>-4347952.1732817171</v>
      </c>
      <c r="P103" s="88">
        <v>1665666.7770828127</v>
      </c>
      <c r="Q103" s="340">
        <f t="shared" si="21"/>
        <v>17675536.801182862</v>
      </c>
      <c r="R103" s="340">
        <f t="shared" si="22"/>
        <v>10079897.093389045</v>
      </c>
      <c r="S103" s="221">
        <v>8660489</v>
      </c>
      <c r="T103" s="221">
        <v>9098678.0138255227</v>
      </c>
      <c r="U103" s="221">
        <v>7554623.8483991865</v>
      </c>
      <c r="V103" s="221">
        <v>7579135.5495966859</v>
      </c>
      <c r="W103" s="218">
        <f t="shared" si="23"/>
        <v>462700.71502302215</v>
      </c>
      <c r="X103" s="219">
        <f t="shared" si="24"/>
        <v>33890649.649582051</v>
      </c>
      <c r="Y103" s="219">
        <f t="shared" si="24"/>
        <v>26757710.656811256</v>
      </c>
      <c r="Z103" s="222">
        <v>-973678</v>
      </c>
      <c r="AA103" s="222">
        <v>-450175</v>
      </c>
      <c r="AB103" s="232">
        <f t="shared" si="27"/>
        <v>32916971.649582051</v>
      </c>
      <c r="AC103" s="232">
        <f t="shared" si="28"/>
        <v>26307535.656811256</v>
      </c>
      <c r="AD103" s="218">
        <f t="shared" si="25"/>
        <v>-6609435.9927707948</v>
      </c>
      <c r="AE103" s="223">
        <f>AB103/C103</f>
        <v>687.07281825089342</v>
      </c>
      <c r="AF103" s="232">
        <f>AC103/D103</f>
        <v>548.00515887204222</v>
      </c>
      <c r="AG103" s="220">
        <f t="shared" si="26"/>
        <v>-139.0676593788512</v>
      </c>
      <c r="AH103" s="211">
        <v>16</v>
      </c>
      <c r="AI103" s="211">
        <v>16</v>
      </c>
      <c r="AJ103" s="269"/>
      <c r="AK103" s="269"/>
      <c r="AL103" s="269"/>
      <c r="AM103" s="269"/>
    </row>
    <row r="104" spans="1:39">
      <c r="A104" s="215">
        <v>273</v>
      </c>
      <c r="B104" s="216" t="s">
        <v>135</v>
      </c>
      <c r="C104" s="217">
        <v>3989</v>
      </c>
      <c r="D104" s="217">
        <v>3999</v>
      </c>
      <c r="E104" s="219">
        <f>'1. Vos-laskelma'!AA104</f>
        <v>4234118.2894148398</v>
      </c>
      <c r="F104" s="219">
        <f>'1. Vos-laskelma'!D104</f>
        <v>4378343.3955554003</v>
      </c>
      <c r="G104" s="218">
        <f t="shared" si="20"/>
        <v>144225.10614056047</v>
      </c>
      <c r="H104" s="219">
        <v>145625.24817124847</v>
      </c>
      <c r="I104" s="88">
        <f t="shared" si="18"/>
        <v>21296.95699030676</v>
      </c>
      <c r="J104" s="220">
        <f t="shared" si="19"/>
        <v>-124328.29118094171</v>
      </c>
      <c r="K104" s="340">
        <v>-814129.30658958305</v>
      </c>
      <c r="L104" s="340">
        <v>-708765.87479334534</v>
      </c>
      <c r="M104" s="340">
        <v>959754.55476083152</v>
      </c>
      <c r="N104" s="340">
        <v>953502.80385796411</v>
      </c>
      <c r="O104" s="221">
        <v>-362193.49125012686</v>
      </c>
      <c r="P104" s="88">
        <v>138753.51917581484</v>
      </c>
      <c r="Q104" s="340">
        <f t="shared" si="21"/>
        <v>4379743.5375860883</v>
      </c>
      <c r="R104" s="340">
        <f t="shared" si="22"/>
        <v>4399640.3525457075</v>
      </c>
      <c r="S104" s="221">
        <v>332890</v>
      </c>
      <c r="T104" s="221">
        <v>260824.51932381504</v>
      </c>
      <c r="U104" s="221">
        <v>755593.04019599035</v>
      </c>
      <c r="V104" s="221">
        <v>745315.2943174633</v>
      </c>
      <c r="W104" s="218">
        <f t="shared" si="23"/>
        <v>-82343.226554712048</v>
      </c>
      <c r="X104" s="219">
        <f t="shared" si="24"/>
        <v>5468226.5777820786</v>
      </c>
      <c r="Y104" s="219">
        <f t="shared" si="24"/>
        <v>5405780.1661869856</v>
      </c>
      <c r="Z104" s="222">
        <v>-233004</v>
      </c>
      <c r="AA104" s="222">
        <v>-289918</v>
      </c>
      <c r="AB104" s="232">
        <f t="shared" si="27"/>
        <v>5235222.5777820786</v>
      </c>
      <c r="AC104" s="232">
        <f t="shared" si="28"/>
        <v>5115862.1661869856</v>
      </c>
      <c r="AD104" s="218">
        <f t="shared" si="25"/>
        <v>-119360.41159509309</v>
      </c>
      <c r="AE104" s="223">
        <f>AB104/C104</f>
        <v>1312.4147851045573</v>
      </c>
      <c r="AF104" s="232">
        <f>AC104/D104</f>
        <v>1279.2853628874682</v>
      </c>
      <c r="AG104" s="220">
        <f t="shared" si="26"/>
        <v>-33.129422217089086</v>
      </c>
      <c r="AH104" s="211">
        <v>19</v>
      </c>
      <c r="AI104" s="211">
        <v>19</v>
      </c>
      <c r="AJ104" s="269"/>
      <c r="AK104" s="269"/>
      <c r="AL104" s="269"/>
      <c r="AM104" s="269"/>
    </row>
    <row r="105" spans="1:39">
      <c r="A105" s="215">
        <v>275</v>
      </c>
      <c r="B105" s="216" t="s">
        <v>136</v>
      </c>
      <c r="C105" s="217">
        <v>2586</v>
      </c>
      <c r="D105" s="217">
        <v>2521</v>
      </c>
      <c r="E105" s="219">
        <f>'1. Vos-laskelma'!AA105</f>
        <v>435195.31408111169</v>
      </c>
      <c r="F105" s="219">
        <f>'1. Vos-laskelma'!D105</f>
        <v>506732.28670054843</v>
      </c>
      <c r="G105" s="218">
        <f t="shared" si="20"/>
        <v>71536.972619436739</v>
      </c>
      <c r="H105" s="219">
        <v>909073.42227624799</v>
      </c>
      <c r="I105" s="88">
        <f t="shared" si="18"/>
        <v>276048.6311457869</v>
      </c>
      <c r="J105" s="220">
        <f t="shared" si="19"/>
        <v>-633024.79113046103</v>
      </c>
      <c r="K105" s="340">
        <v>448194.39721103443</v>
      </c>
      <c r="L105" s="340">
        <v>182024.72181221083</v>
      </c>
      <c r="M105" s="340">
        <v>460879.0250652135</v>
      </c>
      <c r="N105" s="340">
        <v>234882.16629765218</v>
      </c>
      <c r="O105" s="221">
        <v>-228329.53024295316</v>
      </c>
      <c r="P105" s="88">
        <v>87471.273278877023</v>
      </c>
      <c r="Q105" s="340">
        <f t="shared" si="21"/>
        <v>1344268.7363573597</v>
      </c>
      <c r="R105" s="340">
        <f t="shared" si="22"/>
        <v>782780.91784633533</v>
      </c>
      <c r="S105" s="221">
        <v>1068413</v>
      </c>
      <c r="T105" s="221">
        <v>1243660.6649856942</v>
      </c>
      <c r="U105" s="221">
        <v>533578.4024844853</v>
      </c>
      <c r="V105" s="221">
        <v>522312.78285279009</v>
      </c>
      <c r="W105" s="218">
        <f t="shared" si="23"/>
        <v>163982.0453539989</v>
      </c>
      <c r="X105" s="219">
        <f t="shared" si="24"/>
        <v>2946260.1388418451</v>
      </c>
      <c r="Y105" s="219">
        <f t="shared" si="24"/>
        <v>2548754.3656848194</v>
      </c>
      <c r="Z105" s="222">
        <v>-91867</v>
      </c>
      <c r="AA105" s="222">
        <v>62851</v>
      </c>
      <c r="AB105" s="232">
        <f t="shared" si="27"/>
        <v>2854393.1388418451</v>
      </c>
      <c r="AC105" s="232">
        <f t="shared" si="28"/>
        <v>2611605.3656848194</v>
      </c>
      <c r="AD105" s="218">
        <f t="shared" si="25"/>
        <v>-242787.77315702569</v>
      </c>
      <c r="AE105" s="223">
        <f>AB105/C105</f>
        <v>1103.786983310845</v>
      </c>
      <c r="AF105" s="232">
        <f>AC105/D105</f>
        <v>1035.9402481891391</v>
      </c>
      <c r="AG105" s="220">
        <f t="shared" si="26"/>
        <v>-67.846735121705933</v>
      </c>
      <c r="AH105" s="211">
        <v>13</v>
      </c>
      <c r="AI105" s="211">
        <v>13</v>
      </c>
      <c r="AJ105" s="269"/>
      <c r="AK105" s="269"/>
      <c r="AL105" s="269"/>
      <c r="AM105" s="269"/>
    </row>
    <row r="106" spans="1:39">
      <c r="A106" s="215">
        <v>276</v>
      </c>
      <c r="B106" s="216" t="s">
        <v>137</v>
      </c>
      <c r="C106" s="217">
        <v>15035</v>
      </c>
      <c r="D106" s="217">
        <v>15157</v>
      </c>
      <c r="E106" s="219">
        <f>'1. Vos-laskelma'!AA106</f>
        <v>10489186.065559769</v>
      </c>
      <c r="F106" s="219">
        <f>'1. Vos-laskelma'!D106</f>
        <v>10842690.019642117</v>
      </c>
      <c r="G106" s="218">
        <f t="shared" si="20"/>
        <v>353503.95408234745</v>
      </c>
      <c r="H106" s="219">
        <v>2293710.2072084458</v>
      </c>
      <c r="I106" s="88">
        <f t="shared" si="18"/>
        <v>350619.58070525399</v>
      </c>
      <c r="J106" s="220">
        <f t="shared" si="19"/>
        <v>-1943090.6265031919</v>
      </c>
      <c r="K106" s="340">
        <v>1817430.1323513938</v>
      </c>
      <c r="L106" s="340">
        <v>1190534.1531384191</v>
      </c>
      <c r="M106" s="340">
        <v>476280.07485705195</v>
      </c>
      <c r="N106" s="340">
        <v>6967.0621580693351</v>
      </c>
      <c r="O106" s="221">
        <v>-1372784.8829402782</v>
      </c>
      <c r="P106" s="88">
        <v>525903.24834904366</v>
      </c>
      <c r="Q106" s="340">
        <f t="shared" si="21"/>
        <v>12782896.272768214</v>
      </c>
      <c r="R106" s="340">
        <f t="shared" si="22"/>
        <v>11193309.60034737</v>
      </c>
      <c r="S106" s="221">
        <v>5929127</v>
      </c>
      <c r="T106" s="221">
        <v>5382986.7960403142</v>
      </c>
      <c r="U106" s="221">
        <v>2027800.9120636734</v>
      </c>
      <c r="V106" s="221">
        <v>1992420.2016603905</v>
      </c>
      <c r="W106" s="218">
        <f t="shared" si="23"/>
        <v>-581520.91436296888</v>
      </c>
      <c r="X106" s="219">
        <f t="shared" si="24"/>
        <v>20739824.184831887</v>
      </c>
      <c r="Y106" s="219">
        <f t="shared" si="24"/>
        <v>18568716.598048076</v>
      </c>
      <c r="Z106" s="222">
        <v>-1773227</v>
      </c>
      <c r="AA106" s="222">
        <v>-1916106</v>
      </c>
      <c r="AB106" s="232">
        <f t="shared" si="27"/>
        <v>18966597.184831887</v>
      </c>
      <c r="AC106" s="232">
        <f t="shared" si="28"/>
        <v>16652610.598048076</v>
      </c>
      <c r="AD106" s="218">
        <f t="shared" si="25"/>
        <v>-2313986.5867838115</v>
      </c>
      <c r="AE106" s="223">
        <f>AB106/C106</f>
        <v>1261.4963209066768</v>
      </c>
      <c r="AF106" s="232">
        <f>AC106/D106</f>
        <v>1098.674579273476</v>
      </c>
      <c r="AG106" s="220">
        <f t="shared" si="26"/>
        <v>-162.82174163320087</v>
      </c>
      <c r="AH106" s="211">
        <v>12</v>
      </c>
      <c r="AI106" s="211">
        <v>12</v>
      </c>
      <c r="AJ106" s="269"/>
      <c r="AK106" s="269"/>
      <c r="AL106" s="269"/>
      <c r="AM106" s="269"/>
    </row>
    <row r="107" spans="1:39">
      <c r="A107" s="215">
        <v>280</v>
      </c>
      <c r="B107" s="216" t="s">
        <v>138</v>
      </c>
      <c r="C107" s="217">
        <v>2050</v>
      </c>
      <c r="D107" s="217">
        <v>2024</v>
      </c>
      <c r="E107" s="219">
        <f>'1. Vos-laskelma'!AA107</f>
        <v>1407044.9046276391</v>
      </c>
      <c r="F107" s="219">
        <f>'1. Vos-laskelma'!D107</f>
        <v>1427915.3696455557</v>
      </c>
      <c r="G107" s="218">
        <f t="shared" si="20"/>
        <v>20870.465017916635</v>
      </c>
      <c r="H107" s="219">
        <v>249184.48043547058</v>
      </c>
      <c r="I107" s="88">
        <f t="shared" si="18"/>
        <v>285385.43007367844</v>
      </c>
      <c r="J107" s="220">
        <f t="shared" si="19"/>
        <v>36200.949638207851</v>
      </c>
      <c r="K107" s="340">
        <v>-7852.4502045848512</v>
      </c>
      <c r="L107" s="340">
        <v>105036.56164960016</v>
      </c>
      <c r="M107" s="340">
        <v>257036.93064005545</v>
      </c>
      <c r="N107" s="340">
        <v>293437.76651820366</v>
      </c>
      <c r="O107" s="221">
        <v>-183315.73550644077</v>
      </c>
      <c r="P107" s="88">
        <v>70226.837412315392</v>
      </c>
      <c r="Q107" s="340">
        <f t="shared" si="21"/>
        <v>1656229.3850631097</v>
      </c>
      <c r="R107" s="340">
        <f t="shared" si="22"/>
        <v>1713300.7997192342</v>
      </c>
      <c r="S107" s="221">
        <v>886577</v>
      </c>
      <c r="T107" s="221">
        <v>923603.7752084129</v>
      </c>
      <c r="U107" s="221">
        <v>505168.02661108016</v>
      </c>
      <c r="V107" s="221">
        <v>497206.74342637084</v>
      </c>
      <c r="W107" s="218">
        <f t="shared" si="23"/>
        <v>29065.492023703642</v>
      </c>
      <c r="X107" s="219">
        <f t="shared" si="24"/>
        <v>3047974.4116741903</v>
      </c>
      <c r="Y107" s="219">
        <f t="shared" si="24"/>
        <v>3134111.318354018</v>
      </c>
      <c r="Z107" s="222">
        <v>-272489</v>
      </c>
      <c r="AA107" s="222">
        <v>-278001</v>
      </c>
      <c r="AB107" s="232">
        <f t="shared" si="27"/>
        <v>2775485.4116741903</v>
      </c>
      <c r="AC107" s="232">
        <f t="shared" si="28"/>
        <v>2856110.318354018</v>
      </c>
      <c r="AD107" s="218">
        <f t="shared" si="25"/>
        <v>80624.90667982772</v>
      </c>
      <c r="AE107" s="223">
        <f>AB107/C107</f>
        <v>1353.8953227678978</v>
      </c>
      <c r="AF107" s="232">
        <f>AC107/D107</f>
        <v>1411.1216987915109</v>
      </c>
      <c r="AG107" s="220">
        <f t="shared" si="26"/>
        <v>57.226376023613057</v>
      </c>
      <c r="AH107" s="211">
        <v>15</v>
      </c>
      <c r="AI107" s="211">
        <v>15</v>
      </c>
      <c r="AJ107" s="269"/>
      <c r="AK107" s="269"/>
      <c r="AL107" s="269"/>
      <c r="AM107" s="269"/>
    </row>
    <row r="108" spans="1:39">
      <c r="A108" s="215">
        <v>284</v>
      </c>
      <c r="B108" s="216" t="s">
        <v>139</v>
      </c>
      <c r="C108" s="217">
        <v>2271</v>
      </c>
      <c r="D108" s="217">
        <v>2227</v>
      </c>
      <c r="E108" s="219">
        <f>'1. Vos-laskelma'!AA108</f>
        <v>325161.30465013674</v>
      </c>
      <c r="F108" s="219">
        <f>'1. Vos-laskelma'!D108</f>
        <v>302822.52073912346</v>
      </c>
      <c r="G108" s="218">
        <f t="shared" si="20"/>
        <v>-22338.783911013277</v>
      </c>
      <c r="H108" s="219">
        <v>1864019.5103881918</v>
      </c>
      <c r="I108" s="88">
        <f t="shared" si="18"/>
        <v>808709.32012449228</v>
      </c>
      <c r="J108" s="220">
        <f t="shared" si="19"/>
        <v>-1055310.1902636995</v>
      </c>
      <c r="K108" s="340">
        <v>1028817.6081680136</v>
      </c>
      <c r="L108" s="340">
        <v>495986.30034370022</v>
      </c>
      <c r="M108" s="340">
        <v>835201.90222017828</v>
      </c>
      <c r="N108" s="340">
        <v>437154.33206123527</v>
      </c>
      <c r="O108" s="221">
        <v>-201701.65166642473</v>
      </c>
      <c r="P108" s="88">
        <v>77270.33938598141</v>
      </c>
      <c r="Q108" s="340">
        <f t="shared" si="21"/>
        <v>2189180.8150383285</v>
      </c>
      <c r="R108" s="340">
        <f t="shared" si="22"/>
        <v>1111531.8408636157</v>
      </c>
      <c r="S108" s="221">
        <v>965830</v>
      </c>
      <c r="T108" s="221">
        <v>1115363.590252762</v>
      </c>
      <c r="U108" s="221">
        <v>510917.09850622597</v>
      </c>
      <c r="V108" s="221">
        <v>507174.86370960594</v>
      </c>
      <c r="W108" s="218">
        <f t="shared" si="23"/>
        <v>145791.35545614199</v>
      </c>
      <c r="X108" s="219">
        <f t="shared" si="24"/>
        <v>3665927.9135445543</v>
      </c>
      <c r="Y108" s="219">
        <f t="shared" si="24"/>
        <v>2734070.2948259837</v>
      </c>
      <c r="Z108" s="222">
        <v>667537</v>
      </c>
      <c r="AA108" s="62">
        <v>828488</v>
      </c>
      <c r="AB108" s="232">
        <f t="shared" si="27"/>
        <v>4333464.9135445543</v>
      </c>
      <c r="AC108" s="232">
        <f t="shared" si="28"/>
        <v>3562558.2948259837</v>
      </c>
      <c r="AD108" s="218">
        <f t="shared" si="25"/>
        <v>-770906.61871857056</v>
      </c>
      <c r="AE108" s="223">
        <f>AB108/C108</f>
        <v>1908.1747747884431</v>
      </c>
      <c r="AF108" s="232">
        <f>AC108/D108</f>
        <v>1599.7118521894852</v>
      </c>
      <c r="AG108" s="220">
        <f t="shared" si="26"/>
        <v>-308.4629225989579</v>
      </c>
      <c r="AH108" s="211">
        <v>2</v>
      </c>
      <c r="AI108" s="211">
        <v>2</v>
      </c>
      <c r="AJ108" s="269"/>
      <c r="AK108" s="269"/>
      <c r="AL108" s="269"/>
      <c r="AM108" s="269"/>
    </row>
    <row r="109" spans="1:39">
      <c r="A109" s="215">
        <v>285</v>
      </c>
      <c r="B109" s="216" t="s">
        <v>140</v>
      </c>
      <c r="C109" s="217">
        <v>51241</v>
      </c>
      <c r="D109" s="217">
        <v>50617</v>
      </c>
      <c r="E109" s="219">
        <f>'1. Vos-laskelma'!AA109</f>
        <v>3904305.3101574406</v>
      </c>
      <c r="F109" s="219">
        <f>'1. Vos-laskelma'!D109</f>
        <v>3943725.2627491318</v>
      </c>
      <c r="G109" s="218">
        <f t="shared" si="20"/>
        <v>39419.952591691166</v>
      </c>
      <c r="H109" s="219">
        <v>1970740.9832220366</v>
      </c>
      <c r="I109" s="88">
        <f t="shared" si="18"/>
        <v>-14582674.68349809</v>
      </c>
      <c r="J109" s="220">
        <f t="shared" si="19"/>
        <v>-16553415.666720126</v>
      </c>
      <c r="K109" s="340">
        <v>-810784.20997074631</v>
      </c>
      <c r="L109" s="340">
        <v>-9374034.1984421462</v>
      </c>
      <c r="M109" s="340">
        <v>2781525.1931927828</v>
      </c>
      <c r="N109" s="340">
        <v>-2380468.1753571546</v>
      </c>
      <c r="O109" s="221">
        <v>-4584433.0949256485</v>
      </c>
      <c r="P109" s="88">
        <v>1756260.7852268617</v>
      </c>
      <c r="Q109" s="340">
        <f t="shared" si="21"/>
        <v>5875046.2933794772</v>
      </c>
      <c r="R109" s="340">
        <f t="shared" si="22"/>
        <v>-10638949.420748958</v>
      </c>
      <c r="S109" s="221">
        <v>11015505</v>
      </c>
      <c r="T109" s="221">
        <v>8942704.4510249775</v>
      </c>
      <c r="U109" s="221">
        <v>7795134.9180065216</v>
      </c>
      <c r="V109" s="221">
        <v>7775933.4417987112</v>
      </c>
      <c r="W109" s="218">
        <f t="shared" si="23"/>
        <v>-2092002.025182832</v>
      </c>
      <c r="X109" s="219">
        <f t="shared" si="24"/>
        <v>24685686.211385999</v>
      </c>
      <c r="Y109" s="219">
        <f t="shared" si="24"/>
        <v>6079688.4720747303</v>
      </c>
      <c r="Z109" s="222">
        <v>-1955282</v>
      </c>
      <c r="AA109" s="222">
        <v>-1009100</v>
      </c>
      <c r="AB109" s="232">
        <f t="shared" si="27"/>
        <v>22730404.211385999</v>
      </c>
      <c r="AC109" s="232">
        <f t="shared" si="28"/>
        <v>5070588.4720747303</v>
      </c>
      <c r="AD109" s="218">
        <f t="shared" si="25"/>
        <v>-17659815.73931127</v>
      </c>
      <c r="AE109" s="223">
        <f>AB109/C109</f>
        <v>443.59798230686363</v>
      </c>
      <c r="AF109" s="232">
        <f>AC109/D109</f>
        <v>100.17560250656361</v>
      </c>
      <c r="AG109" s="220">
        <f t="shared" si="26"/>
        <v>-343.42237980030001</v>
      </c>
      <c r="AH109" s="211">
        <v>8</v>
      </c>
      <c r="AI109" s="211">
        <v>8</v>
      </c>
      <c r="AJ109" s="269"/>
      <c r="AK109" s="269"/>
      <c r="AL109" s="269"/>
      <c r="AM109" s="269"/>
    </row>
    <row r="110" spans="1:39">
      <c r="A110" s="215">
        <v>286</v>
      </c>
      <c r="B110" s="216" t="s">
        <v>141</v>
      </c>
      <c r="C110" s="217">
        <v>80454</v>
      </c>
      <c r="D110" s="217">
        <v>79429</v>
      </c>
      <c r="E110" s="219">
        <f>'1. Vos-laskelma'!AA110</f>
        <v>2769786.3757356498</v>
      </c>
      <c r="F110" s="219">
        <f>'1. Vos-laskelma'!D110</f>
        <v>1680289.5265814774</v>
      </c>
      <c r="G110" s="218">
        <f t="shared" si="20"/>
        <v>-1089496.8491541725</v>
      </c>
      <c r="H110" s="219">
        <v>-4708008.9073723275</v>
      </c>
      <c r="I110" s="88">
        <f t="shared" si="18"/>
        <v>-26209117.171382416</v>
      </c>
      <c r="J110" s="220">
        <f t="shared" si="19"/>
        <v>-21501108.264010087</v>
      </c>
      <c r="K110" s="340">
        <v>-4301015.2112129303</v>
      </c>
      <c r="L110" s="340">
        <v>-15053612.211614927</v>
      </c>
      <c r="M110" s="340">
        <v>-406993.69615939754</v>
      </c>
      <c r="N110" s="340">
        <v>-6717492.0710726827</v>
      </c>
      <c r="O110" s="221">
        <v>-7193965.1954254378</v>
      </c>
      <c r="P110" s="88">
        <v>2755952.3067306322</v>
      </c>
      <c r="Q110" s="340">
        <f t="shared" si="21"/>
        <v>-1938222.5316366777</v>
      </c>
      <c r="R110" s="340">
        <f t="shared" si="22"/>
        <v>-24528827.644800939</v>
      </c>
      <c r="S110" s="221">
        <v>13395157</v>
      </c>
      <c r="T110" s="221">
        <v>14025074.648301022</v>
      </c>
      <c r="U110" s="221">
        <v>13075249.793361763</v>
      </c>
      <c r="V110" s="221">
        <v>12913776.881532978</v>
      </c>
      <c r="W110" s="218">
        <f t="shared" si="23"/>
        <v>468444.73647224158</v>
      </c>
      <c r="X110" s="219">
        <f t="shared" si="24"/>
        <v>24532184.261725083</v>
      </c>
      <c r="Y110" s="219">
        <f t="shared" si="24"/>
        <v>2410023.8850330617</v>
      </c>
      <c r="Z110" s="222">
        <v>-7642507</v>
      </c>
      <c r="AA110" s="222">
        <v>-7743780</v>
      </c>
      <c r="AB110" s="232">
        <f t="shared" si="27"/>
        <v>16889677.261725083</v>
      </c>
      <c r="AC110" s="232">
        <f t="shared" si="28"/>
        <v>-5333756.1149669383</v>
      </c>
      <c r="AD110" s="218">
        <f t="shared" si="25"/>
        <v>-22223433.376692019</v>
      </c>
      <c r="AE110" s="223">
        <f>AB110/C110</f>
        <v>209.92961520527362</v>
      </c>
      <c r="AF110" s="232">
        <f>AC110/D110</f>
        <v>-67.151243437119163</v>
      </c>
      <c r="AG110" s="220">
        <f t="shared" si="26"/>
        <v>-277.0808586423928</v>
      </c>
      <c r="AH110" s="211">
        <v>8</v>
      </c>
      <c r="AI110" s="211">
        <v>8</v>
      </c>
      <c r="AJ110" s="269"/>
      <c r="AK110" s="269"/>
      <c r="AL110" s="269"/>
      <c r="AM110" s="269"/>
    </row>
    <row r="111" spans="1:39">
      <c r="A111" s="215">
        <v>287</v>
      </c>
      <c r="B111" s="216" t="s">
        <v>142</v>
      </c>
      <c r="C111" s="217">
        <v>6380</v>
      </c>
      <c r="D111" s="217">
        <v>6242</v>
      </c>
      <c r="E111" s="219">
        <f>'1. Vos-laskelma'!AA111</f>
        <v>1370139.0530070513</v>
      </c>
      <c r="F111" s="219">
        <f>'1. Vos-laskelma'!D111</f>
        <v>1577967.4682990769</v>
      </c>
      <c r="G111" s="218">
        <f t="shared" si="20"/>
        <v>207828.41529202554</v>
      </c>
      <c r="H111" s="219">
        <v>2679525.2163029285</v>
      </c>
      <c r="I111" s="88">
        <f t="shared" si="18"/>
        <v>1773128.8664634442</v>
      </c>
      <c r="J111" s="220">
        <f t="shared" si="19"/>
        <v>-906396.34983948432</v>
      </c>
      <c r="K111" s="340">
        <v>1606930.1544386714</v>
      </c>
      <c r="L111" s="340">
        <v>1344414.7852380527</v>
      </c>
      <c r="M111" s="340">
        <v>1072595.0618642569</v>
      </c>
      <c r="N111" s="340">
        <v>777479.34896429034</v>
      </c>
      <c r="O111" s="221">
        <v>-565344.27916561428</v>
      </c>
      <c r="P111" s="88">
        <v>216579.01142671576</v>
      </c>
      <c r="Q111" s="340">
        <f t="shared" si="21"/>
        <v>4049664.2693099799</v>
      </c>
      <c r="R111" s="340">
        <f t="shared" si="22"/>
        <v>3351096.3347625211</v>
      </c>
      <c r="S111" s="221">
        <v>2192390</v>
      </c>
      <c r="T111" s="221">
        <v>2241816.1854563081</v>
      </c>
      <c r="U111" s="221">
        <v>1442594.6279899105</v>
      </c>
      <c r="V111" s="221">
        <v>1437878.5543627285</v>
      </c>
      <c r="W111" s="218">
        <f t="shared" si="23"/>
        <v>44710.111829126254</v>
      </c>
      <c r="X111" s="219">
        <f t="shared" si="24"/>
        <v>7684648.8972998904</v>
      </c>
      <c r="Y111" s="219">
        <f t="shared" si="24"/>
        <v>7030791.074581557</v>
      </c>
      <c r="Z111" s="222">
        <v>1018628</v>
      </c>
      <c r="AA111" s="222">
        <v>1554653</v>
      </c>
      <c r="AB111" s="232">
        <f t="shared" si="27"/>
        <v>8703276.8972998895</v>
      </c>
      <c r="AC111" s="232">
        <f t="shared" si="28"/>
        <v>8585444.074581556</v>
      </c>
      <c r="AD111" s="218">
        <f t="shared" si="25"/>
        <v>-117832.82271833345</v>
      </c>
      <c r="AE111" s="223">
        <f>AB111/C111</f>
        <v>1364.149983902804</v>
      </c>
      <c r="AF111" s="232">
        <f>AC111/D111</f>
        <v>1375.4316043866638</v>
      </c>
      <c r="AG111" s="220">
        <f t="shared" si="26"/>
        <v>11.281620483859797</v>
      </c>
      <c r="AH111" s="211">
        <v>15</v>
      </c>
      <c r="AI111" s="211">
        <v>15</v>
      </c>
      <c r="AJ111" s="269"/>
      <c r="AK111" s="269"/>
      <c r="AL111" s="269"/>
      <c r="AM111" s="269"/>
    </row>
    <row r="112" spans="1:39">
      <c r="A112" s="215">
        <v>288</v>
      </c>
      <c r="B112" s="216" t="s">
        <v>143</v>
      </c>
      <c r="C112" s="217">
        <v>6442</v>
      </c>
      <c r="D112" s="217">
        <v>6405</v>
      </c>
      <c r="E112" s="219">
        <f>'1. Vos-laskelma'!AA112</f>
        <v>4257515.948308941</v>
      </c>
      <c r="F112" s="219">
        <f>'1. Vos-laskelma'!D112</f>
        <v>4562376.4745872598</v>
      </c>
      <c r="G112" s="218">
        <f t="shared" si="20"/>
        <v>304860.52627831884</v>
      </c>
      <c r="H112" s="219">
        <v>-1105167.8965220323</v>
      </c>
      <c r="I112" s="88">
        <f t="shared" si="18"/>
        <v>-582411.23163553816</v>
      </c>
      <c r="J112" s="220">
        <f t="shared" si="19"/>
        <v>522756.66488649417</v>
      </c>
      <c r="K112" s="340">
        <v>-483541.52055936662</v>
      </c>
      <c r="L112" s="340">
        <v>3202.2815455690056</v>
      </c>
      <c r="M112" s="340">
        <v>-621626.37596266565</v>
      </c>
      <c r="N112" s="340">
        <v>-227740.78971624881</v>
      </c>
      <c r="O112" s="221">
        <v>-580107.35470294137</v>
      </c>
      <c r="P112" s="88">
        <v>222234.63123808306</v>
      </c>
      <c r="Q112" s="340">
        <f t="shared" si="21"/>
        <v>3152348.0517869089</v>
      </c>
      <c r="R112" s="340">
        <f t="shared" si="22"/>
        <v>3979965.2429517219</v>
      </c>
      <c r="S112" s="221">
        <v>1905996</v>
      </c>
      <c r="T112" s="221">
        <v>2062890.9441470727</v>
      </c>
      <c r="U112" s="221">
        <v>1335863.8451157999</v>
      </c>
      <c r="V112" s="221">
        <v>1324833.3043553284</v>
      </c>
      <c r="W112" s="218">
        <f t="shared" si="23"/>
        <v>145864.40338660125</v>
      </c>
      <c r="X112" s="219">
        <f t="shared" si="24"/>
        <v>6394207.8969027083</v>
      </c>
      <c r="Y112" s="219">
        <f t="shared" si="24"/>
        <v>7367689.4914541226</v>
      </c>
      <c r="Z112" s="222">
        <v>279137</v>
      </c>
      <c r="AA112" s="222">
        <v>149860</v>
      </c>
      <c r="AB112" s="232">
        <f t="shared" si="27"/>
        <v>6673344.8969027083</v>
      </c>
      <c r="AC112" s="232">
        <f t="shared" si="28"/>
        <v>7517549.4914541226</v>
      </c>
      <c r="AD112" s="218">
        <f t="shared" si="25"/>
        <v>844204.59455141425</v>
      </c>
      <c r="AE112" s="223">
        <f>AB112/C112</f>
        <v>1035.9119678520192</v>
      </c>
      <c r="AF112" s="232">
        <f>AC112/D112</f>
        <v>1173.7001547937741</v>
      </c>
      <c r="AG112" s="220">
        <f t="shared" si="26"/>
        <v>137.78818694175493</v>
      </c>
      <c r="AH112" s="211">
        <v>15</v>
      </c>
      <c r="AI112" s="211">
        <v>15</v>
      </c>
      <c r="AJ112" s="269"/>
      <c r="AK112" s="269"/>
      <c r="AL112" s="269"/>
      <c r="AM112" s="269"/>
    </row>
    <row r="113" spans="1:39">
      <c r="A113" s="215">
        <v>290</v>
      </c>
      <c r="B113" s="216" t="s">
        <v>144</v>
      </c>
      <c r="C113" s="217">
        <v>7928</v>
      </c>
      <c r="D113" s="217">
        <v>7755</v>
      </c>
      <c r="E113" s="219">
        <f>'1. Vos-laskelma'!AA113</f>
        <v>3195386.6558509646</v>
      </c>
      <c r="F113" s="219">
        <f>'1. Vos-laskelma'!D113</f>
        <v>3454320.279100582</v>
      </c>
      <c r="G113" s="218">
        <f t="shared" si="20"/>
        <v>258933.62324961741</v>
      </c>
      <c r="H113" s="219">
        <v>487770.52544869686</v>
      </c>
      <c r="I113" s="88">
        <f t="shared" si="18"/>
        <v>677516.11829984176</v>
      </c>
      <c r="J113" s="220">
        <f t="shared" si="19"/>
        <v>189745.5928511449</v>
      </c>
      <c r="K113" s="340">
        <v>-65082.62521018627</v>
      </c>
      <c r="L113" s="340">
        <v>398281.32944976032</v>
      </c>
      <c r="M113" s="340">
        <v>552853.15065888315</v>
      </c>
      <c r="N113" s="340">
        <v>712537.36035202933</v>
      </c>
      <c r="O113" s="221">
        <v>-702378.22571761278</v>
      </c>
      <c r="P113" s="88">
        <v>269075.65421566495</v>
      </c>
      <c r="Q113" s="340">
        <f t="shared" si="21"/>
        <v>3683157.1812996613</v>
      </c>
      <c r="R113" s="340">
        <f t="shared" si="22"/>
        <v>4131836.3974004239</v>
      </c>
      <c r="S113" s="221">
        <v>2395833</v>
      </c>
      <c r="T113" s="221">
        <v>2869018.9494755934</v>
      </c>
      <c r="U113" s="221">
        <v>1696306.0079607312</v>
      </c>
      <c r="V113" s="221">
        <v>1702254.0793560531</v>
      </c>
      <c r="W113" s="218">
        <f t="shared" si="23"/>
        <v>479134.02087091561</v>
      </c>
      <c r="X113" s="219">
        <f t="shared" si="24"/>
        <v>7775296.1892603924</v>
      </c>
      <c r="Y113" s="219">
        <f t="shared" si="24"/>
        <v>8703109.4262320716</v>
      </c>
      <c r="Z113" s="222">
        <v>-451943</v>
      </c>
      <c r="AA113" s="222">
        <v>-405137</v>
      </c>
      <c r="AB113" s="232">
        <f t="shared" si="27"/>
        <v>7323353.1892603924</v>
      </c>
      <c r="AC113" s="232">
        <f t="shared" si="28"/>
        <v>8297972.4262320716</v>
      </c>
      <c r="AD113" s="218">
        <f t="shared" si="25"/>
        <v>974619.23697167914</v>
      </c>
      <c r="AE113" s="223">
        <f>AB113/C113</f>
        <v>923.73274334767814</v>
      </c>
      <c r="AF113" s="232">
        <f>AC113/D113</f>
        <v>1070.0157867481716</v>
      </c>
      <c r="AG113" s="220">
        <f t="shared" si="26"/>
        <v>146.28304340049351</v>
      </c>
      <c r="AH113" s="211">
        <v>18</v>
      </c>
      <c r="AI113" s="211">
        <v>18</v>
      </c>
      <c r="AJ113" s="269"/>
      <c r="AK113" s="269"/>
      <c r="AL113" s="269"/>
      <c r="AM113" s="269"/>
    </row>
    <row r="114" spans="1:39">
      <c r="A114" s="215">
        <v>291</v>
      </c>
      <c r="B114" s="216" t="s">
        <v>145</v>
      </c>
      <c r="C114" s="217">
        <v>2158</v>
      </c>
      <c r="D114" s="217">
        <v>2119</v>
      </c>
      <c r="E114" s="219">
        <f>'1. Vos-laskelma'!AA114</f>
        <v>-80538.798607309349</v>
      </c>
      <c r="F114" s="219">
        <f>'1. Vos-laskelma'!D114</f>
        <v>-130984.02049775701</v>
      </c>
      <c r="G114" s="218">
        <f t="shared" si="20"/>
        <v>-50445.221890447661</v>
      </c>
      <c r="H114" s="219">
        <v>1865960.7941620327</v>
      </c>
      <c r="I114" s="88">
        <f t="shared" si="18"/>
        <v>1860895.2438921891</v>
      </c>
      <c r="J114" s="220">
        <f t="shared" si="19"/>
        <v>-5065.5502698435448</v>
      </c>
      <c r="K114" s="340">
        <v>962215.81022848887</v>
      </c>
      <c r="L114" s="340">
        <v>1054656.6899326986</v>
      </c>
      <c r="M114" s="340">
        <v>903744.98393354379</v>
      </c>
      <c r="N114" s="340">
        <v>924635.47839696659</v>
      </c>
      <c r="O114" s="221">
        <v>-191919.98198525101</v>
      </c>
      <c r="P114" s="88">
        <v>73523.057547774864</v>
      </c>
      <c r="Q114" s="340">
        <f t="shared" si="21"/>
        <v>1785421.9955547233</v>
      </c>
      <c r="R114" s="340">
        <f t="shared" si="22"/>
        <v>1729911.2233944321</v>
      </c>
      <c r="S114" s="221">
        <v>19146</v>
      </c>
      <c r="T114" s="221">
        <v>245775.68138712578</v>
      </c>
      <c r="U114" s="221">
        <v>449064.00983901828</v>
      </c>
      <c r="V114" s="221">
        <v>438073.53134977981</v>
      </c>
      <c r="W114" s="218">
        <f t="shared" si="23"/>
        <v>215639.20289788727</v>
      </c>
      <c r="X114" s="219">
        <f t="shared" si="24"/>
        <v>2253632.0053937417</v>
      </c>
      <c r="Y114" s="219">
        <f t="shared" si="24"/>
        <v>2413760.4361313377</v>
      </c>
      <c r="Z114" s="222">
        <v>-32210</v>
      </c>
      <c r="AA114" s="222">
        <v>125806</v>
      </c>
      <c r="AB114" s="232">
        <f t="shared" si="27"/>
        <v>2221422.0053937417</v>
      </c>
      <c r="AC114" s="232">
        <f t="shared" si="28"/>
        <v>2539566.4361313377</v>
      </c>
      <c r="AD114" s="218">
        <f t="shared" si="25"/>
        <v>318144.43073759601</v>
      </c>
      <c r="AE114" s="223">
        <f>AB114/C114</f>
        <v>1029.3892518043288</v>
      </c>
      <c r="AF114" s="232">
        <f>AC114/D114</f>
        <v>1198.4740142196024</v>
      </c>
      <c r="AG114" s="220">
        <f t="shared" si="26"/>
        <v>169.08476241527364</v>
      </c>
      <c r="AH114" s="211">
        <v>6</v>
      </c>
      <c r="AI114" s="211">
        <v>6</v>
      </c>
      <c r="AJ114" s="269"/>
      <c r="AK114" s="269"/>
      <c r="AL114" s="269"/>
      <c r="AM114" s="269"/>
    </row>
    <row r="115" spans="1:39">
      <c r="A115" s="215">
        <v>297</v>
      </c>
      <c r="B115" s="216" t="s">
        <v>146</v>
      </c>
      <c r="C115" s="217">
        <v>121543</v>
      </c>
      <c r="D115" s="217">
        <v>122594</v>
      </c>
      <c r="E115" s="219">
        <f>'1. Vos-laskelma'!AA115</f>
        <v>13106748.065646477</v>
      </c>
      <c r="F115" s="219">
        <f>'1. Vos-laskelma'!D115</f>
        <v>13097396.599340104</v>
      </c>
      <c r="G115" s="218">
        <f t="shared" si="20"/>
        <v>-9351.466306373477</v>
      </c>
      <c r="H115" s="219">
        <v>-16740635.329331972</v>
      </c>
      <c r="I115" s="88">
        <f t="shared" si="18"/>
        <v>-23824899.515347619</v>
      </c>
      <c r="J115" s="220">
        <f t="shared" si="19"/>
        <v>-7084264.1860156469</v>
      </c>
      <c r="K115" s="340">
        <v>-11805262.822869556</v>
      </c>
      <c r="L115" s="340">
        <v>-12747671.117118452</v>
      </c>
      <c r="M115" s="340">
        <v>-4935372.5064624157</v>
      </c>
      <c r="N115" s="340">
        <v>-4227415.9610003131</v>
      </c>
      <c r="O115" s="221">
        <v>-11103463.082350099</v>
      </c>
      <c r="P115" s="88">
        <v>4253650.6451212419</v>
      </c>
      <c r="Q115" s="340">
        <f t="shared" si="21"/>
        <v>-3633887.2636854947</v>
      </c>
      <c r="R115" s="340">
        <f t="shared" si="22"/>
        <v>-10727502.916007515</v>
      </c>
      <c r="S115" s="221">
        <v>25752761</v>
      </c>
      <c r="T115" s="221">
        <v>25367351.568419885</v>
      </c>
      <c r="U115" s="221">
        <v>19198097.359689422</v>
      </c>
      <c r="V115" s="221">
        <v>19210082.571614448</v>
      </c>
      <c r="W115" s="218">
        <f t="shared" si="23"/>
        <v>-373424.21965508908</v>
      </c>
      <c r="X115" s="219">
        <f t="shared" si="24"/>
        <v>41316971.096003927</v>
      </c>
      <c r="Y115" s="219">
        <f t="shared" si="24"/>
        <v>33849931.224026814</v>
      </c>
      <c r="Z115" s="222">
        <v>-1367190</v>
      </c>
      <c r="AA115" s="222">
        <v>118624</v>
      </c>
      <c r="AB115" s="232">
        <f t="shared" si="27"/>
        <v>39949781.096003927</v>
      </c>
      <c r="AC115" s="232">
        <f t="shared" si="28"/>
        <v>33968555.224026814</v>
      </c>
      <c r="AD115" s="218">
        <f t="shared" si="25"/>
        <v>-5981225.8719771132</v>
      </c>
      <c r="AE115" s="223">
        <f>AB115/C115</f>
        <v>328.68845672728111</v>
      </c>
      <c r="AF115" s="232">
        <f>AC115/D115</f>
        <v>277.08171055701598</v>
      </c>
      <c r="AG115" s="220">
        <f t="shared" si="26"/>
        <v>-51.606746170265126</v>
      </c>
      <c r="AH115" s="211">
        <v>11</v>
      </c>
      <c r="AI115" s="211">
        <v>11</v>
      </c>
      <c r="AJ115" s="269"/>
      <c r="AK115" s="269"/>
      <c r="AL115" s="269"/>
      <c r="AM115" s="269"/>
    </row>
    <row r="116" spans="1:39">
      <c r="A116" s="215">
        <v>300</v>
      </c>
      <c r="B116" s="216" t="s">
        <v>147</v>
      </c>
      <c r="C116" s="217">
        <v>3528</v>
      </c>
      <c r="D116" s="217">
        <v>3437</v>
      </c>
      <c r="E116" s="219">
        <f>'1. Vos-laskelma'!AA116</f>
        <v>696530.20857522334</v>
      </c>
      <c r="F116" s="219">
        <f>'1. Vos-laskelma'!D116</f>
        <v>553170.83096867264</v>
      </c>
      <c r="G116" s="218">
        <f t="shared" si="20"/>
        <v>-143359.3776065507</v>
      </c>
      <c r="H116" s="219">
        <v>2054639.2057657724</v>
      </c>
      <c r="I116" s="88">
        <f t="shared" si="18"/>
        <v>1935749.7813342472</v>
      </c>
      <c r="J116" s="220">
        <f t="shared" si="19"/>
        <v>-118889.42443152517</v>
      </c>
      <c r="K116" s="340">
        <v>1325560.2991796143</v>
      </c>
      <c r="L116" s="340">
        <v>1409171.1510585283</v>
      </c>
      <c r="M116" s="340">
        <v>729078.90658615809</v>
      </c>
      <c r="N116" s="340">
        <v>718617.4359819981</v>
      </c>
      <c r="O116" s="88">
        <v>-311292.58050179691</v>
      </c>
      <c r="P116" s="88">
        <v>119253.77479551779</v>
      </c>
      <c r="Q116" s="340">
        <f t="shared" si="21"/>
        <v>2751169.4143409957</v>
      </c>
      <c r="R116" s="340">
        <f t="shared" si="22"/>
        <v>2488920.6123029198</v>
      </c>
      <c r="S116" s="221">
        <v>1819193</v>
      </c>
      <c r="T116" s="221">
        <v>1855015.5503457459</v>
      </c>
      <c r="U116" s="221">
        <v>777950.74050796952</v>
      </c>
      <c r="V116" s="221">
        <v>766831.42610848683</v>
      </c>
      <c r="W116" s="218">
        <f t="shared" si="23"/>
        <v>24703.235946263187</v>
      </c>
      <c r="X116" s="219">
        <f t="shared" si="24"/>
        <v>5348313.1548489649</v>
      </c>
      <c r="Y116" s="219">
        <f t="shared" si="24"/>
        <v>5110767.5887571527</v>
      </c>
      <c r="Z116" s="222">
        <v>1376403</v>
      </c>
      <c r="AA116" s="222">
        <v>1835301</v>
      </c>
      <c r="AB116" s="232">
        <f t="shared" si="27"/>
        <v>6724716.1548489649</v>
      </c>
      <c r="AC116" s="232">
        <f t="shared" si="28"/>
        <v>6946068.5887571527</v>
      </c>
      <c r="AD116" s="218">
        <f t="shared" si="25"/>
        <v>221352.43390818778</v>
      </c>
      <c r="AE116" s="223">
        <f>AB116/C116</f>
        <v>1906.0986833472123</v>
      </c>
      <c r="AF116" s="232">
        <f>AC116/D116</f>
        <v>2020.9684575959129</v>
      </c>
      <c r="AG116" s="220">
        <f t="shared" si="26"/>
        <v>114.86977424870065</v>
      </c>
      <c r="AH116" s="211">
        <v>14</v>
      </c>
      <c r="AI116" s="211">
        <v>14</v>
      </c>
      <c r="AJ116" s="269"/>
      <c r="AK116" s="269"/>
      <c r="AL116" s="269"/>
      <c r="AM116" s="269"/>
    </row>
    <row r="117" spans="1:39">
      <c r="A117" s="215">
        <v>301</v>
      </c>
      <c r="B117" s="216" t="s">
        <v>148</v>
      </c>
      <c r="C117" s="217">
        <v>20197</v>
      </c>
      <c r="D117" s="217">
        <v>19890</v>
      </c>
      <c r="E117" s="219">
        <f>'1. Vos-laskelma'!AA117</f>
        <v>3223541.648999189</v>
      </c>
      <c r="F117" s="219">
        <f>'1. Vos-laskelma'!D117</f>
        <v>3672486.2625455894</v>
      </c>
      <c r="G117" s="218">
        <f t="shared" si="20"/>
        <v>448944.61354640033</v>
      </c>
      <c r="H117" s="219">
        <v>-340217.18442648958</v>
      </c>
      <c r="I117" s="88">
        <f t="shared" si="18"/>
        <v>-4858050.5227834685</v>
      </c>
      <c r="J117" s="220">
        <f t="shared" si="19"/>
        <v>-4517833.3383569792</v>
      </c>
      <c r="K117" s="340">
        <v>463551.83119081572</v>
      </c>
      <c r="L117" s="340">
        <v>-1709106.965171943</v>
      </c>
      <c r="M117" s="340">
        <v>-803769.0156173053</v>
      </c>
      <c r="N117" s="340">
        <v>-2037610.4631984052</v>
      </c>
      <c r="O117" s="221">
        <v>-1801457.4996161596</v>
      </c>
      <c r="P117" s="88">
        <v>690124.40520304011</v>
      </c>
      <c r="Q117" s="340">
        <f t="shared" si="21"/>
        <v>2883324.4645726993</v>
      </c>
      <c r="R117" s="340">
        <f t="shared" si="22"/>
        <v>-1185564.2602378791</v>
      </c>
      <c r="S117" s="221">
        <v>10993484</v>
      </c>
      <c r="T117" s="221">
        <v>10431056.156596472</v>
      </c>
      <c r="U117" s="221">
        <v>4466289.7991133537</v>
      </c>
      <c r="V117" s="221">
        <v>4430386.1056627324</v>
      </c>
      <c r="W117" s="218">
        <f t="shared" si="23"/>
        <v>-598331.53685414977</v>
      </c>
      <c r="X117" s="219">
        <f t="shared" si="24"/>
        <v>18343098.263686053</v>
      </c>
      <c r="Y117" s="219">
        <f t="shared" si="24"/>
        <v>13675878.002021328</v>
      </c>
      <c r="Z117" s="222">
        <v>-2609198</v>
      </c>
      <c r="AA117" s="222">
        <v>-1614689</v>
      </c>
      <c r="AB117" s="232">
        <f t="shared" si="27"/>
        <v>15733900.263686053</v>
      </c>
      <c r="AC117" s="232">
        <f t="shared" si="28"/>
        <v>12061189.002021328</v>
      </c>
      <c r="AD117" s="218">
        <f t="shared" si="25"/>
        <v>-3672711.2616647258</v>
      </c>
      <c r="AE117" s="223">
        <f>AB117/C117</f>
        <v>779.02164993246788</v>
      </c>
      <c r="AF117" s="232">
        <f>AC117/D117</f>
        <v>606.39462051389285</v>
      </c>
      <c r="AG117" s="220">
        <f t="shared" si="26"/>
        <v>-172.62702941857503</v>
      </c>
      <c r="AH117" s="211">
        <v>14</v>
      </c>
      <c r="AI117" s="211">
        <v>14</v>
      </c>
      <c r="AJ117" s="269"/>
      <c r="AK117" s="269"/>
      <c r="AL117" s="269"/>
      <c r="AM117" s="269"/>
    </row>
    <row r="118" spans="1:39">
      <c r="A118" s="215">
        <v>304</v>
      </c>
      <c r="B118" s="216" t="s">
        <v>149</v>
      </c>
      <c r="C118" s="217">
        <v>971</v>
      </c>
      <c r="D118" s="217">
        <v>950</v>
      </c>
      <c r="E118" s="219">
        <f>'1. Vos-laskelma'!AA118</f>
        <v>217939.89352079626</v>
      </c>
      <c r="F118" s="219">
        <f>'1. Vos-laskelma'!D118</f>
        <v>211917.42066594496</v>
      </c>
      <c r="G118" s="218">
        <f t="shared" si="20"/>
        <v>-6022.4728548513085</v>
      </c>
      <c r="H118" s="219">
        <v>-461882.51522837055</v>
      </c>
      <c r="I118" s="88">
        <f t="shared" si="18"/>
        <v>-335069.42922193115</v>
      </c>
      <c r="J118" s="220">
        <f t="shared" si="19"/>
        <v>126813.08600643941</v>
      </c>
      <c r="K118" s="340">
        <v>-369578.77209693141</v>
      </c>
      <c r="L118" s="340">
        <v>-267775.09514843271</v>
      </c>
      <c r="M118" s="340">
        <v>-92303.743131439114</v>
      </c>
      <c r="N118" s="340">
        <v>-14214.070639990954</v>
      </c>
      <c r="O118" s="88">
        <v>-86042.464788102152</v>
      </c>
      <c r="P118" s="88">
        <v>32962.201354594676</v>
      </c>
      <c r="Q118" s="340">
        <f t="shared" si="21"/>
        <v>-243942.62170757429</v>
      </c>
      <c r="R118" s="340">
        <f t="shared" si="22"/>
        <v>-123152.00855598619</v>
      </c>
      <c r="S118" s="221">
        <v>-68170</v>
      </c>
      <c r="T118" s="221">
        <v>-73328.255960873343</v>
      </c>
      <c r="U118" s="221">
        <v>180430.88589154335</v>
      </c>
      <c r="V118" s="221">
        <v>175022.54967830618</v>
      </c>
      <c r="W118" s="218">
        <f t="shared" si="23"/>
        <v>-10566.592174110512</v>
      </c>
      <c r="X118" s="219">
        <f t="shared" si="24"/>
        <v>-131681.73581603094</v>
      </c>
      <c r="Y118" s="219">
        <f t="shared" si="24"/>
        <v>-21457.714838553366</v>
      </c>
      <c r="Z118" s="222">
        <v>-222268</v>
      </c>
      <c r="AA118" s="222">
        <v>-204840</v>
      </c>
      <c r="AB118" s="232">
        <f t="shared" si="27"/>
        <v>-353949.73581603094</v>
      </c>
      <c r="AC118" s="232">
        <f t="shared" si="28"/>
        <v>-226297.71483855337</v>
      </c>
      <c r="AD118" s="218">
        <f t="shared" si="25"/>
        <v>127652.02097747757</v>
      </c>
      <c r="AE118" s="223">
        <f>AB118/C118</f>
        <v>-364.52084018128829</v>
      </c>
      <c r="AF118" s="232">
        <f>AC118/D118</f>
        <v>-238.20812088268775</v>
      </c>
      <c r="AG118" s="220">
        <f t="shared" si="26"/>
        <v>126.31271929860054</v>
      </c>
      <c r="AH118" s="211">
        <v>2</v>
      </c>
      <c r="AI118" s="211">
        <v>2</v>
      </c>
      <c r="AJ118" s="269"/>
      <c r="AK118" s="269"/>
      <c r="AL118" s="269"/>
      <c r="AM118" s="269"/>
    </row>
    <row r="119" spans="1:39">
      <c r="A119" s="215">
        <v>305</v>
      </c>
      <c r="B119" s="216" t="s">
        <v>150</v>
      </c>
      <c r="C119" s="217">
        <v>15165</v>
      </c>
      <c r="D119" s="217">
        <v>15146</v>
      </c>
      <c r="E119" s="219">
        <f>'1. Vos-laskelma'!AA119</f>
        <v>6559336.1899045445</v>
      </c>
      <c r="F119" s="219">
        <f>'1. Vos-laskelma'!D119</f>
        <v>7296636.7826777808</v>
      </c>
      <c r="G119" s="218">
        <f t="shared" si="20"/>
        <v>737300.59277323633</v>
      </c>
      <c r="H119" s="219">
        <v>4321468.6842940338</v>
      </c>
      <c r="I119" s="88">
        <f t="shared" si="18"/>
        <v>1138145.8039903212</v>
      </c>
      <c r="J119" s="220">
        <f t="shared" si="19"/>
        <v>-3183322.8803037126</v>
      </c>
      <c r="K119" s="340">
        <v>1936547.7977629702</v>
      </c>
      <c r="L119" s="340">
        <v>708301.42696446052</v>
      </c>
      <c r="M119" s="340">
        <v>2384920.8865310634</v>
      </c>
      <c r="N119" s="340">
        <v>1276111.3980404965</v>
      </c>
      <c r="O119" s="221">
        <v>-1371788.6017690476</v>
      </c>
      <c r="P119" s="88">
        <v>525521.58075441152</v>
      </c>
      <c r="Q119" s="340">
        <f t="shared" si="21"/>
        <v>10880804.874198578</v>
      </c>
      <c r="R119" s="340">
        <f t="shared" si="22"/>
        <v>8434782.5866681021</v>
      </c>
      <c r="S119" s="221">
        <v>4277388</v>
      </c>
      <c r="T119" s="221">
        <v>4653131.978584162</v>
      </c>
      <c r="U119" s="221">
        <v>2761083.9066240275</v>
      </c>
      <c r="V119" s="221">
        <v>2763173.4985383735</v>
      </c>
      <c r="W119" s="218">
        <f t="shared" si="23"/>
        <v>377833.5704985084</v>
      </c>
      <c r="X119" s="219">
        <f t="shared" si="24"/>
        <v>17919276.780822605</v>
      </c>
      <c r="Y119" s="219">
        <f t="shared" si="24"/>
        <v>15851088.063790636</v>
      </c>
      <c r="Z119" s="222">
        <v>-711078</v>
      </c>
      <c r="AA119" s="222">
        <v>-1023629</v>
      </c>
      <c r="AB119" s="232">
        <f t="shared" si="27"/>
        <v>17208198.780822605</v>
      </c>
      <c r="AC119" s="232">
        <f t="shared" si="28"/>
        <v>14827459.063790636</v>
      </c>
      <c r="AD119" s="218">
        <f t="shared" si="25"/>
        <v>-2380739.7170319688</v>
      </c>
      <c r="AE119" s="223">
        <f>AB119/C119</f>
        <v>1134.7312087584969</v>
      </c>
      <c r="AF119" s="232">
        <f>AC119/D119</f>
        <v>978.96864279615977</v>
      </c>
      <c r="AG119" s="220">
        <f t="shared" si="26"/>
        <v>-155.76256596233713</v>
      </c>
      <c r="AH119" s="211">
        <v>17</v>
      </c>
      <c r="AI119" s="211">
        <v>17</v>
      </c>
      <c r="AJ119" s="269"/>
      <c r="AK119" s="269"/>
      <c r="AL119" s="269"/>
      <c r="AM119" s="269"/>
    </row>
    <row r="120" spans="1:39">
      <c r="A120" s="215">
        <v>309</v>
      </c>
      <c r="B120" s="216" t="s">
        <v>151</v>
      </c>
      <c r="C120" s="217">
        <v>6506</v>
      </c>
      <c r="D120" s="217">
        <v>6457</v>
      </c>
      <c r="E120" s="219">
        <f>'1. Vos-laskelma'!AA120</f>
        <v>848966.21972619928</v>
      </c>
      <c r="F120" s="219">
        <f>'1. Vos-laskelma'!D120</f>
        <v>867036.79437898984</v>
      </c>
      <c r="G120" s="218">
        <f t="shared" si="20"/>
        <v>18070.574652790558</v>
      </c>
      <c r="H120" s="219">
        <v>-1054219.7922849804</v>
      </c>
      <c r="I120" s="88">
        <f t="shared" si="18"/>
        <v>-2666339.1035448685</v>
      </c>
      <c r="J120" s="220">
        <f t="shared" si="19"/>
        <v>-1612119.3112598881</v>
      </c>
      <c r="K120" s="340">
        <v>-532927.13107197662</v>
      </c>
      <c r="L120" s="340">
        <v>-1325671.1750459524</v>
      </c>
      <c r="M120" s="340">
        <v>-521292.66121300391</v>
      </c>
      <c r="N120" s="340">
        <v>-979889.7590355922</v>
      </c>
      <c r="O120" s="221">
        <v>-584817.04751239531</v>
      </c>
      <c r="P120" s="88">
        <v>224038.87804907138</v>
      </c>
      <c r="Q120" s="340">
        <f t="shared" si="21"/>
        <v>-205253.57255878113</v>
      </c>
      <c r="R120" s="340">
        <f t="shared" si="22"/>
        <v>-1799302.3091658787</v>
      </c>
      <c r="S120" s="221">
        <v>3787109</v>
      </c>
      <c r="T120" s="221">
        <v>3865013.1419070028</v>
      </c>
      <c r="U120" s="221">
        <v>1250746.4678319863</v>
      </c>
      <c r="V120" s="221">
        <v>1249922.0350348856</v>
      </c>
      <c r="W120" s="218">
        <f t="shared" si="23"/>
        <v>77079.709109902382</v>
      </c>
      <c r="X120" s="219">
        <f t="shared" si="24"/>
        <v>4832601.8952732049</v>
      </c>
      <c r="Y120" s="219">
        <f t="shared" si="24"/>
        <v>3315632.8677760097</v>
      </c>
      <c r="Z120" s="222">
        <v>-370437</v>
      </c>
      <c r="AA120" s="222">
        <v>-477012</v>
      </c>
      <c r="AB120" s="232">
        <f t="shared" si="27"/>
        <v>4462164.8952732049</v>
      </c>
      <c r="AC120" s="232">
        <f t="shared" si="28"/>
        <v>2838620.8677760097</v>
      </c>
      <c r="AD120" s="218">
        <f t="shared" si="25"/>
        <v>-1623544.0274971952</v>
      </c>
      <c r="AE120" s="223">
        <f>AB120/C120</f>
        <v>685.85381113944129</v>
      </c>
      <c r="AF120" s="232">
        <f>AC120/D120</f>
        <v>439.61915251293323</v>
      </c>
      <c r="AG120" s="220">
        <f t="shared" si="26"/>
        <v>-246.23465862650806</v>
      </c>
      <c r="AH120" s="211">
        <v>12</v>
      </c>
      <c r="AI120" s="211">
        <v>12</v>
      </c>
      <c r="AJ120" s="269"/>
      <c r="AK120" s="269"/>
      <c r="AL120" s="269"/>
      <c r="AM120" s="269"/>
    </row>
    <row r="121" spans="1:39">
      <c r="A121" s="215">
        <v>312</v>
      </c>
      <c r="B121" s="216" t="s">
        <v>152</v>
      </c>
      <c r="C121" s="217">
        <v>1232</v>
      </c>
      <c r="D121" s="217">
        <v>1196</v>
      </c>
      <c r="E121" s="219">
        <f>'1. Vos-laskelma'!AA121</f>
        <v>656688.81901953637</v>
      </c>
      <c r="F121" s="219">
        <f>'1. Vos-laskelma'!D121</f>
        <v>650466.01711732405</v>
      </c>
      <c r="G121" s="218">
        <f t="shared" si="20"/>
        <v>-6222.801902212319</v>
      </c>
      <c r="H121" s="219">
        <v>23824.990988405472</v>
      </c>
      <c r="I121" s="88">
        <f t="shared" si="18"/>
        <v>-286527.50008320471</v>
      </c>
      <c r="J121" s="220">
        <f t="shared" si="19"/>
        <v>-310352.49107161019</v>
      </c>
      <c r="K121" s="340">
        <v>61286.43494559903</v>
      </c>
      <c r="L121" s="340">
        <v>-92523.861880266297</v>
      </c>
      <c r="M121" s="340">
        <v>-37461.443957193558</v>
      </c>
      <c r="N121" s="340">
        <v>-127178.38023822801</v>
      </c>
      <c r="O121" s="221">
        <v>-108322.93461744228</v>
      </c>
      <c r="P121" s="88">
        <v>41497.676652731825</v>
      </c>
      <c r="Q121" s="340">
        <f t="shared" si="21"/>
        <v>680513.81000794179</v>
      </c>
      <c r="R121" s="340">
        <f t="shared" si="22"/>
        <v>363938.51703411934</v>
      </c>
      <c r="S121" s="221">
        <v>63056</v>
      </c>
      <c r="T121" s="221">
        <v>208500.2919736293</v>
      </c>
      <c r="U121" s="221">
        <v>292553.94335623615</v>
      </c>
      <c r="V121" s="221">
        <v>292607.50031525374</v>
      </c>
      <c r="W121" s="218">
        <f t="shared" si="23"/>
        <v>145497.84893264686</v>
      </c>
      <c r="X121" s="219">
        <f t="shared" si="24"/>
        <v>1036123.7533641779</v>
      </c>
      <c r="Y121" s="219">
        <f t="shared" si="24"/>
        <v>865046.30932300235</v>
      </c>
      <c r="Z121" s="222">
        <v>-315971</v>
      </c>
      <c r="AA121" s="222">
        <v>-310534</v>
      </c>
      <c r="AB121" s="232">
        <f t="shared" si="27"/>
        <v>720152.75336417789</v>
      </c>
      <c r="AC121" s="232">
        <f t="shared" si="28"/>
        <v>554512.30932300235</v>
      </c>
      <c r="AD121" s="218">
        <f t="shared" si="25"/>
        <v>-165640.44404117553</v>
      </c>
      <c r="AE121" s="223">
        <f>AB121/C121</f>
        <v>584.53957253585872</v>
      </c>
      <c r="AF121" s="232">
        <f>AC121/D121</f>
        <v>463.63905461789494</v>
      </c>
      <c r="AG121" s="220">
        <f t="shared" si="26"/>
        <v>-120.90051791796378</v>
      </c>
      <c r="AH121" s="211">
        <v>13</v>
      </c>
      <c r="AI121" s="211">
        <v>13</v>
      </c>
      <c r="AJ121" s="269"/>
      <c r="AK121" s="269"/>
      <c r="AL121" s="269"/>
      <c r="AM121" s="269"/>
    </row>
    <row r="122" spans="1:39">
      <c r="A122" s="215">
        <v>316</v>
      </c>
      <c r="B122" s="216" t="s">
        <v>153</v>
      </c>
      <c r="C122" s="217">
        <v>4245</v>
      </c>
      <c r="D122" s="217">
        <v>4198</v>
      </c>
      <c r="E122" s="219">
        <f>'1. Vos-laskelma'!AA122</f>
        <v>124277.58799409267</v>
      </c>
      <c r="F122" s="219">
        <f>'1. Vos-laskelma'!D122</f>
        <v>141319.79910129891</v>
      </c>
      <c r="G122" s="218">
        <f t="shared" si="20"/>
        <v>17042.21110720624</v>
      </c>
      <c r="H122" s="219">
        <v>-263718.94507435785</v>
      </c>
      <c r="I122" s="88">
        <f t="shared" si="18"/>
        <v>-623694.80007040547</v>
      </c>
      <c r="J122" s="220">
        <f t="shared" si="19"/>
        <v>-359975.85499604762</v>
      </c>
      <c r="K122" s="340">
        <v>-110788.76585552718</v>
      </c>
      <c r="L122" s="340">
        <v>-213263.92770545735</v>
      </c>
      <c r="M122" s="340">
        <v>-152930.17921883069</v>
      </c>
      <c r="N122" s="340">
        <v>-175871.98195035398</v>
      </c>
      <c r="O122" s="221">
        <v>-380217.12334784504</v>
      </c>
      <c r="P122" s="88">
        <v>145658.23293325101</v>
      </c>
      <c r="Q122" s="340">
        <f t="shared" si="21"/>
        <v>-139441.35708026518</v>
      </c>
      <c r="R122" s="340">
        <f t="shared" si="22"/>
        <v>-482375.00096910656</v>
      </c>
      <c r="S122" s="221">
        <v>1836400</v>
      </c>
      <c r="T122" s="221">
        <v>1821185.3078773278</v>
      </c>
      <c r="U122" s="221">
        <v>826735.03650535177</v>
      </c>
      <c r="V122" s="221">
        <v>800767.03848243738</v>
      </c>
      <c r="W122" s="218">
        <f t="shared" si="23"/>
        <v>-41182.690145586617</v>
      </c>
      <c r="X122" s="219">
        <f t="shared" si="24"/>
        <v>2523693.6794250868</v>
      </c>
      <c r="Y122" s="219">
        <f t="shared" si="24"/>
        <v>2139577.3453906588</v>
      </c>
      <c r="Z122" s="222">
        <v>-1092072</v>
      </c>
      <c r="AA122" s="222">
        <v>-917403</v>
      </c>
      <c r="AB122" s="232">
        <f t="shared" si="27"/>
        <v>1431621.6794250868</v>
      </c>
      <c r="AC122" s="232">
        <f t="shared" si="28"/>
        <v>1222174.3453906588</v>
      </c>
      <c r="AD122" s="218">
        <f t="shared" si="25"/>
        <v>-209447.334034428</v>
      </c>
      <c r="AE122" s="223">
        <f>AB122/C122</f>
        <v>337.24892330390736</v>
      </c>
      <c r="AF122" s="232">
        <f>AC122/D122</f>
        <v>291.13252629601209</v>
      </c>
      <c r="AG122" s="220">
        <f t="shared" si="26"/>
        <v>-46.116397007895273</v>
      </c>
      <c r="AH122" s="211">
        <v>7</v>
      </c>
      <c r="AI122" s="211">
        <v>7</v>
      </c>
      <c r="AJ122" s="269"/>
      <c r="AK122" s="269"/>
      <c r="AL122" s="269"/>
      <c r="AM122" s="269"/>
    </row>
    <row r="123" spans="1:39">
      <c r="A123" s="215">
        <v>317</v>
      </c>
      <c r="B123" s="216" t="s">
        <v>154</v>
      </c>
      <c r="C123" s="217">
        <v>2533</v>
      </c>
      <c r="D123" s="217">
        <v>2474</v>
      </c>
      <c r="E123" s="219">
        <f>'1. Vos-laskelma'!AA123</f>
        <v>1837091.553643069</v>
      </c>
      <c r="F123" s="219">
        <f>'1. Vos-laskelma'!D123</f>
        <v>1829376.009975374</v>
      </c>
      <c r="G123" s="218">
        <f t="shared" si="20"/>
        <v>-7715.5436676950194</v>
      </c>
      <c r="H123" s="219">
        <v>1284975.5939972831</v>
      </c>
      <c r="I123" s="88">
        <f t="shared" si="18"/>
        <v>691626.17726060911</v>
      </c>
      <c r="J123" s="220">
        <f t="shared" si="19"/>
        <v>-593349.41673667403</v>
      </c>
      <c r="K123" s="340">
        <v>848028.36924636201</v>
      </c>
      <c r="L123" s="340">
        <v>603531.88054677029</v>
      </c>
      <c r="M123" s="340">
        <v>436947.22475092119</v>
      </c>
      <c r="N123" s="340">
        <v>226326.47748699415</v>
      </c>
      <c r="O123" s="221">
        <v>-224072.69251133129</v>
      </c>
      <c r="P123" s="88">
        <v>85840.511738176036</v>
      </c>
      <c r="Q123" s="340">
        <f t="shared" si="21"/>
        <v>3122067.1476403521</v>
      </c>
      <c r="R123" s="340">
        <f t="shared" si="22"/>
        <v>2521002.1872359831</v>
      </c>
      <c r="S123" s="221">
        <v>1442924</v>
      </c>
      <c r="T123" s="221">
        <v>1502394.7495131327</v>
      </c>
      <c r="U123" s="221">
        <v>594698.73847422237</v>
      </c>
      <c r="V123" s="221">
        <v>597229.63158571674</v>
      </c>
      <c r="W123" s="218">
        <f t="shared" si="23"/>
        <v>62001.642624627333</v>
      </c>
      <c r="X123" s="219">
        <f t="shared" si="24"/>
        <v>5159689.886114575</v>
      </c>
      <c r="Y123" s="219">
        <f t="shared" si="24"/>
        <v>4620626.5683348328</v>
      </c>
      <c r="Z123" s="222">
        <v>-6385</v>
      </c>
      <c r="AA123" s="222">
        <v>4866</v>
      </c>
      <c r="AB123" s="232">
        <f t="shared" si="27"/>
        <v>5153304.886114575</v>
      </c>
      <c r="AC123" s="232">
        <f t="shared" si="28"/>
        <v>4625492.5683348328</v>
      </c>
      <c r="AD123" s="218">
        <f t="shared" si="25"/>
        <v>-527812.31777974218</v>
      </c>
      <c r="AE123" s="223">
        <f>AB123/C123</f>
        <v>2034.4669901755133</v>
      </c>
      <c r="AF123" s="232">
        <f>AC123/D123</f>
        <v>1869.6412968208701</v>
      </c>
      <c r="AG123" s="220">
        <f t="shared" si="26"/>
        <v>-164.82569335464314</v>
      </c>
      <c r="AH123" s="211">
        <v>17</v>
      </c>
      <c r="AI123" s="211">
        <v>17</v>
      </c>
      <c r="AJ123" s="269"/>
      <c r="AK123" s="269"/>
      <c r="AL123" s="269"/>
      <c r="AM123" s="269"/>
    </row>
    <row r="124" spans="1:39">
      <c r="A124" s="215">
        <v>320</v>
      </c>
      <c r="B124" s="216" t="s">
        <v>155</v>
      </c>
      <c r="C124" s="217">
        <v>7105</v>
      </c>
      <c r="D124" s="217">
        <v>6996</v>
      </c>
      <c r="E124" s="219">
        <f>'1. Vos-laskelma'!AA124</f>
        <v>1449252.7347143511</v>
      </c>
      <c r="F124" s="219">
        <f>'1. Vos-laskelma'!D124</f>
        <v>1611384.5978278311</v>
      </c>
      <c r="G124" s="218">
        <f t="shared" si="20"/>
        <v>162131.86311347992</v>
      </c>
      <c r="H124" s="219">
        <v>2601540.4480969161</v>
      </c>
      <c r="I124" s="88">
        <f t="shared" si="18"/>
        <v>762533.42374046356</v>
      </c>
      <c r="J124" s="220">
        <f t="shared" si="19"/>
        <v>-1839007.0243564525</v>
      </c>
      <c r="K124" s="340">
        <v>1216368.6201065173</v>
      </c>
      <c r="L124" s="340">
        <v>428143.17379731592</v>
      </c>
      <c r="M124" s="340">
        <v>1385171.8279903987</v>
      </c>
      <c r="N124" s="340">
        <v>725284.48465979844</v>
      </c>
      <c r="O124" s="221">
        <v>-633634.82490269747</v>
      </c>
      <c r="P124" s="88">
        <v>242740.5901860467</v>
      </c>
      <c r="Q124" s="340">
        <f t="shared" si="21"/>
        <v>4050793.1828112672</v>
      </c>
      <c r="R124" s="340">
        <f t="shared" si="22"/>
        <v>2373918.0215682946</v>
      </c>
      <c r="S124" s="221">
        <v>2612167</v>
      </c>
      <c r="T124" s="221">
        <v>2669439.6960359896</v>
      </c>
      <c r="U124" s="221">
        <v>1333239.8237081533</v>
      </c>
      <c r="V124" s="221">
        <v>1333825.069367379</v>
      </c>
      <c r="W124" s="218">
        <f t="shared" si="23"/>
        <v>57857.941695215181</v>
      </c>
      <c r="X124" s="219">
        <f t="shared" si="24"/>
        <v>7996200.006519421</v>
      </c>
      <c r="Y124" s="219">
        <f t="shared" si="24"/>
        <v>6377182.7869716631</v>
      </c>
      <c r="Z124" s="222">
        <v>-361390</v>
      </c>
      <c r="AA124" s="222">
        <v>125038</v>
      </c>
      <c r="AB124" s="232">
        <f t="shared" si="27"/>
        <v>7634810.006519421</v>
      </c>
      <c r="AC124" s="232">
        <f t="shared" si="28"/>
        <v>6502220.7869716631</v>
      </c>
      <c r="AD124" s="218">
        <f t="shared" si="25"/>
        <v>-1132589.2195477579</v>
      </c>
      <c r="AE124" s="223">
        <f>AB124/C124</f>
        <v>1074.5686145699397</v>
      </c>
      <c r="AF124" s="232">
        <f>AC124/D124</f>
        <v>929.41978087073517</v>
      </c>
      <c r="AG124" s="220">
        <f t="shared" si="26"/>
        <v>-145.14883369920449</v>
      </c>
      <c r="AH124" s="211">
        <v>19</v>
      </c>
      <c r="AI124" s="211">
        <v>19</v>
      </c>
      <c r="AJ124" s="269"/>
      <c r="AK124" s="269"/>
      <c r="AL124" s="269"/>
      <c r="AM124" s="269"/>
    </row>
    <row r="125" spans="1:39">
      <c r="A125" s="215">
        <v>322</v>
      </c>
      <c r="B125" s="216" t="s">
        <v>156</v>
      </c>
      <c r="C125" s="217">
        <v>6614</v>
      </c>
      <c r="D125" s="217">
        <v>6549</v>
      </c>
      <c r="E125" s="219">
        <f>'1. Vos-laskelma'!AA125</f>
        <v>4736170.0031601898</v>
      </c>
      <c r="F125" s="219">
        <f>'1. Vos-laskelma'!D125</f>
        <v>4670421.9171693353</v>
      </c>
      <c r="G125" s="218">
        <f t="shared" si="20"/>
        <v>-65748.085990854539</v>
      </c>
      <c r="H125" s="219">
        <v>2480533.5064955074</v>
      </c>
      <c r="I125" s="88">
        <f t="shared" si="18"/>
        <v>1797502.3772897797</v>
      </c>
      <c r="J125" s="220">
        <f t="shared" si="19"/>
        <v>-683031.12920572772</v>
      </c>
      <c r="K125" s="340">
        <v>1247601.3822249568</v>
      </c>
      <c r="L125" s="340">
        <v>1132721.2076239495</v>
      </c>
      <c r="M125" s="340">
        <v>1232932.1242705504</v>
      </c>
      <c r="N125" s="340">
        <v>1030699.7435879781</v>
      </c>
      <c r="O125" s="221">
        <v>-593149.58094450622</v>
      </c>
      <c r="P125" s="88">
        <v>227231.00702235845</v>
      </c>
      <c r="Q125" s="340">
        <f t="shared" si="21"/>
        <v>7216703.5096556973</v>
      </c>
      <c r="R125" s="340">
        <f t="shared" si="22"/>
        <v>6467924.2944591148</v>
      </c>
      <c r="S125" s="221">
        <v>1998390</v>
      </c>
      <c r="T125" s="221">
        <v>2066259.6257351311</v>
      </c>
      <c r="U125" s="221">
        <v>1276403.4791246401</v>
      </c>
      <c r="V125" s="221">
        <v>1264748.1416320186</v>
      </c>
      <c r="W125" s="218">
        <f t="shared" si="23"/>
        <v>56214.288242509589</v>
      </c>
      <c r="X125" s="219">
        <f t="shared" si="24"/>
        <v>10491496.988780338</v>
      </c>
      <c r="Y125" s="219">
        <f t="shared" si="24"/>
        <v>9798932.0618262645</v>
      </c>
      <c r="Z125" s="222">
        <v>-599072</v>
      </c>
      <c r="AA125" s="222">
        <v>-464284</v>
      </c>
      <c r="AB125" s="232">
        <f t="shared" si="27"/>
        <v>9892424.9887803383</v>
      </c>
      <c r="AC125" s="232">
        <f t="shared" si="28"/>
        <v>9334648.0618262645</v>
      </c>
      <c r="AD125" s="218">
        <f t="shared" si="25"/>
        <v>-557776.92695407383</v>
      </c>
      <c r="AE125" s="223">
        <f>AB125/C125</f>
        <v>1495.6796172936708</v>
      </c>
      <c r="AF125" s="232">
        <f>AC125/D125</f>
        <v>1425.3547200834118</v>
      </c>
      <c r="AG125" s="220">
        <f t="shared" si="26"/>
        <v>-70.324897210258996</v>
      </c>
      <c r="AH125" s="211">
        <v>2</v>
      </c>
      <c r="AI125" s="211">
        <v>2</v>
      </c>
      <c r="AJ125" s="269"/>
      <c r="AK125" s="269"/>
      <c r="AL125" s="269"/>
      <c r="AM125" s="269"/>
    </row>
    <row r="126" spans="1:39">
      <c r="A126" s="215">
        <v>398</v>
      </c>
      <c r="B126" s="216" t="s">
        <v>157</v>
      </c>
      <c r="C126" s="217">
        <v>120027</v>
      </c>
      <c r="D126" s="217">
        <v>120175</v>
      </c>
      <c r="E126" s="219">
        <f>'1. Vos-laskelma'!AA126</f>
        <v>20093348.557439052</v>
      </c>
      <c r="F126" s="219">
        <f>'1. Vos-laskelma'!D126</f>
        <v>20544016.961066902</v>
      </c>
      <c r="G126" s="218">
        <f t="shared" si="20"/>
        <v>450668.40362785012</v>
      </c>
      <c r="H126" s="219">
        <v>31620803.152948089</v>
      </c>
      <c r="I126" s="88">
        <f t="shared" si="18"/>
        <v>17064565.296146125</v>
      </c>
      <c r="J126" s="220">
        <f t="shared" si="19"/>
        <v>-14556237.856801964</v>
      </c>
      <c r="K126" s="340">
        <v>12854456.673994904</v>
      </c>
      <c r="L126" s="340">
        <v>9529173.0882378947</v>
      </c>
      <c r="M126" s="340">
        <v>18766346.478953186</v>
      </c>
      <c r="N126" s="340">
        <v>14250045.532246923</v>
      </c>
      <c r="O126" s="221">
        <v>-10884371.795694921</v>
      </c>
      <c r="P126" s="88">
        <v>4169718.4713562266</v>
      </c>
      <c r="Q126" s="340">
        <f t="shared" si="21"/>
        <v>51714151.710387141</v>
      </c>
      <c r="R126" s="340">
        <f t="shared" si="22"/>
        <v>37608582.257213026</v>
      </c>
      <c r="S126" s="221">
        <v>24612317</v>
      </c>
      <c r="T126" s="221">
        <v>23182373.443431057</v>
      </c>
      <c r="U126" s="221">
        <v>18168313.588099688</v>
      </c>
      <c r="V126" s="221">
        <v>18224255.371812128</v>
      </c>
      <c r="W126" s="218">
        <f t="shared" si="23"/>
        <v>-1374001.7728565037</v>
      </c>
      <c r="X126" s="219">
        <f t="shared" si="24"/>
        <v>94494782.298486829</v>
      </c>
      <c r="Y126" s="219">
        <f t="shared" si="24"/>
        <v>79015211.072456211</v>
      </c>
      <c r="Z126" s="222">
        <v>-3666315</v>
      </c>
      <c r="AA126" s="222">
        <v>-1848896</v>
      </c>
      <c r="AB126" s="232">
        <f t="shared" si="27"/>
        <v>90828467.298486829</v>
      </c>
      <c r="AC126" s="232">
        <f t="shared" si="28"/>
        <v>77166315.072456211</v>
      </c>
      <c r="AD126" s="218">
        <f t="shared" si="25"/>
        <v>-13662152.226030618</v>
      </c>
      <c r="AE126" s="223">
        <f>AB126/C126</f>
        <v>756.73362908751221</v>
      </c>
      <c r="AF126" s="232">
        <f>AC126/D126</f>
        <v>642.11620613651928</v>
      </c>
      <c r="AG126" s="220">
        <f t="shared" si="26"/>
        <v>-114.61742295099293</v>
      </c>
      <c r="AH126" s="211">
        <v>7</v>
      </c>
      <c r="AI126" s="211">
        <v>7</v>
      </c>
      <c r="AJ126" s="269"/>
      <c r="AK126" s="269"/>
      <c r="AL126" s="269"/>
      <c r="AM126" s="269"/>
    </row>
    <row r="127" spans="1:39">
      <c r="A127" s="215">
        <v>399</v>
      </c>
      <c r="B127" s="216" t="s">
        <v>158</v>
      </c>
      <c r="C127" s="217">
        <v>7916</v>
      </c>
      <c r="D127" s="217">
        <v>7817</v>
      </c>
      <c r="E127" s="219">
        <f>'1. Vos-laskelma'!AA127</f>
        <v>4240056.7923984881</v>
      </c>
      <c r="F127" s="219">
        <f>'1. Vos-laskelma'!D127</f>
        <v>4192857.6732179527</v>
      </c>
      <c r="G127" s="218">
        <f t="shared" si="20"/>
        <v>-47199.119180535432</v>
      </c>
      <c r="H127" s="219">
        <v>-2707363.879422769</v>
      </c>
      <c r="I127" s="88">
        <f t="shared" si="18"/>
        <v>-3639395.0324817775</v>
      </c>
      <c r="J127" s="220">
        <f t="shared" si="19"/>
        <v>-932031.15305900853</v>
      </c>
      <c r="K127" s="340">
        <v>-1174178.2707272482</v>
      </c>
      <c r="L127" s="340">
        <v>-1522000.7555946151</v>
      </c>
      <c r="M127" s="340">
        <v>-1533185.608695521</v>
      </c>
      <c r="N127" s="340">
        <v>-1680627.519771659</v>
      </c>
      <c r="O127" s="88">
        <v>-707993.62868273107</v>
      </c>
      <c r="P127" s="88">
        <v>271226.87156722799</v>
      </c>
      <c r="Q127" s="340">
        <f t="shared" si="21"/>
        <v>1532692.9129757192</v>
      </c>
      <c r="R127" s="340">
        <f t="shared" si="22"/>
        <v>553462.64073617524</v>
      </c>
      <c r="S127" s="221">
        <v>3221667</v>
      </c>
      <c r="T127" s="221">
        <v>2911680.0782160889</v>
      </c>
      <c r="U127" s="221">
        <v>1304513.8354180634</v>
      </c>
      <c r="V127" s="221">
        <v>1277787.5579741742</v>
      </c>
      <c r="W127" s="218">
        <f t="shared" si="23"/>
        <v>-336713.19922780013</v>
      </c>
      <c r="X127" s="219">
        <f t="shared" si="24"/>
        <v>6058873.7483937824</v>
      </c>
      <c r="Y127" s="219">
        <f t="shared" si="24"/>
        <v>4742930.2769264383</v>
      </c>
      <c r="Z127" s="222">
        <v>-330082</v>
      </c>
      <c r="AA127" s="222">
        <v>-459199</v>
      </c>
      <c r="AB127" s="232">
        <f t="shared" si="27"/>
        <v>5728791.7483937824</v>
      </c>
      <c r="AC127" s="232">
        <f t="shared" si="28"/>
        <v>4283731.2769264383</v>
      </c>
      <c r="AD127" s="218">
        <f t="shared" si="25"/>
        <v>-1445060.4714673441</v>
      </c>
      <c r="AE127" s="223">
        <f>AB127/C127</f>
        <v>723.69779540093259</v>
      </c>
      <c r="AF127" s="232">
        <f>AC127/D127</f>
        <v>548.00195432089527</v>
      </c>
      <c r="AG127" s="220">
        <f t="shared" si="26"/>
        <v>-175.69584108003733</v>
      </c>
      <c r="AH127" s="211">
        <v>15</v>
      </c>
      <c r="AI127" s="211">
        <v>15</v>
      </c>
      <c r="AJ127" s="269"/>
      <c r="AK127" s="269"/>
      <c r="AL127" s="269"/>
      <c r="AM127" s="269"/>
    </row>
    <row r="128" spans="1:39">
      <c r="A128" s="215">
        <v>400</v>
      </c>
      <c r="B128" s="216" t="s">
        <v>159</v>
      </c>
      <c r="C128" s="217">
        <v>8456</v>
      </c>
      <c r="D128" s="217">
        <v>8366</v>
      </c>
      <c r="E128" s="219">
        <f>'1. Vos-laskelma'!AA128</f>
        <v>3406544.9394397344</v>
      </c>
      <c r="F128" s="219">
        <f>'1. Vos-laskelma'!D128</f>
        <v>3829450.9000270511</v>
      </c>
      <c r="G128" s="218">
        <f t="shared" si="20"/>
        <v>422905.96058731666</v>
      </c>
      <c r="H128" s="219">
        <v>3720731.7562590241</v>
      </c>
      <c r="I128" s="88">
        <f t="shared" si="18"/>
        <v>2159671.3945663017</v>
      </c>
      <c r="J128" s="220">
        <f t="shared" si="19"/>
        <v>-1561060.3616927224</v>
      </c>
      <c r="K128" s="340">
        <v>2097677.7349020829</v>
      </c>
      <c r="L128" s="340">
        <v>1537828.7900891798</v>
      </c>
      <c r="M128" s="340">
        <v>1623054.0213569414</v>
      </c>
      <c r="N128" s="340">
        <v>1089284.166461041</v>
      </c>
      <c r="O128" s="221">
        <v>-757717.11622869747</v>
      </c>
      <c r="P128" s="88">
        <v>290275.55424477794</v>
      </c>
      <c r="Q128" s="340">
        <f t="shared" si="21"/>
        <v>7127276.6956987586</v>
      </c>
      <c r="R128" s="340">
        <f t="shared" si="22"/>
        <v>5989122.2945933528</v>
      </c>
      <c r="S128" s="221">
        <v>3028423</v>
      </c>
      <c r="T128" s="221">
        <v>2823877.6300907177</v>
      </c>
      <c r="U128" s="221">
        <v>1719447.5177456571</v>
      </c>
      <c r="V128" s="221">
        <v>1704563.8904844206</v>
      </c>
      <c r="W128" s="218">
        <f t="shared" si="23"/>
        <v>-219428.99717051908</v>
      </c>
      <c r="X128" s="219">
        <f t="shared" si="24"/>
        <v>11875147.213444415</v>
      </c>
      <c r="Y128" s="219">
        <f t="shared" si="24"/>
        <v>10517563.815168491</v>
      </c>
      <c r="Z128" s="222">
        <v>971790</v>
      </c>
      <c r="AA128" s="222">
        <v>1901365</v>
      </c>
      <c r="AB128" s="232">
        <f t="shared" si="27"/>
        <v>12846937.213444415</v>
      </c>
      <c r="AC128" s="232">
        <f t="shared" si="28"/>
        <v>12418928.815168491</v>
      </c>
      <c r="AD128" s="218">
        <f t="shared" si="25"/>
        <v>-428008.39827592485</v>
      </c>
      <c r="AE128" s="223">
        <f>AB128/C128</f>
        <v>1519.2688284584219</v>
      </c>
      <c r="AF128" s="232">
        <f>AC128/D128</f>
        <v>1484.4524043949905</v>
      </c>
      <c r="AG128" s="220">
        <f t="shared" si="26"/>
        <v>-34.816424063431441</v>
      </c>
      <c r="AH128" s="211">
        <v>2</v>
      </c>
      <c r="AI128" s="211">
        <v>2</v>
      </c>
      <c r="AJ128" s="269"/>
      <c r="AK128" s="269"/>
      <c r="AL128" s="269"/>
      <c r="AM128" s="269"/>
    </row>
    <row r="129" spans="1:39">
      <c r="A129" s="215">
        <v>402</v>
      </c>
      <c r="B129" s="216" t="s">
        <v>160</v>
      </c>
      <c r="C129" s="217">
        <v>9247</v>
      </c>
      <c r="D129" s="217">
        <v>9099</v>
      </c>
      <c r="E129" s="219">
        <f>'1. Vos-laskelma'!AA129</f>
        <v>2400013.2498981515</v>
      </c>
      <c r="F129" s="219">
        <f>'1. Vos-laskelma'!D129</f>
        <v>2241921.6171003217</v>
      </c>
      <c r="G129" s="218">
        <f t="shared" si="20"/>
        <v>-158091.63279782981</v>
      </c>
      <c r="H129" s="219">
        <v>-1738728.6123811561</v>
      </c>
      <c r="I129" s="88">
        <f t="shared" si="18"/>
        <v>-3958898.1728706625</v>
      </c>
      <c r="J129" s="220">
        <f t="shared" si="19"/>
        <v>-2220169.5604895065</v>
      </c>
      <c r="K129" s="340">
        <v>-783440.40137383319</v>
      </c>
      <c r="L129" s="340">
        <v>-1869385.7573780392</v>
      </c>
      <c r="M129" s="340">
        <v>-955288.21100732288</v>
      </c>
      <c r="N129" s="340">
        <v>-1581115.2397226396</v>
      </c>
      <c r="O129" s="221">
        <v>-824105.6706388857</v>
      </c>
      <c r="P129" s="88">
        <v>315708.49486890208</v>
      </c>
      <c r="Q129" s="340">
        <f t="shared" si="21"/>
        <v>661284.63751699543</v>
      </c>
      <c r="R129" s="340">
        <f t="shared" si="22"/>
        <v>-1716976.5557703408</v>
      </c>
      <c r="S129" s="221">
        <v>5014581</v>
      </c>
      <c r="T129" s="221">
        <v>5021466.3466851758</v>
      </c>
      <c r="U129" s="221">
        <v>1916903.2441040578</v>
      </c>
      <c r="V129" s="221">
        <v>1894969.8595900368</v>
      </c>
      <c r="W129" s="218">
        <f t="shared" si="23"/>
        <v>-15048.037828844972</v>
      </c>
      <c r="X129" s="219">
        <f t="shared" si="24"/>
        <v>7592768.8816210534</v>
      </c>
      <c r="Y129" s="219">
        <f t="shared" si="24"/>
        <v>5199459.6505048722</v>
      </c>
      <c r="Z129" s="222">
        <v>-280842</v>
      </c>
      <c r="AA129" s="222">
        <v>-213991</v>
      </c>
      <c r="AB129" s="232">
        <f t="shared" si="27"/>
        <v>7311926.8816210534</v>
      </c>
      <c r="AC129" s="232">
        <f t="shared" si="28"/>
        <v>4985468.6505048722</v>
      </c>
      <c r="AD129" s="218">
        <f t="shared" si="25"/>
        <v>-2326458.2311161812</v>
      </c>
      <c r="AE129" s="223">
        <f>AB129/C129</f>
        <v>790.73503640327169</v>
      </c>
      <c r="AF129" s="232">
        <f>AC129/D129</f>
        <v>547.91390817725824</v>
      </c>
      <c r="AG129" s="220">
        <f t="shared" si="26"/>
        <v>-242.82112822601346</v>
      </c>
      <c r="AH129" s="211">
        <v>11</v>
      </c>
      <c r="AI129" s="211">
        <v>11</v>
      </c>
      <c r="AJ129" s="269"/>
      <c r="AK129" s="269"/>
      <c r="AL129" s="269"/>
      <c r="AM129" s="269"/>
    </row>
    <row r="130" spans="1:39">
      <c r="A130" s="215">
        <v>403</v>
      </c>
      <c r="B130" s="216" t="s">
        <v>161</v>
      </c>
      <c r="C130" s="217">
        <v>2866</v>
      </c>
      <c r="D130" s="217">
        <v>2820</v>
      </c>
      <c r="E130" s="219">
        <f>'1. Vos-laskelma'!AA130</f>
        <v>769433.85729978944</v>
      </c>
      <c r="F130" s="219">
        <f>'1. Vos-laskelma'!D130</f>
        <v>821880.18499562913</v>
      </c>
      <c r="G130" s="218">
        <f t="shared" si="20"/>
        <v>52446.327695839689</v>
      </c>
      <c r="H130" s="219">
        <v>699758.4111759736</v>
      </c>
      <c r="I130" s="88">
        <f t="shared" si="18"/>
        <v>113552.42333922739</v>
      </c>
      <c r="J130" s="220">
        <f t="shared" si="19"/>
        <v>-586205.98783674627</v>
      </c>
      <c r="K130" s="340">
        <v>551375.07703542442</v>
      </c>
      <c r="L130" s="340">
        <v>275941.70974205603</v>
      </c>
      <c r="M130" s="340">
        <v>148383.33414054918</v>
      </c>
      <c r="N130" s="340">
        <v>-4824.7149475749038</v>
      </c>
      <c r="O130" s="221">
        <v>-255410.26389731374</v>
      </c>
      <c r="P130" s="88">
        <v>97845.692442059983</v>
      </c>
      <c r="Q130" s="340">
        <f t="shared" si="21"/>
        <v>1469192.268475763</v>
      </c>
      <c r="R130" s="340">
        <f t="shared" si="22"/>
        <v>935432.60833485657</v>
      </c>
      <c r="S130" s="221">
        <v>1526725</v>
      </c>
      <c r="T130" s="221">
        <v>1528250.9533130785</v>
      </c>
      <c r="U130" s="221">
        <v>666115.83031535835</v>
      </c>
      <c r="V130" s="221">
        <v>668174.99185478769</v>
      </c>
      <c r="W130" s="218">
        <f t="shared" si="23"/>
        <v>3585.1148525075987</v>
      </c>
      <c r="X130" s="219">
        <f t="shared" si="24"/>
        <v>3662033.0987911215</v>
      </c>
      <c r="Y130" s="219">
        <f t="shared" si="24"/>
        <v>3131858.5535027226</v>
      </c>
      <c r="Z130" s="222">
        <v>-4622</v>
      </c>
      <c r="AA130" s="222">
        <v>109141</v>
      </c>
      <c r="AB130" s="232">
        <f t="shared" si="27"/>
        <v>3657411.0987911215</v>
      </c>
      <c r="AC130" s="232">
        <f t="shared" si="28"/>
        <v>3240999.5535027226</v>
      </c>
      <c r="AD130" s="218">
        <f t="shared" si="25"/>
        <v>-416411.54528839886</v>
      </c>
      <c r="AE130" s="223">
        <f>AB130/C130</f>
        <v>1276.1378572195119</v>
      </c>
      <c r="AF130" s="232">
        <f>AC130/D130</f>
        <v>1149.2906218094761</v>
      </c>
      <c r="AG130" s="220">
        <f t="shared" si="26"/>
        <v>-126.84723541003586</v>
      </c>
      <c r="AH130" s="211">
        <v>14</v>
      </c>
      <c r="AI130" s="211">
        <v>14</v>
      </c>
      <c r="AJ130" s="269"/>
      <c r="AK130" s="269"/>
      <c r="AL130" s="269"/>
      <c r="AM130" s="269"/>
    </row>
    <row r="131" spans="1:39">
      <c r="A131" s="215">
        <v>405</v>
      </c>
      <c r="B131" s="216" t="s">
        <v>162</v>
      </c>
      <c r="C131" s="217">
        <v>72634</v>
      </c>
      <c r="D131" s="217">
        <v>72650</v>
      </c>
      <c r="E131" s="219">
        <f>'1. Vos-laskelma'!AA131</f>
        <v>8416512.3208453041</v>
      </c>
      <c r="F131" s="219">
        <f>'1. Vos-laskelma'!D131</f>
        <v>8944324.8109771237</v>
      </c>
      <c r="G131" s="218">
        <f t="shared" si="20"/>
        <v>527812.49013181962</v>
      </c>
      <c r="H131" s="219">
        <v>3493473.1506266049</v>
      </c>
      <c r="I131" s="88">
        <f t="shared" si="18"/>
        <v>-5519838.7557063811</v>
      </c>
      <c r="J131" s="220">
        <f t="shared" si="19"/>
        <v>-9013311.9063329864</v>
      </c>
      <c r="K131" s="340">
        <v>-542373.96388745692</v>
      </c>
      <c r="L131" s="340">
        <v>-2680554.9973284649</v>
      </c>
      <c r="M131" s="340">
        <v>4035847.1145140617</v>
      </c>
      <c r="N131" s="340">
        <v>1219959.5452476817</v>
      </c>
      <c r="O131" s="221">
        <v>-6579984.2809006535</v>
      </c>
      <c r="P131" s="88">
        <v>2520740.9772750558</v>
      </c>
      <c r="Q131" s="340">
        <f t="shared" si="21"/>
        <v>11909985.471471909</v>
      </c>
      <c r="R131" s="340">
        <f t="shared" si="22"/>
        <v>3424486.0552707426</v>
      </c>
      <c r="S131" s="221">
        <v>9203077</v>
      </c>
      <c r="T131" s="221">
        <v>13144798.914696461</v>
      </c>
      <c r="U131" s="221">
        <v>11543595.091604726</v>
      </c>
      <c r="V131" s="221">
        <v>11535024.477791898</v>
      </c>
      <c r="W131" s="218">
        <f t="shared" si="23"/>
        <v>3933151.3008836359</v>
      </c>
      <c r="X131" s="219">
        <f t="shared" si="24"/>
        <v>32656657.563076638</v>
      </c>
      <c r="Y131" s="219">
        <f t="shared" si="24"/>
        <v>28104309.447759099</v>
      </c>
      <c r="Z131" s="222">
        <v>-5578748</v>
      </c>
      <c r="AA131" s="222">
        <v>-5155815</v>
      </c>
      <c r="AB131" s="232">
        <f t="shared" si="27"/>
        <v>27077909.563076638</v>
      </c>
      <c r="AC131" s="232">
        <f t="shared" si="28"/>
        <v>22948494.447759099</v>
      </c>
      <c r="AD131" s="218">
        <f t="shared" si="25"/>
        <v>-4129415.1153175384</v>
      </c>
      <c r="AE131" s="223">
        <f>AB131/C131</f>
        <v>372.79937168649167</v>
      </c>
      <c r="AF131" s="232">
        <f>AC131/D131</f>
        <v>315.87741841375225</v>
      </c>
      <c r="AG131" s="220">
        <f t="shared" si="26"/>
        <v>-56.921953272739415</v>
      </c>
      <c r="AH131" s="211">
        <v>9</v>
      </c>
      <c r="AI131" s="211">
        <v>9</v>
      </c>
      <c r="AJ131" s="269"/>
      <c r="AK131" s="269"/>
      <c r="AL131" s="269"/>
      <c r="AM131" s="269"/>
    </row>
    <row r="132" spans="1:39">
      <c r="A132" s="215">
        <v>407</v>
      </c>
      <c r="B132" s="216" t="s">
        <v>163</v>
      </c>
      <c r="C132" s="217">
        <v>2580</v>
      </c>
      <c r="D132" s="217">
        <v>2518</v>
      </c>
      <c r="E132" s="219">
        <f>'1. Vos-laskelma'!AA132</f>
        <v>1145625.0135590495</v>
      </c>
      <c r="F132" s="219">
        <f>'1. Vos-laskelma'!D132</f>
        <v>1141695.0836695437</v>
      </c>
      <c r="G132" s="218">
        <f t="shared" si="20"/>
        <v>-3929.9298895057291</v>
      </c>
      <c r="H132" s="219">
        <v>343909.91262691695</v>
      </c>
      <c r="I132" s="88">
        <f t="shared" si="18"/>
        <v>133754.18540178856</v>
      </c>
      <c r="J132" s="220">
        <f t="shared" si="19"/>
        <v>-210155.72722512839</v>
      </c>
      <c r="K132" s="340">
        <v>231777.33373985888</v>
      </c>
      <c r="L132" s="340">
        <v>219185.76756665396</v>
      </c>
      <c r="M132" s="340">
        <v>112132.57888705807</v>
      </c>
      <c r="N132" s="340">
        <v>55259.052914683853</v>
      </c>
      <c r="O132" s="221">
        <v>-228057.81719625389</v>
      </c>
      <c r="P132" s="88">
        <v>87367.182116704629</v>
      </c>
      <c r="Q132" s="340">
        <f t="shared" si="21"/>
        <v>1489534.9261859665</v>
      </c>
      <c r="R132" s="340">
        <f t="shared" si="22"/>
        <v>1275449.2690713322</v>
      </c>
      <c r="S132" s="221">
        <v>1207079</v>
      </c>
      <c r="T132" s="221">
        <v>1207003.5748764575</v>
      </c>
      <c r="U132" s="221">
        <v>646591.111226234</v>
      </c>
      <c r="V132" s="221">
        <v>631405.69131634757</v>
      </c>
      <c r="W132" s="218">
        <f t="shared" si="23"/>
        <v>-15260.845033429097</v>
      </c>
      <c r="X132" s="219">
        <f t="shared" si="24"/>
        <v>3343205.0374122006</v>
      </c>
      <c r="Y132" s="219">
        <f t="shared" si="24"/>
        <v>3113858.5352641372</v>
      </c>
      <c r="Z132" s="222">
        <v>-606489</v>
      </c>
      <c r="AA132" s="222">
        <v>-449845</v>
      </c>
      <c r="AB132" s="232">
        <f t="shared" si="27"/>
        <v>2736716.0374122006</v>
      </c>
      <c r="AC132" s="232">
        <f t="shared" si="28"/>
        <v>2664013.5352641372</v>
      </c>
      <c r="AD132" s="218">
        <f t="shared" si="25"/>
        <v>-72702.502148063388</v>
      </c>
      <c r="AE132" s="223">
        <f>AB132/C132</f>
        <v>1060.7426501597677</v>
      </c>
      <c r="AF132" s="232">
        <f>AC132/D132</f>
        <v>1057.9879012168933</v>
      </c>
      <c r="AG132" s="220">
        <f t="shared" si="26"/>
        <v>-2.7547489428743575</v>
      </c>
      <c r="AH132" s="211">
        <v>1</v>
      </c>
      <c r="AI132" s="212">
        <v>32</v>
      </c>
      <c r="AJ132" s="269"/>
      <c r="AK132" s="269"/>
      <c r="AL132" s="269"/>
      <c r="AM132" s="269"/>
    </row>
    <row r="133" spans="1:39">
      <c r="A133" s="215">
        <v>408</v>
      </c>
      <c r="B133" s="216" t="s">
        <v>164</v>
      </c>
      <c r="C133" s="217">
        <v>14203</v>
      </c>
      <c r="D133" s="217">
        <v>14099</v>
      </c>
      <c r="E133" s="219">
        <f>'1. Vos-laskelma'!AA133</f>
        <v>5764028.6952082627</v>
      </c>
      <c r="F133" s="219">
        <f>'1. Vos-laskelma'!D133</f>
        <v>5476548.5357649578</v>
      </c>
      <c r="G133" s="218">
        <f t="shared" si="20"/>
        <v>-287480.15944330487</v>
      </c>
      <c r="H133" s="219">
        <v>1201640.0053052776</v>
      </c>
      <c r="I133" s="88">
        <f t="shared" si="18"/>
        <v>-346200.84185045847</v>
      </c>
      <c r="J133" s="220">
        <f t="shared" si="19"/>
        <v>-1547840.8471557361</v>
      </c>
      <c r="K133" s="340">
        <v>1127635.3236815659</v>
      </c>
      <c r="L133" s="340">
        <v>580006.69596974109</v>
      </c>
      <c r="M133" s="340">
        <v>74004.681623711745</v>
      </c>
      <c r="N133" s="340">
        <v>-138440.55450543977</v>
      </c>
      <c r="O133" s="221">
        <v>-1276960.7484710023</v>
      </c>
      <c r="P133" s="88">
        <v>489193.76515624247</v>
      </c>
      <c r="Q133" s="340">
        <f t="shared" si="21"/>
        <v>6965668.7005135398</v>
      </c>
      <c r="R133" s="340">
        <f t="shared" si="22"/>
        <v>5130347.6939144991</v>
      </c>
      <c r="S133" s="221">
        <v>6570034</v>
      </c>
      <c r="T133" s="221">
        <v>6061294.160336988</v>
      </c>
      <c r="U133" s="221">
        <v>2563558.6301105162</v>
      </c>
      <c r="V133" s="221">
        <v>2549923.147527352</v>
      </c>
      <c r="W133" s="218">
        <f t="shared" si="23"/>
        <v>-522375.32224617712</v>
      </c>
      <c r="X133" s="219">
        <f t="shared" si="24"/>
        <v>16099261.330624055</v>
      </c>
      <c r="Y133" s="219">
        <f t="shared" si="24"/>
        <v>13741565.001778839</v>
      </c>
      <c r="Z133" s="222">
        <v>-165591</v>
      </c>
      <c r="AA133" s="222">
        <v>149628</v>
      </c>
      <c r="AB133" s="232">
        <f t="shared" si="27"/>
        <v>15933670.330624055</v>
      </c>
      <c r="AC133" s="232">
        <f t="shared" si="28"/>
        <v>13891193.001778839</v>
      </c>
      <c r="AD133" s="218">
        <f t="shared" si="25"/>
        <v>-2042477.328845216</v>
      </c>
      <c r="AE133" s="223">
        <f>AB133/C133</f>
        <v>1121.8524488223654</v>
      </c>
      <c r="AF133" s="232">
        <f>AC133/D133</f>
        <v>985.2608696913851</v>
      </c>
      <c r="AG133" s="220">
        <f t="shared" si="26"/>
        <v>-136.59157913098034</v>
      </c>
      <c r="AH133" s="211">
        <v>14</v>
      </c>
      <c r="AI133" s="211">
        <v>14</v>
      </c>
      <c r="AJ133" s="269"/>
      <c r="AK133" s="269"/>
      <c r="AL133" s="269"/>
      <c r="AM133" s="269"/>
    </row>
    <row r="134" spans="1:39">
      <c r="A134" s="215">
        <v>410</v>
      </c>
      <c r="B134" s="216" t="s">
        <v>165</v>
      </c>
      <c r="C134" s="217">
        <v>18788</v>
      </c>
      <c r="D134" s="217">
        <v>18775</v>
      </c>
      <c r="E134" s="219">
        <f>'1. Vos-laskelma'!AA134</f>
        <v>14309625.575941473</v>
      </c>
      <c r="F134" s="219">
        <f>'1. Vos-laskelma'!D134</f>
        <v>14230405.903194707</v>
      </c>
      <c r="G134" s="218">
        <f t="shared" si="20"/>
        <v>-79219.672746766359</v>
      </c>
      <c r="H134" s="219">
        <v>-3363146.516954287</v>
      </c>
      <c r="I134" s="88">
        <f t="shared" si="18"/>
        <v>-7593224.8117714468</v>
      </c>
      <c r="J134" s="220">
        <f t="shared" si="19"/>
        <v>-4230078.2948171599</v>
      </c>
      <c r="K134" s="340">
        <v>-1687202.4017858221</v>
      </c>
      <c r="L134" s="340">
        <v>-3718134.796940987</v>
      </c>
      <c r="M134" s="340">
        <v>-1675944.1151684648</v>
      </c>
      <c r="N134" s="340">
        <v>-2826056.3874998256</v>
      </c>
      <c r="O134" s="221">
        <v>-1700470.8172595976</v>
      </c>
      <c r="P134" s="88">
        <v>651437.1899289632</v>
      </c>
      <c r="Q134" s="340">
        <f t="shared" si="21"/>
        <v>10946479.058987185</v>
      </c>
      <c r="R134" s="340">
        <f t="shared" si="22"/>
        <v>6637181.09142326</v>
      </c>
      <c r="S134" s="221">
        <v>8090771</v>
      </c>
      <c r="T134" s="221">
        <v>7591844.1539063724</v>
      </c>
      <c r="U134" s="221">
        <v>2687907.5440148944</v>
      </c>
      <c r="V134" s="221">
        <v>2612728.8128052256</v>
      </c>
      <c r="W134" s="218">
        <f t="shared" si="23"/>
        <v>-574105.57730329596</v>
      </c>
      <c r="X134" s="219">
        <f t="shared" si="24"/>
        <v>21725157.603002079</v>
      </c>
      <c r="Y134" s="219">
        <f t="shared" si="24"/>
        <v>16841754.058134858</v>
      </c>
      <c r="Z134" s="222">
        <v>-1384565</v>
      </c>
      <c r="AA134" s="222">
        <v>-1255524</v>
      </c>
      <c r="AB134" s="232">
        <f t="shared" si="27"/>
        <v>20340592.603002079</v>
      </c>
      <c r="AC134" s="232">
        <f t="shared" si="28"/>
        <v>15586230.058134858</v>
      </c>
      <c r="AD134" s="218">
        <f t="shared" si="25"/>
        <v>-4754362.5448672213</v>
      </c>
      <c r="AE134" s="223">
        <f>AB134/C134</f>
        <v>1082.6374602406897</v>
      </c>
      <c r="AF134" s="232">
        <f>AC134/D134</f>
        <v>830.15872480079133</v>
      </c>
      <c r="AG134" s="220">
        <f t="shared" si="26"/>
        <v>-252.4787354398984</v>
      </c>
      <c r="AH134" s="211">
        <v>13</v>
      </c>
      <c r="AI134" s="211">
        <v>13</v>
      </c>
      <c r="AJ134" s="269"/>
      <c r="AK134" s="269"/>
      <c r="AL134" s="269"/>
      <c r="AM134" s="269"/>
    </row>
    <row r="135" spans="1:39">
      <c r="A135" s="215">
        <v>416</v>
      </c>
      <c r="B135" s="216" t="s">
        <v>166</v>
      </c>
      <c r="C135" s="217">
        <v>2917</v>
      </c>
      <c r="D135" s="217">
        <v>2886</v>
      </c>
      <c r="E135" s="219">
        <f>'1. Vos-laskelma'!AA135</f>
        <v>1016002.4548903698</v>
      </c>
      <c r="F135" s="219">
        <f>'1. Vos-laskelma'!D135</f>
        <v>1186366.6887400618</v>
      </c>
      <c r="G135" s="218">
        <f t="shared" si="20"/>
        <v>170364.23384969204</v>
      </c>
      <c r="H135" s="219">
        <v>-603277.88308180915</v>
      </c>
      <c r="I135" s="88">
        <f t="shared" si="18"/>
        <v>-918484.7832608663</v>
      </c>
      <c r="J135" s="220">
        <f t="shared" si="19"/>
        <v>-315206.90017905715</v>
      </c>
      <c r="K135" s="340">
        <v>-338058.75406148727</v>
      </c>
      <c r="L135" s="340">
        <v>-449151.69105400209</v>
      </c>
      <c r="M135" s="340">
        <v>-265219.12902032188</v>
      </c>
      <c r="N135" s="340">
        <v>-308080.83929201949</v>
      </c>
      <c r="O135" s="221">
        <v>-261387.95092469768</v>
      </c>
      <c r="P135" s="88">
        <v>100135.69800985287</v>
      </c>
      <c r="Q135" s="340">
        <f t="shared" si="21"/>
        <v>412724.57180856063</v>
      </c>
      <c r="R135" s="340">
        <f t="shared" si="22"/>
        <v>267881.90547919553</v>
      </c>
      <c r="S135" s="221">
        <v>1316051</v>
      </c>
      <c r="T135" s="221">
        <v>1323982.288958454</v>
      </c>
      <c r="U135" s="221">
        <v>519339.96942344547</v>
      </c>
      <c r="V135" s="221">
        <v>503954.63766664377</v>
      </c>
      <c r="W135" s="218">
        <f t="shared" si="23"/>
        <v>-7454.0427983475383</v>
      </c>
      <c r="X135" s="219">
        <f t="shared" si="24"/>
        <v>2248115.5412320062</v>
      </c>
      <c r="Y135" s="219">
        <f t="shared" si="24"/>
        <v>2095818.8321042934</v>
      </c>
      <c r="Z135" s="222">
        <v>-583341</v>
      </c>
      <c r="AA135" s="222">
        <v>-700885</v>
      </c>
      <c r="AB135" s="232">
        <f t="shared" si="27"/>
        <v>1664774.5412320062</v>
      </c>
      <c r="AC135" s="232">
        <f t="shared" si="28"/>
        <v>1394933.8321042934</v>
      </c>
      <c r="AD135" s="218">
        <f t="shared" si="25"/>
        <v>-269840.70912771276</v>
      </c>
      <c r="AE135" s="223">
        <f>AB135/C135</f>
        <v>570.71461818032435</v>
      </c>
      <c r="AF135" s="232">
        <f>AC135/D135</f>
        <v>483.34505616919381</v>
      </c>
      <c r="AG135" s="220">
        <f t="shared" si="26"/>
        <v>-87.36956201113054</v>
      </c>
      <c r="AH135" s="211">
        <v>9</v>
      </c>
      <c r="AI135" s="211">
        <v>9</v>
      </c>
      <c r="AJ135" s="269"/>
      <c r="AK135" s="269"/>
      <c r="AL135" s="269"/>
      <c r="AM135" s="269"/>
    </row>
    <row r="136" spans="1:39">
      <c r="A136" s="215">
        <v>418</v>
      </c>
      <c r="B136" s="216" t="s">
        <v>167</v>
      </c>
      <c r="C136" s="217">
        <v>24164</v>
      </c>
      <c r="D136" s="217">
        <v>24580</v>
      </c>
      <c r="E136" s="219">
        <f>'1. Vos-laskelma'!AA136</f>
        <v>18962325.029438976</v>
      </c>
      <c r="F136" s="219">
        <f>'1. Vos-laskelma'!D136</f>
        <v>18558487.18502757</v>
      </c>
      <c r="G136" s="218">
        <f t="shared" si="20"/>
        <v>-403837.84441140667</v>
      </c>
      <c r="H136" s="219">
        <v>151899.67810033329</v>
      </c>
      <c r="I136" s="88">
        <f t="shared" si="18"/>
        <v>-1274555.6512762755</v>
      </c>
      <c r="J136" s="220">
        <f t="shared" si="19"/>
        <v>-1426455.3293766088</v>
      </c>
      <c r="K136" s="340">
        <v>-30706.780717447447</v>
      </c>
      <c r="L136" s="340">
        <v>87527.887049725701</v>
      </c>
      <c r="M136" s="340">
        <v>182606.45881778075</v>
      </c>
      <c r="N136" s="340">
        <v>11298.43556411851</v>
      </c>
      <c r="O136" s="221">
        <v>-2226235.562622685</v>
      </c>
      <c r="P136" s="88">
        <v>852853.5887325654</v>
      </c>
      <c r="Q136" s="340">
        <f t="shared" si="21"/>
        <v>19114224.707539309</v>
      </c>
      <c r="R136" s="340">
        <f t="shared" si="22"/>
        <v>17283931.533751294</v>
      </c>
      <c r="S136" s="221">
        <v>2683887</v>
      </c>
      <c r="T136" s="221">
        <v>1776070.9986691943</v>
      </c>
      <c r="U136" s="221">
        <v>2849189.1177563276</v>
      </c>
      <c r="V136" s="221">
        <v>2798442.8051829608</v>
      </c>
      <c r="W136" s="218">
        <f t="shared" si="23"/>
        <v>-958562.31390417274</v>
      </c>
      <c r="X136" s="219">
        <f t="shared" si="24"/>
        <v>24647300.825295635</v>
      </c>
      <c r="Y136" s="219">
        <f t="shared" si="24"/>
        <v>21858445.33760345</v>
      </c>
      <c r="Z136" s="222">
        <v>-2355810</v>
      </c>
      <c r="AA136" s="222">
        <v>-2459599</v>
      </c>
      <c r="AB136" s="232">
        <f t="shared" si="27"/>
        <v>22291490.825295635</v>
      </c>
      <c r="AC136" s="232">
        <f t="shared" si="28"/>
        <v>19398846.33760345</v>
      </c>
      <c r="AD136" s="218">
        <f t="shared" si="25"/>
        <v>-2892644.4876921847</v>
      </c>
      <c r="AE136" s="223">
        <f>AB136/C136</f>
        <v>922.50831092930116</v>
      </c>
      <c r="AF136" s="232">
        <f>AC136/D136</f>
        <v>789.21262561446099</v>
      </c>
      <c r="AG136" s="220">
        <f t="shared" si="26"/>
        <v>-133.29568531484017</v>
      </c>
      <c r="AH136" s="211">
        <v>6</v>
      </c>
      <c r="AI136" s="211">
        <v>6</v>
      </c>
      <c r="AJ136" s="269"/>
      <c r="AK136" s="269"/>
      <c r="AL136" s="269"/>
      <c r="AM136" s="269"/>
    </row>
    <row r="137" spans="1:39">
      <c r="A137" s="215">
        <v>420</v>
      </c>
      <c r="B137" s="216" t="s">
        <v>168</v>
      </c>
      <c r="C137" s="217">
        <v>9280</v>
      </c>
      <c r="D137" s="217">
        <v>9177</v>
      </c>
      <c r="E137" s="219">
        <f>'1. Vos-laskelma'!AA137</f>
        <v>805899.41263258737</v>
      </c>
      <c r="F137" s="219">
        <f>'1. Vos-laskelma'!D137</f>
        <v>877546.7795316478</v>
      </c>
      <c r="G137" s="218">
        <f t="shared" si="20"/>
        <v>71647.366899060435</v>
      </c>
      <c r="H137" s="219">
        <v>1893101.9109185459</v>
      </c>
      <c r="I137" s="88">
        <f t="shared" si="18"/>
        <v>609266.92141393654</v>
      </c>
      <c r="J137" s="220">
        <f t="shared" si="19"/>
        <v>-1283834.9895046093</v>
      </c>
      <c r="K137" s="340">
        <v>1187453.1711064253</v>
      </c>
      <c r="L137" s="340">
        <v>830477.12585432839</v>
      </c>
      <c r="M137" s="340">
        <v>705648.73981212056</v>
      </c>
      <c r="N137" s="340">
        <v>291545.14032729022</v>
      </c>
      <c r="O137" s="221">
        <v>-831170.20985306671</v>
      </c>
      <c r="P137" s="88">
        <v>318414.86508538458</v>
      </c>
      <c r="Q137" s="340">
        <f t="shared" si="21"/>
        <v>2699001.3235511333</v>
      </c>
      <c r="R137" s="340">
        <f t="shared" si="22"/>
        <v>1486813.7009455843</v>
      </c>
      <c r="S137" s="221">
        <v>2306524</v>
      </c>
      <c r="T137" s="221">
        <v>2614455.4942625603</v>
      </c>
      <c r="U137" s="221">
        <v>1701813.5055073863</v>
      </c>
      <c r="V137" s="221">
        <v>1662406.046704923</v>
      </c>
      <c r="W137" s="218">
        <f t="shared" si="23"/>
        <v>268524.03546009678</v>
      </c>
      <c r="X137" s="219">
        <f t="shared" si="24"/>
        <v>6707338.8290585196</v>
      </c>
      <c r="Y137" s="219">
        <f t="shared" si="24"/>
        <v>5763675.2419130672</v>
      </c>
      <c r="Z137" s="222">
        <v>-1252508</v>
      </c>
      <c r="AA137" s="222">
        <v>-1197007</v>
      </c>
      <c r="AB137" s="232">
        <f t="shared" si="27"/>
        <v>5454830.8290585196</v>
      </c>
      <c r="AC137" s="232">
        <f t="shared" si="28"/>
        <v>4566668.2419130672</v>
      </c>
      <c r="AD137" s="218">
        <f t="shared" si="25"/>
        <v>-888162.58714545239</v>
      </c>
      <c r="AE137" s="223">
        <f>AB137/C137</f>
        <v>587.80504623475429</v>
      </c>
      <c r="AF137" s="232">
        <f>AC137/D137</f>
        <v>497.62103540515062</v>
      </c>
      <c r="AG137" s="220">
        <f t="shared" si="26"/>
        <v>-90.184010829603665</v>
      </c>
      <c r="AH137" s="211">
        <v>11</v>
      </c>
      <c r="AI137" s="211">
        <v>11</v>
      </c>
      <c r="AJ137" s="269"/>
      <c r="AK137" s="269"/>
      <c r="AL137" s="269"/>
      <c r="AM137" s="269"/>
    </row>
    <row r="138" spans="1:39">
      <c r="A138" s="215">
        <v>421</v>
      </c>
      <c r="B138" s="216" t="s">
        <v>169</v>
      </c>
      <c r="C138" s="217">
        <v>719</v>
      </c>
      <c r="D138" s="217">
        <v>695</v>
      </c>
      <c r="E138" s="219">
        <f>'1. Vos-laskelma'!AA138</f>
        <v>665972.36353578535</v>
      </c>
      <c r="F138" s="219">
        <f>'1. Vos-laskelma'!D138</f>
        <v>713581.33522333845</v>
      </c>
      <c r="G138" s="218">
        <f t="shared" si="20"/>
        <v>47608.971687553101</v>
      </c>
      <c r="H138" s="219">
        <v>8035.1734369819023</v>
      </c>
      <c r="I138" s="88">
        <f t="shared" ref="I138:I201" si="29">SUM(L138,N138:P138)</f>
        <v>423659.39134693879</v>
      </c>
      <c r="J138" s="220">
        <f t="shared" ref="J138:J201" si="30">I138-H138</f>
        <v>415624.21790995687</v>
      </c>
      <c r="K138" s="340">
        <v>59124.580471354551</v>
      </c>
      <c r="L138" s="340">
        <v>339846.08488809998</v>
      </c>
      <c r="M138" s="340">
        <v>-51089.407034372649</v>
      </c>
      <c r="N138" s="340">
        <v>122645.7097075627</v>
      </c>
      <c r="O138" s="221">
        <v>-62946.855818664204</v>
      </c>
      <c r="P138" s="88">
        <v>24114.452569940317</v>
      </c>
      <c r="Q138" s="340">
        <f t="shared" si="21"/>
        <v>674007.53697276721</v>
      </c>
      <c r="R138" s="340">
        <f t="shared" si="22"/>
        <v>1137240.7265702772</v>
      </c>
      <c r="S138" s="221">
        <v>87700</v>
      </c>
      <c r="T138" s="221">
        <v>196547.4678800673</v>
      </c>
      <c r="U138" s="221">
        <v>172021.70515941572</v>
      </c>
      <c r="V138" s="221">
        <v>171167.80470794902</v>
      </c>
      <c r="W138" s="218">
        <f t="shared" si="23"/>
        <v>107993.56742860063</v>
      </c>
      <c r="X138" s="219">
        <f t="shared" si="24"/>
        <v>933729.24213218293</v>
      </c>
      <c r="Y138" s="219">
        <f t="shared" si="24"/>
        <v>1504955.9991582935</v>
      </c>
      <c r="Z138" s="222">
        <v>-185855</v>
      </c>
      <c r="AA138" s="222">
        <v>-139941</v>
      </c>
      <c r="AB138" s="232">
        <f t="shared" si="27"/>
        <v>747874.24213218293</v>
      </c>
      <c r="AC138" s="232">
        <f t="shared" si="28"/>
        <v>1365014.9991582935</v>
      </c>
      <c r="AD138" s="218">
        <f t="shared" si="25"/>
        <v>617140.75702611054</v>
      </c>
      <c r="AE138" s="223">
        <f>AB138/C138</f>
        <v>1040.1588903090167</v>
      </c>
      <c r="AF138" s="232">
        <f>AC138/D138</f>
        <v>1964.0503585011418</v>
      </c>
      <c r="AG138" s="220">
        <f t="shared" si="26"/>
        <v>923.8914681921251</v>
      </c>
      <c r="AH138" s="211">
        <v>16</v>
      </c>
      <c r="AI138" s="211">
        <v>16</v>
      </c>
      <c r="AJ138" s="269"/>
      <c r="AK138" s="269"/>
      <c r="AL138" s="269"/>
      <c r="AM138" s="269"/>
    </row>
    <row r="139" spans="1:39">
      <c r="A139" s="215">
        <v>422</v>
      </c>
      <c r="B139" s="216" t="s">
        <v>170</v>
      </c>
      <c r="C139" s="217">
        <v>10543</v>
      </c>
      <c r="D139" s="217">
        <v>10372</v>
      </c>
      <c r="E139" s="219">
        <f>'1. Vos-laskelma'!AA139</f>
        <v>1329338.3218256384</v>
      </c>
      <c r="F139" s="219">
        <f>'1. Vos-laskelma'!D139</f>
        <v>1601075.0058596395</v>
      </c>
      <c r="G139" s="218">
        <f t="shared" ref="G139:G202" si="31">F139-E139</f>
        <v>271736.68403400108</v>
      </c>
      <c r="H139" s="219">
        <v>3218935.7285667825</v>
      </c>
      <c r="I139" s="88">
        <f t="shared" si="29"/>
        <v>-878562.64655650163</v>
      </c>
      <c r="J139" s="220">
        <f t="shared" si="30"/>
        <v>-4097498.3751232843</v>
      </c>
      <c r="K139" s="340">
        <v>1734438.7487365038</v>
      </c>
      <c r="L139" s="340">
        <v>-303805.50825229962</v>
      </c>
      <c r="M139" s="340">
        <v>1484496.9798302788</v>
      </c>
      <c r="N139" s="340">
        <v>4767.5904666817405</v>
      </c>
      <c r="O139" s="221">
        <v>-939402.57345494255</v>
      </c>
      <c r="P139" s="88">
        <v>359877.84468405892</v>
      </c>
      <c r="Q139" s="340">
        <f t="shared" ref="Q139:Q202" si="32">SUM(E139,H139)</f>
        <v>4548274.050392421</v>
      </c>
      <c r="R139" s="340">
        <f t="shared" ref="R139:R202" si="33">SUM(F139,I139)</f>
        <v>722512.35930313787</v>
      </c>
      <c r="S139" s="221">
        <v>2662934</v>
      </c>
      <c r="T139" s="221">
        <v>3451300.5793498056</v>
      </c>
      <c r="U139" s="221">
        <v>2080063.5872202397</v>
      </c>
      <c r="V139" s="221">
        <v>2083674.6945745316</v>
      </c>
      <c r="W139" s="218">
        <f t="shared" ref="W139:W202" si="34">(T139+V139)-(S139+U139)</f>
        <v>791977.68670409825</v>
      </c>
      <c r="X139" s="219">
        <f t="shared" ref="X139:Y202" si="35">SUM(Q139,S139,U139)</f>
        <v>9291271.6376126613</v>
      </c>
      <c r="Y139" s="219">
        <f t="shared" si="35"/>
        <v>6257487.633227475</v>
      </c>
      <c r="Z139" s="222">
        <v>-438356</v>
      </c>
      <c r="AA139" s="222">
        <v>-340880</v>
      </c>
      <c r="AB139" s="232">
        <f t="shared" si="27"/>
        <v>8852915.6376126613</v>
      </c>
      <c r="AC139" s="232">
        <f t="shared" si="28"/>
        <v>5916607.633227475</v>
      </c>
      <c r="AD139" s="218">
        <f t="shared" ref="AD139:AD202" si="36">AC139-AB139</f>
        <v>-2936308.0043851864</v>
      </c>
      <c r="AE139" s="223">
        <f>AB139/C139</f>
        <v>839.69606730652197</v>
      </c>
      <c r="AF139" s="232">
        <f>AC139/D139</f>
        <v>570.4403811441839</v>
      </c>
      <c r="AG139" s="220">
        <f t="shared" ref="AG139:AG202" si="37">AF139-AE139</f>
        <v>-269.25568616233807</v>
      </c>
      <c r="AH139" s="211">
        <v>12</v>
      </c>
      <c r="AI139" s="211">
        <v>12</v>
      </c>
      <c r="AJ139" s="269"/>
      <c r="AK139" s="269"/>
      <c r="AL139" s="269"/>
      <c r="AM139" s="269"/>
    </row>
    <row r="140" spans="1:39">
      <c r="A140" s="215">
        <v>423</v>
      </c>
      <c r="B140" s="216" t="s">
        <v>171</v>
      </c>
      <c r="C140" s="217">
        <v>20291</v>
      </c>
      <c r="D140" s="217">
        <v>20497</v>
      </c>
      <c r="E140" s="219">
        <f>'1. Vos-laskelma'!AA140</f>
        <v>11070353.65850722</v>
      </c>
      <c r="F140" s="219">
        <f>'1. Vos-laskelma'!D140</f>
        <v>11499902.892052103</v>
      </c>
      <c r="G140" s="218">
        <f t="shared" si="31"/>
        <v>429549.23354488239</v>
      </c>
      <c r="H140" s="219">
        <v>1703953.8627721211</v>
      </c>
      <c r="I140" s="88">
        <f t="shared" si="29"/>
        <v>2209278.6905751647</v>
      </c>
      <c r="J140" s="220">
        <f t="shared" si="30"/>
        <v>505324.82780304365</v>
      </c>
      <c r="K140" s="340">
        <v>1467114.1862799476</v>
      </c>
      <c r="L140" s="340">
        <v>2692273.7804819779</v>
      </c>
      <c r="M140" s="340">
        <v>236839.6764921734</v>
      </c>
      <c r="N140" s="340">
        <v>662253.49914224225</v>
      </c>
      <c r="O140" s="221">
        <v>-1856434.1060649788</v>
      </c>
      <c r="P140" s="88">
        <v>711185.51701592328</v>
      </c>
      <c r="Q140" s="340">
        <f t="shared" si="32"/>
        <v>12774307.521279342</v>
      </c>
      <c r="R140" s="340">
        <f t="shared" si="33"/>
        <v>13709181.582627267</v>
      </c>
      <c r="S140" s="221">
        <v>2980870</v>
      </c>
      <c r="T140" s="221">
        <v>2104133.6650734823</v>
      </c>
      <c r="U140" s="221">
        <v>2556494.2962510777</v>
      </c>
      <c r="V140" s="221">
        <v>2498054.886262083</v>
      </c>
      <c r="W140" s="218">
        <f t="shared" si="34"/>
        <v>-935175.74491551146</v>
      </c>
      <c r="X140" s="219">
        <f t="shared" si="35"/>
        <v>18311671.81753042</v>
      </c>
      <c r="Y140" s="219">
        <f t="shared" si="35"/>
        <v>18311370.133962832</v>
      </c>
      <c r="Z140" s="222">
        <v>-1890599</v>
      </c>
      <c r="AA140" s="222">
        <v>-2137505</v>
      </c>
      <c r="AB140" s="232">
        <f t="shared" ref="AB140:AB203" si="38">SUM(X140,Z140)</f>
        <v>16421072.81753042</v>
      </c>
      <c r="AC140" s="232">
        <f t="shared" ref="AC140:AC203" si="39">SUM(Y140,AA140)</f>
        <v>16173865.133962832</v>
      </c>
      <c r="AD140" s="218">
        <f t="shared" si="36"/>
        <v>-247207.68356758729</v>
      </c>
      <c r="AE140" s="223">
        <f>AB140/C140</f>
        <v>809.27863671235616</v>
      </c>
      <c r="AF140" s="232">
        <f>AC140/D140</f>
        <v>789.0845067064854</v>
      </c>
      <c r="AG140" s="220">
        <f t="shared" si="37"/>
        <v>-20.194130005870761</v>
      </c>
      <c r="AH140" s="211">
        <v>2</v>
      </c>
      <c r="AI140" s="211">
        <v>2</v>
      </c>
      <c r="AJ140" s="269"/>
      <c r="AK140" s="269"/>
      <c r="AL140" s="269"/>
      <c r="AM140" s="269"/>
    </row>
    <row r="141" spans="1:39">
      <c r="A141" s="215">
        <v>425</v>
      </c>
      <c r="B141" s="216" t="s">
        <v>172</v>
      </c>
      <c r="C141" s="217">
        <v>10218</v>
      </c>
      <c r="D141" s="217">
        <v>10258</v>
      </c>
      <c r="E141" s="219">
        <f>'1. Vos-laskelma'!AA141</f>
        <v>16294600.213776102</v>
      </c>
      <c r="F141" s="219">
        <f>'1. Vos-laskelma'!D141</f>
        <v>16441413.883792002</v>
      </c>
      <c r="G141" s="218">
        <f t="shared" si="31"/>
        <v>146813.67001589946</v>
      </c>
      <c r="H141" s="219">
        <v>-3317428.1738804257</v>
      </c>
      <c r="I141" s="88">
        <f t="shared" si="29"/>
        <v>-2678732.8835447505</v>
      </c>
      <c r="J141" s="220">
        <f t="shared" si="30"/>
        <v>638695.29033567524</v>
      </c>
      <c r="K141" s="340">
        <v>-1316064.6412269443</v>
      </c>
      <c r="L141" s="340">
        <v>-655908.62277299759</v>
      </c>
      <c r="M141" s="340">
        <v>-2001363.5326534815</v>
      </c>
      <c r="N141" s="340">
        <v>-1449669.1636128903</v>
      </c>
      <c r="O141" s="88">
        <v>-929077.47768037033</v>
      </c>
      <c r="P141" s="88">
        <v>355922.38052150758</v>
      </c>
      <c r="Q141" s="340">
        <f t="shared" si="32"/>
        <v>12977172.039895676</v>
      </c>
      <c r="R141" s="340">
        <f t="shared" si="33"/>
        <v>13762681.000247251</v>
      </c>
      <c r="S141" s="221">
        <v>5636773</v>
      </c>
      <c r="T141" s="221">
        <v>5142157.3466271069</v>
      </c>
      <c r="U141" s="221">
        <v>1174532.8275285389</v>
      </c>
      <c r="V141" s="221">
        <v>1152653.9221954255</v>
      </c>
      <c r="W141" s="218">
        <f t="shared" si="34"/>
        <v>-516494.55870600697</v>
      </c>
      <c r="X141" s="219">
        <f t="shared" si="35"/>
        <v>19788477.867424216</v>
      </c>
      <c r="Y141" s="219">
        <f t="shared" si="35"/>
        <v>20057492.269069783</v>
      </c>
      <c r="Z141" s="222">
        <v>921780</v>
      </c>
      <c r="AA141" s="222">
        <v>1061485</v>
      </c>
      <c r="AB141" s="232">
        <f t="shared" si="38"/>
        <v>20710257.867424216</v>
      </c>
      <c r="AC141" s="232">
        <f t="shared" si="39"/>
        <v>21118977.269069783</v>
      </c>
      <c r="AD141" s="218">
        <f t="shared" si="36"/>
        <v>408719.40164556727</v>
      </c>
      <c r="AE141" s="223">
        <f>AB141/C141</f>
        <v>2026.84066034686</v>
      </c>
      <c r="AF141" s="232">
        <f>AC141/D141</f>
        <v>2058.7811726525429</v>
      </c>
      <c r="AG141" s="220">
        <f t="shared" si="37"/>
        <v>31.940512305682887</v>
      </c>
      <c r="AH141" s="211">
        <v>17</v>
      </c>
      <c r="AI141" s="211">
        <v>17</v>
      </c>
      <c r="AJ141" s="269"/>
      <c r="AK141" s="269"/>
      <c r="AL141" s="269"/>
      <c r="AM141" s="269"/>
    </row>
    <row r="142" spans="1:39">
      <c r="A142" s="215">
        <v>426</v>
      </c>
      <c r="B142" s="216" t="s">
        <v>173</v>
      </c>
      <c r="C142" s="217">
        <v>11979</v>
      </c>
      <c r="D142" s="217">
        <v>11962</v>
      </c>
      <c r="E142" s="219">
        <f>'1. Vos-laskelma'!AA142</f>
        <v>5366830.904529525</v>
      </c>
      <c r="F142" s="219">
        <f>'1. Vos-laskelma'!D142</f>
        <v>5463526.2503208499</v>
      </c>
      <c r="G142" s="218">
        <f t="shared" si="31"/>
        <v>96695.345791324973</v>
      </c>
      <c r="H142" s="219">
        <v>-638001.48549040162</v>
      </c>
      <c r="I142" s="88">
        <f t="shared" si="29"/>
        <v>-3474550.6677396335</v>
      </c>
      <c r="J142" s="220">
        <f t="shared" si="30"/>
        <v>-2836549.1822492317</v>
      </c>
      <c r="K142" s="340">
        <v>-310907.9001552905</v>
      </c>
      <c r="L142" s="340">
        <v>-1689718.2459034517</v>
      </c>
      <c r="M142" s="340">
        <v>-327093.58533511113</v>
      </c>
      <c r="N142" s="340">
        <v>-1116468.0942660593</v>
      </c>
      <c r="O142" s="221">
        <v>-1083410.4882055556</v>
      </c>
      <c r="P142" s="88">
        <v>415046.16063543316</v>
      </c>
      <c r="Q142" s="340">
        <f t="shared" si="32"/>
        <v>4728829.4190391237</v>
      </c>
      <c r="R142" s="340">
        <f t="shared" si="33"/>
        <v>1988975.5825812165</v>
      </c>
      <c r="S142" s="221">
        <v>6404507</v>
      </c>
      <c r="T142" s="221">
        <v>5975700.0152636115</v>
      </c>
      <c r="U142" s="221">
        <v>2102356.0885772733</v>
      </c>
      <c r="V142" s="221">
        <v>2072703.9688236376</v>
      </c>
      <c r="W142" s="218">
        <f t="shared" si="34"/>
        <v>-458459.10449002497</v>
      </c>
      <c r="X142" s="219">
        <f t="shared" si="35"/>
        <v>13235692.507616397</v>
      </c>
      <c r="Y142" s="219">
        <f t="shared" si="35"/>
        <v>10037379.566668466</v>
      </c>
      <c r="Z142" s="222">
        <v>-2238391</v>
      </c>
      <c r="AA142" s="222">
        <v>-2125589</v>
      </c>
      <c r="AB142" s="232">
        <f t="shared" si="38"/>
        <v>10997301.507616397</v>
      </c>
      <c r="AC142" s="232">
        <f t="shared" si="39"/>
        <v>7911790.5666684657</v>
      </c>
      <c r="AD142" s="218">
        <f t="shared" si="36"/>
        <v>-3085510.9409479313</v>
      </c>
      <c r="AE142" s="223">
        <f>AB142/C142</f>
        <v>918.04837696104823</v>
      </c>
      <c r="AF142" s="232">
        <f>AC142/D142</f>
        <v>661.41034665344137</v>
      </c>
      <c r="AG142" s="220">
        <f t="shared" si="37"/>
        <v>-256.63803030760687</v>
      </c>
      <c r="AH142" s="211">
        <v>12</v>
      </c>
      <c r="AI142" s="211">
        <v>12</v>
      </c>
      <c r="AJ142" s="269"/>
      <c r="AK142" s="269"/>
      <c r="AL142" s="269"/>
      <c r="AM142" s="269"/>
    </row>
    <row r="143" spans="1:39">
      <c r="A143" s="215">
        <v>430</v>
      </c>
      <c r="B143" s="216" t="s">
        <v>174</v>
      </c>
      <c r="C143" s="217">
        <v>15628</v>
      </c>
      <c r="D143" s="217">
        <v>15392</v>
      </c>
      <c r="E143" s="219">
        <f>'1. Vos-laskelma'!AA143</f>
        <v>1806655.8726013803</v>
      </c>
      <c r="F143" s="219">
        <f>'1. Vos-laskelma'!D143</f>
        <v>1389960.1154226153</v>
      </c>
      <c r="G143" s="218">
        <f t="shared" si="31"/>
        <v>-416695.75717876502</v>
      </c>
      <c r="H143" s="219">
        <v>771039.02213236573</v>
      </c>
      <c r="I143" s="88">
        <f t="shared" si="29"/>
        <v>840545.76566003414</v>
      </c>
      <c r="J143" s="220">
        <f t="shared" si="30"/>
        <v>69506.743527668412</v>
      </c>
      <c r="K143" s="340">
        <v>526365.95899723028</v>
      </c>
      <c r="L143" s="340">
        <v>1261488.4010607996</v>
      </c>
      <c r="M143" s="340">
        <v>244673.06313513551</v>
      </c>
      <c r="N143" s="340">
        <v>439069.3801450734</v>
      </c>
      <c r="O143" s="221">
        <v>-1394069.0715983876</v>
      </c>
      <c r="P143" s="88">
        <v>534057.05605254869</v>
      </c>
      <c r="Q143" s="340">
        <f t="shared" si="32"/>
        <v>2577694.8947337461</v>
      </c>
      <c r="R143" s="340">
        <f t="shared" si="33"/>
        <v>2230505.8810826493</v>
      </c>
      <c r="S143" s="221">
        <v>6287059</v>
      </c>
      <c r="T143" s="221">
        <v>6096013.1881590029</v>
      </c>
      <c r="U143" s="221">
        <v>3269412.1650267853</v>
      </c>
      <c r="V143" s="221">
        <v>3262020.8470723964</v>
      </c>
      <c r="W143" s="218">
        <f t="shared" si="34"/>
        <v>-198437.12979538552</v>
      </c>
      <c r="X143" s="219">
        <f t="shared" si="35"/>
        <v>12134166.059760531</v>
      </c>
      <c r="Y143" s="219">
        <f t="shared" si="35"/>
        <v>11588539.916314049</v>
      </c>
      <c r="Z143" s="222">
        <v>-1809806</v>
      </c>
      <c r="AA143" s="222">
        <v>-1892640</v>
      </c>
      <c r="AB143" s="232">
        <f t="shared" si="38"/>
        <v>10324360.059760531</v>
      </c>
      <c r="AC143" s="232">
        <f t="shared" si="39"/>
        <v>9695899.9163140487</v>
      </c>
      <c r="AD143" s="218">
        <f t="shared" si="36"/>
        <v>-628460.14344648272</v>
      </c>
      <c r="AE143" s="223">
        <f>AB143/C143</f>
        <v>660.63220244180513</v>
      </c>
      <c r="AF143" s="232">
        <f>AC143/D143</f>
        <v>629.93112761915597</v>
      </c>
      <c r="AG143" s="220">
        <f t="shared" si="37"/>
        <v>-30.701074822649161</v>
      </c>
      <c r="AH143" s="211">
        <v>2</v>
      </c>
      <c r="AI143" s="211">
        <v>2</v>
      </c>
      <c r="AJ143" s="269"/>
      <c r="AK143" s="269"/>
      <c r="AL143" s="269"/>
      <c r="AM143" s="269"/>
    </row>
    <row r="144" spans="1:39">
      <c r="A144" s="215">
        <v>433</v>
      </c>
      <c r="B144" s="216" t="s">
        <v>175</v>
      </c>
      <c r="C144" s="217">
        <v>7799</v>
      </c>
      <c r="D144" s="217">
        <v>7749</v>
      </c>
      <c r="E144" s="219">
        <f>'1. Vos-laskelma'!AA144</f>
        <v>2310547.720242355</v>
      </c>
      <c r="F144" s="219">
        <f>'1. Vos-laskelma'!D144</f>
        <v>2467640.7242775885</v>
      </c>
      <c r="G144" s="218">
        <f t="shared" si="31"/>
        <v>157093.00403523352</v>
      </c>
      <c r="H144" s="219">
        <v>1091755.7690411778</v>
      </c>
      <c r="I144" s="88">
        <f t="shared" si="29"/>
        <v>-356616.32765760046</v>
      </c>
      <c r="J144" s="220">
        <f t="shared" si="30"/>
        <v>-1448372.0966987782</v>
      </c>
      <c r="K144" s="340">
        <v>575408.2609469922</v>
      </c>
      <c r="L144" s="340">
        <v>55291.691277203128</v>
      </c>
      <c r="M144" s="340">
        <v>516347.5080941855</v>
      </c>
      <c r="N144" s="340">
        <v>21059.308798090573</v>
      </c>
      <c r="O144" s="221">
        <v>-701834.7996242143</v>
      </c>
      <c r="P144" s="88">
        <v>268867.47189132014</v>
      </c>
      <c r="Q144" s="340">
        <f t="shared" si="32"/>
        <v>3402303.4892835328</v>
      </c>
      <c r="R144" s="340">
        <f t="shared" si="33"/>
        <v>2111024.3966199881</v>
      </c>
      <c r="S144" s="221">
        <v>2334460</v>
      </c>
      <c r="T144" s="221">
        <v>2289313.0917410306</v>
      </c>
      <c r="U144" s="221">
        <v>1451098.1496431325</v>
      </c>
      <c r="V144" s="221">
        <v>1403191.154405253</v>
      </c>
      <c r="W144" s="218">
        <f t="shared" si="34"/>
        <v>-93053.903496848885</v>
      </c>
      <c r="X144" s="219">
        <f t="shared" si="35"/>
        <v>7187861.6389266653</v>
      </c>
      <c r="Y144" s="219">
        <f t="shared" si="35"/>
        <v>5803528.6427662717</v>
      </c>
      <c r="Z144" s="222">
        <v>-879290</v>
      </c>
      <c r="AA144" s="222">
        <v>-987286</v>
      </c>
      <c r="AB144" s="232">
        <f t="shared" si="38"/>
        <v>6308571.6389266653</v>
      </c>
      <c r="AC144" s="232">
        <f t="shared" si="39"/>
        <v>4816242.6427662717</v>
      </c>
      <c r="AD144" s="218">
        <f t="shared" si="36"/>
        <v>-1492328.9961603936</v>
      </c>
      <c r="AE144" s="223">
        <f>AB144/C144</f>
        <v>808.89494023934674</v>
      </c>
      <c r="AF144" s="232">
        <f>AC144/D144</f>
        <v>621.5308611132109</v>
      </c>
      <c r="AG144" s="220">
        <f t="shared" si="37"/>
        <v>-187.36407912613583</v>
      </c>
      <c r="AH144" s="211">
        <v>5</v>
      </c>
      <c r="AI144" s="211">
        <v>5</v>
      </c>
      <c r="AJ144" s="269"/>
      <c r="AK144" s="269"/>
      <c r="AL144" s="269"/>
      <c r="AM144" s="269"/>
    </row>
    <row r="145" spans="1:39">
      <c r="A145" s="215">
        <v>434</v>
      </c>
      <c r="B145" s="216" t="s">
        <v>176</v>
      </c>
      <c r="C145" s="217">
        <v>14643</v>
      </c>
      <c r="D145" s="217">
        <v>14568</v>
      </c>
      <c r="E145" s="219">
        <f>'1. Vos-laskelma'!AA145</f>
        <v>3912303.9085114067</v>
      </c>
      <c r="F145" s="219">
        <f>'1. Vos-laskelma'!D145</f>
        <v>3420719.3466625707</v>
      </c>
      <c r="G145" s="218">
        <f t="shared" si="31"/>
        <v>-491584.56184883602</v>
      </c>
      <c r="H145" s="219">
        <v>3672702.2447124654</v>
      </c>
      <c r="I145" s="88">
        <f t="shared" si="29"/>
        <v>2597947.1242659735</v>
      </c>
      <c r="J145" s="220">
        <f t="shared" si="30"/>
        <v>-1074755.120446492</v>
      </c>
      <c r="K145" s="340">
        <v>2242491.3071369282</v>
      </c>
      <c r="L145" s="340">
        <v>2253525.4227396073</v>
      </c>
      <c r="M145" s="340">
        <v>1430210.937575537</v>
      </c>
      <c r="N145" s="340">
        <v>1158393.5727888257</v>
      </c>
      <c r="O145" s="221">
        <v>-1319438.5547716548</v>
      </c>
      <c r="P145" s="88">
        <v>505466.68350919499</v>
      </c>
      <c r="Q145" s="340">
        <f t="shared" si="32"/>
        <v>7585006.1532238722</v>
      </c>
      <c r="R145" s="340">
        <f t="shared" si="33"/>
        <v>6018666.4709285442</v>
      </c>
      <c r="S145" s="221">
        <v>1902749</v>
      </c>
      <c r="T145" s="221">
        <v>884375.8336557555</v>
      </c>
      <c r="U145" s="221">
        <v>2636959.544557672</v>
      </c>
      <c r="V145" s="221">
        <v>2582080.7873557578</v>
      </c>
      <c r="W145" s="218">
        <f t="shared" si="34"/>
        <v>-1073251.9235461587</v>
      </c>
      <c r="X145" s="219">
        <f t="shared" si="35"/>
        <v>12124714.697781544</v>
      </c>
      <c r="Y145" s="219">
        <f t="shared" si="35"/>
        <v>9485123.0919400584</v>
      </c>
      <c r="Z145" s="222">
        <v>-1005319</v>
      </c>
      <c r="AA145" s="222">
        <v>-689998</v>
      </c>
      <c r="AB145" s="232">
        <f t="shared" si="38"/>
        <v>11119395.697781544</v>
      </c>
      <c r="AC145" s="232">
        <f t="shared" si="39"/>
        <v>8795125.0919400584</v>
      </c>
      <c r="AD145" s="218">
        <f t="shared" si="36"/>
        <v>-2324270.6058414858</v>
      </c>
      <c r="AE145" s="223">
        <f>AB145/C145</f>
        <v>759.36595627819054</v>
      </c>
      <c r="AF145" s="232">
        <f>AC145/D145</f>
        <v>603.7290700123599</v>
      </c>
      <c r="AG145" s="220">
        <f t="shared" si="37"/>
        <v>-155.63688626583064</v>
      </c>
      <c r="AH145" s="211">
        <v>1</v>
      </c>
      <c r="AI145" s="212">
        <v>32</v>
      </c>
      <c r="AJ145" s="269"/>
      <c r="AK145" s="269"/>
      <c r="AL145" s="269"/>
      <c r="AM145" s="269"/>
    </row>
    <row r="146" spans="1:39">
      <c r="A146" s="215">
        <v>435</v>
      </c>
      <c r="B146" s="216" t="s">
        <v>177</v>
      </c>
      <c r="C146" s="217">
        <v>703</v>
      </c>
      <c r="D146" s="217">
        <v>692</v>
      </c>
      <c r="E146" s="219">
        <f>'1. Vos-laskelma'!AA146</f>
        <v>89459.044869526173</v>
      </c>
      <c r="F146" s="219">
        <f>'1. Vos-laskelma'!D146</f>
        <v>56493.524036337854</v>
      </c>
      <c r="G146" s="218">
        <f t="shared" si="31"/>
        <v>-32965.520833188319</v>
      </c>
      <c r="H146" s="219">
        <v>624300.60938943003</v>
      </c>
      <c r="I146" s="88">
        <f t="shared" si="29"/>
        <v>746539.15717634605</v>
      </c>
      <c r="J146" s="220">
        <f t="shared" si="30"/>
        <v>122238.54778691602</v>
      </c>
      <c r="K146" s="340">
        <v>281995.3078204405</v>
      </c>
      <c r="L146" s="340">
        <v>386514.52093453839</v>
      </c>
      <c r="M146" s="340">
        <v>342305.30156898953</v>
      </c>
      <c r="N146" s="340">
        <v>398689.41760600469</v>
      </c>
      <c r="O146" s="221">
        <v>-62675.142771964929</v>
      </c>
      <c r="P146" s="88">
        <v>24010.361407767912</v>
      </c>
      <c r="Q146" s="340">
        <f t="shared" si="32"/>
        <v>713759.6542589562</v>
      </c>
      <c r="R146" s="340">
        <f t="shared" si="33"/>
        <v>803032.68121268391</v>
      </c>
      <c r="S146" s="221">
        <v>2067</v>
      </c>
      <c r="T146" s="221">
        <v>51482.053425145852</v>
      </c>
      <c r="U146" s="221">
        <v>151925.542487278</v>
      </c>
      <c r="V146" s="221">
        <v>149774.89296295712</v>
      </c>
      <c r="W146" s="218">
        <f t="shared" si="34"/>
        <v>47264.403900824982</v>
      </c>
      <c r="X146" s="219">
        <f t="shared" si="35"/>
        <v>867752.1967462342</v>
      </c>
      <c r="Y146" s="219">
        <f t="shared" si="35"/>
        <v>1004289.6276007869</v>
      </c>
      <c r="Z146" s="222">
        <v>-190332</v>
      </c>
      <c r="AA146" s="222">
        <v>-197621</v>
      </c>
      <c r="AB146" s="232">
        <f t="shared" si="38"/>
        <v>677420.1967462342</v>
      </c>
      <c r="AC146" s="232">
        <f t="shared" si="39"/>
        <v>806668.62760078686</v>
      </c>
      <c r="AD146" s="218">
        <f t="shared" si="36"/>
        <v>129248.43085455266</v>
      </c>
      <c r="AE146" s="223">
        <f>AB146/C146</f>
        <v>963.61336663760198</v>
      </c>
      <c r="AF146" s="232">
        <f>AC146/D146</f>
        <v>1165.706109249692</v>
      </c>
      <c r="AG146" s="220">
        <f t="shared" si="37"/>
        <v>202.09274261208998</v>
      </c>
      <c r="AH146" s="211">
        <v>13</v>
      </c>
      <c r="AI146" s="211">
        <v>13</v>
      </c>
      <c r="AJ146" s="269"/>
      <c r="AK146" s="269"/>
      <c r="AL146" s="269"/>
      <c r="AM146" s="269"/>
    </row>
    <row r="147" spans="1:39">
      <c r="A147" s="215">
        <v>436</v>
      </c>
      <c r="B147" s="216" t="s">
        <v>178</v>
      </c>
      <c r="C147" s="217">
        <v>2018</v>
      </c>
      <c r="D147" s="217">
        <v>1988</v>
      </c>
      <c r="E147" s="219">
        <f>'1. Vos-laskelma'!AA147</f>
        <v>2464312.2356648413</v>
      </c>
      <c r="F147" s="219">
        <f>'1. Vos-laskelma'!D147</f>
        <v>2292197.2901569325</v>
      </c>
      <c r="G147" s="218">
        <f t="shared" si="31"/>
        <v>-172114.94550790871</v>
      </c>
      <c r="H147" s="219">
        <v>424056.01459567453</v>
      </c>
      <c r="I147" s="88">
        <f t="shared" si="29"/>
        <v>-402866.54432506021</v>
      </c>
      <c r="J147" s="220">
        <f t="shared" si="30"/>
        <v>-826922.55892073479</v>
      </c>
      <c r="K147" s="340">
        <v>348525.13529645506</v>
      </c>
      <c r="L147" s="340">
        <v>-93853.417441251542</v>
      </c>
      <c r="M147" s="340">
        <v>75530.87929921945</v>
      </c>
      <c r="N147" s="340">
        <v>-197935.69140400569</v>
      </c>
      <c r="O147" s="221">
        <v>-180055.17894604953</v>
      </c>
      <c r="P147" s="88">
        <v>68977.743466246538</v>
      </c>
      <c r="Q147" s="340">
        <f t="shared" si="32"/>
        <v>2888368.2502605156</v>
      </c>
      <c r="R147" s="340">
        <f t="shared" si="33"/>
        <v>1889330.7458318723</v>
      </c>
      <c r="S147" s="221">
        <v>1491646</v>
      </c>
      <c r="T147" s="221">
        <v>1370357.932213129</v>
      </c>
      <c r="U147" s="221">
        <v>323531.59803770063</v>
      </c>
      <c r="V147" s="221">
        <v>322752.50759831484</v>
      </c>
      <c r="W147" s="218">
        <f t="shared" si="34"/>
        <v>-122067.15822625672</v>
      </c>
      <c r="X147" s="219">
        <f t="shared" si="35"/>
        <v>4703545.8482982162</v>
      </c>
      <c r="Y147" s="219">
        <f t="shared" si="35"/>
        <v>3582441.1856433162</v>
      </c>
      <c r="Z147" s="222">
        <v>-387358</v>
      </c>
      <c r="AA147" s="222">
        <v>-333862</v>
      </c>
      <c r="AB147" s="232">
        <f t="shared" si="38"/>
        <v>4316187.8482982162</v>
      </c>
      <c r="AC147" s="232">
        <f t="shared" si="39"/>
        <v>3248579.1856433162</v>
      </c>
      <c r="AD147" s="218">
        <f t="shared" si="36"/>
        <v>-1067608.6626549</v>
      </c>
      <c r="AE147" s="223">
        <f>AB147/C147</f>
        <v>2138.8443252221091</v>
      </c>
      <c r="AF147" s="232">
        <f>AC147/D147</f>
        <v>1634.0941577682677</v>
      </c>
      <c r="AG147" s="220">
        <f t="shared" si="37"/>
        <v>-504.75016745384141</v>
      </c>
      <c r="AH147" s="211">
        <v>17</v>
      </c>
      <c r="AI147" s="211">
        <v>17</v>
      </c>
      <c r="AJ147" s="269"/>
      <c r="AK147" s="269"/>
      <c r="AL147" s="269"/>
      <c r="AM147" s="269"/>
    </row>
    <row r="148" spans="1:39">
      <c r="A148" s="215">
        <v>440</v>
      </c>
      <c r="B148" s="216" t="s">
        <v>179</v>
      </c>
      <c r="C148" s="217">
        <v>5622</v>
      </c>
      <c r="D148" s="217">
        <v>5732</v>
      </c>
      <c r="E148" s="219">
        <f>'1. Vos-laskelma'!AA148</f>
        <v>10030157.09273799</v>
      </c>
      <c r="F148" s="219">
        <f>'1. Vos-laskelma'!D148</f>
        <v>10541028.806476535</v>
      </c>
      <c r="G148" s="218">
        <f t="shared" si="31"/>
        <v>510871.71373854578</v>
      </c>
      <c r="H148" s="219">
        <v>-2708765.8289424423</v>
      </c>
      <c r="I148" s="88">
        <f t="shared" si="29"/>
        <v>-2570198.0903351265</v>
      </c>
      <c r="J148" s="220">
        <f t="shared" si="30"/>
        <v>138567.73860731581</v>
      </c>
      <c r="K148" s="340">
        <v>-1326489.8967506385</v>
      </c>
      <c r="L148" s="340">
        <v>-1088842.0824706783</v>
      </c>
      <c r="M148" s="340">
        <v>-1382275.9321918038</v>
      </c>
      <c r="N148" s="340">
        <v>-1161086.4604951169</v>
      </c>
      <c r="O148" s="221">
        <v>-519153.06122673844</v>
      </c>
      <c r="P148" s="88">
        <v>198883.51385740703</v>
      </c>
      <c r="Q148" s="340">
        <f t="shared" si="32"/>
        <v>7321391.2637955472</v>
      </c>
      <c r="R148" s="340">
        <f t="shared" si="33"/>
        <v>7970830.7161414083</v>
      </c>
      <c r="S148" s="221">
        <v>3227863</v>
      </c>
      <c r="T148" s="221">
        <v>3109938.5714811538</v>
      </c>
      <c r="U148" s="221">
        <v>755028.91815889569</v>
      </c>
      <c r="V148" s="221">
        <v>758111.19354579132</v>
      </c>
      <c r="W148" s="218">
        <f t="shared" si="34"/>
        <v>-114842.15313195065</v>
      </c>
      <c r="X148" s="219">
        <f t="shared" si="35"/>
        <v>11304283.181954443</v>
      </c>
      <c r="Y148" s="219">
        <f t="shared" si="35"/>
        <v>11838880.481168352</v>
      </c>
      <c r="Z148" s="222">
        <v>-1385719</v>
      </c>
      <c r="AA148" s="222">
        <v>-1566560</v>
      </c>
      <c r="AB148" s="232">
        <f t="shared" si="38"/>
        <v>9918564.1819544435</v>
      </c>
      <c r="AC148" s="232">
        <f t="shared" si="39"/>
        <v>10272320.481168352</v>
      </c>
      <c r="AD148" s="218">
        <f t="shared" si="36"/>
        <v>353756.29921390861</v>
      </c>
      <c r="AE148" s="223">
        <f>AB148/C148</f>
        <v>1764.2412276688801</v>
      </c>
      <c r="AF148" s="232">
        <f>AC148/D148</f>
        <v>1792.1005724299289</v>
      </c>
      <c r="AG148" s="220">
        <f t="shared" si="37"/>
        <v>27.85934476104876</v>
      </c>
      <c r="AH148" s="211">
        <v>15</v>
      </c>
      <c r="AI148" s="211">
        <v>15</v>
      </c>
      <c r="AJ148" s="269"/>
      <c r="AK148" s="269"/>
      <c r="AL148" s="269"/>
      <c r="AM148" s="269"/>
    </row>
    <row r="149" spans="1:39">
      <c r="A149" s="215">
        <v>441</v>
      </c>
      <c r="B149" s="216" t="s">
        <v>180</v>
      </c>
      <c r="C149" s="217">
        <v>4473</v>
      </c>
      <c r="D149" s="217">
        <v>4421</v>
      </c>
      <c r="E149" s="219">
        <f>'1. Vos-laskelma'!AA149</f>
        <v>298011.52691418654</v>
      </c>
      <c r="F149" s="219">
        <f>'1. Vos-laskelma'!D149</f>
        <v>407673.03530417616</v>
      </c>
      <c r="G149" s="218">
        <f t="shared" si="31"/>
        <v>109661.50838998961</v>
      </c>
      <c r="H149" s="219">
        <v>-872558.80627542618</v>
      </c>
      <c r="I149" s="88">
        <f t="shared" si="29"/>
        <v>-1324177.5332491491</v>
      </c>
      <c r="J149" s="220">
        <f t="shared" si="30"/>
        <v>-451618.72697372292</v>
      </c>
      <c r="K149" s="340">
        <v>-678572.22119244223</v>
      </c>
      <c r="L149" s="340">
        <v>-829996.46312295948</v>
      </c>
      <c r="M149" s="340">
        <v>-193986.58508298401</v>
      </c>
      <c r="N149" s="340">
        <v>-247162.28629509846</v>
      </c>
      <c r="O149" s="221">
        <v>-400414.45981915749</v>
      </c>
      <c r="P149" s="88">
        <v>153395.67598806639</v>
      </c>
      <c r="Q149" s="340">
        <f t="shared" si="32"/>
        <v>-574547.27936123963</v>
      </c>
      <c r="R149" s="340">
        <f t="shared" si="33"/>
        <v>-916504.49794497294</v>
      </c>
      <c r="S149" s="221">
        <v>823356</v>
      </c>
      <c r="T149" s="221">
        <v>1133238.7092830553</v>
      </c>
      <c r="U149" s="221">
        <v>894431.67918291804</v>
      </c>
      <c r="V149" s="221">
        <v>875665.43026136665</v>
      </c>
      <c r="W149" s="218">
        <f t="shared" si="34"/>
        <v>291116.46036150376</v>
      </c>
      <c r="X149" s="219">
        <f t="shared" si="35"/>
        <v>1143240.3998216784</v>
      </c>
      <c r="Y149" s="219">
        <f t="shared" si="35"/>
        <v>1092399.6415994489</v>
      </c>
      <c r="Z149" s="222">
        <v>-353251</v>
      </c>
      <c r="AA149" s="222">
        <v>-306027</v>
      </c>
      <c r="AB149" s="232">
        <f t="shared" si="38"/>
        <v>789989.39982167841</v>
      </c>
      <c r="AC149" s="232">
        <f t="shared" si="39"/>
        <v>786372.64159944886</v>
      </c>
      <c r="AD149" s="218">
        <f t="shared" si="36"/>
        <v>-3616.7582222295459</v>
      </c>
      <c r="AE149" s="223">
        <f>AB149/C149</f>
        <v>176.61287722371526</v>
      </c>
      <c r="AF149" s="232">
        <f>AC149/D149</f>
        <v>177.87211979177764</v>
      </c>
      <c r="AG149" s="220">
        <f t="shared" si="37"/>
        <v>1.2592425680623762</v>
      </c>
      <c r="AH149" s="211">
        <v>9</v>
      </c>
      <c r="AI149" s="211">
        <v>9</v>
      </c>
      <c r="AJ149" s="269"/>
      <c r="AK149" s="269"/>
      <c r="AL149" s="269"/>
      <c r="AM149" s="269"/>
    </row>
    <row r="150" spans="1:39">
      <c r="A150" s="215">
        <v>444</v>
      </c>
      <c r="B150" s="216" t="s">
        <v>181</v>
      </c>
      <c r="C150" s="217">
        <v>45988</v>
      </c>
      <c r="D150" s="217">
        <v>45811</v>
      </c>
      <c r="E150" s="219">
        <f>'1. Vos-laskelma'!AA150</f>
        <v>14152685.509857193</v>
      </c>
      <c r="F150" s="219">
        <f>'1. Vos-laskelma'!D150</f>
        <v>12769834.160792703</v>
      </c>
      <c r="G150" s="218">
        <f t="shared" si="31"/>
        <v>-1382851.3490644898</v>
      </c>
      <c r="H150" s="219">
        <v>5700158.3160836808</v>
      </c>
      <c r="I150" s="88">
        <f t="shared" si="29"/>
        <v>3491093.3468060419</v>
      </c>
      <c r="J150" s="220">
        <f t="shared" si="30"/>
        <v>-2209064.9692776389</v>
      </c>
      <c r="K150" s="340">
        <v>1741465.0762853224</v>
      </c>
      <c r="L150" s="340">
        <v>2478386.7976316563</v>
      </c>
      <c r="M150" s="340">
        <v>3958693.2397983586</v>
      </c>
      <c r="N150" s="340">
        <v>3572348.5998611343</v>
      </c>
      <c r="O150" s="221">
        <v>-4149148.7941134186</v>
      </c>
      <c r="P150" s="88">
        <v>1589506.7434266701</v>
      </c>
      <c r="Q150" s="340">
        <f t="shared" si="32"/>
        <v>19852843.825940873</v>
      </c>
      <c r="R150" s="340">
        <f t="shared" si="33"/>
        <v>16260927.507598745</v>
      </c>
      <c r="S150" s="221">
        <v>6844569</v>
      </c>
      <c r="T150" s="221">
        <v>6077122.0687223747</v>
      </c>
      <c r="U150" s="221">
        <v>7224175.9161620373</v>
      </c>
      <c r="V150" s="221">
        <v>7023420.3214530004</v>
      </c>
      <c r="W150" s="218">
        <f t="shared" si="34"/>
        <v>-968202.52598666027</v>
      </c>
      <c r="X150" s="219">
        <f t="shared" si="35"/>
        <v>33921588.742102914</v>
      </c>
      <c r="Y150" s="219">
        <f t="shared" si="35"/>
        <v>29361469.897774119</v>
      </c>
      <c r="Z150" s="222">
        <v>-1264037</v>
      </c>
      <c r="AA150" s="222">
        <v>-875003</v>
      </c>
      <c r="AB150" s="232">
        <f t="shared" si="38"/>
        <v>32657551.742102914</v>
      </c>
      <c r="AC150" s="232">
        <f t="shared" si="39"/>
        <v>28486466.897774119</v>
      </c>
      <c r="AD150" s="218">
        <f t="shared" si="36"/>
        <v>-4171084.8443287946</v>
      </c>
      <c r="AE150" s="223">
        <f>AB150/C150</f>
        <v>710.13202883584665</v>
      </c>
      <c r="AF150" s="232">
        <f>AC150/D150</f>
        <v>621.82591294174154</v>
      </c>
      <c r="AG150" s="220">
        <f t="shared" si="37"/>
        <v>-88.306115894105119</v>
      </c>
      <c r="AH150" s="211">
        <v>1</v>
      </c>
      <c r="AI150" s="212">
        <v>34</v>
      </c>
      <c r="AJ150" s="269"/>
      <c r="AK150" s="269"/>
      <c r="AL150" s="269"/>
      <c r="AM150" s="269"/>
    </row>
    <row r="151" spans="1:39">
      <c r="A151" s="215">
        <v>445</v>
      </c>
      <c r="B151" s="216" t="s">
        <v>182</v>
      </c>
      <c r="C151" s="217">
        <v>15086</v>
      </c>
      <c r="D151" s="217">
        <v>14991</v>
      </c>
      <c r="E151" s="219">
        <f>'1. Vos-laskelma'!AA151</f>
        <v>11461681.245646782</v>
      </c>
      <c r="F151" s="219">
        <f>'1. Vos-laskelma'!D151</f>
        <v>11731264.505755689</v>
      </c>
      <c r="G151" s="218">
        <f t="shared" si="31"/>
        <v>269583.26010890678</v>
      </c>
      <c r="H151" s="219">
        <v>-3621866.0435529281</v>
      </c>
      <c r="I151" s="88">
        <f t="shared" si="29"/>
        <v>-6130838.0040188003</v>
      </c>
      <c r="J151" s="220">
        <f t="shared" si="30"/>
        <v>-2508971.9604658722</v>
      </c>
      <c r="K151" s="340">
        <v>-3399389.9714153982</v>
      </c>
      <c r="L151" s="340">
        <v>-4499630.5183719164</v>
      </c>
      <c r="M151" s="340">
        <v>-222476.07213752993</v>
      </c>
      <c r="N151" s="340">
        <v>-793600.92866613599</v>
      </c>
      <c r="O151" s="221">
        <v>-1357750.0943562519</v>
      </c>
      <c r="P151" s="88">
        <v>520143.53737550398</v>
      </c>
      <c r="Q151" s="340">
        <f t="shared" si="32"/>
        <v>7839815.2020938545</v>
      </c>
      <c r="R151" s="340">
        <f t="shared" si="33"/>
        <v>5600426.5017368887</v>
      </c>
      <c r="S151" s="221">
        <v>871155</v>
      </c>
      <c r="T151" s="221">
        <v>295021.01184143737</v>
      </c>
      <c r="U151" s="221">
        <v>2386424.5004629069</v>
      </c>
      <c r="V151" s="221">
        <v>2358629.6294035884</v>
      </c>
      <c r="W151" s="218">
        <f t="shared" si="34"/>
        <v>-603928.85921788123</v>
      </c>
      <c r="X151" s="219">
        <f t="shared" si="35"/>
        <v>11097394.702556761</v>
      </c>
      <c r="Y151" s="219">
        <f t="shared" si="35"/>
        <v>8254077.1429819148</v>
      </c>
      <c r="Z151" s="222">
        <v>-379920</v>
      </c>
      <c r="AA151" s="222">
        <v>82986</v>
      </c>
      <c r="AB151" s="232">
        <f t="shared" si="38"/>
        <v>10717474.702556761</v>
      </c>
      <c r="AC151" s="232">
        <f t="shared" si="39"/>
        <v>8337063.1429819148</v>
      </c>
      <c r="AD151" s="218">
        <f t="shared" si="36"/>
        <v>-2380411.5595748462</v>
      </c>
      <c r="AE151" s="223">
        <f>AB151/C151</f>
        <v>710.4252089723426</v>
      </c>
      <c r="AF151" s="232">
        <f>AC151/D151</f>
        <v>556.13789226748816</v>
      </c>
      <c r="AG151" s="220">
        <f t="shared" si="37"/>
        <v>-154.28731670485445</v>
      </c>
      <c r="AH151" s="211">
        <v>2</v>
      </c>
      <c r="AI151" s="211">
        <v>2</v>
      </c>
      <c r="AJ151" s="269"/>
      <c r="AK151" s="269"/>
      <c r="AL151" s="269"/>
      <c r="AM151" s="269"/>
    </row>
    <row r="152" spans="1:39">
      <c r="A152" s="215">
        <v>475</v>
      </c>
      <c r="B152" s="216" t="s">
        <v>183</v>
      </c>
      <c r="C152" s="217">
        <v>5487</v>
      </c>
      <c r="D152" s="217">
        <v>5479</v>
      </c>
      <c r="E152" s="219">
        <f>'1. Vos-laskelma'!AA152</f>
        <v>5016080.5012192242</v>
      </c>
      <c r="F152" s="219">
        <f>'1. Vos-laskelma'!D152</f>
        <v>5518578.2325538881</v>
      </c>
      <c r="G152" s="218">
        <f t="shared" si="31"/>
        <v>502497.73133466393</v>
      </c>
      <c r="H152" s="219">
        <v>-2163587.8956534779</v>
      </c>
      <c r="I152" s="88">
        <f t="shared" si="29"/>
        <v>-2656870.1482578027</v>
      </c>
      <c r="J152" s="220">
        <f t="shared" si="30"/>
        <v>-493282.25260432484</v>
      </c>
      <c r="K152" s="340">
        <v>-1220835.1691205476</v>
      </c>
      <c r="L152" s="340">
        <v>-1368804.3046799542</v>
      </c>
      <c r="M152" s="340">
        <v>-942752.72653293004</v>
      </c>
      <c r="N152" s="340">
        <v>-981932.40847028233</v>
      </c>
      <c r="O152" s="221">
        <v>-496238.59428843332</v>
      </c>
      <c r="P152" s="88">
        <v>190105.1591808676</v>
      </c>
      <c r="Q152" s="340">
        <f t="shared" si="32"/>
        <v>2852492.6055657463</v>
      </c>
      <c r="R152" s="340">
        <f t="shared" si="33"/>
        <v>2861708.0842960854</v>
      </c>
      <c r="S152" s="221">
        <v>1865512</v>
      </c>
      <c r="T152" s="221">
        <v>1760521.3545379383</v>
      </c>
      <c r="U152" s="221">
        <v>1105585.6937992244</v>
      </c>
      <c r="V152" s="221">
        <v>1089548.6860257196</v>
      </c>
      <c r="W152" s="218">
        <f t="shared" si="34"/>
        <v>-121027.6532355668</v>
      </c>
      <c r="X152" s="219">
        <f t="shared" si="35"/>
        <v>5823590.299364971</v>
      </c>
      <c r="Y152" s="219">
        <f t="shared" si="35"/>
        <v>5711778.1248597428</v>
      </c>
      <c r="Z152" s="222">
        <v>-187629</v>
      </c>
      <c r="AA152" s="222">
        <v>-113454</v>
      </c>
      <c r="AB152" s="232">
        <f t="shared" si="38"/>
        <v>5635961.299364971</v>
      </c>
      <c r="AC152" s="232">
        <f t="shared" si="39"/>
        <v>5598324.1248597428</v>
      </c>
      <c r="AD152" s="218">
        <f t="shared" si="36"/>
        <v>-37637.174505228177</v>
      </c>
      <c r="AE152" s="223">
        <f>AB152/C152</f>
        <v>1027.1480407080319</v>
      </c>
      <c r="AF152" s="232">
        <f>AC152/D152</f>
        <v>1021.7784495089876</v>
      </c>
      <c r="AG152" s="220">
        <f t="shared" si="37"/>
        <v>-5.3695911990442937</v>
      </c>
      <c r="AH152" s="211">
        <v>15</v>
      </c>
      <c r="AI152" s="211">
        <v>15</v>
      </c>
      <c r="AJ152" s="269"/>
      <c r="AK152" s="269"/>
      <c r="AL152" s="269"/>
      <c r="AM152" s="269"/>
    </row>
    <row r="153" spans="1:39">
      <c r="A153" s="215">
        <v>480</v>
      </c>
      <c r="B153" s="216" t="s">
        <v>184</v>
      </c>
      <c r="C153" s="217">
        <v>1990</v>
      </c>
      <c r="D153" s="217">
        <v>1978</v>
      </c>
      <c r="E153" s="219">
        <f>'1. Vos-laskelma'!AA153</f>
        <v>499063.46146945172</v>
      </c>
      <c r="F153" s="219">
        <f>'1. Vos-laskelma'!D153</f>
        <v>702650.36635686213</v>
      </c>
      <c r="G153" s="218">
        <f t="shared" si="31"/>
        <v>203586.9048874104</v>
      </c>
      <c r="H153" s="219">
        <v>336648.52460264397</v>
      </c>
      <c r="I153" s="88">
        <f t="shared" si="29"/>
        <v>-2227.6086776758602</v>
      </c>
      <c r="J153" s="220">
        <f t="shared" si="30"/>
        <v>-338876.13328031986</v>
      </c>
      <c r="K153" s="340">
        <v>261707.27360177401</v>
      </c>
      <c r="L153" s="340">
        <v>111836.96442156307</v>
      </c>
      <c r="M153" s="340">
        <v>74941.251000869946</v>
      </c>
      <c r="N153" s="340">
        <v>-3545.877234525467</v>
      </c>
      <c r="O153" s="221">
        <v>-179149.46879038532</v>
      </c>
      <c r="P153" s="88">
        <v>68630.772925671859</v>
      </c>
      <c r="Q153" s="340">
        <f t="shared" si="32"/>
        <v>835711.98607209569</v>
      </c>
      <c r="R153" s="340">
        <f t="shared" si="33"/>
        <v>700422.7576791863</v>
      </c>
      <c r="S153" s="221">
        <v>966329</v>
      </c>
      <c r="T153" s="221">
        <v>1045553.516954615</v>
      </c>
      <c r="U153" s="221">
        <v>434726.18160574726</v>
      </c>
      <c r="V153" s="221">
        <v>425028.68870546325</v>
      </c>
      <c r="W153" s="218">
        <f t="shared" si="34"/>
        <v>69527.024054331006</v>
      </c>
      <c r="X153" s="219">
        <f t="shared" si="35"/>
        <v>2236767.167677843</v>
      </c>
      <c r="Y153" s="219">
        <f t="shared" si="35"/>
        <v>2171004.9633392645</v>
      </c>
      <c r="Z153" s="222">
        <v>-470015</v>
      </c>
      <c r="AA153" s="222">
        <v>-503425</v>
      </c>
      <c r="AB153" s="232">
        <f t="shared" si="38"/>
        <v>1766752.167677843</v>
      </c>
      <c r="AC153" s="232">
        <f t="shared" si="39"/>
        <v>1667579.9633392645</v>
      </c>
      <c r="AD153" s="218">
        <f t="shared" si="36"/>
        <v>-99172.204338578507</v>
      </c>
      <c r="AE153" s="223">
        <f>AB153/C153</f>
        <v>887.81515963710706</v>
      </c>
      <c r="AF153" s="232">
        <f>AC153/D153</f>
        <v>843.06368217354122</v>
      </c>
      <c r="AG153" s="220">
        <f t="shared" si="37"/>
        <v>-44.751477463565834</v>
      </c>
      <c r="AH153" s="211">
        <v>2</v>
      </c>
      <c r="AI153" s="211">
        <v>2</v>
      </c>
      <c r="AJ153" s="269"/>
      <c r="AK153" s="269"/>
      <c r="AL153" s="269"/>
      <c r="AM153" s="269"/>
    </row>
    <row r="154" spans="1:39">
      <c r="A154" s="215">
        <v>481</v>
      </c>
      <c r="B154" s="216" t="s">
        <v>185</v>
      </c>
      <c r="C154" s="217">
        <v>9612</v>
      </c>
      <c r="D154" s="217">
        <v>9642</v>
      </c>
      <c r="E154" s="219">
        <f>'1. Vos-laskelma'!AA154</f>
        <v>5686184.9507032651</v>
      </c>
      <c r="F154" s="219">
        <f>'1. Vos-laskelma'!D154</f>
        <v>5426697.257558845</v>
      </c>
      <c r="G154" s="218">
        <f t="shared" si="31"/>
        <v>-259487.69314442016</v>
      </c>
      <c r="H154" s="219">
        <v>212054.97339193182</v>
      </c>
      <c r="I154" s="88">
        <f t="shared" si="29"/>
        <v>-205796.6402774512</v>
      </c>
      <c r="J154" s="220">
        <f t="shared" si="30"/>
        <v>-417851.61366938299</v>
      </c>
      <c r="K154" s="340">
        <v>180558.41929749332</v>
      </c>
      <c r="L154" s="340">
        <v>328508.05771031545</v>
      </c>
      <c r="M154" s="340">
        <v>31496.55409443851</v>
      </c>
      <c r="N154" s="340">
        <v>4432.0388815797669</v>
      </c>
      <c r="O154" s="221">
        <v>-873285.73209145362</v>
      </c>
      <c r="P154" s="88">
        <v>334548.99522210722</v>
      </c>
      <c r="Q154" s="340">
        <f t="shared" si="32"/>
        <v>5898239.9240951966</v>
      </c>
      <c r="R154" s="340">
        <f t="shared" si="33"/>
        <v>5220900.6172813941</v>
      </c>
      <c r="S154" s="221">
        <v>1142910</v>
      </c>
      <c r="T154" s="221">
        <v>954728.97615719913</v>
      </c>
      <c r="U154" s="221">
        <v>1262495.7103223633</v>
      </c>
      <c r="V154" s="221">
        <v>1209835.8994331209</v>
      </c>
      <c r="W154" s="218">
        <f t="shared" si="34"/>
        <v>-240840.83473204356</v>
      </c>
      <c r="X154" s="219">
        <f t="shared" si="35"/>
        <v>8303645.63441756</v>
      </c>
      <c r="Y154" s="219">
        <f t="shared" si="35"/>
        <v>7385465.4928717148</v>
      </c>
      <c r="Z154" s="222">
        <v>-2040791</v>
      </c>
      <c r="AA154" s="222">
        <v>-2211780</v>
      </c>
      <c r="AB154" s="232">
        <f t="shared" si="38"/>
        <v>6262854.63441756</v>
      </c>
      <c r="AC154" s="232">
        <f t="shared" si="39"/>
        <v>5173685.4928717148</v>
      </c>
      <c r="AD154" s="218">
        <f t="shared" si="36"/>
        <v>-1089169.1415458452</v>
      </c>
      <c r="AE154" s="223">
        <f>AB154/C154</f>
        <v>651.56623329354557</v>
      </c>
      <c r="AF154" s="232">
        <f>AC154/D154</f>
        <v>536.57804323498385</v>
      </c>
      <c r="AG154" s="220">
        <f t="shared" si="37"/>
        <v>-114.98819005856171</v>
      </c>
      <c r="AH154" s="211">
        <v>2</v>
      </c>
      <c r="AI154" s="211">
        <v>2</v>
      </c>
      <c r="AJ154" s="269"/>
      <c r="AK154" s="269"/>
      <c r="AL154" s="269"/>
      <c r="AM154" s="269"/>
    </row>
    <row r="155" spans="1:39">
      <c r="A155" s="215">
        <v>483</v>
      </c>
      <c r="B155" s="216" t="s">
        <v>186</v>
      </c>
      <c r="C155" s="217">
        <v>1076</v>
      </c>
      <c r="D155" s="217">
        <v>1067</v>
      </c>
      <c r="E155" s="219">
        <f>'1. Vos-laskelma'!AA155</f>
        <v>1230281.054457902</v>
      </c>
      <c r="F155" s="219">
        <f>'1. Vos-laskelma'!D155</f>
        <v>1128640.0275270126</v>
      </c>
      <c r="G155" s="218">
        <f t="shared" si="31"/>
        <v>-101641.02693088935</v>
      </c>
      <c r="H155" s="219">
        <v>-280395.57600304869</v>
      </c>
      <c r="I155" s="88">
        <f t="shared" si="29"/>
        <v>-547106.81663650833</v>
      </c>
      <c r="J155" s="220">
        <f t="shared" si="30"/>
        <v>-266711.24063345965</v>
      </c>
      <c r="K155" s="340">
        <v>-80834.448165230875</v>
      </c>
      <c r="L155" s="340">
        <v>-212018.61245962916</v>
      </c>
      <c r="M155" s="340">
        <v>-199561.12783781782</v>
      </c>
      <c r="N155" s="340">
        <v>-275470.68724682397</v>
      </c>
      <c r="O155" s="221">
        <v>-96639.273609373675</v>
      </c>
      <c r="P155" s="88">
        <v>37021.756679318438</v>
      </c>
      <c r="Q155" s="340">
        <f t="shared" si="32"/>
        <v>949885.47845485329</v>
      </c>
      <c r="R155" s="340">
        <f t="shared" si="33"/>
        <v>581533.2108905043</v>
      </c>
      <c r="S155" s="221">
        <v>956844</v>
      </c>
      <c r="T155" s="221">
        <v>954351.17404241033</v>
      </c>
      <c r="U155" s="221">
        <v>241773.01546562792</v>
      </c>
      <c r="V155" s="221">
        <v>239935.47596454332</v>
      </c>
      <c r="W155" s="218">
        <f t="shared" si="34"/>
        <v>-4330.3654586742632</v>
      </c>
      <c r="X155" s="219">
        <f t="shared" si="35"/>
        <v>2148502.4939204813</v>
      </c>
      <c r="Y155" s="219">
        <f t="shared" si="35"/>
        <v>1775819.8608974582</v>
      </c>
      <c r="Z155" s="222">
        <v>-208147</v>
      </c>
      <c r="AA155" s="222">
        <v>-215562</v>
      </c>
      <c r="AB155" s="232">
        <f t="shared" si="38"/>
        <v>1940355.4939204813</v>
      </c>
      <c r="AC155" s="232">
        <f t="shared" si="39"/>
        <v>1560257.8608974582</v>
      </c>
      <c r="AD155" s="218">
        <f t="shared" si="36"/>
        <v>-380097.63302302314</v>
      </c>
      <c r="AE155" s="223">
        <f>AB155/C155</f>
        <v>1803.3043623796295</v>
      </c>
      <c r="AF155" s="232">
        <f>AC155/D155</f>
        <v>1462.2847805974304</v>
      </c>
      <c r="AG155" s="220">
        <f t="shared" si="37"/>
        <v>-341.01958178219911</v>
      </c>
      <c r="AH155" s="211">
        <v>17</v>
      </c>
      <c r="AI155" s="211">
        <v>17</v>
      </c>
      <c r="AJ155" s="269"/>
      <c r="AK155" s="269"/>
      <c r="AL155" s="269"/>
      <c r="AM155" s="269"/>
    </row>
    <row r="156" spans="1:39">
      <c r="A156" s="215">
        <v>484</v>
      </c>
      <c r="B156" s="216" t="s">
        <v>187</v>
      </c>
      <c r="C156" s="217">
        <v>3055</v>
      </c>
      <c r="D156" s="217">
        <v>2967</v>
      </c>
      <c r="E156" s="219">
        <f>'1. Vos-laskelma'!AA156</f>
        <v>829861.48893627536</v>
      </c>
      <c r="F156" s="219">
        <f>'1. Vos-laskelma'!D156</f>
        <v>763175.65741069219</v>
      </c>
      <c r="G156" s="218">
        <f t="shared" si="31"/>
        <v>-66685.831525583169</v>
      </c>
      <c r="H156" s="219">
        <v>-216088.5317250177</v>
      </c>
      <c r="I156" s="88">
        <f t="shared" si="29"/>
        <v>-468116.59241674765</v>
      </c>
      <c r="J156" s="220">
        <f t="shared" si="30"/>
        <v>-252028.06069172994</v>
      </c>
      <c r="K156" s="340">
        <v>-353441.73405280849</v>
      </c>
      <c r="L156" s="340">
        <v>-370876.19512735825</v>
      </c>
      <c r="M156" s="340">
        <v>137353.20232779079</v>
      </c>
      <c r="N156" s="340">
        <v>68537.646507680751</v>
      </c>
      <c r="O156" s="221">
        <v>-268724.20318557799</v>
      </c>
      <c r="P156" s="88">
        <v>102946.15938850779</v>
      </c>
      <c r="Q156" s="340">
        <f t="shared" si="32"/>
        <v>613772.95721125766</v>
      </c>
      <c r="R156" s="340">
        <f t="shared" si="33"/>
        <v>295059.06499394454</v>
      </c>
      <c r="S156" s="221">
        <v>-23653</v>
      </c>
      <c r="T156" s="221">
        <v>1072995.1742732907</v>
      </c>
      <c r="U156" s="221">
        <v>607771.47088380624</v>
      </c>
      <c r="V156" s="221">
        <v>603634.27597390395</v>
      </c>
      <c r="W156" s="218">
        <f t="shared" si="34"/>
        <v>1092510.9793633884</v>
      </c>
      <c r="X156" s="219">
        <f t="shared" si="35"/>
        <v>1197891.4280950639</v>
      </c>
      <c r="Y156" s="219">
        <f t="shared" si="35"/>
        <v>1971688.5152411391</v>
      </c>
      <c r="Z156" s="222">
        <v>275878</v>
      </c>
      <c r="AA156" s="222">
        <v>472297</v>
      </c>
      <c r="AB156" s="232">
        <f t="shared" si="38"/>
        <v>1473769.4280950639</v>
      </c>
      <c r="AC156" s="232">
        <f t="shared" si="39"/>
        <v>2443985.5152411391</v>
      </c>
      <c r="AD156" s="218">
        <f t="shared" si="36"/>
        <v>970216.08714607521</v>
      </c>
      <c r="AE156" s="223">
        <f>AB156/C156</f>
        <v>482.4122514222795</v>
      </c>
      <c r="AF156" s="232">
        <f>AC156/D156</f>
        <v>823.72278909374427</v>
      </c>
      <c r="AG156" s="220">
        <f t="shared" si="37"/>
        <v>341.31053767146477</v>
      </c>
      <c r="AH156" s="211">
        <v>4</v>
      </c>
      <c r="AI156" s="211">
        <v>4</v>
      </c>
      <c r="AJ156" s="269"/>
      <c r="AK156" s="269"/>
      <c r="AL156" s="269"/>
      <c r="AM156" s="269"/>
    </row>
    <row r="157" spans="1:39">
      <c r="A157" s="215">
        <v>489</v>
      </c>
      <c r="B157" s="216" t="s">
        <v>188</v>
      </c>
      <c r="C157" s="217">
        <v>1835</v>
      </c>
      <c r="D157" s="217">
        <v>1791</v>
      </c>
      <c r="E157" s="219">
        <f>'1. Vos-laskelma'!AA157</f>
        <v>102779.75785035198</v>
      </c>
      <c r="F157" s="219">
        <f>'1. Vos-laskelma'!D157</f>
        <v>112808.63568925217</v>
      </c>
      <c r="G157" s="218">
        <f t="shared" si="31"/>
        <v>10028.877838900196</v>
      </c>
      <c r="H157" s="219">
        <v>1177909.434652511</v>
      </c>
      <c r="I157" s="88">
        <f t="shared" si="29"/>
        <v>863543.92689548444</v>
      </c>
      <c r="J157" s="220">
        <f t="shared" si="30"/>
        <v>-314365.50775702659</v>
      </c>
      <c r="K157" s="340">
        <v>741397.29173486971</v>
      </c>
      <c r="L157" s="340">
        <v>633509.21216143866</v>
      </c>
      <c r="M157" s="340">
        <v>436512.14291764138</v>
      </c>
      <c r="N157" s="340">
        <v>330104.97979658458</v>
      </c>
      <c r="O157" s="221">
        <v>-162212.68887946414</v>
      </c>
      <c r="P157" s="88">
        <v>62142.423816925329</v>
      </c>
      <c r="Q157" s="340">
        <f t="shared" si="32"/>
        <v>1280689.192502863</v>
      </c>
      <c r="R157" s="340">
        <f t="shared" si="33"/>
        <v>976352.56258473662</v>
      </c>
      <c r="S157" s="221">
        <v>713914</v>
      </c>
      <c r="T157" s="221">
        <v>857723.72717211826</v>
      </c>
      <c r="U157" s="221">
        <v>426527.30960735946</v>
      </c>
      <c r="V157" s="221">
        <v>421166.26189265435</v>
      </c>
      <c r="W157" s="218">
        <f t="shared" si="34"/>
        <v>138448.67945741303</v>
      </c>
      <c r="X157" s="219">
        <f t="shared" si="35"/>
        <v>2421130.5021102224</v>
      </c>
      <c r="Y157" s="219">
        <f t="shared" si="35"/>
        <v>2255242.5516495095</v>
      </c>
      <c r="Z157" s="222">
        <v>-424615</v>
      </c>
      <c r="AA157" s="222">
        <v>-529899</v>
      </c>
      <c r="AB157" s="232">
        <f t="shared" si="38"/>
        <v>1996515.5021102224</v>
      </c>
      <c r="AC157" s="232">
        <f t="shared" si="39"/>
        <v>1725343.5516495095</v>
      </c>
      <c r="AD157" s="218">
        <f t="shared" si="36"/>
        <v>-271171.95046071289</v>
      </c>
      <c r="AE157" s="223">
        <f>AB157/C157</f>
        <v>1088.0193471990312</v>
      </c>
      <c r="AF157" s="232">
        <f>AC157/D157</f>
        <v>963.3408998601393</v>
      </c>
      <c r="AG157" s="220">
        <f t="shared" si="37"/>
        <v>-124.67844733889194</v>
      </c>
      <c r="AH157" s="211">
        <v>8</v>
      </c>
      <c r="AI157" s="211">
        <v>8</v>
      </c>
      <c r="AJ157" s="269"/>
      <c r="AK157" s="269"/>
      <c r="AL157" s="269"/>
      <c r="AM157" s="269"/>
    </row>
    <row r="158" spans="1:39">
      <c r="A158" s="215">
        <v>491</v>
      </c>
      <c r="B158" s="216" t="s">
        <v>189</v>
      </c>
      <c r="C158" s="217">
        <v>52122</v>
      </c>
      <c r="D158" s="217">
        <v>51980</v>
      </c>
      <c r="E158" s="219">
        <f>'1. Vos-laskelma'!AA158</f>
        <v>5168757.4256308004</v>
      </c>
      <c r="F158" s="219">
        <f>'1. Vos-laskelma'!D158</f>
        <v>5100515.630086245</v>
      </c>
      <c r="G158" s="218">
        <f t="shared" si="31"/>
        <v>-68241.795544555411</v>
      </c>
      <c r="H158" s="219">
        <v>-13901370.935964676</v>
      </c>
      <c r="I158" s="88">
        <f t="shared" si="29"/>
        <v>-20056463.568989001</v>
      </c>
      <c r="J158" s="220">
        <f t="shared" si="30"/>
        <v>-6155092.6330243256</v>
      </c>
      <c r="K158" s="340">
        <v>-9833567.5417955555</v>
      </c>
      <c r="L158" s="340">
        <v>-12122341.839662476</v>
      </c>
      <c r="M158" s="340">
        <v>-4067803.3941691201</v>
      </c>
      <c r="N158" s="340">
        <v>-5029793.2100910293</v>
      </c>
      <c r="O158" s="221">
        <v>-4707881.3891426837</v>
      </c>
      <c r="P158" s="88">
        <v>1803552.8699071908</v>
      </c>
      <c r="Q158" s="340">
        <f t="shared" si="32"/>
        <v>-8732613.5103338752</v>
      </c>
      <c r="R158" s="340">
        <f t="shared" si="33"/>
        <v>-14955947.938902756</v>
      </c>
      <c r="S158" s="221">
        <v>9887140</v>
      </c>
      <c r="T158" s="221">
        <v>10990523.321787212</v>
      </c>
      <c r="U158" s="221">
        <v>8906554.4027713668</v>
      </c>
      <c r="V158" s="221">
        <v>8891267.5812161621</v>
      </c>
      <c r="W158" s="218">
        <f t="shared" si="34"/>
        <v>1088096.5002320036</v>
      </c>
      <c r="X158" s="219">
        <f t="shared" si="35"/>
        <v>10061080.892437492</v>
      </c>
      <c r="Y158" s="219">
        <f t="shared" si="35"/>
        <v>4925842.9641006179</v>
      </c>
      <c r="Z158" s="222">
        <v>1199391</v>
      </c>
      <c r="AA158" s="222">
        <v>1603444</v>
      </c>
      <c r="AB158" s="232">
        <f t="shared" si="38"/>
        <v>11260471.892437492</v>
      </c>
      <c r="AC158" s="232">
        <f t="shared" si="39"/>
        <v>6529286.9641006179</v>
      </c>
      <c r="AD158" s="218">
        <f t="shared" si="36"/>
        <v>-4731184.9283368737</v>
      </c>
      <c r="AE158" s="223">
        <f>AB158/C158</f>
        <v>216.04067174009998</v>
      </c>
      <c r="AF158" s="232">
        <f>AC158/D158</f>
        <v>125.61152297230892</v>
      </c>
      <c r="AG158" s="220">
        <f t="shared" si="37"/>
        <v>-90.429148767791062</v>
      </c>
      <c r="AH158" s="211">
        <v>10</v>
      </c>
      <c r="AI158" s="211">
        <v>10</v>
      </c>
      <c r="AJ158" s="269"/>
      <c r="AK158" s="269"/>
      <c r="AL158" s="269"/>
      <c r="AM158" s="269"/>
    </row>
    <row r="159" spans="1:39">
      <c r="A159" s="215">
        <v>494</v>
      </c>
      <c r="B159" s="216" t="s">
        <v>190</v>
      </c>
      <c r="C159" s="217">
        <v>8909</v>
      </c>
      <c r="D159" s="217">
        <v>8882</v>
      </c>
      <c r="E159" s="219">
        <f>'1. Vos-laskelma'!AA159</f>
        <v>8279423.1964273294</v>
      </c>
      <c r="F159" s="219">
        <f>'1. Vos-laskelma'!D159</f>
        <v>8160217.3613051344</v>
      </c>
      <c r="G159" s="218">
        <f t="shared" si="31"/>
        <v>-119205.83512219507</v>
      </c>
      <c r="H159" s="219">
        <v>-3134838.6169237336</v>
      </c>
      <c r="I159" s="88">
        <f t="shared" si="29"/>
        <v>-4119378.4928320074</v>
      </c>
      <c r="J159" s="220">
        <f t="shared" si="30"/>
        <v>-984539.87590827374</v>
      </c>
      <c r="K159" s="340">
        <v>-1332285.5570207154</v>
      </c>
      <c r="L159" s="340">
        <v>-1683048.3172458161</v>
      </c>
      <c r="M159" s="340">
        <v>-1802553.0599030182</v>
      </c>
      <c r="N159" s="340">
        <v>-1940057.6494636505</v>
      </c>
      <c r="O159" s="221">
        <v>-804451.76026097185</v>
      </c>
      <c r="P159" s="88">
        <v>308179.23413843149</v>
      </c>
      <c r="Q159" s="340">
        <f t="shared" si="32"/>
        <v>5144584.5795035958</v>
      </c>
      <c r="R159" s="340">
        <f t="shared" si="33"/>
        <v>4040838.868473127</v>
      </c>
      <c r="S159" s="221">
        <v>5382582</v>
      </c>
      <c r="T159" s="221">
        <v>4996715.2621696265</v>
      </c>
      <c r="U159" s="221">
        <v>1357802.8644019193</v>
      </c>
      <c r="V159" s="221">
        <v>1337371.9809139245</v>
      </c>
      <c r="W159" s="218">
        <f t="shared" si="34"/>
        <v>-406297.62131836824</v>
      </c>
      <c r="X159" s="219">
        <f t="shared" si="35"/>
        <v>11884969.443905516</v>
      </c>
      <c r="Y159" s="219">
        <f t="shared" si="35"/>
        <v>10374926.111556677</v>
      </c>
      <c r="Z159" s="222">
        <v>-53593</v>
      </c>
      <c r="AA159" s="222">
        <v>-272402</v>
      </c>
      <c r="AB159" s="232">
        <f t="shared" si="38"/>
        <v>11831376.443905516</v>
      </c>
      <c r="AC159" s="232">
        <f t="shared" si="39"/>
        <v>10102524.111556677</v>
      </c>
      <c r="AD159" s="218">
        <f t="shared" si="36"/>
        <v>-1728852.3323488384</v>
      </c>
      <c r="AE159" s="223">
        <f>AB159/C159</f>
        <v>1328.025192940343</v>
      </c>
      <c r="AF159" s="232">
        <f>AC159/D159</f>
        <v>1137.415459531263</v>
      </c>
      <c r="AG159" s="220">
        <f t="shared" si="37"/>
        <v>-190.60973340908004</v>
      </c>
      <c r="AH159" s="211">
        <v>17</v>
      </c>
      <c r="AI159" s="211">
        <v>17</v>
      </c>
      <c r="AJ159" s="269"/>
      <c r="AK159" s="269"/>
      <c r="AL159" s="269"/>
      <c r="AM159" s="269"/>
    </row>
    <row r="160" spans="1:39">
      <c r="A160" s="215">
        <v>495</v>
      </c>
      <c r="B160" s="216" t="s">
        <v>191</v>
      </c>
      <c r="C160" s="217">
        <v>1488</v>
      </c>
      <c r="D160" s="217">
        <v>1477</v>
      </c>
      <c r="E160" s="219">
        <f>'1. Vos-laskelma'!AA160</f>
        <v>559171.14312878414</v>
      </c>
      <c r="F160" s="219">
        <f>'1. Vos-laskelma'!D160</f>
        <v>651027.46909196209</v>
      </c>
      <c r="G160" s="218">
        <f t="shared" si="31"/>
        <v>91856.325963177951</v>
      </c>
      <c r="H160" s="219">
        <v>393321.58067996381</v>
      </c>
      <c r="I160" s="88">
        <f t="shared" si="29"/>
        <v>-88476.21870111092</v>
      </c>
      <c r="J160" s="220">
        <f t="shared" si="30"/>
        <v>-481797.79938107473</v>
      </c>
      <c r="K160" s="340">
        <v>214609.38296891158</v>
      </c>
      <c r="L160" s="340">
        <v>-7961.7651400020659</v>
      </c>
      <c r="M160" s="340">
        <v>178712.19771105226</v>
      </c>
      <c r="N160" s="340">
        <v>2011.3875876180136</v>
      </c>
      <c r="O160" s="221">
        <v>-133773.38999160723</v>
      </c>
      <c r="P160" s="88">
        <v>51247.548842880351</v>
      </c>
      <c r="Q160" s="340">
        <f t="shared" si="32"/>
        <v>952492.72380874795</v>
      </c>
      <c r="R160" s="340">
        <f t="shared" si="33"/>
        <v>562551.25039085117</v>
      </c>
      <c r="S160" s="221">
        <v>-704</v>
      </c>
      <c r="T160" s="221">
        <v>277393.98080993321</v>
      </c>
      <c r="U160" s="221">
        <v>332971.06142243807</v>
      </c>
      <c r="V160" s="221">
        <v>328284.18479940266</v>
      </c>
      <c r="W160" s="218">
        <f t="shared" si="34"/>
        <v>273411.10418689781</v>
      </c>
      <c r="X160" s="219">
        <f t="shared" si="35"/>
        <v>1284759.7852311861</v>
      </c>
      <c r="Y160" s="219">
        <f t="shared" si="35"/>
        <v>1168229.4160001872</v>
      </c>
      <c r="Z160" s="222">
        <v>-369484</v>
      </c>
      <c r="AA160" s="222">
        <v>-368163</v>
      </c>
      <c r="AB160" s="232">
        <f t="shared" si="38"/>
        <v>915275.78523118608</v>
      </c>
      <c r="AC160" s="232">
        <f t="shared" si="39"/>
        <v>800066.41600018716</v>
      </c>
      <c r="AD160" s="218">
        <f t="shared" si="36"/>
        <v>-115209.36923099891</v>
      </c>
      <c r="AE160" s="223">
        <f>AB160/C160</f>
        <v>615.10469437579707</v>
      </c>
      <c r="AF160" s="232">
        <f>AC160/D160</f>
        <v>541.68342315517077</v>
      </c>
      <c r="AG160" s="220">
        <f t="shared" si="37"/>
        <v>-73.421271220626295</v>
      </c>
      <c r="AH160" s="211">
        <v>13</v>
      </c>
      <c r="AI160" s="211">
        <v>13</v>
      </c>
      <c r="AJ160" s="269"/>
      <c r="AK160" s="269"/>
      <c r="AL160" s="269"/>
      <c r="AM160" s="269"/>
    </row>
    <row r="161" spans="1:39">
      <c r="A161" s="215">
        <v>498</v>
      </c>
      <c r="B161" s="216" t="s">
        <v>192</v>
      </c>
      <c r="C161" s="217">
        <v>2321</v>
      </c>
      <c r="D161" s="217">
        <v>2281</v>
      </c>
      <c r="E161" s="219">
        <f>'1. Vos-laskelma'!AA161</f>
        <v>2766758.9575282992</v>
      </c>
      <c r="F161" s="219">
        <f>'1. Vos-laskelma'!D161</f>
        <v>2595927.6449219412</v>
      </c>
      <c r="G161" s="218">
        <f t="shared" si="31"/>
        <v>-170831.31260635797</v>
      </c>
      <c r="H161" s="219">
        <v>371701.04133899888</v>
      </c>
      <c r="I161" s="88">
        <f t="shared" si="29"/>
        <v>527717.30416656926</v>
      </c>
      <c r="J161" s="220">
        <f t="shared" si="30"/>
        <v>156016.26282757038</v>
      </c>
      <c r="K161" s="340">
        <v>-122686.07046232563</v>
      </c>
      <c r="L161" s="340">
        <v>73697.868990974603</v>
      </c>
      <c r="M161" s="340">
        <v>494387.11180132453</v>
      </c>
      <c r="N161" s="340">
        <v>581467.94137752149</v>
      </c>
      <c r="O161" s="221">
        <v>-206592.48650701158</v>
      </c>
      <c r="P161" s="88">
        <v>79143.980305084697</v>
      </c>
      <c r="Q161" s="340">
        <f t="shared" si="32"/>
        <v>3138459.998867298</v>
      </c>
      <c r="R161" s="340">
        <f t="shared" si="33"/>
        <v>3123644.9490885106</v>
      </c>
      <c r="S161" s="221">
        <v>46622</v>
      </c>
      <c r="T161" s="221">
        <v>36990.052047333578</v>
      </c>
      <c r="U161" s="221">
        <v>444350.04603458964</v>
      </c>
      <c r="V161" s="221">
        <v>439580.56041408132</v>
      </c>
      <c r="W161" s="218">
        <f t="shared" si="34"/>
        <v>-14401.433573174756</v>
      </c>
      <c r="X161" s="219">
        <f t="shared" si="35"/>
        <v>3629432.0449018879</v>
      </c>
      <c r="Y161" s="219">
        <f t="shared" si="35"/>
        <v>3600215.5615499257</v>
      </c>
      <c r="Z161" s="222">
        <v>171317</v>
      </c>
      <c r="AA161" s="222">
        <v>75738</v>
      </c>
      <c r="AB161" s="232">
        <f t="shared" si="38"/>
        <v>3800749.0449018879</v>
      </c>
      <c r="AC161" s="232">
        <f t="shared" si="39"/>
        <v>3675953.5615499257</v>
      </c>
      <c r="AD161" s="218">
        <f t="shared" si="36"/>
        <v>-124795.48335196218</v>
      </c>
      <c r="AE161" s="223">
        <f>AB161/C161</f>
        <v>1637.5480589840104</v>
      </c>
      <c r="AF161" s="232">
        <f>AC161/D161</f>
        <v>1611.5535122972055</v>
      </c>
      <c r="AG161" s="220">
        <f t="shared" si="37"/>
        <v>-25.994546686804824</v>
      </c>
      <c r="AH161" s="211">
        <v>19</v>
      </c>
      <c r="AI161" s="211">
        <v>19</v>
      </c>
      <c r="AJ161" s="269"/>
      <c r="AK161" s="269"/>
      <c r="AL161" s="269"/>
      <c r="AM161" s="269"/>
    </row>
    <row r="162" spans="1:39">
      <c r="A162" s="215">
        <v>499</v>
      </c>
      <c r="B162" s="216" t="s">
        <v>193</v>
      </c>
      <c r="C162" s="217">
        <v>19536</v>
      </c>
      <c r="D162" s="217">
        <v>19662</v>
      </c>
      <c r="E162" s="219">
        <f>'1. Vos-laskelma'!AA162</f>
        <v>15436371.623261701</v>
      </c>
      <c r="F162" s="219">
        <f>'1. Vos-laskelma'!D162</f>
        <v>15567071.230465453</v>
      </c>
      <c r="G162" s="218">
        <f t="shared" si="31"/>
        <v>130699.6072037518</v>
      </c>
      <c r="H162" s="219">
        <v>3025040.9031237895</v>
      </c>
      <c r="I162" s="88">
        <f t="shared" si="29"/>
        <v>194044.74097777135</v>
      </c>
      <c r="J162" s="220">
        <f t="shared" si="30"/>
        <v>-2830996.1621460179</v>
      </c>
      <c r="K162" s="340">
        <v>2257095.6570163397</v>
      </c>
      <c r="L162" s="340">
        <v>1283600.7430349656</v>
      </c>
      <c r="M162" s="340">
        <v>767945.24610744999</v>
      </c>
      <c r="N162" s="340">
        <v>9037.8291318835691</v>
      </c>
      <c r="O162" s="221">
        <v>-1780807.3080670151</v>
      </c>
      <c r="P162" s="88">
        <v>682213.47687793733</v>
      </c>
      <c r="Q162" s="340">
        <f t="shared" si="32"/>
        <v>18461412.52638549</v>
      </c>
      <c r="R162" s="340">
        <f t="shared" si="33"/>
        <v>15761115.971443225</v>
      </c>
      <c r="S162" s="221">
        <v>4570585</v>
      </c>
      <c r="T162" s="221">
        <v>4089687.6496608984</v>
      </c>
      <c r="U162" s="221">
        <v>2855979.3655998916</v>
      </c>
      <c r="V162" s="221">
        <v>2824104.0038644425</v>
      </c>
      <c r="W162" s="218">
        <f t="shared" si="34"/>
        <v>-512772.71207454987</v>
      </c>
      <c r="X162" s="219">
        <f t="shared" si="35"/>
        <v>25887976.891985383</v>
      </c>
      <c r="Y162" s="219">
        <f t="shared" si="35"/>
        <v>22674907.624968562</v>
      </c>
      <c r="Z162" s="222">
        <v>-1200161</v>
      </c>
      <c r="AA162" s="222">
        <v>-1478702</v>
      </c>
      <c r="AB162" s="232">
        <f t="shared" si="38"/>
        <v>24687815.891985383</v>
      </c>
      <c r="AC162" s="232">
        <f t="shared" si="39"/>
        <v>21196205.624968562</v>
      </c>
      <c r="AD162" s="218">
        <f t="shared" si="36"/>
        <v>-3491610.2670168206</v>
      </c>
      <c r="AE162" s="223">
        <f>AB162/C162</f>
        <v>1263.7088396798415</v>
      </c>
      <c r="AF162" s="232">
        <f>AC162/D162</f>
        <v>1078.0289708558928</v>
      </c>
      <c r="AG162" s="220">
        <f t="shared" si="37"/>
        <v>-185.67986882394871</v>
      </c>
      <c r="AH162" s="211">
        <v>15</v>
      </c>
      <c r="AI162" s="211">
        <v>15</v>
      </c>
      <c r="AJ162" s="269"/>
      <c r="AK162" s="269"/>
      <c r="AL162" s="269"/>
      <c r="AM162" s="269"/>
    </row>
    <row r="163" spans="1:39">
      <c r="A163" s="215">
        <v>500</v>
      </c>
      <c r="B163" s="216" t="s">
        <v>194</v>
      </c>
      <c r="C163" s="217">
        <v>10426</v>
      </c>
      <c r="D163" s="217">
        <v>10486</v>
      </c>
      <c r="E163" s="219">
        <f>'1. Vos-laskelma'!AA163</f>
        <v>7445366.5681021176</v>
      </c>
      <c r="F163" s="219">
        <f>'1. Vos-laskelma'!D163</f>
        <v>7475302.8202689998</v>
      </c>
      <c r="G163" s="218">
        <f t="shared" si="31"/>
        <v>29936.252166882157</v>
      </c>
      <c r="H163" s="219">
        <v>3656610.435704567</v>
      </c>
      <c r="I163" s="88">
        <f t="shared" si="29"/>
        <v>3405295.9452973832</v>
      </c>
      <c r="J163" s="220">
        <f t="shared" si="30"/>
        <v>-251314.49040718377</v>
      </c>
      <c r="K163" s="340">
        <v>2384572.1870733406</v>
      </c>
      <c r="L163" s="340">
        <v>2705573.7844638815</v>
      </c>
      <c r="M163" s="340">
        <v>1272038.2486312264</v>
      </c>
      <c r="N163" s="340">
        <v>1285616.5212164067</v>
      </c>
      <c r="O163" s="221">
        <v>-949727.6692295149</v>
      </c>
      <c r="P163" s="88">
        <v>363833.30884661031</v>
      </c>
      <c r="Q163" s="340">
        <f t="shared" si="32"/>
        <v>11101977.003806684</v>
      </c>
      <c r="R163" s="340">
        <f t="shared" si="33"/>
        <v>10880598.765566383</v>
      </c>
      <c r="S163" s="221">
        <v>1637247</v>
      </c>
      <c r="T163" s="221">
        <v>1325646.2473453768</v>
      </c>
      <c r="U163" s="221">
        <v>1064618.4075359539</v>
      </c>
      <c r="V163" s="221">
        <v>1032774.5607903547</v>
      </c>
      <c r="W163" s="218">
        <f t="shared" si="34"/>
        <v>-343444.5994002223</v>
      </c>
      <c r="X163" s="219">
        <f t="shared" si="35"/>
        <v>13803842.411342638</v>
      </c>
      <c r="Y163" s="219">
        <f t="shared" si="35"/>
        <v>13239019.573702114</v>
      </c>
      <c r="Z163" s="222">
        <v>-732181</v>
      </c>
      <c r="AA163" s="222">
        <v>-759244</v>
      </c>
      <c r="AB163" s="232">
        <f t="shared" si="38"/>
        <v>13071661.411342638</v>
      </c>
      <c r="AC163" s="232">
        <f t="shared" si="39"/>
        <v>12479775.573702114</v>
      </c>
      <c r="AD163" s="218">
        <f t="shared" si="36"/>
        <v>-591885.83764052391</v>
      </c>
      <c r="AE163" s="223">
        <f>AB163/C163</f>
        <v>1253.7561299964163</v>
      </c>
      <c r="AF163" s="232">
        <f>AC163/D163</f>
        <v>1190.1369038434211</v>
      </c>
      <c r="AG163" s="220">
        <f t="shared" si="37"/>
        <v>-63.619226152995225</v>
      </c>
      <c r="AH163" s="211">
        <v>13</v>
      </c>
      <c r="AI163" s="211">
        <v>13</v>
      </c>
      <c r="AJ163" s="269"/>
      <c r="AK163" s="269"/>
      <c r="AL163" s="269"/>
      <c r="AM163" s="269"/>
    </row>
    <row r="164" spans="1:39">
      <c r="A164" s="215">
        <v>503</v>
      </c>
      <c r="B164" s="216" t="s">
        <v>195</v>
      </c>
      <c r="C164" s="217">
        <v>7594</v>
      </c>
      <c r="D164" s="217">
        <v>7539</v>
      </c>
      <c r="E164" s="219">
        <f>'1. Vos-laskelma'!AA164</f>
        <v>1543849.6397433281</v>
      </c>
      <c r="F164" s="219">
        <f>'1. Vos-laskelma'!D164</f>
        <v>1656739.6739748886</v>
      </c>
      <c r="G164" s="218">
        <f t="shared" si="31"/>
        <v>112890.03423156054</v>
      </c>
      <c r="H164" s="219">
        <v>-1877719.3181493627</v>
      </c>
      <c r="I164" s="88">
        <f t="shared" si="29"/>
        <v>-1807202.4561524247</v>
      </c>
      <c r="J164" s="220">
        <f t="shared" si="30"/>
        <v>70516.861996938009</v>
      </c>
      <c r="K164" s="340">
        <v>-873381.28137660876</v>
      </c>
      <c r="L164" s="340">
        <v>-627304.2812280748</v>
      </c>
      <c r="M164" s="340">
        <v>-1004338.0367727539</v>
      </c>
      <c r="N164" s="340">
        <v>-758664.3791083364</v>
      </c>
      <c r="O164" s="221">
        <v>-682814.88635526539</v>
      </c>
      <c r="P164" s="88">
        <v>261581.09053925186</v>
      </c>
      <c r="Q164" s="340">
        <f t="shared" si="32"/>
        <v>-333869.6784060346</v>
      </c>
      <c r="R164" s="340">
        <f t="shared" si="33"/>
        <v>-150462.78217753605</v>
      </c>
      <c r="S164" s="221">
        <v>3242821</v>
      </c>
      <c r="T164" s="221">
        <v>2935606.9525766899</v>
      </c>
      <c r="U164" s="221">
        <v>1432956.3497235579</v>
      </c>
      <c r="V164" s="221">
        <v>1388308.1387866098</v>
      </c>
      <c r="W164" s="218">
        <f t="shared" si="34"/>
        <v>-351862.2583602583</v>
      </c>
      <c r="X164" s="219">
        <f t="shared" si="35"/>
        <v>4341907.6713175233</v>
      </c>
      <c r="Y164" s="219">
        <f t="shared" si="35"/>
        <v>4173452.3091857634</v>
      </c>
      <c r="Z164" s="222">
        <v>-239505</v>
      </c>
      <c r="AA164" s="222">
        <v>-268427</v>
      </c>
      <c r="AB164" s="232">
        <f t="shared" si="38"/>
        <v>4102402.6713175233</v>
      </c>
      <c r="AC164" s="232">
        <f t="shared" si="39"/>
        <v>3905025.3091857634</v>
      </c>
      <c r="AD164" s="218">
        <f t="shared" si="36"/>
        <v>-197377.36213175999</v>
      </c>
      <c r="AE164" s="223">
        <f>AB164/C164</f>
        <v>540.21631173525464</v>
      </c>
      <c r="AF164" s="232">
        <f>AC164/D164</f>
        <v>517.97656309666581</v>
      </c>
      <c r="AG164" s="220">
        <f t="shared" si="37"/>
        <v>-22.239748638588821</v>
      </c>
      <c r="AH164" s="211">
        <v>2</v>
      </c>
      <c r="AI164" s="211">
        <v>2</v>
      </c>
      <c r="AJ164" s="269"/>
      <c r="AK164" s="269"/>
      <c r="AL164" s="269"/>
      <c r="AM164" s="269"/>
    </row>
    <row r="165" spans="1:39">
      <c r="A165" s="215">
        <v>504</v>
      </c>
      <c r="B165" s="216" t="s">
        <v>196</v>
      </c>
      <c r="C165" s="217">
        <v>1816</v>
      </c>
      <c r="D165" s="217">
        <v>1764</v>
      </c>
      <c r="E165" s="219">
        <f>'1. Vos-laskelma'!AA165</f>
        <v>471797.8229729287</v>
      </c>
      <c r="F165" s="219">
        <f>'1. Vos-laskelma'!D165</f>
        <v>498785.92679302546</v>
      </c>
      <c r="G165" s="218">
        <f t="shared" si="31"/>
        <v>26988.10382009676</v>
      </c>
      <c r="H165" s="219">
        <v>-127364.60468765716</v>
      </c>
      <c r="I165" s="88">
        <f t="shared" si="29"/>
        <v>-753884.53060718789</v>
      </c>
      <c r="J165" s="220">
        <f t="shared" si="30"/>
        <v>-626519.92591953068</v>
      </c>
      <c r="K165" s="340">
        <v>-152539.77561146973</v>
      </c>
      <c r="L165" s="340">
        <v>-480665.71192696487</v>
      </c>
      <c r="M165" s="340">
        <v>25175.170923812559</v>
      </c>
      <c r="N165" s="340">
        <v>-174657.15057842605</v>
      </c>
      <c r="O165" s="221">
        <v>-159767.27145917073</v>
      </c>
      <c r="P165" s="88">
        <v>61205.603357373693</v>
      </c>
      <c r="Q165" s="340">
        <f t="shared" si="32"/>
        <v>344433.21828527155</v>
      </c>
      <c r="R165" s="340">
        <f t="shared" si="33"/>
        <v>-255098.60381416243</v>
      </c>
      <c r="S165" s="221">
        <v>770223</v>
      </c>
      <c r="T165" s="221">
        <v>749595.54293986352</v>
      </c>
      <c r="U165" s="221">
        <v>394743.52792224655</v>
      </c>
      <c r="V165" s="221">
        <v>381953.30608945538</v>
      </c>
      <c r="W165" s="218">
        <f t="shared" si="34"/>
        <v>-33417.67889292771</v>
      </c>
      <c r="X165" s="219">
        <f t="shared" si="35"/>
        <v>1509399.746207518</v>
      </c>
      <c r="Y165" s="219">
        <f t="shared" si="35"/>
        <v>876450.24521515646</v>
      </c>
      <c r="Z165" s="222">
        <v>-502661</v>
      </c>
      <c r="AA165" s="222">
        <v>-419195</v>
      </c>
      <c r="AB165" s="232">
        <f t="shared" si="38"/>
        <v>1006738.746207518</v>
      </c>
      <c r="AC165" s="232">
        <f t="shared" si="39"/>
        <v>457255.24521515646</v>
      </c>
      <c r="AD165" s="218">
        <f t="shared" si="36"/>
        <v>-549483.50099236157</v>
      </c>
      <c r="AE165" s="223">
        <f>AB165/C165</f>
        <v>554.37155628167295</v>
      </c>
      <c r="AF165" s="232">
        <f>AC165/D165</f>
        <v>259.2149916185694</v>
      </c>
      <c r="AG165" s="220">
        <f t="shared" si="37"/>
        <v>-295.15656466310355</v>
      </c>
      <c r="AH165" s="211">
        <v>1</v>
      </c>
      <c r="AI165" s="212">
        <v>32</v>
      </c>
      <c r="AJ165" s="269"/>
      <c r="AK165" s="269"/>
      <c r="AL165" s="269"/>
      <c r="AM165" s="269"/>
    </row>
    <row r="166" spans="1:39">
      <c r="A166" s="215">
        <v>505</v>
      </c>
      <c r="B166" s="216" t="s">
        <v>197</v>
      </c>
      <c r="C166" s="217">
        <v>20837</v>
      </c>
      <c r="D166" s="217">
        <v>20912</v>
      </c>
      <c r="E166" s="219">
        <f>'1. Vos-laskelma'!AA166</f>
        <v>11834179.07259707</v>
      </c>
      <c r="F166" s="219">
        <f>'1. Vos-laskelma'!D166</f>
        <v>11685669.181125337</v>
      </c>
      <c r="G166" s="218">
        <f t="shared" si="31"/>
        <v>-148509.89147173241</v>
      </c>
      <c r="H166" s="219">
        <v>-1555186.6428156248</v>
      </c>
      <c r="I166" s="88">
        <f t="shared" si="29"/>
        <v>-1861370.2493034017</v>
      </c>
      <c r="J166" s="220">
        <f t="shared" si="30"/>
        <v>-306183.60648777685</v>
      </c>
      <c r="K166" s="340">
        <v>-1067723.4109920911</v>
      </c>
      <c r="L166" s="340">
        <v>-686844.96260971308</v>
      </c>
      <c r="M166" s="340">
        <v>-487463.23182353366</v>
      </c>
      <c r="N166" s="340">
        <v>-6089.0036184167311</v>
      </c>
      <c r="O166" s="221">
        <v>-1894021.0775250443</v>
      </c>
      <c r="P166" s="88">
        <v>725584.79444977245</v>
      </c>
      <c r="Q166" s="340">
        <f t="shared" si="32"/>
        <v>10278992.429781444</v>
      </c>
      <c r="R166" s="340">
        <f t="shared" si="33"/>
        <v>9824298.9318219349</v>
      </c>
      <c r="S166" s="221">
        <v>3817903</v>
      </c>
      <c r="T166" s="221">
        <v>3849164.0262180516</v>
      </c>
      <c r="U166" s="221">
        <v>3199902.0564645682</v>
      </c>
      <c r="V166" s="221">
        <v>3077114.9719463256</v>
      </c>
      <c r="W166" s="218">
        <f t="shared" si="34"/>
        <v>-91526.058300190605</v>
      </c>
      <c r="X166" s="219">
        <f t="shared" si="35"/>
        <v>17296797.486246012</v>
      </c>
      <c r="Y166" s="219">
        <f t="shared" si="35"/>
        <v>16750577.929986311</v>
      </c>
      <c r="Z166" s="222">
        <v>-2090670</v>
      </c>
      <c r="AA166" s="222">
        <v>-2197157</v>
      </c>
      <c r="AB166" s="232">
        <f t="shared" si="38"/>
        <v>15206127.486246012</v>
      </c>
      <c r="AC166" s="232">
        <f t="shared" si="39"/>
        <v>14553420.929986311</v>
      </c>
      <c r="AD166" s="218">
        <f t="shared" si="36"/>
        <v>-652706.55625970103</v>
      </c>
      <c r="AE166" s="223">
        <f>AB166/C166</f>
        <v>729.76568058002647</v>
      </c>
      <c r="AF166" s="232">
        <f>AC166/D166</f>
        <v>695.93634898557343</v>
      </c>
      <c r="AG166" s="220">
        <f t="shared" si="37"/>
        <v>-33.829331594453038</v>
      </c>
      <c r="AH166" s="211">
        <v>1</v>
      </c>
      <c r="AI166" s="212">
        <v>33</v>
      </c>
      <c r="AJ166" s="269"/>
      <c r="AK166" s="269"/>
      <c r="AL166" s="269"/>
      <c r="AM166" s="269"/>
    </row>
    <row r="167" spans="1:39">
      <c r="A167" s="215">
        <v>507</v>
      </c>
      <c r="B167" s="216" t="s">
        <v>198</v>
      </c>
      <c r="C167" s="217">
        <v>5635</v>
      </c>
      <c r="D167" s="217">
        <v>5564</v>
      </c>
      <c r="E167" s="219">
        <f>'1. Vos-laskelma'!AA167</f>
        <v>-123386.52500414511</v>
      </c>
      <c r="F167" s="219">
        <f>'1. Vos-laskelma'!D167</f>
        <v>-3232.159723890014</v>
      </c>
      <c r="G167" s="218">
        <f t="shared" si="31"/>
        <v>120154.36528025509</v>
      </c>
      <c r="H167" s="219">
        <v>592805.25954830647</v>
      </c>
      <c r="I167" s="88">
        <f t="shared" si="29"/>
        <v>-1164575.1927548014</v>
      </c>
      <c r="J167" s="220">
        <f t="shared" si="30"/>
        <v>-1757380.4523031078</v>
      </c>
      <c r="K167" s="340">
        <v>126007.61324428333</v>
      </c>
      <c r="L167" s="340">
        <v>-777950.7154690891</v>
      </c>
      <c r="M167" s="340">
        <v>466797.64630402316</v>
      </c>
      <c r="N167" s="340">
        <v>-75741.755449885313</v>
      </c>
      <c r="O167" s="221">
        <v>-503937.13061157928</v>
      </c>
      <c r="P167" s="88">
        <v>193054.40877575238</v>
      </c>
      <c r="Q167" s="340">
        <f t="shared" si="32"/>
        <v>469418.73454416136</v>
      </c>
      <c r="R167" s="340">
        <f t="shared" si="33"/>
        <v>-1167807.3524786914</v>
      </c>
      <c r="S167" s="221">
        <v>414202</v>
      </c>
      <c r="T167" s="221">
        <v>972036.42851637793</v>
      </c>
      <c r="U167" s="221">
        <v>1114235.8704170489</v>
      </c>
      <c r="V167" s="221">
        <v>1106543.9257034184</v>
      </c>
      <c r="W167" s="218">
        <f t="shared" si="34"/>
        <v>550142.48380274745</v>
      </c>
      <c r="X167" s="219">
        <f t="shared" si="35"/>
        <v>1997856.6049612104</v>
      </c>
      <c r="Y167" s="219">
        <f t="shared" si="35"/>
        <v>910773.00174110499</v>
      </c>
      <c r="Z167" s="222">
        <v>-124871</v>
      </c>
      <c r="AA167" s="222">
        <v>126041</v>
      </c>
      <c r="AB167" s="232">
        <f t="shared" si="38"/>
        <v>1872985.6049612104</v>
      </c>
      <c r="AC167" s="232">
        <f t="shared" si="39"/>
        <v>1036814.001741105</v>
      </c>
      <c r="AD167" s="218">
        <f t="shared" si="36"/>
        <v>-836171.6032201054</v>
      </c>
      <c r="AE167" s="223">
        <f>AB167/C167</f>
        <v>332.38431321405687</v>
      </c>
      <c r="AF167" s="232">
        <f>AC167/D167</f>
        <v>186.34327853003325</v>
      </c>
      <c r="AG167" s="220">
        <f t="shared" si="37"/>
        <v>-146.04103468402363</v>
      </c>
      <c r="AH167" s="211">
        <v>10</v>
      </c>
      <c r="AI167" s="211">
        <v>10</v>
      </c>
      <c r="AJ167" s="269"/>
      <c r="AK167" s="269"/>
      <c r="AL167" s="269"/>
      <c r="AM167" s="269"/>
    </row>
    <row r="168" spans="1:39">
      <c r="A168" s="215">
        <v>508</v>
      </c>
      <c r="B168" s="216" t="s">
        <v>199</v>
      </c>
      <c r="C168" s="217">
        <v>9563</v>
      </c>
      <c r="D168" s="217">
        <v>9360</v>
      </c>
      <c r="E168" s="219">
        <f>'1. Vos-laskelma'!AA168</f>
        <v>-633234.48330227053</v>
      </c>
      <c r="F168" s="219">
        <f>'1. Vos-laskelma'!D168</f>
        <v>-740687.58151573595</v>
      </c>
      <c r="G168" s="218">
        <f t="shared" si="31"/>
        <v>-107453.09821346542</v>
      </c>
      <c r="H168" s="219">
        <v>-371541.16230117186</v>
      </c>
      <c r="I168" s="88">
        <f t="shared" si="29"/>
        <v>-1851787.3576448741</v>
      </c>
      <c r="J168" s="220">
        <f t="shared" si="30"/>
        <v>-1480246.1953437023</v>
      </c>
      <c r="K168" s="340">
        <v>-202194.99052737484</v>
      </c>
      <c r="L168" s="340">
        <v>-836985.06646362867</v>
      </c>
      <c r="M168" s="340">
        <v>-169346.17177379702</v>
      </c>
      <c r="N168" s="340">
        <v>-491822.01145742444</v>
      </c>
      <c r="O168" s="221">
        <v>-847744.70570172218</v>
      </c>
      <c r="P168" s="88">
        <v>324764.42597790121</v>
      </c>
      <c r="Q168" s="340">
        <f t="shared" si="32"/>
        <v>-1004775.6456034423</v>
      </c>
      <c r="R168" s="340">
        <f t="shared" si="33"/>
        <v>-2592474.9391606101</v>
      </c>
      <c r="S168" s="221">
        <v>922746</v>
      </c>
      <c r="T168" s="221">
        <v>2354897.9557672702</v>
      </c>
      <c r="U168" s="221">
        <v>1678386.8842173759</v>
      </c>
      <c r="V168" s="221">
        <v>1662356.1026546212</v>
      </c>
      <c r="W168" s="218">
        <f t="shared" si="34"/>
        <v>1416121.1742045153</v>
      </c>
      <c r="X168" s="219">
        <f t="shared" si="35"/>
        <v>1596357.2386139336</v>
      </c>
      <c r="Y168" s="219">
        <f t="shared" si="35"/>
        <v>1424779.1192612813</v>
      </c>
      <c r="Z168" s="222">
        <v>-797151</v>
      </c>
      <c r="AA168" s="222">
        <v>-569742</v>
      </c>
      <c r="AB168" s="232">
        <f t="shared" si="38"/>
        <v>799206.23861393356</v>
      </c>
      <c r="AC168" s="232">
        <f t="shared" si="39"/>
        <v>855037.11926128133</v>
      </c>
      <c r="AD168" s="218">
        <f t="shared" si="36"/>
        <v>55830.880647347774</v>
      </c>
      <c r="AE168" s="223">
        <f>AB168/C168</f>
        <v>83.572753175147298</v>
      </c>
      <c r="AF168" s="232">
        <f>AC168/D168</f>
        <v>91.350119579196729</v>
      </c>
      <c r="AG168" s="220">
        <f t="shared" si="37"/>
        <v>7.777366404049431</v>
      </c>
      <c r="AH168" s="211">
        <v>6</v>
      </c>
      <c r="AI168" s="211">
        <v>6</v>
      </c>
      <c r="AJ168" s="269"/>
      <c r="AK168" s="269"/>
      <c r="AL168" s="269"/>
      <c r="AM168" s="269"/>
    </row>
    <row r="169" spans="1:39">
      <c r="A169" s="215">
        <v>529</v>
      </c>
      <c r="B169" s="216" t="s">
        <v>200</v>
      </c>
      <c r="C169" s="217">
        <v>19579</v>
      </c>
      <c r="D169" s="217">
        <v>19850</v>
      </c>
      <c r="E169" s="219">
        <f>'1. Vos-laskelma'!AA169</f>
        <v>4544128.434907252</v>
      </c>
      <c r="F169" s="219">
        <f>'1. Vos-laskelma'!D169</f>
        <v>4751012.920080008</v>
      </c>
      <c r="G169" s="218">
        <f t="shared" si="31"/>
        <v>206884.48517275602</v>
      </c>
      <c r="H169" s="219">
        <v>3862065.3046418224</v>
      </c>
      <c r="I169" s="88">
        <f t="shared" si="29"/>
        <v>4173673.2806799053</v>
      </c>
      <c r="J169" s="220">
        <f t="shared" si="30"/>
        <v>311607.97603808297</v>
      </c>
      <c r="K169" s="340">
        <v>3249168.9988771346</v>
      </c>
      <c r="L169" s="340">
        <v>4328799.4813034628</v>
      </c>
      <c r="M169" s="340">
        <v>612896.30576468771</v>
      </c>
      <c r="N169" s="340">
        <v>953971.93532920396</v>
      </c>
      <c r="O169" s="221">
        <v>-1797834.6589935028</v>
      </c>
      <c r="P169" s="88">
        <v>688736.52304074133</v>
      </c>
      <c r="Q169" s="340">
        <f t="shared" si="32"/>
        <v>8406193.7395490743</v>
      </c>
      <c r="R169" s="340">
        <f t="shared" si="33"/>
        <v>8924686.2007599138</v>
      </c>
      <c r="S169" s="221">
        <v>-738196</v>
      </c>
      <c r="T169" s="221">
        <v>-634526.86247983784</v>
      </c>
      <c r="U169" s="221">
        <v>2330134.0337805543</v>
      </c>
      <c r="V169" s="221">
        <v>2301642.8770866529</v>
      </c>
      <c r="W169" s="218">
        <f t="shared" si="34"/>
        <v>75177.980826260755</v>
      </c>
      <c r="X169" s="219">
        <f t="shared" si="35"/>
        <v>9998131.7733296286</v>
      </c>
      <c r="Y169" s="219">
        <f t="shared" si="35"/>
        <v>10591802.215366729</v>
      </c>
      <c r="Z169" s="222">
        <v>-1083389</v>
      </c>
      <c r="AA169" s="222">
        <v>-865728</v>
      </c>
      <c r="AB169" s="232">
        <f t="shared" si="38"/>
        <v>8914742.7733296286</v>
      </c>
      <c r="AC169" s="232">
        <f t="shared" si="39"/>
        <v>9726074.2153667286</v>
      </c>
      <c r="AD169" s="218">
        <f t="shared" si="36"/>
        <v>811331.44203709997</v>
      </c>
      <c r="AE169" s="223">
        <f>AB169/C169</f>
        <v>455.32165960108426</v>
      </c>
      <c r="AF169" s="232">
        <f>AC169/D169</f>
        <v>489.9785498925304</v>
      </c>
      <c r="AG169" s="220">
        <f t="shared" si="37"/>
        <v>34.656890291446132</v>
      </c>
      <c r="AH169" s="211">
        <v>2</v>
      </c>
      <c r="AI169" s="211">
        <v>2</v>
      </c>
      <c r="AJ169" s="269"/>
      <c r="AK169" s="269"/>
      <c r="AL169" s="269"/>
      <c r="AM169" s="269"/>
    </row>
    <row r="170" spans="1:39">
      <c r="A170" s="215">
        <v>531</v>
      </c>
      <c r="B170" s="216" t="s">
        <v>201</v>
      </c>
      <c r="C170" s="217">
        <v>5169</v>
      </c>
      <c r="D170" s="217">
        <v>5072</v>
      </c>
      <c r="E170" s="219">
        <f>'1. Vos-laskelma'!AA170</f>
        <v>816563.24322773702</v>
      </c>
      <c r="F170" s="219">
        <f>'1. Vos-laskelma'!D170</f>
        <v>435943.25309054088</v>
      </c>
      <c r="G170" s="218">
        <f t="shared" si="31"/>
        <v>-380619.99013719615</v>
      </c>
      <c r="H170" s="219">
        <v>-1807680.3007033104</v>
      </c>
      <c r="I170" s="88">
        <f t="shared" si="29"/>
        <v>-2406603.0633157068</v>
      </c>
      <c r="J170" s="220">
        <f t="shared" si="30"/>
        <v>-598922.76261239639</v>
      </c>
      <c r="K170" s="340">
        <v>-901192.83959212282</v>
      </c>
      <c r="L170" s="340">
        <v>-1123293.0359543334</v>
      </c>
      <c r="M170" s="340">
        <v>-906487.4611111877</v>
      </c>
      <c r="N170" s="340">
        <v>-999917.29458795243</v>
      </c>
      <c r="O170" s="221">
        <v>-459376.19095289905</v>
      </c>
      <c r="P170" s="88">
        <v>175983.4581794781</v>
      </c>
      <c r="Q170" s="340">
        <f t="shared" si="32"/>
        <v>-991117.05747557338</v>
      </c>
      <c r="R170" s="340">
        <f t="shared" si="33"/>
        <v>-1970659.8102251659</v>
      </c>
      <c r="S170" s="221">
        <v>2428372</v>
      </c>
      <c r="T170" s="221">
        <v>2197489.3816848043</v>
      </c>
      <c r="U170" s="221">
        <v>894507.61685186601</v>
      </c>
      <c r="V170" s="221">
        <v>879128.80053243821</v>
      </c>
      <c r="W170" s="218">
        <f t="shared" si="34"/>
        <v>-246261.43463462358</v>
      </c>
      <c r="X170" s="219">
        <f t="shared" si="35"/>
        <v>2331762.5593762929</v>
      </c>
      <c r="Y170" s="219">
        <f t="shared" si="35"/>
        <v>1105958.3719920767</v>
      </c>
      <c r="Z170" s="222">
        <v>-232876</v>
      </c>
      <c r="AA170" s="222">
        <v>-321800</v>
      </c>
      <c r="AB170" s="232">
        <f t="shared" si="38"/>
        <v>2098886.5593762929</v>
      </c>
      <c r="AC170" s="232">
        <f t="shared" si="39"/>
        <v>784158.37199207675</v>
      </c>
      <c r="AD170" s="218">
        <f t="shared" si="36"/>
        <v>-1314728.1873842161</v>
      </c>
      <c r="AE170" s="223">
        <f>AB170/C170</f>
        <v>406.0527296142954</v>
      </c>
      <c r="AF170" s="232">
        <f>AC170/D170</f>
        <v>154.60535725395835</v>
      </c>
      <c r="AG170" s="220">
        <f t="shared" si="37"/>
        <v>-251.44737236033706</v>
      </c>
      <c r="AH170" s="211">
        <v>4</v>
      </c>
      <c r="AI170" s="211">
        <v>4</v>
      </c>
      <c r="AJ170" s="269"/>
      <c r="AK170" s="269"/>
      <c r="AL170" s="269"/>
      <c r="AM170" s="269"/>
    </row>
    <row r="171" spans="1:39">
      <c r="A171" s="215">
        <v>535</v>
      </c>
      <c r="B171" s="216" t="s">
        <v>202</v>
      </c>
      <c r="C171" s="217">
        <v>10396</v>
      </c>
      <c r="D171" s="217">
        <v>10419</v>
      </c>
      <c r="E171" s="219">
        <f>'1. Vos-laskelma'!AA171</f>
        <v>8302666.0127881793</v>
      </c>
      <c r="F171" s="219">
        <f>'1. Vos-laskelma'!D171</f>
        <v>8380691.3394110752</v>
      </c>
      <c r="G171" s="218">
        <f t="shared" si="31"/>
        <v>78025.326622895896</v>
      </c>
      <c r="H171" s="219">
        <v>319476.65066011139</v>
      </c>
      <c r="I171" s="88">
        <f t="shared" si="29"/>
        <v>-511071.28686476592</v>
      </c>
      <c r="J171" s="220">
        <f t="shared" si="30"/>
        <v>-830547.93752487726</v>
      </c>
      <c r="K171" s="340">
        <v>648349.79844050645</v>
      </c>
      <c r="L171" s="340">
        <v>431355.8732414273</v>
      </c>
      <c r="M171" s="340">
        <v>-328873.14778039505</v>
      </c>
      <c r="N171" s="340">
        <v>-360276.35514438874</v>
      </c>
      <c r="O171" s="221">
        <v>-943659.41118656448</v>
      </c>
      <c r="P171" s="88">
        <v>361508.60622475995</v>
      </c>
      <c r="Q171" s="340">
        <f t="shared" si="32"/>
        <v>8622142.6634482909</v>
      </c>
      <c r="R171" s="340">
        <f t="shared" si="33"/>
        <v>7869620.0525463093</v>
      </c>
      <c r="S171" s="221">
        <v>6766676</v>
      </c>
      <c r="T171" s="221">
        <v>6452510.2409875169</v>
      </c>
      <c r="U171" s="221">
        <v>1996875.6162195161</v>
      </c>
      <c r="V171" s="221">
        <v>1996894.0519505634</v>
      </c>
      <c r="W171" s="218">
        <f t="shared" si="34"/>
        <v>-314147.32328143716</v>
      </c>
      <c r="X171" s="219">
        <f t="shared" si="35"/>
        <v>17385694.279667806</v>
      </c>
      <c r="Y171" s="219">
        <f t="shared" si="35"/>
        <v>16319024.345484389</v>
      </c>
      <c r="Z171" s="222">
        <v>-942427</v>
      </c>
      <c r="AA171" s="222">
        <v>-724564</v>
      </c>
      <c r="AB171" s="232">
        <f t="shared" si="38"/>
        <v>16443267.279667806</v>
      </c>
      <c r="AC171" s="232">
        <f t="shared" si="39"/>
        <v>15594460.345484389</v>
      </c>
      <c r="AD171" s="218">
        <f t="shared" si="36"/>
        <v>-848806.93418341689</v>
      </c>
      <c r="AE171" s="223">
        <f>AB171/C171</f>
        <v>1581.6917352508469</v>
      </c>
      <c r="AF171" s="232">
        <f>AC171/D171</f>
        <v>1496.7329249913032</v>
      </c>
      <c r="AG171" s="220">
        <f t="shared" si="37"/>
        <v>-84.958810259543725</v>
      </c>
      <c r="AH171" s="211">
        <v>17</v>
      </c>
      <c r="AI171" s="211">
        <v>17</v>
      </c>
      <c r="AJ171" s="269"/>
      <c r="AK171" s="269"/>
      <c r="AL171" s="269"/>
      <c r="AM171" s="269"/>
    </row>
    <row r="172" spans="1:39">
      <c r="A172" s="215">
        <v>536</v>
      </c>
      <c r="B172" s="216" t="s">
        <v>203</v>
      </c>
      <c r="C172" s="217">
        <v>34884</v>
      </c>
      <c r="D172" s="217">
        <v>35346</v>
      </c>
      <c r="E172" s="219">
        <f>'1. Vos-laskelma'!AA172</f>
        <v>15239964.09002272</v>
      </c>
      <c r="F172" s="219">
        <f>'1. Vos-laskelma'!D172</f>
        <v>15343265.468389168</v>
      </c>
      <c r="G172" s="218">
        <f t="shared" si="31"/>
        <v>103301.37836644799</v>
      </c>
      <c r="H172" s="219">
        <v>-3391875.6340673575</v>
      </c>
      <c r="I172" s="88">
        <f t="shared" si="29"/>
        <v>-4306135.3147406345</v>
      </c>
      <c r="J172" s="220">
        <f t="shared" si="30"/>
        <v>-914259.68067327701</v>
      </c>
      <c r="K172" s="340">
        <v>-1873068.0773626922</v>
      </c>
      <c r="L172" s="340">
        <v>-1468266.4195354653</v>
      </c>
      <c r="M172" s="340">
        <v>-1518807.5567046653</v>
      </c>
      <c r="N172" s="340">
        <v>-862947.85170963779</v>
      </c>
      <c r="O172" s="221">
        <v>-3201323.1162107983</v>
      </c>
      <c r="P172" s="88">
        <v>1226402.0727152668</v>
      </c>
      <c r="Q172" s="340">
        <f t="shared" si="32"/>
        <v>11848088.455955364</v>
      </c>
      <c r="R172" s="340">
        <f t="shared" si="33"/>
        <v>11037130.153648533</v>
      </c>
      <c r="S172" s="221">
        <v>5110446</v>
      </c>
      <c r="T172" s="221">
        <v>5605455.9076610524</v>
      </c>
      <c r="U172" s="221">
        <v>4319910.8290714007</v>
      </c>
      <c r="V172" s="221">
        <v>4243793.9768804414</v>
      </c>
      <c r="W172" s="218">
        <f t="shared" si="34"/>
        <v>418893.05547009222</v>
      </c>
      <c r="X172" s="219">
        <f t="shared" si="35"/>
        <v>21278445.285026766</v>
      </c>
      <c r="Y172" s="219">
        <f t="shared" si="35"/>
        <v>20886380.038190026</v>
      </c>
      <c r="Z172" s="222">
        <v>-1824625</v>
      </c>
      <c r="AA172" s="222">
        <v>-1869949</v>
      </c>
      <c r="AB172" s="232">
        <f t="shared" si="38"/>
        <v>19453820.285026766</v>
      </c>
      <c r="AC172" s="232">
        <f t="shared" si="39"/>
        <v>19016431.038190026</v>
      </c>
      <c r="AD172" s="218">
        <f t="shared" si="36"/>
        <v>-437389.24683674052</v>
      </c>
      <c r="AE172" s="223">
        <f>AB172/C172</f>
        <v>557.67172013033962</v>
      </c>
      <c r="AF172" s="232">
        <f>AC172/D172</f>
        <v>538.00800764414714</v>
      </c>
      <c r="AG172" s="220">
        <f t="shared" si="37"/>
        <v>-19.66371248619248</v>
      </c>
      <c r="AH172" s="211">
        <v>6</v>
      </c>
      <c r="AI172" s="211">
        <v>6</v>
      </c>
      <c r="AJ172" s="269"/>
      <c r="AK172" s="269"/>
      <c r="AL172" s="269"/>
      <c r="AM172" s="269"/>
    </row>
    <row r="173" spans="1:39">
      <c r="A173" s="215">
        <v>538</v>
      </c>
      <c r="B173" s="216" t="s">
        <v>204</v>
      </c>
      <c r="C173" s="217">
        <v>4689</v>
      </c>
      <c r="D173" s="217">
        <v>4644</v>
      </c>
      <c r="E173" s="219">
        <f>'1. Vos-laskelma'!AA173</f>
        <v>2620302.9084841255</v>
      </c>
      <c r="F173" s="219">
        <f>'1. Vos-laskelma'!D173</f>
        <v>2548098.2684083642</v>
      </c>
      <c r="G173" s="218">
        <f t="shared" si="31"/>
        <v>-72204.640075761359</v>
      </c>
      <c r="H173" s="219">
        <v>-471585.71633742453</v>
      </c>
      <c r="I173" s="88">
        <f t="shared" si="29"/>
        <v>-461106.88894445228</v>
      </c>
      <c r="J173" s="220">
        <f t="shared" si="30"/>
        <v>10478.827392972249</v>
      </c>
      <c r="K173" s="340">
        <v>-127316.54536926148</v>
      </c>
      <c r="L173" s="340">
        <v>4520.992781539514</v>
      </c>
      <c r="M173" s="340">
        <v>-344269.17096816306</v>
      </c>
      <c r="N173" s="340">
        <v>-206149.2044784037</v>
      </c>
      <c r="O173" s="221">
        <v>-420611.79629046988</v>
      </c>
      <c r="P173" s="88">
        <v>161133.11904288176</v>
      </c>
      <c r="Q173" s="340">
        <f t="shared" si="32"/>
        <v>2148717.1921467008</v>
      </c>
      <c r="R173" s="340">
        <f t="shared" si="33"/>
        <v>2086991.379463912</v>
      </c>
      <c r="S173" s="221">
        <v>2064131</v>
      </c>
      <c r="T173" s="221">
        <v>1892610.609176897</v>
      </c>
      <c r="U173" s="221">
        <v>803528.66794922063</v>
      </c>
      <c r="V173" s="221">
        <v>778488.80307166837</v>
      </c>
      <c r="W173" s="218">
        <f t="shared" si="34"/>
        <v>-196560.25570065528</v>
      </c>
      <c r="X173" s="219">
        <f t="shared" si="35"/>
        <v>5016376.8600959219</v>
      </c>
      <c r="Y173" s="219">
        <f t="shared" si="35"/>
        <v>4758090.7917124778</v>
      </c>
      <c r="Z173" s="222">
        <v>656072</v>
      </c>
      <c r="AA173" s="222">
        <v>991836</v>
      </c>
      <c r="AB173" s="232">
        <f t="shared" si="38"/>
        <v>5672448.8600959219</v>
      </c>
      <c r="AC173" s="232">
        <f t="shared" si="39"/>
        <v>5749926.7917124778</v>
      </c>
      <c r="AD173" s="218">
        <f t="shared" si="36"/>
        <v>77477.931616555899</v>
      </c>
      <c r="AE173" s="223">
        <f>AB173/C173</f>
        <v>1209.7353081885096</v>
      </c>
      <c r="AF173" s="232">
        <f>AC173/D173</f>
        <v>1238.1409973541081</v>
      </c>
      <c r="AG173" s="220">
        <f t="shared" si="37"/>
        <v>28.40568916559846</v>
      </c>
      <c r="AH173" s="211">
        <v>2</v>
      </c>
      <c r="AI173" s="211">
        <v>2</v>
      </c>
      <c r="AJ173" s="269"/>
      <c r="AK173" s="269"/>
      <c r="AL173" s="269"/>
      <c r="AM173" s="269"/>
    </row>
    <row r="174" spans="1:39">
      <c r="A174" s="215">
        <v>541</v>
      </c>
      <c r="B174" s="216" t="s">
        <v>205</v>
      </c>
      <c r="C174" s="217">
        <v>9423</v>
      </c>
      <c r="D174" s="217">
        <v>9243</v>
      </c>
      <c r="E174" s="219">
        <f>'1. Vos-laskelma'!AA174</f>
        <v>1659409.0077569652</v>
      </c>
      <c r="F174" s="219">
        <f>'1. Vos-laskelma'!D174</f>
        <v>1624810.4899286479</v>
      </c>
      <c r="G174" s="218">
        <f t="shared" si="31"/>
        <v>-34598.517828317359</v>
      </c>
      <c r="H174" s="219">
        <v>6652761.4776389841</v>
      </c>
      <c r="I174" s="88">
        <f t="shared" si="29"/>
        <v>3600876.3350521801</v>
      </c>
      <c r="J174" s="220">
        <f t="shared" si="30"/>
        <v>-3051885.142586804</v>
      </c>
      <c r="K174" s="340">
        <v>3866652.0284846225</v>
      </c>
      <c r="L174" s="340">
        <v>2452029.1786533692</v>
      </c>
      <c r="M174" s="340">
        <v>2786109.4491543616</v>
      </c>
      <c r="N174" s="340">
        <v>1665290.1826260842</v>
      </c>
      <c r="O174" s="221">
        <v>-837147.89688045066</v>
      </c>
      <c r="P174" s="88">
        <v>320704.87065317744</v>
      </c>
      <c r="Q174" s="340">
        <f t="shared" si="32"/>
        <v>8312170.4853959493</v>
      </c>
      <c r="R174" s="340">
        <f t="shared" si="33"/>
        <v>5225686.824980828</v>
      </c>
      <c r="S174" s="221">
        <v>4095854</v>
      </c>
      <c r="T174" s="221">
        <v>4567844.1577191809</v>
      </c>
      <c r="U174" s="221">
        <v>2019208.9214752342</v>
      </c>
      <c r="V174" s="221">
        <v>2030617.8902143268</v>
      </c>
      <c r="W174" s="218">
        <f t="shared" si="34"/>
        <v>483399.12645827327</v>
      </c>
      <c r="X174" s="219">
        <f t="shared" si="35"/>
        <v>14427233.406871183</v>
      </c>
      <c r="Y174" s="219">
        <f t="shared" si="35"/>
        <v>11824148.872914337</v>
      </c>
      <c r="Z174" s="222">
        <v>-892941</v>
      </c>
      <c r="AA174" s="222">
        <v>-619601</v>
      </c>
      <c r="AB174" s="232">
        <f t="shared" si="38"/>
        <v>13534292.406871183</v>
      </c>
      <c r="AC174" s="232">
        <f t="shared" si="39"/>
        <v>11204547.872914337</v>
      </c>
      <c r="AD174" s="218">
        <f t="shared" si="36"/>
        <v>-2329744.5339568462</v>
      </c>
      <c r="AE174" s="223">
        <f>AB174/C174</f>
        <v>1436.3039803535162</v>
      </c>
      <c r="AF174" s="232">
        <f>AC174/D174</f>
        <v>1212.2198282932313</v>
      </c>
      <c r="AG174" s="220">
        <f t="shared" si="37"/>
        <v>-224.08415206028485</v>
      </c>
      <c r="AH174" s="211">
        <v>12</v>
      </c>
      <c r="AI174" s="211">
        <v>12</v>
      </c>
      <c r="AJ174" s="269"/>
      <c r="AK174" s="269"/>
      <c r="AL174" s="269"/>
      <c r="AM174" s="269"/>
    </row>
    <row r="175" spans="1:39">
      <c r="A175" s="215">
        <v>543</v>
      </c>
      <c r="B175" s="216" t="s">
        <v>206</v>
      </c>
      <c r="C175" s="217">
        <v>44127</v>
      </c>
      <c r="D175" s="217">
        <v>44458</v>
      </c>
      <c r="E175" s="219">
        <f>'1. Vos-laskelma'!AA175</f>
        <v>28437159.775077634</v>
      </c>
      <c r="F175" s="219">
        <f>'1. Vos-laskelma'!D175</f>
        <v>28469146.914564304</v>
      </c>
      <c r="G175" s="218">
        <f t="shared" si="31"/>
        <v>31987.139486670494</v>
      </c>
      <c r="H175" s="219">
        <v>5120774.975065155</v>
      </c>
      <c r="I175" s="88">
        <f t="shared" si="29"/>
        <v>5742782.2746313289</v>
      </c>
      <c r="J175" s="220">
        <f t="shared" si="30"/>
        <v>622007.29956617393</v>
      </c>
      <c r="K175" s="340">
        <v>2860711.8872551038</v>
      </c>
      <c r="L175" s="340">
        <v>5233977.5570725771</v>
      </c>
      <c r="M175" s="340">
        <v>2260063.0878100507</v>
      </c>
      <c r="N175" s="340">
        <v>2992849.2983238832</v>
      </c>
      <c r="O175" s="221">
        <v>-4026606.2100520479</v>
      </c>
      <c r="P175" s="88">
        <v>1542561.629286916</v>
      </c>
      <c r="Q175" s="340">
        <f t="shared" si="32"/>
        <v>33557934.75014279</v>
      </c>
      <c r="R175" s="340">
        <f t="shared" si="33"/>
        <v>34211929.189195633</v>
      </c>
      <c r="S175" s="221">
        <v>168356</v>
      </c>
      <c r="T175" s="221">
        <v>-198832.6306909867</v>
      </c>
      <c r="U175" s="221">
        <v>5312251.0396160046</v>
      </c>
      <c r="V175" s="221">
        <v>5144222.2518574186</v>
      </c>
      <c r="W175" s="218">
        <f t="shared" si="34"/>
        <v>-535217.41844957229</v>
      </c>
      <c r="X175" s="219">
        <f t="shared" si="35"/>
        <v>39038541.789758794</v>
      </c>
      <c r="Y175" s="219">
        <f t="shared" si="35"/>
        <v>39157318.810362071</v>
      </c>
      <c r="Z175" s="222">
        <v>-7747068</v>
      </c>
      <c r="AA175" s="222">
        <v>-8524938</v>
      </c>
      <c r="AB175" s="232">
        <f t="shared" si="38"/>
        <v>31291473.789758794</v>
      </c>
      <c r="AC175" s="232">
        <f t="shared" si="39"/>
        <v>30632380.810362071</v>
      </c>
      <c r="AD175" s="218">
        <f t="shared" si="36"/>
        <v>-659092.97939672321</v>
      </c>
      <c r="AE175" s="223">
        <f>AB175/C175</f>
        <v>709.12307180997561</v>
      </c>
      <c r="AF175" s="232">
        <f>AC175/D175</f>
        <v>689.01841761577373</v>
      </c>
      <c r="AG175" s="220">
        <f t="shared" si="37"/>
        <v>-20.104654194201885</v>
      </c>
      <c r="AH175" s="211">
        <v>1</v>
      </c>
      <c r="AI175" s="212">
        <v>33</v>
      </c>
      <c r="AJ175" s="269"/>
      <c r="AK175" s="269"/>
      <c r="AL175" s="269"/>
      <c r="AM175" s="269"/>
    </row>
    <row r="176" spans="1:39">
      <c r="A176" s="215">
        <v>545</v>
      </c>
      <c r="B176" s="216" t="s">
        <v>207</v>
      </c>
      <c r="C176" s="217">
        <v>9562</v>
      </c>
      <c r="D176" s="217">
        <v>9584</v>
      </c>
      <c r="E176" s="219">
        <f>'1. Vos-laskelma'!AA176</f>
        <v>8140516.0357830608</v>
      </c>
      <c r="F176" s="219">
        <f>'1. Vos-laskelma'!D176</f>
        <v>8454784.8664343078</v>
      </c>
      <c r="G176" s="218">
        <f t="shared" si="31"/>
        <v>314268.83065124694</v>
      </c>
      <c r="H176" s="219">
        <v>2211251.4293162962</v>
      </c>
      <c r="I176" s="88">
        <f t="shared" si="29"/>
        <v>2734471.8989564679</v>
      </c>
      <c r="J176" s="220">
        <f t="shared" si="30"/>
        <v>523220.46964017162</v>
      </c>
      <c r="K176" s="340">
        <v>1099149.4054686362</v>
      </c>
      <c r="L176" s="340">
        <v>1844380.1191372457</v>
      </c>
      <c r="M176" s="340">
        <v>1112102.0238476603</v>
      </c>
      <c r="N176" s="340">
        <v>1425587.826921049</v>
      </c>
      <c r="O176" s="221">
        <v>-868032.61318860098</v>
      </c>
      <c r="P176" s="88">
        <v>332536.56608677405</v>
      </c>
      <c r="Q176" s="340">
        <f t="shared" si="32"/>
        <v>10351767.465099357</v>
      </c>
      <c r="R176" s="340">
        <f t="shared" si="33"/>
        <v>11189256.765390776</v>
      </c>
      <c r="S176" s="221">
        <v>3150065</v>
      </c>
      <c r="T176" s="221">
        <v>3119934.886978758</v>
      </c>
      <c r="U176" s="221">
        <v>2169459.5671574911</v>
      </c>
      <c r="V176" s="221">
        <v>2173390.3931355006</v>
      </c>
      <c r="W176" s="218">
        <f t="shared" si="34"/>
        <v>-26199.287043232471</v>
      </c>
      <c r="X176" s="219">
        <f t="shared" si="35"/>
        <v>15671292.032256849</v>
      </c>
      <c r="Y176" s="219">
        <f t="shared" si="35"/>
        <v>16482582.045505036</v>
      </c>
      <c r="Z176" s="222">
        <v>442012</v>
      </c>
      <c r="AA176" s="222">
        <v>441249</v>
      </c>
      <c r="AB176" s="232">
        <f t="shared" si="38"/>
        <v>16113304.032256849</v>
      </c>
      <c r="AC176" s="232">
        <f t="shared" si="39"/>
        <v>16923831.045505036</v>
      </c>
      <c r="AD176" s="218">
        <f t="shared" si="36"/>
        <v>810527.01324818656</v>
      </c>
      <c r="AE176" s="223">
        <f>AB176/C176</f>
        <v>1685.1395139360855</v>
      </c>
      <c r="AF176" s="232">
        <f>AC176/D176</f>
        <v>1765.8421374692232</v>
      </c>
      <c r="AG176" s="220">
        <f t="shared" si="37"/>
        <v>80.702623533137739</v>
      </c>
      <c r="AH176" s="211">
        <v>15</v>
      </c>
      <c r="AI176" s="211">
        <v>15</v>
      </c>
      <c r="AJ176" s="269"/>
      <c r="AK176" s="269"/>
      <c r="AL176" s="269"/>
      <c r="AM176" s="269"/>
    </row>
    <row r="177" spans="1:39">
      <c r="A177" s="215">
        <v>560</v>
      </c>
      <c r="B177" s="216" t="s">
        <v>208</v>
      </c>
      <c r="C177" s="217">
        <v>15808</v>
      </c>
      <c r="D177" s="217">
        <v>15735</v>
      </c>
      <c r="E177" s="219">
        <f>'1. Vos-laskelma'!AA177</f>
        <v>5272321.6363939252</v>
      </c>
      <c r="F177" s="219">
        <f>'1. Vos-laskelma'!D177</f>
        <v>5109534.8611406637</v>
      </c>
      <c r="G177" s="218">
        <f t="shared" si="31"/>
        <v>-162786.77525326144</v>
      </c>
      <c r="H177" s="219">
        <v>1512547.2154409862</v>
      </c>
      <c r="I177" s="88">
        <f t="shared" si="29"/>
        <v>-729057.26648771879</v>
      </c>
      <c r="J177" s="220">
        <f t="shared" si="30"/>
        <v>-2241604.4819287052</v>
      </c>
      <c r="K177" s="340">
        <v>938323.15703580657</v>
      </c>
      <c r="L177" s="340">
        <v>142886.77238777475</v>
      </c>
      <c r="M177" s="340">
        <v>574224.05840517965</v>
      </c>
      <c r="N177" s="340">
        <v>7232.7454679171988</v>
      </c>
      <c r="O177" s="221">
        <v>-1425134.9299376709</v>
      </c>
      <c r="P177" s="88">
        <v>545958.14559426019</v>
      </c>
      <c r="Q177" s="340">
        <f t="shared" si="32"/>
        <v>6784868.8518349119</v>
      </c>
      <c r="R177" s="340">
        <f t="shared" si="33"/>
        <v>4380477.5946529452</v>
      </c>
      <c r="S177" s="221">
        <v>6305918</v>
      </c>
      <c r="T177" s="221">
        <v>6119155.5578805432</v>
      </c>
      <c r="U177" s="221">
        <v>2807763.6069482877</v>
      </c>
      <c r="V177" s="221">
        <v>2752491.5886558881</v>
      </c>
      <c r="W177" s="218">
        <f t="shared" si="34"/>
        <v>-242034.46041185595</v>
      </c>
      <c r="X177" s="219">
        <f t="shared" si="35"/>
        <v>15898550.4587832</v>
      </c>
      <c r="Y177" s="219">
        <f t="shared" si="35"/>
        <v>13252124.741189376</v>
      </c>
      <c r="Z177" s="222">
        <v>-2290954</v>
      </c>
      <c r="AA177" s="222">
        <v>-1801901</v>
      </c>
      <c r="AB177" s="232">
        <f t="shared" si="38"/>
        <v>13607596.4587832</v>
      </c>
      <c r="AC177" s="232">
        <f t="shared" si="39"/>
        <v>11450223.741189376</v>
      </c>
      <c r="AD177" s="218">
        <f t="shared" si="36"/>
        <v>-2157372.7175938245</v>
      </c>
      <c r="AE177" s="223">
        <f>AB177/C177</f>
        <v>860.80443185622471</v>
      </c>
      <c r="AF177" s="232">
        <f>AC177/D177</f>
        <v>727.69137217600098</v>
      </c>
      <c r="AG177" s="220">
        <f t="shared" si="37"/>
        <v>-133.11305968022373</v>
      </c>
      <c r="AH177" s="211">
        <v>7</v>
      </c>
      <c r="AI177" s="211">
        <v>7</v>
      </c>
      <c r="AJ177" s="269"/>
      <c r="AK177" s="269"/>
      <c r="AL177" s="269"/>
      <c r="AM177" s="269"/>
    </row>
    <row r="178" spans="1:39">
      <c r="A178" s="215">
        <v>561</v>
      </c>
      <c r="B178" s="216" t="s">
        <v>209</v>
      </c>
      <c r="C178" s="217">
        <v>1337</v>
      </c>
      <c r="D178" s="217">
        <v>1317</v>
      </c>
      <c r="E178" s="219">
        <f>'1. Vos-laskelma'!AA178</f>
        <v>620534.39921310893</v>
      </c>
      <c r="F178" s="219">
        <f>'1. Vos-laskelma'!D178</f>
        <v>663426.81782766199</v>
      </c>
      <c r="G178" s="218">
        <f t="shared" si="31"/>
        <v>42892.418614553055</v>
      </c>
      <c r="H178" s="219">
        <v>708907.12882030732</v>
      </c>
      <c r="I178" s="88">
        <f t="shared" si="29"/>
        <v>640465.76789476583</v>
      </c>
      <c r="J178" s="220">
        <f t="shared" si="30"/>
        <v>-68441.360925541492</v>
      </c>
      <c r="K178" s="340">
        <v>379710.31877004961</v>
      </c>
      <c r="L178" s="340">
        <v>397976.52731554653</v>
      </c>
      <c r="M178" s="340">
        <v>329196.81005025771</v>
      </c>
      <c r="N178" s="340">
        <v>316075.24788651336</v>
      </c>
      <c r="O178" s="221">
        <v>-119282.0275009795</v>
      </c>
      <c r="P178" s="88">
        <v>45696.020193685457</v>
      </c>
      <c r="Q178" s="340">
        <f t="shared" si="32"/>
        <v>1329441.5280334163</v>
      </c>
      <c r="R178" s="340">
        <f t="shared" si="33"/>
        <v>1303892.5857224278</v>
      </c>
      <c r="S178" s="221">
        <v>447215</v>
      </c>
      <c r="T178" s="221">
        <v>436774.38299178809</v>
      </c>
      <c r="U178" s="221">
        <v>342227.01655398041</v>
      </c>
      <c r="V178" s="221">
        <v>340084.14675400406</v>
      </c>
      <c r="W178" s="218">
        <f t="shared" si="34"/>
        <v>-12583.48680818826</v>
      </c>
      <c r="X178" s="219">
        <f t="shared" si="35"/>
        <v>2118883.5445873966</v>
      </c>
      <c r="Y178" s="219">
        <f t="shared" si="35"/>
        <v>2080751.1154682199</v>
      </c>
      <c r="Z178" s="222">
        <v>-311337</v>
      </c>
      <c r="AA178" s="222">
        <v>-273476</v>
      </c>
      <c r="AB178" s="232">
        <f t="shared" si="38"/>
        <v>1807546.5445873966</v>
      </c>
      <c r="AC178" s="232">
        <f t="shared" si="39"/>
        <v>1807275.1154682199</v>
      </c>
      <c r="AD178" s="218">
        <f t="shared" si="36"/>
        <v>-271.42911917669699</v>
      </c>
      <c r="AE178" s="223">
        <f>AB178/C178</f>
        <v>1351.9420677542232</v>
      </c>
      <c r="AF178" s="232">
        <f>AC178/D178</f>
        <v>1372.266602481564</v>
      </c>
      <c r="AG178" s="220">
        <f t="shared" si="37"/>
        <v>20.324534727340733</v>
      </c>
      <c r="AH178" s="211">
        <v>2</v>
      </c>
      <c r="AI178" s="211">
        <v>2</v>
      </c>
      <c r="AJ178" s="269"/>
      <c r="AK178" s="269"/>
      <c r="AL178" s="269"/>
      <c r="AM178" s="269"/>
    </row>
    <row r="179" spans="1:39">
      <c r="A179" s="215">
        <v>562</v>
      </c>
      <c r="B179" s="216" t="s">
        <v>210</v>
      </c>
      <c r="C179" s="217">
        <v>8978</v>
      </c>
      <c r="D179" s="217">
        <v>8935</v>
      </c>
      <c r="E179" s="219">
        <f>'1. Vos-laskelma'!AA179</f>
        <v>1508254.7732194248</v>
      </c>
      <c r="F179" s="219">
        <f>'1. Vos-laskelma'!D179</f>
        <v>1460331.8406053544</v>
      </c>
      <c r="G179" s="218">
        <f t="shared" si="31"/>
        <v>-47922.932614070363</v>
      </c>
      <c r="H179" s="219">
        <v>-593435.00395193161</v>
      </c>
      <c r="I179" s="88">
        <f t="shared" si="29"/>
        <v>-518085.61670539586</v>
      </c>
      <c r="J179" s="220">
        <f t="shared" si="30"/>
        <v>75349.387246535742</v>
      </c>
      <c r="K179" s="340">
        <v>-301344.2472770341</v>
      </c>
      <c r="L179" s="340">
        <v>-14697.310719990495</v>
      </c>
      <c r="M179" s="340">
        <v>-292090.75667489751</v>
      </c>
      <c r="N179" s="340">
        <v>-4154.4599028903522</v>
      </c>
      <c r="O179" s="221">
        <v>-809252.02408599225</v>
      </c>
      <c r="P179" s="88">
        <v>310018.17800347728</v>
      </c>
      <c r="Q179" s="340">
        <f t="shared" si="32"/>
        <v>914819.76926749316</v>
      </c>
      <c r="R179" s="340">
        <f t="shared" si="33"/>
        <v>942246.22389995854</v>
      </c>
      <c r="S179" s="221">
        <v>3260397</v>
      </c>
      <c r="T179" s="221">
        <v>3280420.7878165888</v>
      </c>
      <c r="U179" s="221">
        <v>1707001.9478384412</v>
      </c>
      <c r="V179" s="221">
        <v>1658725.5906780572</v>
      </c>
      <c r="W179" s="218">
        <f t="shared" si="34"/>
        <v>-28252.569343795069</v>
      </c>
      <c r="X179" s="219">
        <f t="shared" si="35"/>
        <v>5882218.7171059344</v>
      </c>
      <c r="Y179" s="219">
        <f t="shared" si="35"/>
        <v>5881392.6023946051</v>
      </c>
      <c r="Z179" s="222">
        <v>-353454</v>
      </c>
      <c r="AA179" s="222">
        <v>-282322</v>
      </c>
      <c r="AB179" s="232">
        <f t="shared" si="38"/>
        <v>5528764.7171059344</v>
      </c>
      <c r="AC179" s="232">
        <f t="shared" si="39"/>
        <v>5599070.6023946051</v>
      </c>
      <c r="AD179" s="218">
        <f t="shared" si="36"/>
        <v>70305.885288670659</v>
      </c>
      <c r="AE179" s="223">
        <f>AB179/C179</f>
        <v>615.81251025907045</v>
      </c>
      <c r="AF179" s="232">
        <f>AC179/D179</f>
        <v>626.64472326744317</v>
      </c>
      <c r="AG179" s="220">
        <f t="shared" si="37"/>
        <v>10.832213008372719</v>
      </c>
      <c r="AH179" s="211">
        <v>6</v>
      </c>
      <c r="AI179" s="211">
        <v>6</v>
      </c>
      <c r="AJ179" s="269"/>
      <c r="AK179" s="269"/>
      <c r="AL179" s="269"/>
      <c r="AM179" s="269"/>
    </row>
    <row r="180" spans="1:39">
      <c r="A180" s="215">
        <v>563</v>
      </c>
      <c r="B180" s="216" t="s">
        <v>211</v>
      </c>
      <c r="C180" s="217">
        <v>7102</v>
      </c>
      <c r="D180" s="217">
        <v>7025</v>
      </c>
      <c r="E180" s="219">
        <f>'1. Vos-laskelma'!AA180</f>
        <v>3214508.5725910352</v>
      </c>
      <c r="F180" s="219">
        <f>'1. Vos-laskelma'!D180</f>
        <v>3155015.6489288504</v>
      </c>
      <c r="G180" s="218">
        <f t="shared" si="31"/>
        <v>-59492.923662184738</v>
      </c>
      <c r="H180" s="219">
        <v>-34416.200411562051</v>
      </c>
      <c r="I180" s="88">
        <f t="shared" si="29"/>
        <v>-2076343.0004650345</v>
      </c>
      <c r="J180" s="220">
        <f t="shared" si="30"/>
        <v>-2041926.8000534724</v>
      </c>
      <c r="K180" s="340">
        <v>359417.74274852534</v>
      </c>
      <c r="L180" s="340">
        <v>-675793.02046721533</v>
      </c>
      <c r="M180" s="340">
        <v>-393833.94316008739</v>
      </c>
      <c r="N180" s="340">
        <v>-1008035.4003974086</v>
      </c>
      <c r="O180" s="221">
        <v>-636261.38435412373</v>
      </c>
      <c r="P180" s="88">
        <v>243746.80475371325</v>
      </c>
      <c r="Q180" s="340">
        <f t="shared" si="32"/>
        <v>3180092.3721794733</v>
      </c>
      <c r="R180" s="340">
        <f t="shared" si="33"/>
        <v>1078672.6484638159</v>
      </c>
      <c r="S180" s="221">
        <v>3430219</v>
      </c>
      <c r="T180" s="221">
        <v>3488074.9075481249</v>
      </c>
      <c r="U180" s="221">
        <v>1307424.8951470982</v>
      </c>
      <c r="V180" s="221">
        <v>1297173.6383667197</v>
      </c>
      <c r="W180" s="218">
        <f t="shared" si="34"/>
        <v>47604.650767746381</v>
      </c>
      <c r="X180" s="219">
        <f t="shared" si="35"/>
        <v>7917736.267326571</v>
      </c>
      <c r="Y180" s="219">
        <f t="shared" si="35"/>
        <v>5863921.194378661</v>
      </c>
      <c r="Z180" s="222">
        <v>-284446</v>
      </c>
      <c r="AA180" s="222">
        <v>-337238</v>
      </c>
      <c r="AB180" s="232">
        <f t="shared" si="38"/>
        <v>7633290.267326571</v>
      </c>
      <c r="AC180" s="232">
        <f t="shared" si="39"/>
        <v>5526683.194378661</v>
      </c>
      <c r="AD180" s="218">
        <f t="shared" si="36"/>
        <v>-2106607.0729479101</v>
      </c>
      <c r="AE180" s="223">
        <f>AB180/C180</f>
        <v>1074.808542287605</v>
      </c>
      <c r="AF180" s="232">
        <f>AC180/D180</f>
        <v>786.7164689506991</v>
      </c>
      <c r="AG180" s="220">
        <f t="shared" si="37"/>
        <v>-288.09207333690586</v>
      </c>
      <c r="AH180" s="211">
        <v>17</v>
      </c>
      <c r="AI180" s="211">
        <v>17</v>
      </c>
      <c r="AJ180" s="269"/>
      <c r="AK180" s="269"/>
      <c r="AL180" s="269"/>
      <c r="AM180" s="269"/>
    </row>
    <row r="181" spans="1:39">
      <c r="A181" s="215">
        <v>564</v>
      </c>
      <c r="B181" s="216" t="s">
        <v>212</v>
      </c>
      <c r="C181" s="217">
        <v>209551</v>
      </c>
      <c r="D181" s="217">
        <v>211848</v>
      </c>
      <c r="E181" s="219">
        <f>'1. Vos-laskelma'!AA181</f>
        <v>84226145.717552066</v>
      </c>
      <c r="F181" s="219">
        <f>'1. Vos-laskelma'!D181</f>
        <v>81875966.069815114</v>
      </c>
      <c r="G181" s="218">
        <f t="shared" si="31"/>
        <v>-2350179.6477369517</v>
      </c>
      <c r="H181" s="219">
        <v>-36186101.494216174</v>
      </c>
      <c r="I181" s="88">
        <f t="shared" si="29"/>
        <v>-31712857.55830241</v>
      </c>
      <c r="J181" s="220">
        <f t="shared" si="30"/>
        <v>4473243.9359137639</v>
      </c>
      <c r="K181" s="340">
        <v>-23160296.368695986</v>
      </c>
      <c r="L181" s="340">
        <v>-14761047.961879341</v>
      </c>
      <c r="M181" s="340">
        <v>-13025805.125520186</v>
      </c>
      <c r="N181" s="340">
        <v>-5115022.5986739183</v>
      </c>
      <c r="O181" s="221">
        <v>-19187288.505715646</v>
      </c>
      <c r="P181" s="88">
        <v>7350501.5079664979</v>
      </c>
      <c r="Q181" s="340">
        <f t="shared" si="32"/>
        <v>48040044.223335892</v>
      </c>
      <c r="R181" s="340">
        <f t="shared" si="33"/>
        <v>50163108.511512704</v>
      </c>
      <c r="S181" s="221">
        <v>40781492</v>
      </c>
      <c r="T181" s="221">
        <v>35268957.532213382</v>
      </c>
      <c r="U181" s="221">
        <v>29128493.76605672</v>
      </c>
      <c r="V181" s="221">
        <v>29399289.202421021</v>
      </c>
      <c r="W181" s="218">
        <f t="shared" si="34"/>
        <v>-5241739.031422317</v>
      </c>
      <c r="X181" s="219">
        <f t="shared" si="35"/>
        <v>117950029.98939261</v>
      </c>
      <c r="Y181" s="219">
        <f t="shared" si="35"/>
        <v>114831355.24614711</v>
      </c>
      <c r="Z181" s="222">
        <v>1811046</v>
      </c>
      <c r="AA181" s="222">
        <v>1765953</v>
      </c>
      <c r="AB181" s="232">
        <f t="shared" si="38"/>
        <v>119761075.98939261</v>
      </c>
      <c r="AC181" s="232">
        <f t="shared" si="39"/>
        <v>116597308.24614711</v>
      </c>
      <c r="AD181" s="218">
        <f t="shared" si="36"/>
        <v>-3163767.7432454973</v>
      </c>
      <c r="AE181" s="223">
        <f>AB181/C181</f>
        <v>571.51278681272152</v>
      </c>
      <c r="AF181" s="232">
        <f>AC181/D181</f>
        <v>550.38191649742794</v>
      </c>
      <c r="AG181" s="220">
        <f t="shared" si="37"/>
        <v>-21.130870315293578</v>
      </c>
      <c r="AH181" s="211">
        <v>17</v>
      </c>
      <c r="AI181" s="211">
        <v>17</v>
      </c>
      <c r="AJ181" s="269"/>
      <c r="AK181" s="269"/>
      <c r="AL181" s="269"/>
      <c r="AM181" s="269"/>
    </row>
    <row r="182" spans="1:39">
      <c r="A182" s="215">
        <v>576</v>
      </c>
      <c r="B182" s="216" t="s">
        <v>213</v>
      </c>
      <c r="C182" s="217">
        <v>2813</v>
      </c>
      <c r="D182" s="217">
        <v>2750</v>
      </c>
      <c r="E182" s="219">
        <f>'1. Vos-laskelma'!AA182</f>
        <v>-95128.364850191632</v>
      </c>
      <c r="F182" s="219">
        <f>'1. Vos-laskelma'!D182</f>
        <v>-132504.62064142327</v>
      </c>
      <c r="G182" s="218">
        <f t="shared" si="31"/>
        <v>-37376.255791231641</v>
      </c>
      <c r="H182" s="219">
        <v>1230202.2388303303</v>
      </c>
      <c r="I182" s="88">
        <f t="shared" si="29"/>
        <v>573451.69807376061</v>
      </c>
      <c r="J182" s="220">
        <f t="shared" si="30"/>
        <v>-656750.54075656971</v>
      </c>
      <c r="K182" s="340">
        <v>631105.49353377777</v>
      </c>
      <c r="L182" s="340">
        <v>361001.78521974734</v>
      </c>
      <c r="M182" s="340">
        <v>599096.74529655254</v>
      </c>
      <c r="N182" s="340">
        <v>366103.30700364022</v>
      </c>
      <c r="O182" s="221">
        <v>-249070.29280766411</v>
      </c>
      <c r="P182" s="88">
        <v>95416.898658037215</v>
      </c>
      <c r="Q182" s="340">
        <f t="shared" si="32"/>
        <v>1135073.8739801387</v>
      </c>
      <c r="R182" s="340">
        <f t="shared" si="33"/>
        <v>440947.07743233733</v>
      </c>
      <c r="S182" s="221">
        <v>498891</v>
      </c>
      <c r="T182" s="221">
        <v>786039.56098853913</v>
      </c>
      <c r="U182" s="221">
        <v>626308.25840280915</v>
      </c>
      <c r="V182" s="221">
        <v>615792.64660424495</v>
      </c>
      <c r="W182" s="218">
        <f t="shared" si="34"/>
        <v>276632.94918997493</v>
      </c>
      <c r="X182" s="219">
        <f t="shared" si="35"/>
        <v>2260273.132382948</v>
      </c>
      <c r="Y182" s="219">
        <f t="shared" si="35"/>
        <v>1842779.2850251216</v>
      </c>
      <c r="Z182" s="222">
        <v>-259531</v>
      </c>
      <c r="AA182" s="222">
        <v>-201166</v>
      </c>
      <c r="AB182" s="232">
        <f t="shared" si="38"/>
        <v>2000742.132382948</v>
      </c>
      <c r="AC182" s="232">
        <f t="shared" si="39"/>
        <v>1641613.2850251216</v>
      </c>
      <c r="AD182" s="218">
        <f t="shared" si="36"/>
        <v>-359128.84735782631</v>
      </c>
      <c r="AE182" s="223">
        <f>AB182/C182</f>
        <v>711.24853621860927</v>
      </c>
      <c r="AF182" s="232">
        <f>AC182/D182</f>
        <v>596.95028546368064</v>
      </c>
      <c r="AG182" s="220">
        <f t="shared" si="37"/>
        <v>-114.29825075492863</v>
      </c>
      <c r="AH182" s="211">
        <v>7</v>
      </c>
      <c r="AI182" s="211">
        <v>7</v>
      </c>
      <c r="AJ182" s="269"/>
      <c r="AK182" s="269"/>
      <c r="AL182" s="269"/>
      <c r="AM182" s="269"/>
    </row>
    <row r="183" spans="1:39">
      <c r="A183" s="215">
        <v>577</v>
      </c>
      <c r="B183" s="216" t="s">
        <v>214</v>
      </c>
      <c r="C183" s="217">
        <v>11041</v>
      </c>
      <c r="D183" s="217">
        <v>11138</v>
      </c>
      <c r="E183" s="219">
        <f>'1. Vos-laskelma'!AA183</f>
        <v>5207733.1423656605</v>
      </c>
      <c r="F183" s="219">
        <f>'1. Vos-laskelma'!D183</f>
        <v>5683762.0572170187</v>
      </c>
      <c r="G183" s="218">
        <f t="shared" si="31"/>
        <v>476028.91485135816</v>
      </c>
      <c r="H183" s="219">
        <v>-155162.00637843009</v>
      </c>
      <c r="I183" s="88">
        <f t="shared" si="29"/>
        <v>-376066.06270475814</v>
      </c>
      <c r="J183" s="220">
        <f t="shared" si="30"/>
        <v>-220904.05632632805</v>
      </c>
      <c r="K183" s="340">
        <v>152044.8658024623</v>
      </c>
      <c r="L183" s="340">
        <v>320052.1982920107</v>
      </c>
      <c r="M183" s="340">
        <v>-307206.87218089239</v>
      </c>
      <c r="N183" s="340">
        <v>-73794.077710025405</v>
      </c>
      <c r="O183" s="221">
        <v>-1008779.9713788228</v>
      </c>
      <c r="P183" s="88">
        <v>386455.78809207946</v>
      </c>
      <c r="Q183" s="340">
        <f t="shared" si="32"/>
        <v>5052571.1359872306</v>
      </c>
      <c r="R183" s="340">
        <f t="shared" si="33"/>
        <v>5307695.9945122609</v>
      </c>
      <c r="S183" s="221">
        <v>3462563</v>
      </c>
      <c r="T183" s="221">
        <v>2375117.9126870902</v>
      </c>
      <c r="U183" s="221">
        <v>1619753.7953696444</v>
      </c>
      <c r="V183" s="221">
        <v>1573741.4322604346</v>
      </c>
      <c r="W183" s="218">
        <f t="shared" si="34"/>
        <v>-1133457.4504221198</v>
      </c>
      <c r="X183" s="219">
        <f t="shared" si="35"/>
        <v>10134887.931356873</v>
      </c>
      <c r="Y183" s="219">
        <f t="shared" si="35"/>
        <v>9256555.3394597862</v>
      </c>
      <c r="Z183" s="222">
        <v>45231</v>
      </c>
      <c r="AA183" s="222">
        <v>672484</v>
      </c>
      <c r="AB183" s="232">
        <f t="shared" si="38"/>
        <v>10180118.931356873</v>
      </c>
      <c r="AC183" s="232">
        <f t="shared" si="39"/>
        <v>9929039.3394597862</v>
      </c>
      <c r="AD183" s="218">
        <f t="shared" si="36"/>
        <v>-251079.59189708717</v>
      </c>
      <c r="AE183" s="223">
        <f>AB183/C183</f>
        <v>922.02870495035529</v>
      </c>
      <c r="AF183" s="232">
        <f>AC183/D183</f>
        <v>891.45621650743271</v>
      </c>
      <c r="AG183" s="220">
        <f t="shared" si="37"/>
        <v>-30.572488442922577</v>
      </c>
      <c r="AH183" s="211">
        <v>2</v>
      </c>
      <c r="AI183" s="211">
        <v>2</v>
      </c>
      <c r="AJ183" s="269"/>
      <c r="AK183" s="269"/>
      <c r="AL183" s="269"/>
      <c r="AM183" s="269"/>
    </row>
    <row r="184" spans="1:39">
      <c r="A184" s="215">
        <v>578</v>
      </c>
      <c r="B184" s="216" t="s">
        <v>215</v>
      </c>
      <c r="C184" s="217">
        <v>3183</v>
      </c>
      <c r="D184" s="217">
        <v>3100</v>
      </c>
      <c r="E184" s="219">
        <f>'1. Vos-laskelma'!AA184</f>
        <v>576724.50535288267</v>
      </c>
      <c r="F184" s="219">
        <f>'1. Vos-laskelma'!D184</f>
        <v>455743.02689890796</v>
      </c>
      <c r="G184" s="218">
        <f t="shared" si="31"/>
        <v>-120981.47845397471</v>
      </c>
      <c r="H184" s="219">
        <v>-794998.71455743734</v>
      </c>
      <c r="I184" s="88">
        <f t="shared" si="29"/>
        <v>-765526.98681854724</v>
      </c>
      <c r="J184" s="220">
        <f t="shared" si="30"/>
        <v>29471.727738890098</v>
      </c>
      <c r="K184" s="340">
        <v>-441089.73889290687</v>
      </c>
      <c r="L184" s="340">
        <v>-339452.04647386627</v>
      </c>
      <c r="M184" s="340">
        <v>-353908.97566453047</v>
      </c>
      <c r="N184" s="340">
        <v>-252865.65966691962</v>
      </c>
      <c r="O184" s="221">
        <v>-280770.1482559123</v>
      </c>
      <c r="P184" s="88">
        <v>107560.86757815105</v>
      </c>
      <c r="Q184" s="340">
        <f t="shared" si="32"/>
        <v>-218274.20920455467</v>
      </c>
      <c r="R184" s="340">
        <f t="shared" si="33"/>
        <v>-309783.95991963928</v>
      </c>
      <c r="S184" s="221">
        <v>1616384</v>
      </c>
      <c r="T184" s="221">
        <v>1681732.3514559427</v>
      </c>
      <c r="U184" s="221">
        <v>676025.78812674677</v>
      </c>
      <c r="V184" s="221">
        <v>664195.90807623544</v>
      </c>
      <c r="W184" s="218">
        <f t="shared" si="34"/>
        <v>53518.471405431628</v>
      </c>
      <c r="X184" s="219">
        <f t="shared" si="35"/>
        <v>2074135.5789221921</v>
      </c>
      <c r="Y184" s="219">
        <f t="shared" si="35"/>
        <v>2036144.2996125389</v>
      </c>
      <c r="Z184" s="222">
        <v>41494</v>
      </c>
      <c r="AA184" s="222">
        <v>65300</v>
      </c>
      <c r="AB184" s="232">
        <f t="shared" si="38"/>
        <v>2115629.5789221921</v>
      </c>
      <c r="AC184" s="232">
        <f t="shared" si="39"/>
        <v>2101444.2996125389</v>
      </c>
      <c r="AD184" s="218">
        <f t="shared" si="36"/>
        <v>-14185.279309653211</v>
      </c>
      <c r="AE184" s="223">
        <f>AB184/C184</f>
        <v>664.66527770097139</v>
      </c>
      <c r="AF184" s="232">
        <f>AC184/D184</f>
        <v>677.88525793952863</v>
      </c>
      <c r="AG184" s="220">
        <f t="shared" si="37"/>
        <v>13.219980238557241</v>
      </c>
      <c r="AH184" s="211">
        <v>18</v>
      </c>
      <c r="AI184" s="211">
        <v>18</v>
      </c>
      <c r="AJ184" s="269"/>
      <c r="AK184" s="269"/>
      <c r="AL184" s="269"/>
      <c r="AM184" s="269"/>
    </row>
    <row r="185" spans="1:39">
      <c r="A185" s="215">
        <v>580</v>
      </c>
      <c r="B185" s="216" t="s">
        <v>216</v>
      </c>
      <c r="C185" s="217">
        <v>4567</v>
      </c>
      <c r="D185" s="217">
        <v>4438</v>
      </c>
      <c r="E185" s="219">
        <f>'1. Vos-laskelma'!AA185</f>
        <v>-233187.17838444078</v>
      </c>
      <c r="F185" s="219">
        <f>'1. Vos-laskelma'!D185</f>
        <v>-354355.60451915732</v>
      </c>
      <c r="G185" s="218">
        <f t="shared" si="31"/>
        <v>-121168.42613471654</v>
      </c>
      <c r="H185" s="219">
        <v>127747.20054840394</v>
      </c>
      <c r="I185" s="88">
        <f t="shared" si="29"/>
        <v>-636377.80596177094</v>
      </c>
      <c r="J185" s="220">
        <f t="shared" si="30"/>
        <v>-764125.00651017483</v>
      </c>
      <c r="K185" s="340">
        <v>-69168.421515403068</v>
      </c>
      <c r="L185" s="340">
        <v>-390449.13455856533</v>
      </c>
      <c r="M185" s="340">
        <v>196915.62206380701</v>
      </c>
      <c r="N185" s="340">
        <v>2039.9697735377522</v>
      </c>
      <c r="O185" s="221">
        <v>-401954.16708378668</v>
      </c>
      <c r="P185" s="88">
        <v>153985.52590704334</v>
      </c>
      <c r="Q185" s="340">
        <f t="shared" si="32"/>
        <v>-105439.97783603684</v>
      </c>
      <c r="R185" s="340">
        <f t="shared" si="33"/>
        <v>-990733.41048092826</v>
      </c>
      <c r="S185" s="221">
        <v>1765941</v>
      </c>
      <c r="T185" s="221">
        <v>2018922.5981847316</v>
      </c>
      <c r="U185" s="221">
        <v>1033549.7310828343</v>
      </c>
      <c r="V185" s="221">
        <v>1025465.9249549286</v>
      </c>
      <c r="W185" s="218">
        <f t="shared" si="34"/>
        <v>244897.79205682594</v>
      </c>
      <c r="X185" s="219">
        <f t="shared" si="35"/>
        <v>2694050.7532467972</v>
      </c>
      <c r="Y185" s="219">
        <f t="shared" si="35"/>
        <v>2053655.1126587319</v>
      </c>
      <c r="Z185" s="222">
        <v>-306536</v>
      </c>
      <c r="AA185" s="222">
        <v>-221649</v>
      </c>
      <c r="AB185" s="232">
        <f t="shared" si="38"/>
        <v>2387514.7532467972</v>
      </c>
      <c r="AC185" s="232">
        <f t="shared" si="39"/>
        <v>1832006.1126587319</v>
      </c>
      <c r="AD185" s="218">
        <f t="shared" si="36"/>
        <v>-555508.64058806538</v>
      </c>
      <c r="AE185" s="223">
        <f>AB185/C185</f>
        <v>522.77529083573404</v>
      </c>
      <c r="AF185" s="232">
        <f>AC185/D185</f>
        <v>412.79993525433343</v>
      </c>
      <c r="AG185" s="220">
        <f t="shared" si="37"/>
        <v>-109.97535558140061</v>
      </c>
      <c r="AH185" s="211">
        <v>9</v>
      </c>
      <c r="AI185" s="211">
        <v>9</v>
      </c>
      <c r="AJ185" s="269"/>
      <c r="AK185" s="269"/>
      <c r="AL185" s="269"/>
      <c r="AM185" s="269"/>
    </row>
    <row r="186" spans="1:39">
      <c r="A186" s="215">
        <v>581</v>
      </c>
      <c r="B186" s="216" t="s">
        <v>217</v>
      </c>
      <c r="C186" s="217">
        <v>6286</v>
      </c>
      <c r="D186" s="217">
        <v>6240</v>
      </c>
      <c r="E186" s="219">
        <f>'1. Vos-laskelma'!AA186</f>
        <v>1262850.8725649123</v>
      </c>
      <c r="F186" s="219">
        <f>'1. Vos-laskelma'!D186</f>
        <v>1269948.9266336884</v>
      </c>
      <c r="G186" s="218">
        <f t="shared" si="31"/>
        <v>7098.0540687760804</v>
      </c>
      <c r="H186" s="219">
        <v>1235696.562877011</v>
      </c>
      <c r="I186" s="88">
        <f t="shared" si="29"/>
        <v>-1109011.7787477844</v>
      </c>
      <c r="J186" s="220">
        <f t="shared" si="30"/>
        <v>-2344708.3416247955</v>
      </c>
      <c r="K186" s="340">
        <v>790103.50519285083</v>
      </c>
      <c r="L186" s="340">
        <v>-448062.98222282249</v>
      </c>
      <c r="M186" s="340">
        <v>445593.05768416007</v>
      </c>
      <c r="N186" s="340">
        <v>-312295.27670908143</v>
      </c>
      <c r="O186" s="221">
        <v>-565163.13713448145</v>
      </c>
      <c r="P186" s="88">
        <v>216509.61731860082</v>
      </c>
      <c r="Q186" s="340">
        <f t="shared" si="32"/>
        <v>2498547.4354419233</v>
      </c>
      <c r="R186" s="340">
        <f t="shared" si="33"/>
        <v>160937.14788590395</v>
      </c>
      <c r="S186" s="221">
        <v>2059719</v>
      </c>
      <c r="T186" s="221">
        <v>2191744.4437877815</v>
      </c>
      <c r="U186" s="221">
        <v>1238202.831596771</v>
      </c>
      <c r="V186" s="221">
        <v>1224477.4940081832</v>
      </c>
      <c r="W186" s="218">
        <f t="shared" si="34"/>
        <v>118300.10619919375</v>
      </c>
      <c r="X186" s="219">
        <f t="shared" si="35"/>
        <v>5796469.2670386946</v>
      </c>
      <c r="Y186" s="219">
        <f t="shared" si="35"/>
        <v>3577159.0856818687</v>
      </c>
      <c r="Z186" s="222">
        <v>-500779</v>
      </c>
      <c r="AA186" s="222">
        <v>-470829</v>
      </c>
      <c r="AB186" s="232">
        <f t="shared" si="38"/>
        <v>5295690.2670386946</v>
      </c>
      <c r="AC186" s="232">
        <f t="shared" si="39"/>
        <v>3106330.0856818687</v>
      </c>
      <c r="AD186" s="218">
        <f t="shared" si="36"/>
        <v>-2189360.1813568259</v>
      </c>
      <c r="AE186" s="223">
        <f>AB186/C186</f>
        <v>842.45788530682387</v>
      </c>
      <c r="AF186" s="232">
        <f>AC186/D186</f>
        <v>497.80930860286355</v>
      </c>
      <c r="AG186" s="220">
        <f t="shared" si="37"/>
        <v>-344.64857670396032</v>
      </c>
      <c r="AH186" s="211">
        <v>6</v>
      </c>
      <c r="AI186" s="211">
        <v>6</v>
      </c>
      <c r="AJ186" s="269"/>
      <c r="AK186" s="269"/>
      <c r="AL186" s="269"/>
      <c r="AM186" s="269"/>
    </row>
    <row r="187" spans="1:39">
      <c r="A187" s="215">
        <v>583</v>
      </c>
      <c r="B187" s="216" t="s">
        <v>218</v>
      </c>
      <c r="C187" s="217">
        <v>924</v>
      </c>
      <c r="D187" s="217">
        <v>947</v>
      </c>
      <c r="E187" s="219">
        <f>'1. Vos-laskelma'!AA187</f>
        <v>793741.18253888772</v>
      </c>
      <c r="F187" s="219">
        <f>'1. Vos-laskelma'!D187</f>
        <v>859702.29858741909</v>
      </c>
      <c r="G187" s="218">
        <f t="shared" si="31"/>
        <v>65961.116048531374</v>
      </c>
      <c r="H187" s="219">
        <v>-591762.82060989458</v>
      </c>
      <c r="I187" s="88">
        <f t="shared" si="29"/>
        <v>-227820.91234375117</v>
      </c>
      <c r="J187" s="220">
        <f t="shared" si="30"/>
        <v>363941.90826614341</v>
      </c>
      <c r="K187" s="340">
        <v>-767234.31895424612</v>
      </c>
      <c r="L187" s="340">
        <v>-506309.77841848164</v>
      </c>
      <c r="M187" s="340">
        <v>175471.4983443516</v>
      </c>
      <c r="N187" s="340">
        <v>331401.50762371108</v>
      </c>
      <c r="O187" s="221">
        <v>-85770.751741402884</v>
      </c>
      <c r="P187" s="88">
        <v>32858.110192422275</v>
      </c>
      <c r="Q187" s="340">
        <f t="shared" si="32"/>
        <v>201978.36192899314</v>
      </c>
      <c r="R187" s="340">
        <f t="shared" si="33"/>
        <v>631881.38624366792</v>
      </c>
      <c r="S187" s="221">
        <v>-3780</v>
      </c>
      <c r="T187" s="221">
        <v>37541.577134502841</v>
      </c>
      <c r="U187" s="221">
        <v>191959.12275273216</v>
      </c>
      <c r="V187" s="221">
        <v>191518.08710063214</v>
      </c>
      <c r="W187" s="218">
        <f t="shared" si="34"/>
        <v>40880.541482402827</v>
      </c>
      <c r="X187" s="219">
        <f t="shared" si="35"/>
        <v>390157.48468172527</v>
      </c>
      <c r="Y187" s="219">
        <f t="shared" si="35"/>
        <v>860941.05047880288</v>
      </c>
      <c r="Z187" s="222">
        <v>-216654</v>
      </c>
      <c r="AA187" s="222">
        <v>-233849</v>
      </c>
      <c r="AB187" s="232">
        <f t="shared" si="38"/>
        <v>173503.48468172527</v>
      </c>
      <c r="AC187" s="232">
        <f t="shared" si="39"/>
        <v>627092.05047880288</v>
      </c>
      <c r="AD187" s="218">
        <f t="shared" si="36"/>
        <v>453588.56579707761</v>
      </c>
      <c r="AE187" s="223">
        <f>AB187/C187</f>
        <v>187.77433407113125</v>
      </c>
      <c r="AF187" s="232">
        <f>AC187/D187</f>
        <v>662.18801528912661</v>
      </c>
      <c r="AG187" s="220">
        <f t="shared" si="37"/>
        <v>474.41368121799536</v>
      </c>
      <c r="AH187" s="211">
        <v>19</v>
      </c>
      <c r="AI187" s="211">
        <v>19</v>
      </c>
      <c r="AJ187" s="269"/>
      <c r="AK187" s="269"/>
      <c r="AL187" s="269"/>
      <c r="AM187" s="269"/>
    </row>
    <row r="188" spans="1:39">
      <c r="A188" s="215">
        <v>584</v>
      </c>
      <c r="B188" s="216" t="s">
        <v>219</v>
      </c>
      <c r="C188" s="217">
        <v>2676</v>
      </c>
      <c r="D188" s="217">
        <v>2653</v>
      </c>
      <c r="E188" s="219">
        <f>'1. Vos-laskelma'!AA188</f>
        <v>3829548.6913495907</v>
      </c>
      <c r="F188" s="219">
        <f>'1. Vos-laskelma'!D188</f>
        <v>3789074.6362548363</v>
      </c>
      <c r="G188" s="218">
        <f t="shared" si="31"/>
        <v>-40474.055094754323</v>
      </c>
      <c r="H188" s="219">
        <v>-717572.64233375771</v>
      </c>
      <c r="I188" s="88">
        <f t="shared" si="29"/>
        <v>-975370.94137533556</v>
      </c>
      <c r="J188" s="220">
        <f t="shared" si="30"/>
        <v>-257798.29904157785</v>
      </c>
      <c r="K188" s="340">
        <v>-333224.47355662909</v>
      </c>
      <c r="L188" s="340">
        <v>-416187.28131920501</v>
      </c>
      <c r="M188" s="340">
        <v>-384348.16877712862</v>
      </c>
      <c r="N188" s="340">
        <v>-410950.04017287237</v>
      </c>
      <c r="O188" s="221">
        <v>-240284.90429772105</v>
      </c>
      <c r="P188" s="88">
        <v>92051.284414462818</v>
      </c>
      <c r="Q188" s="340">
        <f t="shared" si="32"/>
        <v>3111976.0490158331</v>
      </c>
      <c r="R188" s="340">
        <f t="shared" si="33"/>
        <v>2813703.6948795007</v>
      </c>
      <c r="S188" s="221">
        <v>1786916</v>
      </c>
      <c r="T188" s="221">
        <v>1820969.3542463663</v>
      </c>
      <c r="U188" s="221">
        <v>544264.87358014286</v>
      </c>
      <c r="V188" s="221">
        <v>547646.60296014382</v>
      </c>
      <c r="W188" s="218">
        <f t="shared" si="34"/>
        <v>37435.083626367152</v>
      </c>
      <c r="X188" s="219">
        <f t="shared" si="35"/>
        <v>5443156.9225959759</v>
      </c>
      <c r="Y188" s="219">
        <f t="shared" si="35"/>
        <v>5182319.6520860111</v>
      </c>
      <c r="Z188" s="222">
        <v>233615</v>
      </c>
      <c r="AA188" s="222">
        <v>165165</v>
      </c>
      <c r="AB188" s="232">
        <f t="shared" si="38"/>
        <v>5676771.9225959759</v>
      </c>
      <c r="AC188" s="232">
        <f t="shared" si="39"/>
        <v>5347484.6520860111</v>
      </c>
      <c r="AD188" s="218">
        <f t="shared" si="36"/>
        <v>-329287.27050996479</v>
      </c>
      <c r="AE188" s="223">
        <f>AB188/C188</f>
        <v>2121.3646945425917</v>
      </c>
      <c r="AF188" s="232">
        <f>AC188/D188</f>
        <v>2015.6368835605017</v>
      </c>
      <c r="AG188" s="220">
        <f t="shared" si="37"/>
        <v>-105.72781098208998</v>
      </c>
      <c r="AH188" s="211">
        <v>16</v>
      </c>
      <c r="AI188" s="211">
        <v>16</v>
      </c>
      <c r="AJ188" s="269"/>
      <c r="AK188" s="269"/>
      <c r="AL188" s="269"/>
      <c r="AM188" s="269"/>
    </row>
    <row r="189" spans="1:39">
      <c r="A189" s="215">
        <v>588</v>
      </c>
      <c r="B189" s="216" t="s">
        <v>220</v>
      </c>
      <c r="C189" s="217">
        <v>1644</v>
      </c>
      <c r="D189" s="217">
        <v>1600</v>
      </c>
      <c r="E189" s="219">
        <f>'1. Vos-laskelma'!AA189</f>
        <v>99282.461364061921</v>
      </c>
      <c r="F189" s="219">
        <f>'1. Vos-laskelma'!D189</f>
        <v>83901.290421688696</v>
      </c>
      <c r="G189" s="218">
        <f t="shared" si="31"/>
        <v>-15381.170942373225</v>
      </c>
      <c r="H189" s="219">
        <v>-697492.12719703</v>
      </c>
      <c r="I189" s="88">
        <f t="shared" si="29"/>
        <v>-1071259.1350254801</v>
      </c>
      <c r="J189" s="220">
        <f t="shared" si="30"/>
        <v>-373767.00782845006</v>
      </c>
      <c r="K189" s="340">
        <v>-451611.41258085769</v>
      </c>
      <c r="L189" s="340">
        <v>-632536.93443983898</v>
      </c>
      <c r="M189" s="340">
        <v>-245880.71461617234</v>
      </c>
      <c r="N189" s="340">
        <v>-349323.86217131256</v>
      </c>
      <c r="O189" s="221">
        <v>-144913.62490627731</v>
      </c>
      <c r="P189" s="88">
        <v>55515.286491948929</v>
      </c>
      <c r="Q189" s="340">
        <f t="shared" si="32"/>
        <v>-598209.66583296808</v>
      </c>
      <c r="R189" s="340">
        <f t="shared" si="33"/>
        <v>-987357.84460379137</v>
      </c>
      <c r="S189" s="221">
        <v>219119</v>
      </c>
      <c r="T189" s="221">
        <v>441902.08535899949</v>
      </c>
      <c r="U189" s="221">
        <v>384234.18517887971</v>
      </c>
      <c r="V189" s="221">
        <v>380138.47448730201</v>
      </c>
      <c r="W189" s="218">
        <f t="shared" si="34"/>
        <v>218687.37466742191</v>
      </c>
      <c r="X189" s="219">
        <f t="shared" si="35"/>
        <v>5143.5193459116272</v>
      </c>
      <c r="Y189" s="219">
        <f t="shared" si="35"/>
        <v>-165317.28475748992</v>
      </c>
      <c r="Z189" s="222">
        <v>-345798</v>
      </c>
      <c r="AA189" s="222">
        <v>-385495</v>
      </c>
      <c r="AB189" s="232">
        <f t="shared" si="38"/>
        <v>-340654.48065408837</v>
      </c>
      <c r="AC189" s="232">
        <f t="shared" si="39"/>
        <v>-550812.28475748992</v>
      </c>
      <c r="AD189" s="218">
        <f t="shared" si="36"/>
        <v>-210157.80410340155</v>
      </c>
      <c r="AE189" s="223">
        <f>AB189/C189</f>
        <v>-207.21075465577152</v>
      </c>
      <c r="AF189" s="232">
        <f>AC189/D189</f>
        <v>-344.25767797343121</v>
      </c>
      <c r="AG189" s="220">
        <f t="shared" si="37"/>
        <v>-137.04692331765969</v>
      </c>
      <c r="AH189" s="211">
        <v>10</v>
      </c>
      <c r="AI189" s="211">
        <v>10</v>
      </c>
      <c r="AJ189" s="269"/>
      <c r="AK189" s="269"/>
      <c r="AL189" s="269"/>
      <c r="AM189" s="269"/>
    </row>
    <row r="190" spans="1:39">
      <c r="A190" s="215">
        <v>592</v>
      </c>
      <c r="B190" s="216" t="s">
        <v>221</v>
      </c>
      <c r="C190" s="217">
        <v>3678</v>
      </c>
      <c r="D190" s="217">
        <v>3651</v>
      </c>
      <c r="E190" s="219">
        <f>'1. Vos-laskelma'!AA190</f>
        <v>2081960.9953900464</v>
      </c>
      <c r="F190" s="219">
        <f>'1. Vos-laskelma'!D190</f>
        <v>2069714.3356635959</v>
      </c>
      <c r="G190" s="218">
        <f t="shared" si="31"/>
        <v>-12246.659726450453</v>
      </c>
      <c r="H190" s="219">
        <v>345874.87292954413</v>
      </c>
      <c r="I190" s="88">
        <f t="shared" si="29"/>
        <v>-933080.04315273045</v>
      </c>
      <c r="J190" s="220">
        <f t="shared" si="30"/>
        <v>-1278954.9160822746</v>
      </c>
      <c r="K190" s="340">
        <v>245058.35564861374</v>
      </c>
      <c r="L190" s="340">
        <v>-423633.16340313992</v>
      </c>
      <c r="M190" s="340">
        <v>100816.51728093039</v>
      </c>
      <c r="N190" s="340">
        <v>-305451.04628039506</v>
      </c>
      <c r="O190" s="221">
        <v>-330674.77783301153</v>
      </c>
      <c r="P190" s="88">
        <v>126678.94436381596</v>
      </c>
      <c r="Q190" s="340">
        <f t="shared" si="32"/>
        <v>2427835.8683195906</v>
      </c>
      <c r="R190" s="340">
        <f t="shared" si="33"/>
        <v>1136634.2925108655</v>
      </c>
      <c r="S190" s="221">
        <v>1287518</v>
      </c>
      <c r="T190" s="221">
        <v>1425204.221694584</v>
      </c>
      <c r="U190" s="221">
        <v>694864.69179638952</v>
      </c>
      <c r="V190" s="221">
        <v>673755.39020160388</v>
      </c>
      <c r="W190" s="218">
        <f t="shared" si="34"/>
        <v>116576.92009979859</v>
      </c>
      <c r="X190" s="219">
        <f t="shared" si="35"/>
        <v>4410218.56011598</v>
      </c>
      <c r="Y190" s="219">
        <f t="shared" si="35"/>
        <v>3235593.9044070533</v>
      </c>
      <c r="Z190" s="222">
        <v>-16635</v>
      </c>
      <c r="AA190" s="222">
        <v>-10118</v>
      </c>
      <c r="AB190" s="232">
        <f t="shared" si="38"/>
        <v>4393583.56011598</v>
      </c>
      <c r="AC190" s="232">
        <f t="shared" si="39"/>
        <v>3225475.9044070533</v>
      </c>
      <c r="AD190" s="218">
        <f t="shared" si="36"/>
        <v>-1168107.6557089267</v>
      </c>
      <c r="AE190" s="223">
        <f>AB190/C190</f>
        <v>1194.5577923099456</v>
      </c>
      <c r="AF190" s="232">
        <f>AC190/D190</f>
        <v>883.44998751220305</v>
      </c>
      <c r="AG190" s="220">
        <f t="shared" si="37"/>
        <v>-311.10780479774257</v>
      </c>
      <c r="AH190" s="211">
        <v>13</v>
      </c>
      <c r="AI190" s="211">
        <v>13</v>
      </c>
      <c r="AJ190" s="269"/>
      <c r="AK190" s="269"/>
      <c r="AL190" s="269"/>
      <c r="AM190" s="269"/>
    </row>
    <row r="191" spans="1:39">
      <c r="A191" s="215">
        <v>593</v>
      </c>
      <c r="B191" s="216" t="s">
        <v>222</v>
      </c>
      <c r="C191" s="217">
        <v>17253</v>
      </c>
      <c r="D191" s="217">
        <v>17077</v>
      </c>
      <c r="E191" s="219">
        <f>'1. Vos-laskelma'!AA191</f>
        <v>-1343016.9349220512</v>
      </c>
      <c r="F191" s="219">
        <f>'1. Vos-laskelma'!D191</f>
        <v>-1448559.8203105857</v>
      </c>
      <c r="G191" s="218">
        <f t="shared" si="31"/>
        <v>-105542.88538853452</v>
      </c>
      <c r="H191" s="219">
        <v>-333634.97923197271</v>
      </c>
      <c r="I191" s="88">
        <f t="shared" si="29"/>
        <v>-3925547.1164427376</v>
      </c>
      <c r="J191" s="220">
        <f t="shared" si="30"/>
        <v>-3591912.1372107649</v>
      </c>
      <c r="K191" s="340">
        <v>165735.03372375845</v>
      </c>
      <c r="L191" s="340">
        <v>-1527706.2598609906</v>
      </c>
      <c r="M191" s="340">
        <v>-499370.01295573113</v>
      </c>
      <c r="N191" s="340">
        <v>-1443681.2158933189</v>
      </c>
      <c r="O191" s="221">
        <v>-1546681.2328278108</v>
      </c>
      <c r="P191" s="88">
        <v>592521.59213938238</v>
      </c>
      <c r="Q191" s="340">
        <f t="shared" si="32"/>
        <v>-1676651.9141540239</v>
      </c>
      <c r="R191" s="340">
        <f t="shared" si="33"/>
        <v>-5374106.9367533233</v>
      </c>
      <c r="S191" s="221">
        <v>5639449</v>
      </c>
      <c r="T191" s="221">
        <v>6268444.1043851022</v>
      </c>
      <c r="U191" s="221">
        <v>3330180.2490723021</v>
      </c>
      <c r="V191" s="221">
        <v>3322183.4441921045</v>
      </c>
      <c r="W191" s="218">
        <f t="shared" si="34"/>
        <v>620998.29950490408</v>
      </c>
      <c r="X191" s="219">
        <f t="shared" si="35"/>
        <v>7292977.3349182783</v>
      </c>
      <c r="Y191" s="219">
        <f t="shared" si="35"/>
        <v>4216520.6118238829</v>
      </c>
      <c r="Z191" s="222">
        <v>-2106156</v>
      </c>
      <c r="AA191" s="222">
        <v>-1831842</v>
      </c>
      <c r="AB191" s="232">
        <f t="shared" si="38"/>
        <v>5186821.3349182783</v>
      </c>
      <c r="AC191" s="232">
        <f t="shared" si="39"/>
        <v>2384678.6118238829</v>
      </c>
      <c r="AD191" s="218">
        <f t="shared" si="36"/>
        <v>-2802142.7230943954</v>
      </c>
      <c r="AE191" s="223">
        <f>AB191/C191</f>
        <v>300.63301077599709</v>
      </c>
      <c r="AF191" s="232">
        <f>AC191/D191</f>
        <v>139.64271311260075</v>
      </c>
      <c r="AG191" s="220">
        <f t="shared" si="37"/>
        <v>-160.99029766339635</v>
      </c>
      <c r="AH191" s="211">
        <v>10</v>
      </c>
      <c r="AI191" s="211">
        <v>10</v>
      </c>
      <c r="AJ191" s="269"/>
      <c r="AK191" s="269"/>
      <c r="AL191" s="269"/>
      <c r="AM191" s="269"/>
    </row>
    <row r="192" spans="1:39">
      <c r="A192" s="215">
        <v>595</v>
      </c>
      <c r="B192" s="216" t="s">
        <v>223</v>
      </c>
      <c r="C192" s="217">
        <v>4269</v>
      </c>
      <c r="D192" s="217">
        <v>4140</v>
      </c>
      <c r="E192" s="219">
        <f>'1. Vos-laskelma'!AA192</f>
        <v>1346310.9167999872</v>
      </c>
      <c r="F192" s="219">
        <f>'1. Vos-laskelma'!D192</f>
        <v>1303623.8082797083</v>
      </c>
      <c r="G192" s="218">
        <f t="shared" si="31"/>
        <v>-42687.10852027894</v>
      </c>
      <c r="H192" s="219">
        <v>1244989.1193526075</v>
      </c>
      <c r="I192" s="88">
        <f t="shared" si="29"/>
        <v>1034981.3326621957</v>
      </c>
      <c r="J192" s="220">
        <f t="shared" si="30"/>
        <v>-210007.78669041186</v>
      </c>
      <c r="K192" s="340">
        <v>914864.01242104999</v>
      </c>
      <c r="L192" s="340">
        <v>975549.52950968326</v>
      </c>
      <c r="M192" s="340">
        <v>330125.10693155747</v>
      </c>
      <c r="N192" s="340">
        <v>290750.00379958708</v>
      </c>
      <c r="O192" s="221">
        <v>-374964.00444499252</v>
      </c>
      <c r="P192" s="88">
        <v>143645.80379791785</v>
      </c>
      <c r="Q192" s="340">
        <f t="shared" si="32"/>
        <v>2591300.0361525947</v>
      </c>
      <c r="R192" s="340">
        <f t="shared" si="33"/>
        <v>2338605.1409419039</v>
      </c>
      <c r="S192" s="221">
        <v>1873860</v>
      </c>
      <c r="T192" s="221">
        <v>2280686.9865767313</v>
      </c>
      <c r="U192" s="221">
        <v>972282.43669580948</v>
      </c>
      <c r="V192" s="221">
        <v>965502.29387445038</v>
      </c>
      <c r="W192" s="218">
        <f t="shared" si="34"/>
        <v>400046.84375537233</v>
      </c>
      <c r="X192" s="219">
        <f t="shared" si="35"/>
        <v>5437442.4728484042</v>
      </c>
      <c r="Y192" s="219">
        <f t="shared" si="35"/>
        <v>5584794.4213930853</v>
      </c>
      <c r="Z192" s="222">
        <v>22801</v>
      </c>
      <c r="AA192" s="222">
        <v>-42108</v>
      </c>
      <c r="AB192" s="232">
        <f t="shared" si="38"/>
        <v>5460243.4728484042</v>
      </c>
      <c r="AC192" s="232">
        <f t="shared" si="39"/>
        <v>5542686.4213930853</v>
      </c>
      <c r="AD192" s="218">
        <f t="shared" si="36"/>
        <v>82442.948544681072</v>
      </c>
      <c r="AE192" s="223">
        <f>AB192/C192</f>
        <v>1279.0450861673469</v>
      </c>
      <c r="AF192" s="232">
        <f>AC192/D192</f>
        <v>1338.8131452640303</v>
      </c>
      <c r="AG192" s="220">
        <f t="shared" si="37"/>
        <v>59.768059096683373</v>
      </c>
      <c r="AH192" s="211">
        <v>11</v>
      </c>
      <c r="AI192" s="211">
        <v>11</v>
      </c>
      <c r="AJ192" s="269"/>
      <c r="AK192" s="269"/>
      <c r="AL192" s="269"/>
      <c r="AM192" s="269"/>
    </row>
    <row r="193" spans="1:39">
      <c r="A193" s="215">
        <v>598</v>
      </c>
      <c r="B193" s="216" t="s">
        <v>224</v>
      </c>
      <c r="C193" s="217">
        <v>19097</v>
      </c>
      <c r="D193" s="217">
        <v>19207</v>
      </c>
      <c r="E193" s="219">
        <f>'1. Vos-laskelma'!AA193</f>
        <v>9405015.9826062918</v>
      </c>
      <c r="F193" s="219">
        <f>'1. Vos-laskelma'!D193</f>
        <v>9663835.3631354179</v>
      </c>
      <c r="G193" s="218">
        <f t="shared" si="31"/>
        <v>258819.38052912615</v>
      </c>
      <c r="H193" s="219">
        <v>-7167336.3360708337</v>
      </c>
      <c r="I193" s="88">
        <f t="shared" si="29"/>
        <v>-11803577.765483156</v>
      </c>
      <c r="J193" s="220">
        <f t="shared" si="30"/>
        <v>-4636241.4294123221</v>
      </c>
      <c r="K193" s="340">
        <v>-4824456.9681539834</v>
      </c>
      <c r="L193" s="340">
        <v>-7083803.5477295332</v>
      </c>
      <c r="M193" s="340">
        <v>-2342879.3679168504</v>
      </c>
      <c r="N193" s="340">
        <v>-3646603.0390511206</v>
      </c>
      <c r="O193" s="221">
        <v>-1739597.4959842926</v>
      </c>
      <c r="P193" s="88">
        <v>666426.31728178938</v>
      </c>
      <c r="Q193" s="340">
        <f t="shared" si="32"/>
        <v>2237679.646535458</v>
      </c>
      <c r="R193" s="340">
        <f t="shared" si="33"/>
        <v>-2139742.4023477379</v>
      </c>
      <c r="S193" s="221">
        <v>793398</v>
      </c>
      <c r="T193" s="221">
        <v>1509816.7851735575</v>
      </c>
      <c r="U193" s="221">
        <v>3057466.6288290229</v>
      </c>
      <c r="V193" s="221">
        <v>3076435.0527252527</v>
      </c>
      <c r="W193" s="218">
        <f t="shared" si="34"/>
        <v>735387.20906978752</v>
      </c>
      <c r="X193" s="219">
        <f t="shared" si="35"/>
        <v>6088544.2753644809</v>
      </c>
      <c r="Y193" s="219">
        <f t="shared" si="35"/>
        <v>2446509.4355510725</v>
      </c>
      <c r="Z193" s="222">
        <v>2707496</v>
      </c>
      <c r="AA193" s="222">
        <v>3096952</v>
      </c>
      <c r="AB193" s="232">
        <f t="shared" si="38"/>
        <v>8796040.2753644809</v>
      </c>
      <c r="AC193" s="232">
        <f t="shared" si="39"/>
        <v>5543461.4355510725</v>
      </c>
      <c r="AD193" s="218">
        <f t="shared" si="36"/>
        <v>-3252578.8398134084</v>
      </c>
      <c r="AE193" s="223">
        <f>AB193/C193</f>
        <v>460.59801410506788</v>
      </c>
      <c r="AF193" s="232">
        <f>AC193/D193</f>
        <v>288.6167249206577</v>
      </c>
      <c r="AG193" s="220">
        <f t="shared" si="37"/>
        <v>-171.98128918441017</v>
      </c>
      <c r="AH193" s="211">
        <v>15</v>
      </c>
      <c r="AI193" s="211">
        <v>15</v>
      </c>
      <c r="AJ193" s="269"/>
      <c r="AK193" s="269"/>
      <c r="AL193" s="269"/>
      <c r="AM193" s="269"/>
    </row>
    <row r="194" spans="1:39">
      <c r="A194" s="215">
        <v>599</v>
      </c>
      <c r="B194" s="216" t="s">
        <v>225</v>
      </c>
      <c r="C194" s="217">
        <v>11172</v>
      </c>
      <c r="D194" s="217">
        <v>11206</v>
      </c>
      <c r="E194" s="219">
        <f>'1. Vos-laskelma'!AA194</f>
        <v>13405190.187889813</v>
      </c>
      <c r="F194" s="219">
        <f>'1. Vos-laskelma'!D194</f>
        <v>13909168.508752948</v>
      </c>
      <c r="G194" s="218">
        <f t="shared" si="31"/>
        <v>503978.32086313516</v>
      </c>
      <c r="H194" s="219">
        <v>-4436613.4539107624</v>
      </c>
      <c r="I194" s="88">
        <f t="shared" si="29"/>
        <v>-4376439.6814631987</v>
      </c>
      <c r="J194" s="220">
        <f t="shared" si="30"/>
        <v>60173.772447563708</v>
      </c>
      <c r="K194" s="340">
        <v>-2312518.0982698658</v>
      </c>
      <c r="L194" s="340">
        <v>-1977350.292713634</v>
      </c>
      <c r="M194" s="340">
        <v>-2124095.3556408966</v>
      </c>
      <c r="N194" s="340">
        <v>-1772965.7760802121</v>
      </c>
      <c r="O194" s="221">
        <v>-1014938.8004373397</v>
      </c>
      <c r="P194" s="88">
        <v>388815.18776798731</v>
      </c>
      <c r="Q194" s="340">
        <f t="shared" si="32"/>
        <v>8968576.7339790501</v>
      </c>
      <c r="R194" s="340">
        <f t="shared" si="33"/>
        <v>9532728.8272897489</v>
      </c>
      <c r="S194" s="221">
        <v>5139984</v>
      </c>
      <c r="T194" s="221">
        <v>4793569.6578630488</v>
      </c>
      <c r="U194" s="221">
        <v>2039832.4276491948</v>
      </c>
      <c r="V194" s="221">
        <v>2040595.8378582234</v>
      </c>
      <c r="W194" s="218">
        <f t="shared" si="34"/>
        <v>-345650.93192792218</v>
      </c>
      <c r="X194" s="219">
        <f t="shared" si="35"/>
        <v>16148393.161628244</v>
      </c>
      <c r="Y194" s="219">
        <f t="shared" si="35"/>
        <v>16366894.323011022</v>
      </c>
      <c r="Z194" s="222">
        <v>-860993</v>
      </c>
      <c r="AA194" s="222">
        <v>-961827</v>
      </c>
      <c r="AB194" s="232">
        <f t="shared" si="38"/>
        <v>15287400.161628244</v>
      </c>
      <c r="AC194" s="232">
        <f t="shared" si="39"/>
        <v>15405067.323011022</v>
      </c>
      <c r="AD194" s="218">
        <f t="shared" si="36"/>
        <v>117667.16138277762</v>
      </c>
      <c r="AE194" s="223">
        <f>AB194/C194</f>
        <v>1368.3673614060369</v>
      </c>
      <c r="AF194" s="232">
        <f>AC194/D194</f>
        <v>1374.7159845628255</v>
      </c>
      <c r="AG194" s="220">
        <f t="shared" si="37"/>
        <v>6.3486231567885625</v>
      </c>
      <c r="AH194" s="211">
        <v>15</v>
      </c>
      <c r="AI194" s="211">
        <v>15</v>
      </c>
      <c r="AJ194" s="269"/>
      <c r="AK194" s="269"/>
      <c r="AL194" s="269"/>
      <c r="AM194" s="269"/>
    </row>
    <row r="195" spans="1:39">
      <c r="A195" s="215">
        <v>601</v>
      </c>
      <c r="B195" s="216" t="s">
        <v>226</v>
      </c>
      <c r="C195" s="217">
        <v>3873</v>
      </c>
      <c r="D195" s="217">
        <v>3786</v>
      </c>
      <c r="E195" s="219">
        <f>'1. Vos-laskelma'!AA195</f>
        <v>1674479.0426487951</v>
      </c>
      <c r="F195" s="219">
        <f>'1. Vos-laskelma'!D195</f>
        <v>1627760.1820684485</v>
      </c>
      <c r="G195" s="218">
        <f t="shared" si="31"/>
        <v>-46718.860580346547</v>
      </c>
      <c r="H195" s="219">
        <v>1964322.2791848052</v>
      </c>
      <c r="I195" s="88">
        <f t="shared" si="29"/>
        <v>949891.20053718332</v>
      </c>
      <c r="J195" s="220">
        <f t="shared" si="30"/>
        <v>-1014431.0786476219</v>
      </c>
      <c r="K195" s="340">
        <v>1213531.6001117597</v>
      </c>
      <c r="L195" s="340">
        <v>775514.27343585633</v>
      </c>
      <c r="M195" s="340">
        <v>750790.6790730455</v>
      </c>
      <c r="N195" s="340">
        <v>385915.74537423142</v>
      </c>
      <c r="O195" s="221">
        <v>-342901.86493447865</v>
      </c>
      <c r="P195" s="88">
        <v>131363.04666157416</v>
      </c>
      <c r="Q195" s="340">
        <f t="shared" si="32"/>
        <v>3638801.3218336003</v>
      </c>
      <c r="R195" s="340">
        <f t="shared" si="33"/>
        <v>2577651.3826056318</v>
      </c>
      <c r="S195" s="221">
        <v>1367237</v>
      </c>
      <c r="T195" s="221">
        <v>1539874.3496339608</v>
      </c>
      <c r="U195" s="221">
        <v>858001.98963607987</v>
      </c>
      <c r="V195" s="221">
        <v>857854.44757574226</v>
      </c>
      <c r="W195" s="218">
        <f t="shared" si="34"/>
        <v>172489.80757362302</v>
      </c>
      <c r="X195" s="219">
        <f t="shared" si="35"/>
        <v>5864040.3114696797</v>
      </c>
      <c r="Y195" s="219">
        <f t="shared" si="35"/>
        <v>4975380.1798153352</v>
      </c>
      <c r="Z195" s="222">
        <v>249298</v>
      </c>
      <c r="AA195" s="222">
        <v>235322</v>
      </c>
      <c r="AB195" s="232">
        <f t="shared" si="38"/>
        <v>6113338.3114696797</v>
      </c>
      <c r="AC195" s="232">
        <f t="shared" si="39"/>
        <v>5210702.1798153352</v>
      </c>
      <c r="AD195" s="218">
        <f t="shared" si="36"/>
        <v>-902636.1316543445</v>
      </c>
      <c r="AE195" s="223">
        <f>AB195/C195</f>
        <v>1578.4503773482261</v>
      </c>
      <c r="AF195" s="232">
        <f>AC195/D195</f>
        <v>1376.3080242512772</v>
      </c>
      <c r="AG195" s="220">
        <f t="shared" si="37"/>
        <v>-202.14235309694891</v>
      </c>
      <c r="AH195" s="211">
        <v>13</v>
      </c>
      <c r="AI195" s="211">
        <v>13</v>
      </c>
      <c r="AJ195" s="269"/>
      <c r="AK195" s="269"/>
      <c r="AL195" s="269"/>
      <c r="AM195" s="269"/>
    </row>
    <row r="196" spans="1:39">
      <c r="A196" s="215">
        <v>604</v>
      </c>
      <c r="B196" s="216" t="s">
        <v>227</v>
      </c>
      <c r="C196" s="217">
        <v>20206</v>
      </c>
      <c r="D196" s="217">
        <v>20405</v>
      </c>
      <c r="E196" s="219">
        <f>'1. Vos-laskelma'!AA196</f>
        <v>11809571.341663972</v>
      </c>
      <c r="F196" s="219">
        <f>'1. Vos-laskelma'!D196</f>
        <v>11805227.081721168</v>
      </c>
      <c r="G196" s="218">
        <f t="shared" si="31"/>
        <v>-4344.2599428035319</v>
      </c>
      <c r="H196" s="219">
        <v>4951452.0281954035</v>
      </c>
      <c r="I196" s="88">
        <f t="shared" si="29"/>
        <v>4646809.5981722446</v>
      </c>
      <c r="J196" s="220">
        <f t="shared" si="30"/>
        <v>-304642.4300231589</v>
      </c>
      <c r="K196" s="340">
        <v>3224678.1876852023</v>
      </c>
      <c r="L196" s="340">
        <v>3959736.1584065026</v>
      </c>
      <c r="M196" s="340">
        <v>1726773.8405102009</v>
      </c>
      <c r="N196" s="340">
        <v>1827181.6243559737</v>
      </c>
      <c r="O196" s="221">
        <v>-1848101.5726328676</v>
      </c>
      <c r="P196" s="88">
        <v>707993.38804263622</v>
      </c>
      <c r="Q196" s="340">
        <f t="shared" si="32"/>
        <v>16761023.369859375</v>
      </c>
      <c r="R196" s="340">
        <f t="shared" si="33"/>
        <v>16452036.679893412</v>
      </c>
      <c r="S196" s="221">
        <v>-225090</v>
      </c>
      <c r="T196" s="221">
        <v>-403690.54200171522</v>
      </c>
      <c r="U196" s="221">
        <v>2135859.3612966971</v>
      </c>
      <c r="V196" s="221">
        <v>2119660.5445921016</v>
      </c>
      <c r="W196" s="218">
        <f t="shared" si="34"/>
        <v>-194799.35870631062</v>
      </c>
      <c r="X196" s="219">
        <f t="shared" si="35"/>
        <v>18671792.731156074</v>
      </c>
      <c r="Y196" s="219">
        <f t="shared" si="35"/>
        <v>18168006.6824838</v>
      </c>
      <c r="Z196" s="222">
        <v>-2496157</v>
      </c>
      <c r="AA196" s="222">
        <v>-2634445</v>
      </c>
      <c r="AB196" s="232">
        <f t="shared" si="38"/>
        <v>16175635.731156074</v>
      </c>
      <c r="AC196" s="232">
        <f t="shared" si="39"/>
        <v>15533561.6824838</v>
      </c>
      <c r="AD196" s="218">
        <f t="shared" si="36"/>
        <v>-642074.04867227376</v>
      </c>
      <c r="AE196" s="223">
        <f>AB196/C196</f>
        <v>800.53626304840509</v>
      </c>
      <c r="AF196" s="232">
        <f>AC196/D196</f>
        <v>761.26251813201668</v>
      </c>
      <c r="AG196" s="220">
        <f t="shared" si="37"/>
        <v>-39.273744916388409</v>
      </c>
      <c r="AH196" s="211">
        <v>6</v>
      </c>
      <c r="AI196" s="211">
        <v>6</v>
      </c>
      <c r="AJ196" s="269"/>
      <c r="AK196" s="269"/>
      <c r="AL196" s="269"/>
      <c r="AM196" s="269"/>
    </row>
    <row r="197" spans="1:39">
      <c r="A197" s="215">
        <v>607</v>
      </c>
      <c r="B197" s="216" t="s">
        <v>228</v>
      </c>
      <c r="C197" s="217">
        <v>4161</v>
      </c>
      <c r="D197" s="217">
        <v>4084</v>
      </c>
      <c r="E197" s="219">
        <f>'1. Vos-laskelma'!AA197</f>
        <v>652311.86544983077</v>
      </c>
      <c r="F197" s="219">
        <f>'1. Vos-laskelma'!D197</f>
        <v>762195.53360381234</v>
      </c>
      <c r="G197" s="218">
        <f t="shared" si="31"/>
        <v>109883.66815398156</v>
      </c>
      <c r="H197" s="219">
        <v>205732.04681137588</v>
      </c>
      <c r="I197" s="88">
        <f t="shared" si="29"/>
        <v>-909881.22445682576</v>
      </c>
      <c r="J197" s="220">
        <f t="shared" si="30"/>
        <v>-1115613.2712682015</v>
      </c>
      <c r="K197" s="340">
        <v>5553.6146347195299</v>
      </c>
      <c r="L197" s="340">
        <v>-553300.11810468417</v>
      </c>
      <c r="M197" s="340">
        <v>200178.43217665635</v>
      </c>
      <c r="N197" s="340">
        <v>-128391.8475495684</v>
      </c>
      <c r="O197" s="221">
        <v>-369892.02757327282</v>
      </c>
      <c r="P197" s="88">
        <v>141702.76877069965</v>
      </c>
      <c r="Q197" s="340">
        <f t="shared" si="32"/>
        <v>858043.91226120666</v>
      </c>
      <c r="R197" s="340">
        <f t="shared" si="33"/>
        <v>-147685.69085301342</v>
      </c>
      <c r="S197" s="221">
        <v>2474427</v>
      </c>
      <c r="T197" s="221">
        <v>2534276.3673792565</v>
      </c>
      <c r="U197" s="221">
        <v>938647.58690160897</v>
      </c>
      <c r="V197" s="221">
        <v>932883.37604997109</v>
      </c>
      <c r="W197" s="218">
        <f t="shared" si="34"/>
        <v>54085.156527618878</v>
      </c>
      <c r="X197" s="219">
        <f t="shared" si="35"/>
        <v>4271118.4991628155</v>
      </c>
      <c r="Y197" s="219">
        <f t="shared" si="35"/>
        <v>3319474.0525762141</v>
      </c>
      <c r="Z197" s="222">
        <v>-638625</v>
      </c>
      <c r="AA197" s="222">
        <v>-591033</v>
      </c>
      <c r="AB197" s="232">
        <f t="shared" si="38"/>
        <v>3632493.4991628155</v>
      </c>
      <c r="AC197" s="232">
        <f t="shared" si="39"/>
        <v>2728441.0525762141</v>
      </c>
      <c r="AD197" s="218">
        <f t="shared" si="36"/>
        <v>-904052.44658660144</v>
      </c>
      <c r="AE197" s="223">
        <f>AB197/C197</f>
        <v>872.98570035155387</v>
      </c>
      <c r="AF197" s="232">
        <f>AC197/D197</f>
        <v>668.0805711499055</v>
      </c>
      <c r="AG197" s="220">
        <f t="shared" si="37"/>
        <v>-204.90512920164838</v>
      </c>
      <c r="AH197" s="211">
        <v>12</v>
      </c>
      <c r="AI197" s="211">
        <v>12</v>
      </c>
      <c r="AJ197" s="269"/>
      <c r="AK197" s="269"/>
      <c r="AL197" s="269"/>
      <c r="AM197" s="269"/>
    </row>
    <row r="198" spans="1:39">
      <c r="A198" s="215">
        <v>608</v>
      </c>
      <c r="B198" s="216" t="s">
        <v>229</v>
      </c>
      <c r="C198" s="217">
        <v>2013</v>
      </c>
      <c r="D198" s="217">
        <v>1980</v>
      </c>
      <c r="E198" s="219">
        <f>'1. Vos-laskelma'!AA198</f>
        <v>385699.36294574558</v>
      </c>
      <c r="F198" s="219">
        <f>'1. Vos-laskelma'!D198</f>
        <v>361771.8842495284</v>
      </c>
      <c r="G198" s="218">
        <f t="shared" si="31"/>
        <v>-23927.478696217178</v>
      </c>
      <c r="H198" s="219">
        <v>44290.949753170906</v>
      </c>
      <c r="I198" s="88">
        <f t="shared" si="29"/>
        <v>-444546.07133959723</v>
      </c>
      <c r="J198" s="220">
        <f t="shared" si="30"/>
        <v>-488837.02109276812</v>
      </c>
      <c r="K198" s="340">
        <v>43624.965495833691</v>
      </c>
      <c r="L198" s="340">
        <v>-196109.86067561628</v>
      </c>
      <c r="M198" s="340">
        <v>665.98425733721444</v>
      </c>
      <c r="N198" s="340">
        <v>-137805.76687624957</v>
      </c>
      <c r="O198" s="221">
        <v>-179330.61082151814</v>
      </c>
      <c r="P198" s="88">
        <v>68700.167033786798</v>
      </c>
      <c r="Q198" s="340">
        <f t="shared" si="32"/>
        <v>429990.31269891647</v>
      </c>
      <c r="R198" s="340">
        <f t="shared" si="33"/>
        <v>-82774.187090068823</v>
      </c>
      <c r="S198" s="221">
        <v>910821</v>
      </c>
      <c r="T198" s="221">
        <v>903365.75059115712</v>
      </c>
      <c r="U198" s="221">
        <v>418388.12446064886</v>
      </c>
      <c r="V198" s="221">
        <v>413284.45775106637</v>
      </c>
      <c r="W198" s="218">
        <f t="shared" si="34"/>
        <v>-12558.916118425317</v>
      </c>
      <c r="X198" s="219">
        <f t="shared" si="35"/>
        <v>1759199.4371595653</v>
      </c>
      <c r="Y198" s="219">
        <f t="shared" si="35"/>
        <v>1233876.0212521546</v>
      </c>
      <c r="Z198" s="222">
        <v>366098</v>
      </c>
      <c r="AA198" s="222">
        <v>349449</v>
      </c>
      <c r="AB198" s="232">
        <f t="shared" si="38"/>
        <v>2125297.4371595653</v>
      </c>
      <c r="AC198" s="232">
        <f t="shared" si="39"/>
        <v>1583325.0212521546</v>
      </c>
      <c r="AD198" s="218">
        <f t="shared" si="36"/>
        <v>-541972.41590741067</v>
      </c>
      <c r="AE198" s="223">
        <f>AB198/C198</f>
        <v>1055.7861088721138</v>
      </c>
      <c r="AF198" s="232">
        <f>AC198/D198</f>
        <v>799.65910164250238</v>
      </c>
      <c r="AG198" s="220">
        <f t="shared" si="37"/>
        <v>-256.12700722961142</v>
      </c>
      <c r="AH198" s="211">
        <v>4</v>
      </c>
      <c r="AI198" s="211">
        <v>4</v>
      </c>
      <c r="AJ198" s="269"/>
      <c r="AK198" s="269"/>
      <c r="AL198" s="269"/>
      <c r="AM198" s="269"/>
    </row>
    <row r="199" spans="1:39">
      <c r="A199" s="215">
        <v>609</v>
      </c>
      <c r="B199" s="216" t="s">
        <v>230</v>
      </c>
      <c r="C199" s="217">
        <v>83482</v>
      </c>
      <c r="D199" s="217">
        <v>83205</v>
      </c>
      <c r="E199" s="219">
        <f>'1. Vos-laskelma'!AA199</f>
        <v>7958000.582316231</v>
      </c>
      <c r="F199" s="219">
        <f>'1. Vos-laskelma'!D199</f>
        <v>7327927.0222585052</v>
      </c>
      <c r="G199" s="218">
        <f t="shared" si="31"/>
        <v>-630073.56005772576</v>
      </c>
      <c r="H199" s="219">
        <v>-16472708.444036026</v>
      </c>
      <c r="I199" s="88">
        <f t="shared" si="29"/>
        <v>-24663835.232808024</v>
      </c>
      <c r="J199" s="220">
        <f t="shared" si="30"/>
        <v>-8191126.7887719981</v>
      </c>
      <c r="K199" s="340">
        <v>-13124890.693792341</v>
      </c>
      <c r="L199" s="340">
        <v>-15791580.061469169</v>
      </c>
      <c r="M199" s="340">
        <v>-3347817.7502436833</v>
      </c>
      <c r="N199" s="340">
        <v>-4223262.203986235</v>
      </c>
      <c r="O199" s="221">
        <v>-7535961.3502042517</v>
      </c>
      <c r="P199" s="88">
        <v>2886968.3828516314</v>
      </c>
      <c r="Q199" s="340">
        <f t="shared" si="32"/>
        <v>-8514707.8617197946</v>
      </c>
      <c r="R199" s="340">
        <f t="shared" si="33"/>
        <v>-17335908.210549518</v>
      </c>
      <c r="S199" s="221">
        <v>25221433</v>
      </c>
      <c r="T199" s="221">
        <v>22686581.203463353</v>
      </c>
      <c r="U199" s="221">
        <v>13537031.482079027</v>
      </c>
      <c r="V199" s="221">
        <v>13542361.845734052</v>
      </c>
      <c r="W199" s="218">
        <f t="shared" si="34"/>
        <v>-2529521.4328816235</v>
      </c>
      <c r="X199" s="219">
        <f t="shared" si="35"/>
        <v>30243756.620359235</v>
      </c>
      <c r="Y199" s="219">
        <f t="shared" si="35"/>
        <v>18893034.838647887</v>
      </c>
      <c r="Z199" s="222">
        <v>-5544785</v>
      </c>
      <c r="AA199" s="222">
        <v>-4957865</v>
      </c>
      <c r="AB199" s="232">
        <f t="shared" si="38"/>
        <v>24698971.620359235</v>
      </c>
      <c r="AC199" s="232">
        <f t="shared" si="39"/>
        <v>13935169.838647887</v>
      </c>
      <c r="AD199" s="218">
        <f t="shared" si="36"/>
        <v>-10763801.781711347</v>
      </c>
      <c r="AE199" s="223">
        <f>AB199/C199</f>
        <v>295.85984547997452</v>
      </c>
      <c r="AF199" s="232">
        <f>AC199/D199</f>
        <v>167.47995719785933</v>
      </c>
      <c r="AG199" s="220">
        <f t="shared" si="37"/>
        <v>-128.37988828211519</v>
      </c>
      <c r="AH199" s="211">
        <v>4</v>
      </c>
      <c r="AI199" s="211">
        <v>4</v>
      </c>
      <c r="AJ199" s="269"/>
      <c r="AK199" s="269"/>
      <c r="AL199" s="269"/>
      <c r="AM199" s="269"/>
    </row>
    <row r="200" spans="1:39">
      <c r="A200" s="215">
        <v>611</v>
      </c>
      <c r="B200" s="216" t="s">
        <v>231</v>
      </c>
      <c r="C200" s="217">
        <v>5066</v>
      </c>
      <c r="D200" s="217">
        <v>5011</v>
      </c>
      <c r="E200" s="219">
        <f>'1. Vos-laskelma'!AA200</f>
        <v>3060006.7316353386</v>
      </c>
      <c r="F200" s="219">
        <f>'1. Vos-laskelma'!D200</f>
        <v>2792483.7827582406</v>
      </c>
      <c r="G200" s="218">
        <f t="shared" si="31"/>
        <v>-267522.94887709804</v>
      </c>
      <c r="H200" s="219">
        <v>653225.85353859956</v>
      </c>
      <c r="I200" s="88">
        <f t="shared" si="29"/>
        <v>386794.43981506466</v>
      </c>
      <c r="J200" s="220">
        <f t="shared" si="30"/>
        <v>-266431.4137235349</v>
      </c>
      <c r="K200" s="340">
        <v>450249.09415179363</v>
      </c>
      <c r="L200" s="340">
        <v>516078.08943939657</v>
      </c>
      <c r="M200" s="340">
        <v>202976.75938680599</v>
      </c>
      <c r="N200" s="340">
        <v>150700.77149704285</v>
      </c>
      <c r="O200" s="88">
        <v>-453851.35900334723</v>
      </c>
      <c r="P200" s="88">
        <v>173866.93788197255</v>
      </c>
      <c r="Q200" s="340">
        <f t="shared" si="32"/>
        <v>3713232.5851739384</v>
      </c>
      <c r="R200" s="340">
        <f t="shared" si="33"/>
        <v>3179278.2225733055</v>
      </c>
      <c r="S200" s="221">
        <v>1401689</v>
      </c>
      <c r="T200" s="221">
        <v>1127579.3538515638</v>
      </c>
      <c r="U200" s="221">
        <v>758884.41692466091</v>
      </c>
      <c r="V200" s="221">
        <v>719641.43990759377</v>
      </c>
      <c r="W200" s="218">
        <f t="shared" si="34"/>
        <v>-313352.62316550361</v>
      </c>
      <c r="X200" s="219">
        <f t="shared" si="35"/>
        <v>5873806.0020985994</v>
      </c>
      <c r="Y200" s="219">
        <f t="shared" si="35"/>
        <v>5026499.0163324624</v>
      </c>
      <c r="Z200" s="222">
        <v>-1301931</v>
      </c>
      <c r="AA200" s="222">
        <v>-1349802</v>
      </c>
      <c r="AB200" s="232">
        <f t="shared" si="38"/>
        <v>4571875.0020985994</v>
      </c>
      <c r="AC200" s="232">
        <f t="shared" si="39"/>
        <v>3676697.0163324624</v>
      </c>
      <c r="AD200" s="218">
        <f t="shared" si="36"/>
        <v>-895177.98576613702</v>
      </c>
      <c r="AE200" s="223">
        <f>AB200/C200</f>
        <v>902.46249547939192</v>
      </c>
      <c r="AF200" s="232">
        <f>AC200/D200</f>
        <v>733.725207809312</v>
      </c>
      <c r="AG200" s="220">
        <f t="shared" si="37"/>
        <v>-168.73728767007992</v>
      </c>
      <c r="AH200" s="211">
        <v>1</v>
      </c>
      <c r="AI200" s="212">
        <v>33</v>
      </c>
      <c r="AJ200" s="269"/>
      <c r="AK200" s="269"/>
      <c r="AL200" s="269"/>
      <c r="AM200" s="269"/>
    </row>
    <row r="201" spans="1:39">
      <c r="A201" s="215">
        <v>614</v>
      </c>
      <c r="B201" s="216" t="s">
        <v>232</v>
      </c>
      <c r="C201" s="217">
        <v>3066</v>
      </c>
      <c r="D201" s="217">
        <v>2999</v>
      </c>
      <c r="E201" s="219">
        <f>'1. Vos-laskelma'!AA201</f>
        <v>1961911.1470784615</v>
      </c>
      <c r="F201" s="219">
        <f>'1. Vos-laskelma'!D201</f>
        <v>2116428.6930084215</v>
      </c>
      <c r="G201" s="218">
        <f t="shared" si="31"/>
        <v>154517.54592995998</v>
      </c>
      <c r="H201" s="219">
        <v>-871095.40266087779</v>
      </c>
      <c r="I201" s="88">
        <f t="shared" si="29"/>
        <v>-1260794.4401595674</v>
      </c>
      <c r="J201" s="220">
        <f t="shared" si="30"/>
        <v>-389699.03749868961</v>
      </c>
      <c r="K201" s="340">
        <v>-529647.12186705426</v>
      </c>
      <c r="L201" s="340">
        <v>-682283.78183482669</v>
      </c>
      <c r="M201" s="340">
        <v>-341448.28079382353</v>
      </c>
      <c r="N201" s="340">
        <v>-410944.64775938384</v>
      </c>
      <c r="O201" s="221">
        <v>-271622.47568370349</v>
      </c>
      <c r="P201" s="88">
        <v>104056.46511834676</v>
      </c>
      <c r="Q201" s="340">
        <f t="shared" si="32"/>
        <v>1090815.7444175836</v>
      </c>
      <c r="R201" s="340">
        <f t="shared" si="33"/>
        <v>855634.25284885406</v>
      </c>
      <c r="S201" s="221">
        <v>1614527</v>
      </c>
      <c r="T201" s="221">
        <v>1516639.8992714647</v>
      </c>
      <c r="U201" s="221">
        <v>765773.22457206773</v>
      </c>
      <c r="V201" s="221">
        <v>769000.93389053084</v>
      </c>
      <c r="W201" s="218">
        <f t="shared" si="34"/>
        <v>-94659.391410071868</v>
      </c>
      <c r="X201" s="219">
        <f t="shared" si="35"/>
        <v>3471115.9689896512</v>
      </c>
      <c r="Y201" s="219">
        <f t="shared" si="35"/>
        <v>3141275.0860108496</v>
      </c>
      <c r="Z201" s="222">
        <v>186285</v>
      </c>
      <c r="AA201" s="222">
        <v>310486</v>
      </c>
      <c r="AB201" s="232">
        <f t="shared" si="38"/>
        <v>3657400.9689896512</v>
      </c>
      <c r="AC201" s="232">
        <f t="shared" si="39"/>
        <v>3451761.0860108496</v>
      </c>
      <c r="AD201" s="218">
        <f t="shared" si="36"/>
        <v>-205639.88297880162</v>
      </c>
      <c r="AE201" s="223">
        <f>AB201/C201</f>
        <v>1192.8900746867746</v>
      </c>
      <c r="AF201" s="232">
        <f>AC201/D201</f>
        <v>1150.9706855654717</v>
      </c>
      <c r="AG201" s="220">
        <f t="shared" si="37"/>
        <v>-41.919389121302856</v>
      </c>
      <c r="AH201" s="211">
        <v>19</v>
      </c>
      <c r="AI201" s="211">
        <v>19</v>
      </c>
      <c r="AJ201" s="269"/>
      <c r="AK201" s="269"/>
      <c r="AL201" s="269"/>
      <c r="AM201" s="269"/>
    </row>
    <row r="202" spans="1:39">
      <c r="A202" s="215">
        <v>615</v>
      </c>
      <c r="B202" s="216" t="s">
        <v>233</v>
      </c>
      <c r="C202" s="217">
        <v>7702</v>
      </c>
      <c r="D202" s="217">
        <v>7603</v>
      </c>
      <c r="E202" s="219">
        <f>'1. Vos-laskelma'!AA202</f>
        <v>7981512.9206247274</v>
      </c>
      <c r="F202" s="219">
        <f>'1. Vos-laskelma'!D202</f>
        <v>8056846.0941192843</v>
      </c>
      <c r="G202" s="218">
        <f t="shared" si="31"/>
        <v>75333.173494556919</v>
      </c>
      <c r="H202" s="219">
        <v>2512548.90016837</v>
      </c>
      <c r="I202" s="88">
        <f t="shared" ref="I202:I265" si="40">SUM(L202,N202:P202)</f>
        <v>1970611.3115385191</v>
      </c>
      <c r="J202" s="220">
        <f t="shared" ref="J202:J265" si="41">I202-H202</f>
        <v>-541937.58862985088</v>
      </c>
      <c r="K202" s="340">
        <v>2028894.164462195</v>
      </c>
      <c r="L202" s="340">
        <v>2046202.4918174073</v>
      </c>
      <c r="M202" s="340">
        <v>483654.7357061751</v>
      </c>
      <c r="N202" s="340">
        <v>349218.54907369835</v>
      </c>
      <c r="O202" s="221">
        <v>-688611.4313515164</v>
      </c>
      <c r="P202" s="88">
        <v>263801.70199892978</v>
      </c>
      <c r="Q202" s="340">
        <f t="shared" si="32"/>
        <v>10494061.820793098</v>
      </c>
      <c r="R202" s="340">
        <f t="shared" si="33"/>
        <v>10027457.405657804</v>
      </c>
      <c r="S202" s="221">
        <v>3213504</v>
      </c>
      <c r="T202" s="221">
        <v>3665159.1393682896</v>
      </c>
      <c r="U202" s="221">
        <v>1559906.3044823692</v>
      </c>
      <c r="V202" s="221">
        <v>1557067.0265398102</v>
      </c>
      <c r="W202" s="218">
        <f t="shared" si="34"/>
        <v>448815.86142573133</v>
      </c>
      <c r="X202" s="219">
        <f t="shared" si="35"/>
        <v>15267472.125275467</v>
      </c>
      <c r="Y202" s="219">
        <f t="shared" si="35"/>
        <v>15249683.571565904</v>
      </c>
      <c r="Z202" s="222">
        <v>-26701</v>
      </c>
      <c r="AA202" s="222">
        <v>128733</v>
      </c>
      <c r="AB202" s="232">
        <f t="shared" si="38"/>
        <v>15240771.125275467</v>
      </c>
      <c r="AC202" s="232">
        <f t="shared" si="39"/>
        <v>15378416.571565904</v>
      </c>
      <c r="AD202" s="218">
        <f t="shared" si="36"/>
        <v>137645.44629043713</v>
      </c>
      <c r="AE202" s="223">
        <f>AB202/C202</f>
        <v>1978.8069495294037</v>
      </c>
      <c r="AF202" s="232">
        <f>AC202/D202</f>
        <v>2022.6774393747078</v>
      </c>
      <c r="AG202" s="220">
        <f t="shared" si="37"/>
        <v>43.870489845304064</v>
      </c>
      <c r="AH202" s="211">
        <v>17</v>
      </c>
      <c r="AI202" s="211">
        <v>17</v>
      </c>
      <c r="AJ202" s="269"/>
      <c r="AK202" s="269"/>
      <c r="AL202" s="269"/>
      <c r="AM202" s="269"/>
    </row>
    <row r="203" spans="1:39">
      <c r="A203" s="215">
        <v>616</v>
      </c>
      <c r="B203" s="216" t="s">
        <v>234</v>
      </c>
      <c r="C203" s="217">
        <v>1848</v>
      </c>
      <c r="D203" s="217">
        <v>1807</v>
      </c>
      <c r="E203" s="219">
        <f>'1. Vos-laskelma'!AA203</f>
        <v>508915.78355377441</v>
      </c>
      <c r="F203" s="219">
        <f>'1. Vos-laskelma'!D203</f>
        <v>372593.77763116115</v>
      </c>
      <c r="G203" s="218">
        <f t="shared" ref="G203:G266" si="42">F203-E203</f>
        <v>-136322.00592261326</v>
      </c>
      <c r="H203" s="219">
        <v>-55916.108381642371</v>
      </c>
      <c r="I203" s="88">
        <f t="shared" si="40"/>
        <v>-462684.63258146337</v>
      </c>
      <c r="J203" s="220">
        <f t="shared" si="41"/>
        <v>-406768.524199821</v>
      </c>
      <c r="K203" s="340">
        <v>-16580.564826977003</v>
      </c>
      <c r="L203" s="340">
        <v>-211724.65895705426</v>
      </c>
      <c r="M203" s="340">
        <v>-39335.543554665368</v>
      </c>
      <c r="N203" s="340">
        <v>-149995.72517772709</v>
      </c>
      <c r="O203" s="221">
        <v>-163661.82512852692</v>
      </c>
      <c r="P203" s="88">
        <v>62697.576681844817</v>
      </c>
      <c r="Q203" s="340">
        <f t="shared" ref="Q203:Q266" si="43">SUM(E203,H203)</f>
        <v>452999.67517213203</v>
      </c>
      <c r="R203" s="340">
        <f t="shared" ref="R203:R266" si="44">SUM(F203,I203)</f>
        <v>-90090.854950302222</v>
      </c>
      <c r="S203" s="221">
        <v>778797</v>
      </c>
      <c r="T203" s="221">
        <v>779712.87489525776</v>
      </c>
      <c r="U203" s="221">
        <v>391264.80938673939</v>
      </c>
      <c r="V203" s="221">
        <v>380148.71369228436</v>
      </c>
      <c r="W203" s="218">
        <f t="shared" ref="W203:W266" si="45">(T203+V203)-(S203+U203)</f>
        <v>-10200.220799197443</v>
      </c>
      <c r="X203" s="219">
        <f t="shared" ref="X203:Y266" si="46">SUM(Q203,S203,U203)</f>
        <v>1623061.4845588715</v>
      </c>
      <c r="Y203" s="219">
        <f t="shared" si="46"/>
        <v>1069770.73363724</v>
      </c>
      <c r="Z203" s="222">
        <v>-510258</v>
      </c>
      <c r="AA203" s="222">
        <v>-496640</v>
      </c>
      <c r="AB203" s="232">
        <f t="shared" si="38"/>
        <v>1112803.4845588715</v>
      </c>
      <c r="AC203" s="232">
        <f t="shared" si="39"/>
        <v>573130.73363724002</v>
      </c>
      <c r="AD203" s="218">
        <f t="shared" ref="AD203:AD266" si="47">AC203-AB203</f>
        <v>-539672.75092163146</v>
      </c>
      <c r="AE203" s="223">
        <f>AB203/C203</f>
        <v>602.1663877483071</v>
      </c>
      <c r="AF203" s="232">
        <f>AC203/D203</f>
        <v>317.17251446443828</v>
      </c>
      <c r="AG203" s="220">
        <f t="shared" ref="AG203:AG266" si="48">AF203-AE203</f>
        <v>-284.99387328386882</v>
      </c>
      <c r="AH203" s="211">
        <v>1</v>
      </c>
      <c r="AI203" s="212">
        <v>32</v>
      </c>
      <c r="AJ203" s="269"/>
      <c r="AK203" s="269"/>
      <c r="AL203" s="269"/>
      <c r="AM203" s="269"/>
    </row>
    <row r="204" spans="1:39">
      <c r="A204" s="215">
        <v>619</v>
      </c>
      <c r="B204" s="216" t="s">
        <v>235</v>
      </c>
      <c r="C204" s="217">
        <v>2721</v>
      </c>
      <c r="D204" s="217">
        <v>2675</v>
      </c>
      <c r="E204" s="219">
        <f>'1. Vos-laskelma'!AA204</f>
        <v>226347.0595111181</v>
      </c>
      <c r="F204" s="219">
        <f>'1. Vos-laskelma'!D204</f>
        <v>85462.139148511807</v>
      </c>
      <c r="G204" s="218">
        <f t="shared" si="42"/>
        <v>-140884.9203626063</v>
      </c>
      <c r="H204" s="219">
        <v>1152285.5563696623</v>
      </c>
      <c r="I204" s="88">
        <f t="shared" si="40"/>
        <v>1010165.9465566595</v>
      </c>
      <c r="J204" s="220">
        <f t="shared" si="41"/>
        <v>-142119.60981300275</v>
      </c>
      <c r="K204" s="340">
        <v>738596.321678682</v>
      </c>
      <c r="L204" s="340">
        <v>773848.59838102816</v>
      </c>
      <c r="M204" s="340">
        <v>413689.23469098029</v>
      </c>
      <c r="N204" s="340">
        <v>385780.19521208655</v>
      </c>
      <c r="O204" s="221">
        <v>-242277.46664018236</v>
      </c>
      <c r="P204" s="88">
        <v>92814.619603727115</v>
      </c>
      <c r="Q204" s="340">
        <f t="shared" si="43"/>
        <v>1378632.6158807804</v>
      </c>
      <c r="R204" s="340">
        <f t="shared" si="44"/>
        <v>1095628.0857051713</v>
      </c>
      <c r="S204" s="221">
        <v>1701156</v>
      </c>
      <c r="T204" s="221">
        <v>1560511.2675316883</v>
      </c>
      <c r="U204" s="221">
        <v>692332.35488204181</v>
      </c>
      <c r="V204" s="221">
        <v>688811.51824984758</v>
      </c>
      <c r="W204" s="218">
        <f t="shared" si="45"/>
        <v>-144165.56910050614</v>
      </c>
      <c r="X204" s="219">
        <f t="shared" si="46"/>
        <v>3772120.9707628223</v>
      </c>
      <c r="Y204" s="219">
        <f t="shared" si="46"/>
        <v>3344950.8714867071</v>
      </c>
      <c r="Z204" s="222">
        <v>-177553</v>
      </c>
      <c r="AA204" s="222">
        <v>72301</v>
      </c>
      <c r="AB204" s="232">
        <f t="shared" ref="AB204:AB267" si="49">SUM(X204,Z204)</f>
        <v>3594567.9707628223</v>
      </c>
      <c r="AC204" s="232">
        <f t="shared" ref="AC204:AC267" si="50">SUM(Y204,AA204)</f>
        <v>3417251.8714867071</v>
      </c>
      <c r="AD204" s="218">
        <f t="shared" si="47"/>
        <v>-177316.09927611519</v>
      </c>
      <c r="AE204" s="223">
        <f>AB204/C204</f>
        <v>1321.0466632718935</v>
      </c>
      <c r="AF204" s="232">
        <f>AC204/D204</f>
        <v>1277.4773351352176</v>
      </c>
      <c r="AG204" s="220">
        <f t="shared" si="48"/>
        <v>-43.569328136675949</v>
      </c>
      <c r="AH204" s="211">
        <v>6</v>
      </c>
      <c r="AI204" s="211">
        <v>6</v>
      </c>
      <c r="AJ204" s="269"/>
      <c r="AK204" s="269"/>
      <c r="AL204" s="269"/>
      <c r="AM204" s="269"/>
    </row>
    <row r="205" spans="1:39">
      <c r="A205" s="215">
        <v>620</v>
      </c>
      <c r="B205" s="216" t="s">
        <v>236</v>
      </c>
      <c r="C205" s="217">
        <v>2446</v>
      </c>
      <c r="D205" s="217">
        <v>2380</v>
      </c>
      <c r="E205" s="219">
        <f>'1. Vos-laskelma'!AA205</f>
        <v>1844322.690057684</v>
      </c>
      <c r="F205" s="219">
        <f>'1. Vos-laskelma'!D205</f>
        <v>1805247.1906584555</v>
      </c>
      <c r="G205" s="218">
        <f t="shared" si="42"/>
        <v>-39075.499399228487</v>
      </c>
      <c r="H205" s="219">
        <v>902540.87072568131</v>
      </c>
      <c r="I205" s="88">
        <f t="shared" si="40"/>
        <v>482277.68493872817</v>
      </c>
      <c r="J205" s="220">
        <f t="shared" si="41"/>
        <v>-420263.18578695314</v>
      </c>
      <c r="K205" s="340">
        <v>425094.39130486135</v>
      </c>
      <c r="L205" s="340">
        <v>280238.32780430245</v>
      </c>
      <c r="M205" s="340">
        <v>477446.47942081996</v>
      </c>
      <c r="N205" s="340">
        <v>335019.38552573917</v>
      </c>
      <c r="O205" s="221">
        <v>-215559.01704808749</v>
      </c>
      <c r="P205" s="88">
        <v>82578.988656774032</v>
      </c>
      <c r="Q205" s="340">
        <f t="shared" si="43"/>
        <v>2746863.5607833653</v>
      </c>
      <c r="R205" s="340">
        <f t="shared" si="44"/>
        <v>2287524.8755971836</v>
      </c>
      <c r="S205" s="221">
        <v>549017</v>
      </c>
      <c r="T205" s="221">
        <v>795721.41825120139</v>
      </c>
      <c r="U205" s="221">
        <v>592880.19126909296</v>
      </c>
      <c r="V205" s="221">
        <v>591004.61593204807</v>
      </c>
      <c r="W205" s="218">
        <f t="shared" si="45"/>
        <v>244828.84291415638</v>
      </c>
      <c r="X205" s="219">
        <f t="shared" si="46"/>
        <v>3888760.752052458</v>
      </c>
      <c r="Y205" s="219">
        <f t="shared" si="46"/>
        <v>3674250.9097804334</v>
      </c>
      <c r="Z205" s="222">
        <v>112961</v>
      </c>
      <c r="AA205" s="222">
        <v>104708</v>
      </c>
      <c r="AB205" s="232">
        <f t="shared" si="49"/>
        <v>4001721.752052458</v>
      </c>
      <c r="AC205" s="232">
        <f t="shared" si="50"/>
        <v>3778958.9097804334</v>
      </c>
      <c r="AD205" s="218">
        <f t="shared" si="47"/>
        <v>-222762.8422720246</v>
      </c>
      <c r="AE205" s="223">
        <f>AB205/C205</f>
        <v>1636.0268814605306</v>
      </c>
      <c r="AF205" s="232">
        <f>AC205/D205</f>
        <v>1587.7978612522829</v>
      </c>
      <c r="AG205" s="220">
        <f t="shared" si="48"/>
        <v>-48.229020208247675</v>
      </c>
      <c r="AH205" s="211">
        <v>18</v>
      </c>
      <c r="AI205" s="211">
        <v>18</v>
      </c>
      <c r="AJ205" s="269"/>
      <c r="AK205" s="269"/>
      <c r="AL205" s="269"/>
      <c r="AM205" s="269"/>
    </row>
    <row r="206" spans="1:39">
      <c r="A206" s="215">
        <v>623</v>
      </c>
      <c r="B206" s="216" t="s">
        <v>237</v>
      </c>
      <c r="C206" s="217">
        <v>2117</v>
      </c>
      <c r="D206" s="217">
        <v>2107</v>
      </c>
      <c r="E206" s="219">
        <f>'1. Vos-laskelma'!AA206</f>
        <v>846813.03855827765</v>
      </c>
      <c r="F206" s="219">
        <f>'1. Vos-laskelma'!D206</f>
        <v>924629.39419708541</v>
      </c>
      <c r="G206" s="218">
        <f t="shared" si="42"/>
        <v>77816.355638807756</v>
      </c>
      <c r="H206" s="219">
        <v>618898.63940760645</v>
      </c>
      <c r="I206" s="88">
        <f t="shared" si="40"/>
        <v>492560.61038211267</v>
      </c>
      <c r="J206" s="220">
        <f t="shared" si="41"/>
        <v>-126338.02902549377</v>
      </c>
      <c r="K206" s="340">
        <v>488578.59961381136</v>
      </c>
      <c r="L206" s="340">
        <v>507635.85202716128</v>
      </c>
      <c r="M206" s="340">
        <v>130320.03979379506</v>
      </c>
      <c r="N206" s="340">
        <v>102651.19525432005</v>
      </c>
      <c r="O206" s="221">
        <v>-190833.12979845391</v>
      </c>
      <c r="P206" s="88">
        <v>73106.692899085247</v>
      </c>
      <c r="Q206" s="340">
        <f t="shared" si="43"/>
        <v>1465711.6779658841</v>
      </c>
      <c r="R206" s="340">
        <f t="shared" si="44"/>
        <v>1417190.0045791981</v>
      </c>
      <c r="S206" s="221">
        <v>-113437</v>
      </c>
      <c r="T206" s="221">
        <v>-71486.339083328654</v>
      </c>
      <c r="U206" s="221">
        <v>477548.71115935512</v>
      </c>
      <c r="V206" s="221">
        <v>474537.06906927645</v>
      </c>
      <c r="W206" s="218">
        <f t="shared" si="45"/>
        <v>38939.018826592655</v>
      </c>
      <c r="X206" s="219">
        <f t="shared" si="46"/>
        <v>1829823.3891252391</v>
      </c>
      <c r="Y206" s="219">
        <f t="shared" si="46"/>
        <v>1820240.7345651458</v>
      </c>
      <c r="Z206" s="222">
        <v>-416380</v>
      </c>
      <c r="AA206" s="222">
        <v>-517571</v>
      </c>
      <c r="AB206" s="232">
        <f t="shared" si="49"/>
        <v>1413443.3891252391</v>
      </c>
      <c r="AC206" s="232">
        <f t="shared" si="50"/>
        <v>1302669.7345651458</v>
      </c>
      <c r="AD206" s="218">
        <f t="shared" si="47"/>
        <v>-110773.6545600933</v>
      </c>
      <c r="AE206" s="223">
        <f>AB206/C206</f>
        <v>667.66338645500196</v>
      </c>
      <c r="AF206" s="232">
        <f>AC206/D206</f>
        <v>618.25806101810429</v>
      </c>
      <c r="AG206" s="220">
        <f t="shared" si="48"/>
        <v>-49.40532543689767</v>
      </c>
      <c r="AH206" s="211">
        <v>10</v>
      </c>
      <c r="AI206" s="211">
        <v>10</v>
      </c>
      <c r="AJ206" s="269"/>
      <c r="AK206" s="269"/>
      <c r="AL206" s="269"/>
      <c r="AM206" s="269"/>
    </row>
    <row r="207" spans="1:39">
      <c r="A207" s="215">
        <v>624</v>
      </c>
      <c r="B207" s="216" t="s">
        <v>238</v>
      </c>
      <c r="C207" s="217">
        <v>5119</v>
      </c>
      <c r="D207" s="217">
        <v>5117</v>
      </c>
      <c r="E207" s="219">
        <f>'1. Vos-laskelma'!AA207</f>
        <v>1890225.5645599719</v>
      </c>
      <c r="F207" s="219">
        <f>'1. Vos-laskelma'!D207</f>
        <v>1787497.4113062667</v>
      </c>
      <c r="G207" s="218">
        <f t="shared" si="42"/>
        <v>-102728.15325370524</v>
      </c>
      <c r="H207" s="219">
        <v>2472908.5233423552</v>
      </c>
      <c r="I207" s="88">
        <f t="shared" si="40"/>
        <v>1247581.3691740213</v>
      </c>
      <c r="J207" s="220">
        <f t="shared" si="41"/>
        <v>-1225327.1541683339</v>
      </c>
      <c r="K207" s="340">
        <v>1230772.7042678252</v>
      </c>
      <c r="L207" s="340">
        <v>725888.94401539117</v>
      </c>
      <c r="M207" s="340">
        <v>1242135.8190745302</v>
      </c>
      <c r="N207" s="340">
        <v>807599.48619995406</v>
      </c>
      <c r="O207" s="221">
        <v>-463451.88665338809</v>
      </c>
      <c r="P207" s="88">
        <v>177544.82561206416</v>
      </c>
      <c r="Q207" s="340">
        <f t="shared" si="43"/>
        <v>4363134.0879023271</v>
      </c>
      <c r="R207" s="340">
        <f t="shared" si="44"/>
        <v>3035078.780480288</v>
      </c>
      <c r="S207" s="221">
        <v>1198329</v>
      </c>
      <c r="T207" s="221">
        <v>1080031.7538383401</v>
      </c>
      <c r="U207" s="221">
        <v>739756.86131195829</v>
      </c>
      <c r="V207" s="221">
        <v>714644.12615671521</v>
      </c>
      <c r="W207" s="218">
        <f t="shared" si="45"/>
        <v>-143409.98131690291</v>
      </c>
      <c r="X207" s="219">
        <f t="shared" si="46"/>
        <v>6301219.9492142852</v>
      </c>
      <c r="Y207" s="219">
        <f t="shared" si="46"/>
        <v>4829754.6604753435</v>
      </c>
      <c r="Z207" s="222">
        <v>-876852</v>
      </c>
      <c r="AA207" s="222">
        <v>-843136</v>
      </c>
      <c r="AB207" s="232">
        <f t="shared" si="49"/>
        <v>5424367.9492142852</v>
      </c>
      <c r="AC207" s="232">
        <f t="shared" si="50"/>
        <v>3986618.6604753435</v>
      </c>
      <c r="AD207" s="218">
        <f t="shared" si="47"/>
        <v>-1437749.2887389418</v>
      </c>
      <c r="AE207" s="223">
        <f>AB207/C207</f>
        <v>1059.6538287193368</v>
      </c>
      <c r="AF207" s="232">
        <f>AC207/D207</f>
        <v>779.09295690352621</v>
      </c>
      <c r="AG207" s="220">
        <f t="shared" si="48"/>
        <v>-280.56087181581063</v>
      </c>
      <c r="AH207" s="211">
        <v>8</v>
      </c>
      <c r="AI207" s="211">
        <v>8</v>
      </c>
      <c r="AJ207" s="269"/>
      <c r="AK207" s="269"/>
      <c r="AL207" s="269"/>
      <c r="AM207" s="269"/>
    </row>
    <row r="208" spans="1:39">
      <c r="A208" s="215">
        <v>625</v>
      </c>
      <c r="B208" s="216" t="s">
        <v>239</v>
      </c>
      <c r="C208" s="217">
        <v>3048</v>
      </c>
      <c r="D208" s="217">
        <v>2991</v>
      </c>
      <c r="E208" s="219">
        <f>'1. Vos-laskelma'!AA208</f>
        <v>1790717.6387355637</v>
      </c>
      <c r="F208" s="219">
        <f>'1. Vos-laskelma'!D208</f>
        <v>1761309.5499502888</v>
      </c>
      <c r="G208" s="218">
        <f t="shared" si="42"/>
        <v>-29408.088785274886</v>
      </c>
      <c r="H208" s="219">
        <v>1550760.0985701417</v>
      </c>
      <c r="I208" s="88">
        <f t="shared" si="40"/>
        <v>1225944.0145017637</v>
      </c>
      <c r="J208" s="220">
        <f t="shared" si="41"/>
        <v>-324816.08406837797</v>
      </c>
      <c r="K208" s="340">
        <v>926376.7372162512</v>
      </c>
      <c r="L208" s="340">
        <v>866263.96259344369</v>
      </c>
      <c r="M208" s="340">
        <v>624383.3613538905</v>
      </c>
      <c r="N208" s="340">
        <v>526799.0707816052</v>
      </c>
      <c r="O208" s="221">
        <v>-270897.90755917213</v>
      </c>
      <c r="P208" s="88">
        <v>103778.88868588702</v>
      </c>
      <c r="Q208" s="340">
        <f t="shared" si="43"/>
        <v>3341477.7373057054</v>
      </c>
      <c r="R208" s="340">
        <f t="shared" si="44"/>
        <v>2987253.5644520526</v>
      </c>
      <c r="S208" s="221">
        <v>659657</v>
      </c>
      <c r="T208" s="221">
        <v>581409.5257253584</v>
      </c>
      <c r="U208" s="221">
        <v>563298.79902610555</v>
      </c>
      <c r="V208" s="221">
        <v>557257.40818761988</v>
      </c>
      <c r="W208" s="218">
        <f t="shared" si="45"/>
        <v>-84288.865113127278</v>
      </c>
      <c r="X208" s="219">
        <f t="shared" si="46"/>
        <v>4564433.536331811</v>
      </c>
      <c r="Y208" s="219">
        <f t="shared" si="46"/>
        <v>4125920.4983650311</v>
      </c>
      <c r="Z208" s="222">
        <v>341501</v>
      </c>
      <c r="AA208" s="222">
        <v>343455</v>
      </c>
      <c r="AB208" s="232">
        <f t="shared" si="49"/>
        <v>4905934.536331811</v>
      </c>
      <c r="AC208" s="232">
        <f t="shared" si="50"/>
        <v>4469375.4983650316</v>
      </c>
      <c r="AD208" s="218">
        <f t="shared" si="47"/>
        <v>-436559.03796677943</v>
      </c>
      <c r="AE208" s="223">
        <f>AB208/C208</f>
        <v>1609.5585749120114</v>
      </c>
      <c r="AF208" s="232">
        <f>AC208/D208</f>
        <v>1494.2746567586198</v>
      </c>
      <c r="AG208" s="220">
        <f t="shared" si="48"/>
        <v>-115.2839181533916</v>
      </c>
      <c r="AH208" s="211">
        <v>17</v>
      </c>
      <c r="AI208" s="211">
        <v>17</v>
      </c>
      <c r="AJ208" s="269"/>
      <c r="AK208" s="269"/>
      <c r="AL208" s="269"/>
      <c r="AM208" s="269"/>
    </row>
    <row r="209" spans="1:39">
      <c r="A209" s="215">
        <v>626</v>
      </c>
      <c r="B209" s="216" t="s">
        <v>240</v>
      </c>
      <c r="C209" s="217">
        <v>4964</v>
      </c>
      <c r="D209" s="217">
        <v>4835</v>
      </c>
      <c r="E209" s="219">
        <f>'1. Vos-laskelma'!AA209</f>
        <v>1974725.5111499811</v>
      </c>
      <c r="F209" s="219">
        <f>'1. Vos-laskelma'!D209</f>
        <v>1943579.5734850389</v>
      </c>
      <c r="G209" s="218">
        <f t="shared" si="42"/>
        <v>-31145.937664942117</v>
      </c>
      <c r="H209" s="219">
        <v>-631094.78099128511</v>
      </c>
      <c r="I209" s="88">
        <f t="shared" si="40"/>
        <v>-1714828.421395866</v>
      </c>
      <c r="J209" s="220">
        <f t="shared" si="41"/>
        <v>-1083733.6404045809</v>
      </c>
      <c r="K209" s="340">
        <v>-290975.44823777484</v>
      </c>
      <c r="L209" s="340">
        <v>-810274.76302125945</v>
      </c>
      <c r="M209" s="340">
        <v>-340119.33275351027</v>
      </c>
      <c r="N209" s="340">
        <v>-634403.05447880784</v>
      </c>
      <c r="O209" s="221">
        <v>-437910.86026365671</v>
      </c>
      <c r="P209" s="88">
        <v>167760.25636785818</v>
      </c>
      <c r="Q209" s="340">
        <f t="shared" si="43"/>
        <v>1343630.730158696</v>
      </c>
      <c r="R209" s="340">
        <f t="shared" si="44"/>
        <v>228751.15208917297</v>
      </c>
      <c r="S209" s="221">
        <v>-38849</v>
      </c>
      <c r="T209" s="221">
        <v>1603048.7071316787</v>
      </c>
      <c r="U209" s="221">
        <v>958856.20401978435</v>
      </c>
      <c r="V209" s="221">
        <v>957942.40238802379</v>
      </c>
      <c r="W209" s="218">
        <f t="shared" si="45"/>
        <v>1640983.9054999179</v>
      </c>
      <c r="X209" s="219">
        <f t="shared" si="46"/>
        <v>2263637.9341784804</v>
      </c>
      <c r="Y209" s="219">
        <f t="shared" si="46"/>
        <v>2789742.2616088754</v>
      </c>
      <c r="Z209" s="222">
        <v>-258648</v>
      </c>
      <c r="AA209" s="222">
        <v>-196098</v>
      </c>
      <c r="AB209" s="232">
        <f t="shared" si="49"/>
        <v>2004989.9341784804</v>
      </c>
      <c r="AC209" s="232">
        <f t="shared" si="50"/>
        <v>2593644.2616088754</v>
      </c>
      <c r="AD209" s="218">
        <f t="shared" si="47"/>
        <v>588654.32743039494</v>
      </c>
      <c r="AE209" s="223">
        <f>AB209/C209</f>
        <v>403.90611083369873</v>
      </c>
      <c r="AF209" s="232">
        <f>AC209/D209</f>
        <v>536.43107789221824</v>
      </c>
      <c r="AG209" s="220">
        <f t="shared" si="48"/>
        <v>132.52496705851951</v>
      </c>
      <c r="AH209" s="211">
        <v>17</v>
      </c>
      <c r="AI209" s="211">
        <v>17</v>
      </c>
      <c r="AJ209" s="269"/>
      <c r="AK209" s="269"/>
      <c r="AL209" s="269"/>
      <c r="AM209" s="269"/>
    </row>
    <row r="210" spans="1:39">
      <c r="A210" s="215">
        <v>630</v>
      </c>
      <c r="B210" s="216" t="s">
        <v>241</v>
      </c>
      <c r="C210" s="217">
        <v>1631</v>
      </c>
      <c r="D210" s="217">
        <v>1635</v>
      </c>
      <c r="E210" s="219">
        <f>'1. Vos-laskelma'!AA210</f>
        <v>2446825.1509560747</v>
      </c>
      <c r="F210" s="219">
        <f>'1. Vos-laskelma'!D210</f>
        <v>2535681.1013471824</v>
      </c>
      <c r="G210" s="218">
        <f t="shared" si="42"/>
        <v>88855.950391107704</v>
      </c>
      <c r="H210" s="219">
        <v>-821097.43560530478</v>
      </c>
      <c r="I210" s="88">
        <f t="shared" si="40"/>
        <v>-660616.66302165762</v>
      </c>
      <c r="J210" s="220">
        <f t="shared" si="41"/>
        <v>160480.77258364717</v>
      </c>
      <c r="K210" s="340">
        <v>-353312.35339960601</v>
      </c>
      <c r="L210" s="340">
        <v>-212876.4904722666</v>
      </c>
      <c r="M210" s="340">
        <v>-467785.08220569883</v>
      </c>
      <c r="N210" s="340">
        <v>-356386.24548224919</v>
      </c>
      <c r="O210" s="221">
        <v>-148083.61045110211</v>
      </c>
      <c r="P210" s="88">
        <v>56729.683383960313</v>
      </c>
      <c r="Q210" s="340">
        <f t="shared" si="43"/>
        <v>1625727.7153507699</v>
      </c>
      <c r="R210" s="340">
        <f t="shared" si="44"/>
        <v>1875064.4383255248</v>
      </c>
      <c r="S210" s="221">
        <v>533140</v>
      </c>
      <c r="T210" s="221">
        <v>558549.9367131202</v>
      </c>
      <c r="U210" s="221">
        <v>293457.79005564051</v>
      </c>
      <c r="V210" s="221">
        <v>295039.95447022474</v>
      </c>
      <c r="W210" s="218">
        <f t="shared" si="45"/>
        <v>26992.101127704373</v>
      </c>
      <c r="X210" s="219">
        <f t="shared" si="46"/>
        <v>2452325.5054064104</v>
      </c>
      <c r="Y210" s="219">
        <f t="shared" si="46"/>
        <v>2728654.3295088699</v>
      </c>
      <c r="Z210" s="222">
        <v>-206457</v>
      </c>
      <c r="AA210" s="222">
        <v>-179669</v>
      </c>
      <c r="AB210" s="232">
        <f t="shared" si="49"/>
        <v>2245868.5054064104</v>
      </c>
      <c r="AC210" s="232">
        <f t="shared" si="50"/>
        <v>2548985.3295088699</v>
      </c>
      <c r="AD210" s="218">
        <f t="shared" si="47"/>
        <v>303116.82410245948</v>
      </c>
      <c r="AE210" s="223">
        <f>AB210/C210</f>
        <v>1376.988660580264</v>
      </c>
      <c r="AF210" s="232">
        <f>AC210/D210</f>
        <v>1559.0124339503791</v>
      </c>
      <c r="AG210" s="220">
        <f t="shared" si="48"/>
        <v>182.02377337011512</v>
      </c>
      <c r="AH210" s="211">
        <v>17</v>
      </c>
      <c r="AI210" s="211">
        <v>17</v>
      </c>
      <c r="AJ210" s="269"/>
      <c r="AK210" s="269"/>
      <c r="AL210" s="269"/>
      <c r="AM210" s="269"/>
    </row>
    <row r="211" spans="1:39">
      <c r="A211" s="215">
        <v>631</v>
      </c>
      <c r="B211" s="216" t="s">
        <v>242</v>
      </c>
      <c r="C211" s="217">
        <v>1985</v>
      </c>
      <c r="D211" s="217">
        <v>1963</v>
      </c>
      <c r="E211" s="219">
        <f>'1. Vos-laskelma'!AA211</f>
        <v>437236.04622934433</v>
      </c>
      <c r="F211" s="219">
        <f>'1. Vos-laskelma'!D211</f>
        <v>280729.47474320367</v>
      </c>
      <c r="G211" s="218">
        <f t="shared" si="42"/>
        <v>-156506.57148614066</v>
      </c>
      <c r="H211" s="219">
        <v>1114922.4854158484</v>
      </c>
      <c r="I211" s="88">
        <f t="shared" si="40"/>
        <v>267797.13242865511</v>
      </c>
      <c r="J211" s="220">
        <f t="shared" si="41"/>
        <v>-847125.35298719327</v>
      </c>
      <c r="K211" s="340">
        <v>562070.08676746942</v>
      </c>
      <c r="L211" s="340">
        <v>142206.73888944913</v>
      </c>
      <c r="M211" s="340">
        <v>552852.39864837914</v>
      </c>
      <c r="N211" s="340">
        <v>235270.97998128511</v>
      </c>
      <c r="O211" s="221">
        <v>-177790.90355688895</v>
      </c>
      <c r="P211" s="88">
        <v>68110.317114809834</v>
      </c>
      <c r="Q211" s="340">
        <f t="shared" si="43"/>
        <v>1552158.5316451928</v>
      </c>
      <c r="R211" s="340">
        <f t="shared" si="44"/>
        <v>548526.60717185878</v>
      </c>
      <c r="S211" s="221">
        <v>590437</v>
      </c>
      <c r="T211" s="221">
        <v>593093.59426144965</v>
      </c>
      <c r="U211" s="221">
        <v>344417.13611322764</v>
      </c>
      <c r="V211" s="221">
        <v>333250.12285065651</v>
      </c>
      <c r="W211" s="218">
        <f t="shared" si="45"/>
        <v>-8510.4190011214232</v>
      </c>
      <c r="X211" s="219">
        <f t="shared" si="46"/>
        <v>2487012.6677584206</v>
      </c>
      <c r="Y211" s="219">
        <f t="shared" si="46"/>
        <v>1474870.3242839649</v>
      </c>
      <c r="Z211" s="222">
        <v>-542509</v>
      </c>
      <c r="AA211" s="222">
        <v>-529741</v>
      </c>
      <c r="AB211" s="232">
        <f t="shared" si="49"/>
        <v>1944503.6677584206</v>
      </c>
      <c r="AC211" s="232">
        <f t="shared" si="50"/>
        <v>945129.32428396493</v>
      </c>
      <c r="AD211" s="218">
        <f t="shared" si="47"/>
        <v>-999374.34347445564</v>
      </c>
      <c r="AE211" s="223">
        <f>AB211/C211</f>
        <v>979.59882506721442</v>
      </c>
      <c r="AF211" s="232">
        <f>AC211/D211</f>
        <v>481.47189214669635</v>
      </c>
      <c r="AG211" s="220">
        <f t="shared" si="48"/>
        <v>-498.12693292051807</v>
      </c>
      <c r="AH211" s="211">
        <v>2</v>
      </c>
      <c r="AI211" s="211">
        <v>2</v>
      </c>
      <c r="AJ211" s="269"/>
      <c r="AK211" s="269"/>
      <c r="AL211" s="269"/>
      <c r="AM211" s="269"/>
    </row>
    <row r="212" spans="1:39">
      <c r="A212" s="215">
        <v>635</v>
      </c>
      <c r="B212" s="216" t="s">
        <v>243</v>
      </c>
      <c r="C212" s="217">
        <v>6439</v>
      </c>
      <c r="D212" s="217">
        <v>6347</v>
      </c>
      <c r="E212" s="219">
        <f>'1. Vos-laskelma'!AA212</f>
        <v>1396232.1139583916</v>
      </c>
      <c r="F212" s="219">
        <f>'1. Vos-laskelma'!D212</f>
        <v>1179666.7086813403</v>
      </c>
      <c r="G212" s="218">
        <f t="shared" si="42"/>
        <v>-216565.40527705126</v>
      </c>
      <c r="H212" s="219">
        <v>-128598.86888017091</v>
      </c>
      <c r="I212" s="88">
        <f t="shared" si="40"/>
        <v>-538761.12913830997</v>
      </c>
      <c r="J212" s="220">
        <f t="shared" si="41"/>
        <v>-410162.26025813905</v>
      </c>
      <c r="K212" s="340">
        <v>-40000.643998499349</v>
      </c>
      <c r="L212" s="340">
        <v>-114422.80464292956</v>
      </c>
      <c r="M212" s="340">
        <v>-88598.224881671558</v>
      </c>
      <c r="N212" s="340">
        <v>-69706.290798041548</v>
      </c>
      <c r="O212" s="221">
        <v>-574854.23580008873</v>
      </c>
      <c r="P212" s="88">
        <v>220222.2021027499</v>
      </c>
      <c r="Q212" s="340">
        <f t="shared" si="43"/>
        <v>1267633.2450782207</v>
      </c>
      <c r="R212" s="340">
        <f t="shared" si="44"/>
        <v>640905.57954303036</v>
      </c>
      <c r="S212" s="221">
        <v>2240824</v>
      </c>
      <c r="T212" s="221">
        <v>2319522.1496603829</v>
      </c>
      <c r="U212" s="221">
        <v>1272187.3641265316</v>
      </c>
      <c r="V212" s="221">
        <v>1238742.9642665072</v>
      </c>
      <c r="W212" s="218">
        <f t="shared" si="45"/>
        <v>45253.749800358899</v>
      </c>
      <c r="X212" s="219">
        <f t="shared" si="46"/>
        <v>4780644.6092047524</v>
      </c>
      <c r="Y212" s="219">
        <f t="shared" si="46"/>
        <v>4199170.6934699202</v>
      </c>
      <c r="Z212" s="222">
        <v>-609079</v>
      </c>
      <c r="AA212" s="222">
        <v>-571680</v>
      </c>
      <c r="AB212" s="232">
        <f t="shared" si="49"/>
        <v>4171565.6092047524</v>
      </c>
      <c r="AC212" s="232">
        <f t="shared" si="50"/>
        <v>3627490.6934699202</v>
      </c>
      <c r="AD212" s="218">
        <f t="shared" si="47"/>
        <v>-544074.91573483218</v>
      </c>
      <c r="AE212" s="223">
        <f>AB212/C212</f>
        <v>647.85923422965561</v>
      </c>
      <c r="AF212" s="232">
        <f>AC212/D212</f>
        <v>571.52839033715463</v>
      </c>
      <c r="AG212" s="220">
        <f t="shared" si="48"/>
        <v>-76.33084389250098</v>
      </c>
      <c r="AH212" s="211">
        <v>6</v>
      </c>
      <c r="AI212" s="211">
        <v>6</v>
      </c>
      <c r="AJ212" s="269"/>
      <c r="AK212" s="269"/>
      <c r="AL212" s="269"/>
      <c r="AM212" s="269"/>
    </row>
    <row r="213" spans="1:39">
      <c r="A213" s="215">
        <v>636</v>
      </c>
      <c r="B213" s="216" t="s">
        <v>244</v>
      </c>
      <c r="C213" s="217">
        <v>8222</v>
      </c>
      <c r="D213" s="217">
        <v>8154</v>
      </c>
      <c r="E213" s="219">
        <f>'1. Vos-laskelma'!AA213</f>
        <v>3704963.7579602725</v>
      </c>
      <c r="F213" s="219">
        <f>'1. Vos-laskelma'!D213</f>
        <v>4124150.6139891869</v>
      </c>
      <c r="G213" s="218">
        <f t="shared" si="42"/>
        <v>419186.85602891445</v>
      </c>
      <c r="H213" s="219">
        <v>775264.32873264665</v>
      </c>
      <c r="I213" s="88">
        <f t="shared" si="40"/>
        <v>477797.7464857311</v>
      </c>
      <c r="J213" s="220">
        <f t="shared" si="41"/>
        <v>-297466.58224691555</v>
      </c>
      <c r="K213" s="340">
        <v>547609.04309370148</v>
      </c>
      <c r="L213" s="340">
        <v>736313.75676624791</v>
      </c>
      <c r="M213" s="340">
        <v>227655.28563894515</v>
      </c>
      <c r="N213" s="340">
        <v>197080.27186350423</v>
      </c>
      <c r="O213" s="221">
        <v>-738516.06092861574</v>
      </c>
      <c r="P213" s="88">
        <v>282919.77878459473</v>
      </c>
      <c r="Q213" s="340">
        <f t="shared" si="43"/>
        <v>4480228.086692919</v>
      </c>
      <c r="R213" s="340">
        <f t="shared" si="44"/>
        <v>4601948.360474918</v>
      </c>
      <c r="S213" s="221">
        <v>2692776</v>
      </c>
      <c r="T213" s="221">
        <v>3741617.3530154377</v>
      </c>
      <c r="U213" s="221">
        <v>1772192.3552646746</v>
      </c>
      <c r="V213" s="221">
        <v>1738482.5819979981</v>
      </c>
      <c r="W213" s="218">
        <f t="shared" si="45"/>
        <v>1015131.5797487609</v>
      </c>
      <c r="X213" s="219">
        <f t="shared" si="46"/>
        <v>8945196.441957593</v>
      </c>
      <c r="Y213" s="219">
        <f t="shared" si="46"/>
        <v>10082048.295488354</v>
      </c>
      <c r="Z213" s="222">
        <v>-656919</v>
      </c>
      <c r="AA213" s="222">
        <v>-710886</v>
      </c>
      <c r="AB213" s="232">
        <f t="shared" si="49"/>
        <v>8288277.441957593</v>
      </c>
      <c r="AC213" s="232">
        <f t="shared" si="50"/>
        <v>9371162.2954883538</v>
      </c>
      <c r="AD213" s="218">
        <f t="shared" si="47"/>
        <v>1082884.8535307609</v>
      </c>
      <c r="AE213" s="223">
        <f>AB213/C213</f>
        <v>1008.0609878323513</v>
      </c>
      <c r="AF213" s="232">
        <f>AC213/D213</f>
        <v>1149.2718046956529</v>
      </c>
      <c r="AG213" s="220">
        <f t="shared" si="48"/>
        <v>141.2108168633016</v>
      </c>
      <c r="AH213" s="211">
        <v>2</v>
      </c>
      <c r="AI213" s="211">
        <v>2</v>
      </c>
      <c r="AJ213" s="269"/>
      <c r="AK213" s="269"/>
      <c r="AL213" s="269"/>
      <c r="AM213" s="269"/>
    </row>
    <row r="214" spans="1:39">
      <c r="A214" s="215">
        <v>638</v>
      </c>
      <c r="B214" s="216" t="s">
        <v>245</v>
      </c>
      <c r="C214" s="217">
        <v>51149</v>
      </c>
      <c r="D214" s="217">
        <v>51232</v>
      </c>
      <c r="E214" s="219">
        <f>'1. Vos-laskelma'!AA214</f>
        <v>26174144.99024187</v>
      </c>
      <c r="F214" s="219">
        <f>'1. Vos-laskelma'!D214</f>
        <v>26886211.478249367</v>
      </c>
      <c r="G214" s="218">
        <f t="shared" si="42"/>
        <v>712066.48800749704</v>
      </c>
      <c r="H214" s="219">
        <v>19427004.869197294</v>
      </c>
      <c r="I214" s="88">
        <f t="shared" si="40"/>
        <v>17062383.231100474</v>
      </c>
      <c r="J214" s="220">
        <f t="shared" si="41"/>
        <v>-2364621.6380968206</v>
      </c>
      <c r="K214" s="340">
        <v>13635707.035093911</v>
      </c>
      <c r="L214" s="340">
        <v>14522566.989777571</v>
      </c>
      <c r="M214" s="340">
        <v>5791297.8341033831</v>
      </c>
      <c r="N214" s="340">
        <v>5402351.0373497</v>
      </c>
      <c r="O214" s="221">
        <v>-4640134.2694989992</v>
      </c>
      <c r="P214" s="88">
        <v>1777599.4734722048</v>
      </c>
      <c r="Q214" s="340">
        <f t="shared" si="43"/>
        <v>45601149.859439164</v>
      </c>
      <c r="R214" s="340">
        <f t="shared" si="44"/>
        <v>43948594.709349841</v>
      </c>
      <c r="S214" s="221">
        <v>-4472510</v>
      </c>
      <c r="T214" s="221">
        <v>-3446951.8996120552</v>
      </c>
      <c r="U214" s="221">
        <v>7464233.663101892</v>
      </c>
      <c r="V214" s="221">
        <v>7324920.5436812136</v>
      </c>
      <c r="W214" s="218">
        <f t="shared" si="45"/>
        <v>886244.98096726649</v>
      </c>
      <c r="X214" s="219">
        <f t="shared" si="46"/>
        <v>48592873.522541054</v>
      </c>
      <c r="Y214" s="219">
        <f t="shared" si="46"/>
        <v>47826563.353418998</v>
      </c>
      <c r="Z214" s="222">
        <v>-1248111</v>
      </c>
      <c r="AA214" s="222">
        <v>-1526775</v>
      </c>
      <c r="AB214" s="232">
        <f t="shared" si="49"/>
        <v>47344762.522541054</v>
      </c>
      <c r="AC214" s="232">
        <f t="shared" si="50"/>
        <v>46299788.353418998</v>
      </c>
      <c r="AD214" s="218">
        <f t="shared" si="47"/>
        <v>-1044974.1691220552</v>
      </c>
      <c r="AE214" s="223">
        <f>AB214/C214</f>
        <v>925.6244016997606</v>
      </c>
      <c r="AF214" s="232">
        <f>AC214/D214</f>
        <v>903.7279113331316</v>
      </c>
      <c r="AG214" s="220">
        <f t="shared" si="48"/>
        <v>-21.896490366628996</v>
      </c>
      <c r="AH214" s="211">
        <v>1</v>
      </c>
      <c r="AI214" s="212">
        <v>32</v>
      </c>
      <c r="AJ214" s="269"/>
      <c r="AK214" s="269"/>
      <c r="AL214" s="269"/>
      <c r="AM214" s="269"/>
    </row>
    <row r="215" spans="1:39">
      <c r="A215" s="215">
        <v>678</v>
      </c>
      <c r="B215" s="216" t="s">
        <v>246</v>
      </c>
      <c r="C215" s="217">
        <v>24260</v>
      </c>
      <c r="D215" s="217">
        <v>24073</v>
      </c>
      <c r="E215" s="219">
        <f>'1. Vos-laskelma'!AA215</f>
        <v>11575899.297150478</v>
      </c>
      <c r="F215" s="219">
        <f>'1. Vos-laskelma'!D215</f>
        <v>11510900.701690232</v>
      </c>
      <c r="G215" s="218">
        <f t="shared" si="42"/>
        <v>-64998.595460245386</v>
      </c>
      <c r="H215" s="219">
        <v>3354241.7462686226</v>
      </c>
      <c r="I215" s="88">
        <f t="shared" si="40"/>
        <v>711844.61832561949</v>
      </c>
      <c r="J215" s="220">
        <f t="shared" si="41"/>
        <v>-2642397.1279430031</v>
      </c>
      <c r="K215" s="340">
        <v>2016187.6418590839</v>
      </c>
      <c r="L215" s="340">
        <v>1514748.4909656369</v>
      </c>
      <c r="M215" s="340">
        <v>1338054.1044095384</v>
      </c>
      <c r="N215" s="340">
        <v>542150.00276506203</v>
      </c>
      <c r="O215" s="221">
        <v>-2180316.0577305085</v>
      </c>
      <c r="P215" s="88">
        <v>835262.18232542905</v>
      </c>
      <c r="Q215" s="340">
        <f t="shared" si="43"/>
        <v>14930141.0434191</v>
      </c>
      <c r="R215" s="340">
        <f t="shared" si="44"/>
        <v>12222745.320015851</v>
      </c>
      <c r="S215" s="221">
        <v>7135771</v>
      </c>
      <c r="T215" s="221">
        <v>7861808.3314749151</v>
      </c>
      <c r="U215" s="221">
        <v>3472366.0037305523</v>
      </c>
      <c r="V215" s="221">
        <v>3455085.4561190233</v>
      </c>
      <c r="W215" s="218">
        <f t="shared" si="45"/>
        <v>708756.78386338614</v>
      </c>
      <c r="X215" s="219">
        <f t="shared" si="46"/>
        <v>25538278.047149651</v>
      </c>
      <c r="Y215" s="219">
        <f t="shared" si="46"/>
        <v>23539639.10760979</v>
      </c>
      <c r="Z215" s="222">
        <v>-767016</v>
      </c>
      <c r="AA215" s="222">
        <v>-589223</v>
      </c>
      <c r="AB215" s="232">
        <f t="shared" si="49"/>
        <v>24771262.047149651</v>
      </c>
      <c r="AC215" s="232">
        <f t="shared" si="50"/>
        <v>22950416.10760979</v>
      </c>
      <c r="AD215" s="218">
        <f t="shared" si="47"/>
        <v>-1820845.9395398609</v>
      </c>
      <c r="AE215" s="223">
        <f>AB215/C215</f>
        <v>1021.0742805914942</v>
      </c>
      <c r="AF215" s="232">
        <f>AC215/D215</f>
        <v>953.36751163584881</v>
      </c>
      <c r="AG215" s="220">
        <f t="shared" si="48"/>
        <v>-67.70676895564543</v>
      </c>
      <c r="AH215" s="211">
        <v>17</v>
      </c>
      <c r="AI215" s="211">
        <v>17</v>
      </c>
      <c r="AJ215" s="269"/>
      <c r="AK215" s="269"/>
      <c r="AL215" s="269"/>
      <c r="AM215" s="269"/>
    </row>
    <row r="216" spans="1:39">
      <c r="A216" s="215">
        <v>680</v>
      </c>
      <c r="B216" s="216" t="s">
        <v>247</v>
      </c>
      <c r="C216" s="217">
        <v>24810</v>
      </c>
      <c r="D216" s="217">
        <v>24942</v>
      </c>
      <c r="E216" s="219">
        <f>'1. Vos-laskelma'!AA216</f>
        <v>7807687.1040563695</v>
      </c>
      <c r="F216" s="219">
        <f>'1. Vos-laskelma'!D216</f>
        <v>8352692.8072037343</v>
      </c>
      <c r="G216" s="218">
        <f t="shared" si="42"/>
        <v>545005.70314736478</v>
      </c>
      <c r="H216" s="219">
        <v>874114.62632112589</v>
      </c>
      <c r="I216" s="88">
        <f t="shared" si="40"/>
        <v>109553.11681564758</v>
      </c>
      <c r="J216" s="220">
        <f t="shared" si="41"/>
        <v>-764561.50950547832</v>
      </c>
      <c r="K216" s="340">
        <v>123682.93708904352</v>
      </c>
      <c r="L216" s="340">
        <v>787177.58923664829</v>
      </c>
      <c r="M216" s="340">
        <v>750431.68923208234</v>
      </c>
      <c r="N216" s="340">
        <v>715983.87553536065</v>
      </c>
      <c r="O216" s="221">
        <v>-2259022.27025773</v>
      </c>
      <c r="P216" s="88">
        <v>865413.92230136879</v>
      </c>
      <c r="Q216" s="340">
        <f t="shared" si="43"/>
        <v>8681801.7303774953</v>
      </c>
      <c r="R216" s="340">
        <f t="shared" si="44"/>
        <v>8462245.9240193814</v>
      </c>
      <c r="S216" s="221">
        <v>2366690</v>
      </c>
      <c r="T216" s="221">
        <v>1528490.6635992252</v>
      </c>
      <c r="U216" s="221">
        <v>3437295.6144646946</v>
      </c>
      <c r="V216" s="221">
        <v>3428419.251286753</v>
      </c>
      <c r="W216" s="218">
        <f t="shared" si="45"/>
        <v>-847075.69957871642</v>
      </c>
      <c r="X216" s="219">
        <f t="shared" si="46"/>
        <v>14485787.34484219</v>
      </c>
      <c r="Y216" s="219">
        <f t="shared" si="46"/>
        <v>13419155.838905359</v>
      </c>
      <c r="Z216" s="222">
        <v>-355736</v>
      </c>
      <c r="AA216" s="222">
        <v>467043</v>
      </c>
      <c r="AB216" s="232">
        <f t="shared" si="49"/>
        <v>14130051.34484219</v>
      </c>
      <c r="AC216" s="232">
        <f t="shared" si="50"/>
        <v>13886198.838905359</v>
      </c>
      <c r="AD216" s="218">
        <f t="shared" si="47"/>
        <v>-243852.50593683124</v>
      </c>
      <c r="AE216" s="223">
        <f>AB216/C216</f>
        <v>569.53048548336119</v>
      </c>
      <c r="AF216" s="232">
        <f>AC216/D216</f>
        <v>556.73958940363082</v>
      </c>
      <c r="AG216" s="220">
        <f t="shared" si="48"/>
        <v>-12.790896079730373</v>
      </c>
      <c r="AH216" s="211">
        <v>2</v>
      </c>
      <c r="AI216" s="211">
        <v>2</v>
      </c>
      <c r="AJ216" s="269"/>
      <c r="AK216" s="269"/>
      <c r="AL216" s="269"/>
      <c r="AM216" s="269"/>
    </row>
    <row r="217" spans="1:39">
      <c r="A217" s="215">
        <v>681</v>
      </c>
      <c r="B217" s="216" t="s">
        <v>248</v>
      </c>
      <c r="C217" s="217">
        <v>3330</v>
      </c>
      <c r="D217" s="217">
        <v>3308</v>
      </c>
      <c r="E217" s="219">
        <f>'1. Vos-laskelma'!AA217</f>
        <v>124131.27735977992</v>
      </c>
      <c r="F217" s="219">
        <f>'1. Vos-laskelma'!D217</f>
        <v>154897.30926603213</v>
      </c>
      <c r="G217" s="218">
        <f t="shared" si="42"/>
        <v>30766.031906252203</v>
      </c>
      <c r="H217" s="219">
        <v>744894.57805015356</v>
      </c>
      <c r="I217" s="88">
        <f t="shared" si="40"/>
        <v>437792.7207137298</v>
      </c>
      <c r="J217" s="220">
        <f t="shared" si="41"/>
        <v>-307101.85733642377</v>
      </c>
      <c r="K217" s="340">
        <v>371221.84530391701</v>
      </c>
      <c r="L217" s="340">
        <v>335908.79838194582</v>
      </c>
      <c r="M217" s="340">
        <v>373672.73274623655</v>
      </c>
      <c r="N217" s="340">
        <v>286714.98700340791</v>
      </c>
      <c r="O217" s="221">
        <v>-299608.91949372832</v>
      </c>
      <c r="P217" s="88">
        <v>114777.8548221044</v>
      </c>
      <c r="Q217" s="340">
        <f t="shared" si="43"/>
        <v>869025.85540993349</v>
      </c>
      <c r="R217" s="340">
        <f t="shared" si="44"/>
        <v>592690.02997976192</v>
      </c>
      <c r="S217" s="221">
        <v>1045482</v>
      </c>
      <c r="T217" s="221">
        <v>1147672.9307255514</v>
      </c>
      <c r="U217" s="221">
        <v>805669.38021478138</v>
      </c>
      <c r="V217" s="221">
        <v>802022.15442834981</v>
      </c>
      <c r="W217" s="218">
        <f t="shared" si="45"/>
        <v>98543.704939119751</v>
      </c>
      <c r="X217" s="219">
        <f t="shared" si="46"/>
        <v>2720177.2356247148</v>
      </c>
      <c r="Y217" s="219">
        <f t="shared" si="46"/>
        <v>2542385.1151336632</v>
      </c>
      <c r="Z217" s="222">
        <v>-91766</v>
      </c>
      <c r="AA217" s="222">
        <v>76126</v>
      </c>
      <c r="AB217" s="232">
        <f t="shared" si="49"/>
        <v>2628411.2356247148</v>
      </c>
      <c r="AC217" s="232">
        <f t="shared" si="50"/>
        <v>2618511.1151336632</v>
      </c>
      <c r="AD217" s="218">
        <f t="shared" si="47"/>
        <v>-9900.1204910515808</v>
      </c>
      <c r="AE217" s="223">
        <f>AB217/C217</f>
        <v>789.31268337078518</v>
      </c>
      <c r="AF217" s="232">
        <f>AC217/D217</f>
        <v>791.5692609231146</v>
      </c>
      <c r="AG217" s="220">
        <f t="shared" si="48"/>
        <v>2.2565775523294178</v>
      </c>
      <c r="AH217" s="211">
        <v>10</v>
      </c>
      <c r="AI217" s="211">
        <v>10</v>
      </c>
      <c r="AJ217" s="269"/>
      <c r="AK217" s="269"/>
      <c r="AL217" s="269"/>
      <c r="AM217" s="269"/>
    </row>
    <row r="218" spans="1:39">
      <c r="A218" s="215">
        <v>683</v>
      </c>
      <c r="B218" s="216" t="s">
        <v>249</v>
      </c>
      <c r="C218" s="217">
        <v>3670</v>
      </c>
      <c r="D218" s="217">
        <v>3618</v>
      </c>
      <c r="E218" s="219">
        <f>'1. Vos-laskelma'!AA218</f>
        <v>5276775.5688604536</v>
      </c>
      <c r="F218" s="219">
        <f>'1. Vos-laskelma'!D218</f>
        <v>5222378.3205308542</v>
      </c>
      <c r="G218" s="218">
        <f t="shared" si="42"/>
        <v>-54397.248329599388</v>
      </c>
      <c r="H218" s="219">
        <v>-348882.9734463644</v>
      </c>
      <c r="I218" s="88">
        <f t="shared" si="40"/>
        <v>-188302.56312116233</v>
      </c>
      <c r="J218" s="220">
        <f t="shared" si="41"/>
        <v>160580.41032520207</v>
      </c>
      <c r="K218" s="340">
        <v>-388451.5013686202</v>
      </c>
      <c r="L218" s="340">
        <v>-129120.03389231845</v>
      </c>
      <c r="M218" s="340">
        <v>39568.52792225578</v>
      </c>
      <c r="N218" s="340">
        <v>142969.46351055618</v>
      </c>
      <c r="O218" s="221">
        <v>-327685.93431931955</v>
      </c>
      <c r="P218" s="88">
        <v>125533.94157991951</v>
      </c>
      <c r="Q218" s="340">
        <f t="shared" si="43"/>
        <v>4927892.595414089</v>
      </c>
      <c r="R218" s="340">
        <f t="shared" si="44"/>
        <v>5034075.7574096918</v>
      </c>
      <c r="S218" s="221">
        <v>2472724</v>
      </c>
      <c r="T218" s="221">
        <v>2492447.4028989668</v>
      </c>
      <c r="U218" s="221">
        <v>759963.97848509159</v>
      </c>
      <c r="V218" s="221">
        <v>762159.80487067404</v>
      </c>
      <c r="W218" s="218">
        <f t="shared" si="45"/>
        <v>21919.229284549132</v>
      </c>
      <c r="X218" s="219">
        <f t="shared" si="46"/>
        <v>8160580.5738991806</v>
      </c>
      <c r="Y218" s="219">
        <f t="shared" si="46"/>
        <v>8288682.9651793335</v>
      </c>
      <c r="Z218" s="222">
        <v>118510</v>
      </c>
      <c r="AA218" s="222">
        <v>100358</v>
      </c>
      <c r="AB218" s="232">
        <f t="shared" si="49"/>
        <v>8279090.5738991806</v>
      </c>
      <c r="AC218" s="232">
        <f t="shared" si="50"/>
        <v>8389040.9651793335</v>
      </c>
      <c r="AD218" s="218">
        <f t="shared" si="47"/>
        <v>109950.39128015283</v>
      </c>
      <c r="AE218" s="223">
        <f>AB218/C218</f>
        <v>2255.8829901632644</v>
      </c>
      <c r="AF218" s="232">
        <f>AC218/D218</f>
        <v>2318.6956786012529</v>
      </c>
      <c r="AG218" s="220">
        <f t="shared" si="48"/>
        <v>62.812688437988527</v>
      </c>
      <c r="AH218" s="211">
        <v>19</v>
      </c>
      <c r="AI218" s="211">
        <v>19</v>
      </c>
      <c r="AJ218" s="269"/>
      <c r="AK218" s="269"/>
      <c r="AL218" s="269"/>
      <c r="AM218" s="269"/>
    </row>
    <row r="219" spans="1:39">
      <c r="A219" s="215">
        <v>684</v>
      </c>
      <c r="B219" s="216" t="s">
        <v>250</v>
      </c>
      <c r="C219" s="217">
        <v>38959</v>
      </c>
      <c r="D219" s="217">
        <v>38667</v>
      </c>
      <c r="E219" s="219">
        <f>'1. Vos-laskelma'!AA219</f>
        <v>7427065.5280936789</v>
      </c>
      <c r="F219" s="219">
        <f>'1. Vos-laskelma'!D219</f>
        <v>6719509.0771251302</v>
      </c>
      <c r="G219" s="218">
        <f t="shared" si="42"/>
        <v>-707556.45096854866</v>
      </c>
      <c r="H219" s="219">
        <v>8809104.5328130145</v>
      </c>
      <c r="I219" s="88">
        <f t="shared" si="40"/>
        <v>-1674871.2287709303</v>
      </c>
      <c r="J219" s="220">
        <f t="shared" si="41"/>
        <v>-10483975.761583945</v>
      </c>
      <c r="K219" s="340">
        <v>4224861.5882231388</v>
      </c>
      <c r="L219" s="340">
        <v>-324383.78114465909</v>
      </c>
      <c r="M219" s="340">
        <v>4584242.9445898756</v>
      </c>
      <c r="N219" s="340">
        <v>809991.02204050089</v>
      </c>
      <c r="O219" s="221">
        <v>-3502109.4589068904</v>
      </c>
      <c r="P219" s="88">
        <v>1341630.9892401183</v>
      </c>
      <c r="Q219" s="340">
        <f t="shared" si="43"/>
        <v>16236170.060906693</v>
      </c>
      <c r="R219" s="340">
        <f t="shared" si="44"/>
        <v>5044637.8483541999</v>
      </c>
      <c r="S219" s="221">
        <v>-487968</v>
      </c>
      <c r="T219" s="221">
        <v>19300.99825431214</v>
      </c>
      <c r="U219" s="221">
        <v>7040812.967825627</v>
      </c>
      <c r="V219" s="221">
        <v>6994486.0991022736</v>
      </c>
      <c r="W219" s="218">
        <f t="shared" si="45"/>
        <v>460942.12953095883</v>
      </c>
      <c r="X219" s="219">
        <f t="shared" si="46"/>
        <v>22789015.028732322</v>
      </c>
      <c r="Y219" s="219">
        <f t="shared" si="46"/>
        <v>12058424.945710786</v>
      </c>
      <c r="Z219" s="222">
        <v>-1861098</v>
      </c>
      <c r="AA219" s="222">
        <v>-1367697</v>
      </c>
      <c r="AB219" s="232">
        <f t="shared" si="49"/>
        <v>20927917.028732322</v>
      </c>
      <c r="AC219" s="232">
        <f t="shared" si="50"/>
        <v>10690727.945710786</v>
      </c>
      <c r="AD219" s="218">
        <f t="shared" si="47"/>
        <v>-10237189.083021536</v>
      </c>
      <c r="AE219" s="223">
        <f>AB219/C219</f>
        <v>537.1779827185585</v>
      </c>
      <c r="AF219" s="232">
        <f>AC219/D219</f>
        <v>276.48195995838273</v>
      </c>
      <c r="AG219" s="220">
        <f t="shared" si="48"/>
        <v>-260.69602276017577</v>
      </c>
      <c r="AH219" s="211">
        <v>4</v>
      </c>
      <c r="AI219" s="211">
        <v>4</v>
      </c>
      <c r="AJ219" s="269"/>
      <c r="AK219" s="269"/>
      <c r="AL219" s="269"/>
      <c r="AM219" s="269"/>
    </row>
    <row r="220" spans="1:39">
      <c r="A220" s="215">
        <v>686</v>
      </c>
      <c r="B220" s="216" t="s">
        <v>251</v>
      </c>
      <c r="C220" s="217">
        <v>3033</v>
      </c>
      <c r="D220" s="217">
        <v>2964</v>
      </c>
      <c r="E220" s="219">
        <f>'1. Vos-laskelma'!AA220</f>
        <v>442579.18503488984</v>
      </c>
      <c r="F220" s="219">
        <f>'1. Vos-laskelma'!D220</f>
        <v>301609.47691742977</v>
      </c>
      <c r="G220" s="218">
        <f t="shared" si="42"/>
        <v>-140969.70811746008</v>
      </c>
      <c r="H220" s="219">
        <v>-864295.42155668838</v>
      </c>
      <c r="I220" s="88">
        <f t="shared" si="40"/>
        <v>-570370.83842463978</v>
      </c>
      <c r="J220" s="220">
        <f t="shared" si="41"/>
        <v>293924.5831320486</v>
      </c>
      <c r="K220" s="340">
        <v>-437443.22531851195</v>
      </c>
      <c r="L220" s="340">
        <v>-180845.56850963301</v>
      </c>
      <c r="M220" s="340">
        <v>-426852.19623817643</v>
      </c>
      <c r="N220" s="340">
        <v>-223914.84800246346</v>
      </c>
      <c r="O220" s="221">
        <v>-268452.4901388787</v>
      </c>
      <c r="P220" s="88">
        <v>102842.06822633538</v>
      </c>
      <c r="Q220" s="340">
        <f t="shared" si="43"/>
        <v>-421716.23652179854</v>
      </c>
      <c r="R220" s="340">
        <f t="shared" si="44"/>
        <v>-268761.36150721001</v>
      </c>
      <c r="S220" s="221">
        <v>1319499</v>
      </c>
      <c r="T220" s="221">
        <v>1397377.5114989683</v>
      </c>
      <c r="U220" s="221">
        <v>672707.59369978029</v>
      </c>
      <c r="V220" s="221">
        <v>666944.04381339496</v>
      </c>
      <c r="W220" s="218">
        <f t="shared" si="45"/>
        <v>72114.961612583138</v>
      </c>
      <c r="X220" s="219">
        <f t="shared" si="46"/>
        <v>1570490.3571779816</v>
      </c>
      <c r="Y220" s="219">
        <f t="shared" si="46"/>
        <v>1795560.1938051535</v>
      </c>
      <c r="Z220" s="222">
        <v>401186</v>
      </c>
      <c r="AA220" s="222">
        <v>626552</v>
      </c>
      <c r="AB220" s="232">
        <f t="shared" si="49"/>
        <v>1971676.3571779816</v>
      </c>
      <c r="AC220" s="232">
        <f t="shared" si="50"/>
        <v>2422112.1938051535</v>
      </c>
      <c r="AD220" s="218">
        <f t="shared" si="47"/>
        <v>450435.83662717184</v>
      </c>
      <c r="AE220" s="223">
        <f>AB220/C220</f>
        <v>650.07463144674637</v>
      </c>
      <c r="AF220" s="232">
        <f>AC220/D220</f>
        <v>817.17685351051057</v>
      </c>
      <c r="AG220" s="220">
        <f t="shared" si="48"/>
        <v>167.1022220637642</v>
      </c>
      <c r="AH220" s="211">
        <v>11</v>
      </c>
      <c r="AI220" s="211">
        <v>11</v>
      </c>
      <c r="AJ220" s="269"/>
      <c r="AK220" s="269"/>
      <c r="AL220" s="269"/>
      <c r="AM220" s="269"/>
    </row>
    <row r="221" spans="1:39">
      <c r="A221" s="215">
        <v>687</v>
      </c>
      <c r="B221" s="216" t="s">
        <v>252</v>
      </c>
      <c r="C221" s="217">
        <v>1513</v>
      </c>
      <c r="D221" s="217">
        <v>1477</v>
      </c>
      <c r="E221" s="219">
        <f>'1. Vos-laskelma'!AA221</f>
        <v>920347.87867581134</v>
      </c>
      <c r="F221" s="219">
        <f>'1. Vos-laskelma'!D221</f>
        <v>934549.00810231769</v>
      </c>
      <c r="G221" s="218">
        <f t="shared" si="42"/>
        <v>14201.129426506348</v>
      </c>
      <c r="H221" s="219">
        <v>-464331.06506324699</v>
      </c>
      <c r="I221" s="88">
        <f t="shared" si="40"/>
        <v>-88877.318954435905</v>
      </c>
      <c r="J221" s="220">
        <f t="shared" si="41"/>
        <v>375453.74610881112</v>
      </c>
      <c r="K221" s="340">
        <v>-184051.24712608245</v>
      </c>
      <c r="L221" s="340">
        <v>81211.573948834237</v>
      </c>
      <c r="M221" s="340">
        <v>-280279.81793716457</v>
      </c>
      <c r="N221" s="340">
        <v>-87563.051754543267</v>
      </c>
      <c r="O221" s="221">
        <v>-133773.38999160723</v>
      </c>
      <c r="P221" s="88">
        <v>51247.548842880351</v>
      </c>
      <c r="Q221" s="340">
        <f t="shared" si="43"/>
        <v>456016.81361256435</v>
      </c>
      <c r="R221" s="340">
        <f t="shared" si="44"/>
        <v>845671.68914788181</v>
      </c>
      <c r="S221" s="221">
        <v>-31305</v>
      </c>
      <c r="T221" s="221">
        <v>155652.45034538591</v>
      </c>
      <c r="U221" s="221">
        <v>376032.7087259306</v>
      </c>
      <c r="V221" s="221">
        <v>377030.6913369656</v>
      </c>
      <c r="W221" s="218">
        <f t="shared" si="45"/>
        <v>187955.43295642087</v>
      </c>
      <c r="X221" s="219">
        <f t="shared" si="46"/>
        <v>800744.52233849489</v>
      </c>
      <c r="Y221" s="219">
        <f t="shared" si="46"/>
        <v>1378354.8308302334</v>
      </c>
      <c r="Z221" s="222">
        <v>127036</v>
      </c>
      <c r="AA221" s="222">
        <v>134475</v>
      </c>
      <c r="AB221" s="232">
        <f t="shared" si="49"/>
        <v>927780.52233849489</v>
      </c>
      <c r="AC221" s="232">
        <f t="shared" si="50"/>
        <v>1512829.8308302334</v>
      </c>
      <c r="AD221" s="218">
        <f t="shared" si="47"/>
        <v>585049.30849173851</v>
      </c>
      <c r="AE221" s="223">
        <f>AB221/C221</f>
        <v>613.20589711731316</v>
      </c>
      <c r="AF221" s="232">
        <f>AC221/D221</f>
        <v>1024.2585178268337</v>
      </c>
      <c r="AG221" s="220">
        <f t="shared" si="48"/>
        <v>411.05262070952051</v>
      </c>
      <c r="AH221" s="211">
        <v>11</v>
      </c>
      <c r="AI221" s="211">
        <v>11</v>
      </c>
      <c r="AJ221" s="269"/>
      <c r="AK221" s="269"/>
      <c r="AL221" s="269"/>
      <c r="AM221" s="269"/>
    </row>
    <row r="222" spans="1:39">
      <c r="A222" s="215">
        <v>689</v>
      </c>
      <c r="B222" s="216" t="s">
        <v>253</v>
      </c>
      <c r="C222" s="217">
        <v>3092</v>
      </c>
      <c r="D222" s="217">
        <v>3093</v>
      </c>
      <c r="E222" s="219">
        <f>'1. Vos-laskelma'!AA222</f>
        <v>-469671.07290449692</v>
      </c>
      <c r="F222" s="219">
        <f>'1. Vos-laskelma'!D222</f>
        <v>-413429.92606561305</v>
      </c>
      <c r="G222" s="218">
        <f t="shared" si="42"/>
        <v>56241.146838883869</v>
      </c>
      <c r="H222" s="219">
        <v>2501140.4752171203</v>
      </c>
      <c r="I222" s="88">
        <f t="shared" si="40"/>
        <v>2099328.032565902</v>
      </c>
      <c r="J222" s="220">
        <f t="shared" si="41"/>
        <v>-401812.44265121827</v>
      </c>
      <c r="K222" s="340">
        <v>1478680.7573115446</v>
      </c>
      <c r="L222" s="340">
        <v>1376801.1554838896</v>
      </c>
      <c r="M222" s="340">
        <v>1022459.7179055756</v>
      </c>
      <c r="N222" s="340">
        <v>895345.04002921132</v>
      </c>
      <c r="O222" s="221">
        <v>-280136.15114694729</v>
      </c>
      <c r="P222" s="88">
        <v>107317.98819974877</v>
      </c>
      <c r="Q222" s="340">
        <f t="shared" si="43"/>
        <v>2031469.4023126233</v>
      </c>
      <c r="R222" s="340">
        <f t="shared" si="44"/>
        <v>1685898.1065002889</v>
      </c>
      <c r="S222" s="221">
        <v>434703</v>
      </c>
      <c r="T222" s="221">
        <v>-20773.005539406837</v>
      </c>
      <c r="U222" s="221">
        <v>595411.99035538931</v>
      </c>
      <c r="V222" s="221">
        <v>588431.24081252282</v>
      </c>
      <c r="W222" s="218">
        <f t="shared" si="45"/>
        <v>-462456.75508227327</v>
      </c>
      <c r="X222" s="219">
        <f t="shared" si="46"/>
        <v>3061584.3926680125</v>
      </c>
      <c r="Y222" s="219">
        <f t="shared" si="46"/>
        <v>2253556.3417734047</v>
      </c>
      <c r="Z222" s="222">
        <v>-78189</v>
      </c>
      <c r="AA222" s="222">
        <v>88240</v>
      </c>
      <c r="AB222" s="232">
        <f t="shared" si="49"/>
        <v>2983395.3926680125</v>
      </c>
      <c r="AC222" s="232">
        <f t="shared" si="50"/>
        <v>2341796.3417734047</v>
      </c>
      <c r="AD222" s="218">
        <f t="shared" si="47"/>
        <v>-641599.05089460779</v>
      </c>
      <c r="AE222" s="223">
        <f>AB222/C222</f>
        <v>964.8756121177272</v>
      </c>
      <c r="AF222" s="232">
        <f>AC222/D222</f>
        <v>757.12781822612499</v>
      </c>
      <c r="AG222" s="220">
        <f t="shared" si="48"/>
        <v>-207.74779389160221</v>
      </c>
      <c r="AH222" s="211">
        <v>9</v>
      </c>
      <c r="AI222" s="211">
        <v>9</v>
      </c>
      <c r="AJ222" s="269"/>
      <c r="AK222" s="269"/>
      <c r="AL222" s="269"/>
      <c r="AM222" s="269"/>
    </row>
    <row r="223" spans="1:39">
      <c r="A223" s="215">
        <v>691</v>
      </c>
      <c r="B223" s="216" t="s">
        <v>254</v>
      </c>
      <c r="C223" s="217">
        <v>2690</v>
      </c>
      <c r="D223" s="217">
        <v>2636</v>
      </c>
      <c r="E223" s="219">
        <f>'1. Vos-laskelma'!AA223</f>
        <v>1872302.4358752859</v>
      </c>
      <c r="F223" s="219">
        <f>'1. Vos-laskelma'!D223</f>
        <v>1904994.3108248981</v>
      </c>
      <c r="G223" s="218">
        <f t="shared" si="42"/>
        <v>32691.874949612189</v>
      </c>
      <c r="H223" s="219">
        <v>593159.71106353041</v>
      </c>
      <c r="I223" s="88">
        <f t="shared" si="40"/>
        <v>399032.7445252146</v>
      </c>
      <c r="J223" s="220">
        <f t="shared" si="41"/>
        <v>-194126.96653831581</v>
      </c>
      <c r="K223" s="340">
        <v>538032.02669340617</v>
      </c>
      <c r="L223" s="340">
        <v>540346.54838544631</v>
      </c>
      <c r="M223" s="340">
        <v>55127.68437012424</v>
      </c>
      <c r="N223" s="340">
        <v>5969.9586773742358</v>
      </c>
      <c r="O223" s="221">
        <v>-238745.19703309186</v>
      </c>
      <c r="P223" s="88">
        <v>91461.434495485853</v>
      </c>
      <c r="Q223" s="340">
        <f t="shared" si="43"/>
        <v>2465462.1469388162</v>
      </c>
      <c r="R223" s="340">
        <f t="shared" si="44"/>
        <v>2304027.0553501127</v>
      </c>
      <c r="S223" s="221">
        <v>1795427</v>
      </c>
      <c r="T223" s="221">
        <v>1708881.6675977139</v>
      </c>
      <c r="U223" s="221">
        <v>640960.05842737365</v>
      </c>
      <c r="V223" s="221">
        <v>641849.22308627202</v>
      </c>
      <c r="W223" s="218">
        <f t="shared" si="45"/>
        <v>-85656.167743388098</v>
      </c>
      <c r="X223" s="219">
        <f t="shared" si="46"/>
        <v>4901849.2053661896</v>
      </c>
      <c r="Y223" s="219">
        <f t="shared" si="46"/>
        <v>4654757.946034099</v>
      </c>
      <c r="Z223" s="222">
        <v>-20267</v>
      </c>
      <c r="AA223" s="222">
        <v>-55945</v>
      </c>
      <c r="AB223" s="232">
        <f t="shared" si="49"/>
        <v>4881582.2053661896</v>
      </c>
      <c r="AC223" s="232">
        <f t="shared" si="50"/>
        <v>4598812.946034099</v>
      </c>
      <c r="AD223" s="218">
        <f t="shared" si="47"/>
        <v>-282769.25933209062</v>
      </c>
      <c r="AE223" s="223">
        <f>AB223/C223</f>
        <v>1814.7145744855723</v>
      </c>
      <c r="AF223" s="232">
        <f>AC223/D223</f>
        <v>1744.6179613179434</v>
      </c>
      <c r="AG223" s="220">
        <f t="shared" si="48"/>
        <v>-70.096613167628902</v>
      </c>
      <c r="AH223" s="211">
        <v>17</v>
      </c>
      <c r="AI223" s="211">
        <v>17</v>
      </c>
      <c r="AJ223" s="269"/>
      <c r="AK223" s="269"/>
      <c r="AL223" s="269"/>
      <c r="AM223" s="269"/>
    </row>
    <row r="224" spans="1:39">
      <c r="A224" s="215">
        <v>694</v>
      </c>
      <c r="B224" s="216" t="s">
        <v>255</v>
      </c>
      <c r="C224" s="217">
        <v>28521</v>
      </c>
      <c r="D224" s="217">
        <v>28349</v>
      </c>
      <c r="E224" s="219">
        <f>'1. Vos-laskelma'!AA224</f>
        <v>5764491.5477792863</v>
      </c>
      <c r="F224" s="219">
        <f>'1. Vos-laskelma'!D224</f>
        <v>5739004.534243173</v>
      </c>
      <c r="G224" s="218">
        <f t="shared" si="42"/>
        <v>-25487.013536113314</v>
      </c>
      <c r="H224" s="219">
        <v>1885978.4477380845</v>
      </c>
      <c r="I224" s="88">
        <f t="shared" si="40"/>
        <v>-3001127.8673481829</v>
      </c>
      <c r="J224" s="220">
        <f t="shared" si="41"/>
        <v>-4887106.3150862679</v>
      </c>
      <c r="K224" s="340">
        <v>182336.14887084407</v>
      </c>
      <c r="L224" s="340">
        <v>-1473514.3347520274</v>
      </c>
      <c r="M224" s="340">
        <v>1703642.2988672403</v>
      </c>
      <c r="N224" s="340">
        <v>56357.402221216857</v>
      </c>
      <c r="O224" s="221">
        <v>-2567597.7202925347</v>
      </c>
      <c r="P224" s="88">
        <v>983626.78547516256</v>
      </c>
      <c r="Q224" s="340">
        <f t="shared" si="43"/>
        <v>7650469.9955173712</v>
      </c>
      <c r="R224" s="340">
        <f t="shared" si="44"/>
        <v>2737876.66689499</v>
      </c>
      <c r="S224" s="221">
        <v>2205258</v>
      </c>
      <c r="T224" s="221">
        <v>767934.28666146309</v>
      </c>
      <c r="U224" s="221">
        <v>4328850.2716077128</v>
      </c>
      <c r="V224" s="221">
        <v>4263642.6319200806</v>
      </c>
      <c r="W224" s="218">
        <f t="shared" si="45"/>
        <v>-1502531.3530261694</v>
      </c>
      <c r="X224" s="219">
        <f t="shared" si="46"/>
        <v>14184578.267125085</v>
      </c>
      <c r="Y224" s="219">
        <f t="shared" si="46"/>
        <v>7769453.5854765335</v>
      </c>
      <c r="Z224" s="222">
        <v>-109406</v>
      </c>
      <c r="AA224" s="222">
        <v>504021</v>
      </c>
      <c r="AB224" s="232">
        <f t="shared" si="49"/>
        <v>14075172.267125085</v>
      </c>
      <c r="AC224" s="232">
        <f t="shared" si="50"/>
        <v>8273474.5854765335</v>
      </c>
      <c r="AD224" s="218">
        <f t="shared" si="47"/>
        <v>-5801697.6816485515</v>
      </c>
      <c r="AE224" s="223">
        <f>AB224/C224</f>
        <v>493.50206048613603</v>
      </c>
      <c r="AF224" s="232">
        <f>AC224/D224</f>
        <v>291.84361301903186</v>
      </c>
      <c r="AG224" s="220">
        <f t="shared" si="48"/>
        <v>-201.65844746710417</v>
      </c>
      <c r="AH224" s="211">
        <v>5</v>
      </c>
      <c r="AI224" s="211">
        <v>5</v>
      </c>
      <c r="AJ224" s="269"/>
      <c r="AK224" s="269"/>
      <c r="AL224" s="269"/>
      <c r="AM224" s="269"/>
    </row>
    <row r="225" spans="1:39">
      <c r="A225" s="215">
        <v>697</v>
      </c>
      <c r="B225" s="216" t="s">
        <v>256</v>
      </c>
      <c r="C225" s="217">
        <v>1210</v>
      </c>
      <c r="D225" s="217">
        <v>1174</v>
      </c>
      <c r="E225" s="219">
        <f>'1. Vos-laskelma'!AA225</f>
        <v>348881.90671489947</v>
      </c>
      <c r="F225" s="219">
        <f>'1. Vos-laskelma'!D225</f>
        <v>484731.90954222518</v>
      </c>
      <c r="G225" s="218">
        <f t="shared" si="42"/>
        <v>135850.00282732572</v>
      </c>
      <c r="H225" s="219">
        <v>-206289.23691114865</v>
      </c>
      <c r="I225" s="88">
        <f t="shared" si="40"/>
        <v>-257285.20207889006</v>
      </c>
      <c r="J225" s="220">
        <f t="shared" si="41"/>
        <v>-50995.965167741408</v>
      </c>
      <c r="K225" s="340">
        <v>-130762.00988030998</v>
      </c>
      <c r="L225" s="340">
        <v>-129552.52919706824</v>
      </c>
      <c r="M225" s="340">
        <v>-75527.227030838651</v>
      </c>
      <c r="N225" s="340">
        <v>-62136.642070308364</v>
      </c>
      <c r="O225" s="221">
        <v>-106330.37227498097</v>
      </c>
      <c r="P225" s="88">
        <v>40734.341463467528</v>
      </c>
      <c r="Q225" s="340">
        <f t="shared" si="43"/>
        <v>142592.66980375082</v>
      </c>
      <c r="R225" s="340">
        <f t="shared" si="44"/>
        <v>227446.70746333513</v>
      </c>
      <c r="S225" s="221">
        <v>341734</v>
      </c>
      <c r="T225" s="221">
        <v>419727.00138191832</v>
      </c>
      <c r="U225" s="221">
        <v>294418.19818171411</v>
      </c>
      <c r="V225" s="221">
        <v>289700.64148855588</v>
      </c>
      <c r="W225" s="218">
        <f t="shared" si="45"/>
        <v>73275.444688759977</v>
      </c>
      <c r="X225" s="219">
        <f t="shared" si="46"/>
        <v>778744.86798546487</v>
      </c>
      <c r="Y225" s="219">
        <f t="shared" si="46"/>
        <v>936874.35033380939</v>
      </c>
      <c r="Z225" s="222">
        <v>-192273</v>
      </c>
      <c r="AA225" s="222">
        <v>-189898</v>
      </c>
      <c r="AB225" s="232">
        <f t="shared" si="49"/>
        <v>586471.86798546487</v>
      </c>
      <c r="AC225" s="232">
        <f t="shared" si="50"/>
        <v>746976.35033380939</v>
      </c>
      <c r="AD225" s="218">
        <f t="shared" si="47"/>
        <v>160504.48234834452</v>
      </c>
      <c r="AE225" s="223">
        <f>AB225/C225</f>
        <v>484.68749420286355</v>
      </c>
      <c r="AF225" s="232">
        <f>AC225/D225</f>
        <v>636.26605650239298</v>
      </c>
      <c r="AG225" s="220">
        <f t="shared" si="48"/>
        <v>151.57856229952944</v>
      </c>
      <c r="AH225" s="211">
        <v>18</v>
      </c>
      <c r="AI225" s="211">
        <v>18</v>
      </c>
      <c r="AJ225" s="269"/>
      <c r="AK225" s="269"/>
      <c r="AL225" s="269"/>
      <c r="AM225" s="269"/>
    </row>
    <row r="226" spans="1:39">
      <c r="A226" s="215">
        <v>698</v>
      </c>
      <c r="B226" s="216" t="s">
        <v>257</v>
      </c>
      <c r="C226" s="217">
        <v>64180</v>
      </c>
      <c r="D226" s="217">
        <v>64535</v>
      </c>
      <c r="E226" s="219">
        <f>'1. Vos-laskelma'!AA226</f>
        <v>23458721.596370567</v>
      </c>
      <c r="F226" s="219">
        <f>'1. Vos-laskelma'!D226</f>
        <v>23576909.958677623</v>
      </c>
      <c r="G226" s="218">
        <f t="shared" si="42"/>
        <v>118188.36230705678</v>
      </c>
      <c r="H226" s="219">
        <v>-30175562.302185047</v>
      </c>
      <c r="I226" s="88">
        <f t="shared" si="40"/>
        <v>-32847341.346272301</v>
      </c>
      <c r="J226" s="220">
        <f t="shared" si="41"/>
        <v>-2671779.0440872535</v>
      </c>
      <c r="K226" s="340">
        <v>-18309719.873889558</v>
      </c>
      <c r="L226" s="340">
        <v>-18170790.172582045</v>
      </c>
      <c r="M226" s="340">
        <v>-11865842.428295489</v>
      </c>
      <c r="N226" s="340">
        <v>-11070725.067709833</v>
      </c>
      <c r="O226" s="221">
        <v>-5845000.4895791281</v>
      </c>
      <c r="P226" s="88">
        <v>2239174.3835987025</v>
      </c>
      <c r="Q226" s="340">
        <f t="shared" si="43"/>
        <v>-6716840.7058144808</v>
      </c>
      <c r="R226" s="340">
        <f t="shared" si="44"/>
        <v>-9270431.3875946775</v>
      </c>
      <c r="S226" s="221">
        <v>19322521</v>
      </c>
      <c r="T226" s="221">
        <v>16703201.161491858</v>
      </c>
      <c r="U226" s="221">
        <v>9602704.4680333622</v>
      </c>
      <c r="V226" s="221">
        <v>9664295.5870860573</v>
      </c>
      <c r="W226" s="218">
        <f t="shared" si="45"/>
        <v>-2557728.719455447</v>
      </c>
      <c r="X226" s="219">
        <f t="shared" si="46"/>
        <v>22208384.762218881</v>
      </c>
      <c r="Y226" s="219">
        <f t="shared" si="46"/>
        <v>17097065.360983238</v>
      </c>
      <c r="Z226" s="222">
        <v>-3489591</v>
      </c>
      <c r="AA226" s="222">
        <v>-3370566</v>
      </c>
      <c r="AB226" s="232">
        <f t="shared" si="49"/>
        <v>18718793.762218881</v>
      </c>
      <c r="AC226" s="232">
        <f t="shared" si="50"/>
        <v>13726499.360983238</v>
      </c>
      <c r="AD226" s="218">
        <f t="shared" si="47"/>
        <v>-4992294.4012356438</v>
      </c>
      <c r="AE226" s="223">
        <f>AB226/C226</f>
        <v>291.66085637611218</v>
      </c>
      <c r="AF226" s="232">
        <f>AC226/D226</f>
        <v>212.69852577645057</v>
      </c>
      <c r="AG226" s="220">
        <f t="shared" si="48"/>
        <v>-78.962330599661612</v>
      </c>
      <c r="AH226" s="211">
        <v>19</v>
      </c>
      <c r="AI226" s="211">
        <v>19</v>
      </c>
      <c r="AJ226" s="269"/>
      <c r="AK226" s="269"/>
      <c r="AL226" s="269"/>
      <c r="AM226" s="269"/>
    </row>
    <row r="227" spans="1:39">
      <c r="A227" s="215">
        <v>700</v>
      </c>
      <c r="B227" s="216" t="s">
        <v>258</v>
      </c>
      <c r="C227" s="217">
        <v>4913</v>
      </c>
      <c r="D227" s="217">
        <v>4842</v>
      </c>
      <c r="E227" s="219">
        <f>'1. Vos-laskelma'!AA227</f>
        <v>469253.8075662707</v>
      </c>
      <c r="F227" s="219">
        <f>'1. Vos-laskelma'!D227</f>
        <v>340098.01640679955</v>
      </c>
      <c r="G227" s="218">
        <f t="shared" si="42"/>
        <v>-129155.79115947115</v>
      </c>
      <c r="H227" s="219">
        <v>751558.18969618343</v>
      </c>
      <c r="I227" s="88">
        <f t="shared" si="40"/>
        <v>420660.1913107289</v>
      </c>
      <c r="J227" s="220">
        <f t="shared" si="41"/>
        <v>-330897.99838545453</v>
      </c>
      <c r="K227" s="340">
        <v>242837.30904163822</v>
      </c>
      <c r="L227" s="340">
        <v>262424.35537567706</v>
      </c>
      <c r="M227" s="340">
        <v>508720.88065454521</v>
      </c>
      <c r="N227" s="340">
        <v>428777.55756141309</v>
      </c>
      <c r="O227" s="221">
        <v>-438544.85737262166</v>
      </c>
      <c r="P227" s="88">
        <v>168003.13574626044</v>
      </c>
      <c r="Q227" s="340">
        <f t="shared" si="43"/>
        <v>1220811.9972624541</v>
      </c>
      <c r="R227" s="340">
        <f t="shared" si="44"/>
        <v>760758.20771752845</v>
      </c>
      <c r="S227" s="221">
        <v>-6020</v>
      </c>
      <c r="T227" s="221">
        <v>501513.01053437561</v>
      </c>
      <c r="U227" s="221">
        <v>815623.78408988658</v>
      </c>
      <c r="V227" s="221">
        <v>790539.21424228686</v>
      </c>
      <c r="W227" s="218">
        <f t="shared" si="45"/>
        <v>482448.44068677584</v>
      </c>
      <c r="X227" s="219">
        <f t="shared" si="46"/>
        <v>2030415.7813523407</v>
      </c>
      <c r="Y227" s="219">
        <f t="shared" si="46"/>
        <v>2052810.432494191</v>
      </c>
      <c r="Z227" s="222">
        <v>-1097468</v>
      </c>
      <c r="AA227" s="222">
        <v>-1115090</v>
      </c>
      <c r="AB227" s="232">
        <f t="shared" si="49"/>
        <v>932947.78135234071</v>
      </c>
      <c r="AC227" s="232">
        <f t="shared" si="50"/>
        <v>937720.43249419099</v>
      </c>
      <c r="AD227" s="218">
        <f t="shared" si="47"/>
        <v>4772.6511418502778</v>
      </c>
      <c r="AE227" s="223">
        <f>AB227/C227</f>
        <v>189.89370676823543</v>
      </c>
      <c r="AF227" s="232">
        <f>AC227/D227</f>
        <v>193.66386462085728</v>
      </c>
      <c r="AG227" s="220">
        <f t="shared" si="48"/>
        <v>3.7701578526218498</v>
      </c>
      <c r="AH227" s="211">
        <v>9</v>
      </c>
      <c r="AI227" s="211">
        <v>9</v>
      </c>
      <c r="AJ227" s="269"/>
      <c r="AK227" s="269"/>
      <c r="AL227" s="269"/>
      <c r="AM227" s="269"/>
    </row>
    <row r="228" spans="1:39">
      <c r="A228" s="215">
        <v>702</v>
      </c>
      <c r="B228" s="216" t="s">
        <v>259</v>
      </c>
      <c r="C228" s="217">
        <v>4155</v>
      </c>
      <c r="D228" s="217">
        <v>4114</v>
      </c>
      <c r="E228" s="219">
        <f>'1. Vos-laskelma'!AA228</f>
        <v>108873.02867564186</v>
      </c>
      <c r="F228" s="219">
        <f>'1. Vos-laskelma'!D228</f>
        <v>63018.326409343281</v>
      </c>
      <c r="G228" s="218">
        <f t="shared" si="42"/>
        <v>-45854.702266298584</v>
      </c>
      <c r="H228" s="219">
        <v>814569.63268871582</v>
      </c>
      <c r="I228" s="88">
        <f t="shared" si="40"/>
        <v>565989.34810529149</v>
      </c>
      <c r="J228" s="220">
        <f t="shared" si="41"/>
        <v>-248580.28458342433</v>
      </c>
      <c r="K228" s="340">
        <v>595501.04167854588</v>
      </c>
      <c r="L228" s="340">
        <v>631630.07506514434</v>
      </c>
      <c r="M228" s="340">
        <v>219068.59101016991</v>
      </c>
      <c r="N228" s="340">
        <v>164224.75068798894</v>
      </c>
      <c r="O228" s="221">
        <v>-372609.15804026549</v>
      </c>
      <c r="P228" s="88">
        <v>142743.68039242367</v>
      </c>
      <c r="Q228" s="340">
        <f t="shared" si="43"/>
        <v>923442.66136435769</v>
      </c>
      <c r="R228" s="340">
        <f t="shared" si="44"/>
        <v>629007.67451463477</v>
      </c>
      <c r="S228" s="221">
        <v>874075</v>
      </c>
      <c r="T228" s="221">
        <v>1165825.8508979406</v>
      </c>
      <c r="U228" s="221">
        <v>910151.59470414324</v>
      </c>
      <c r="V228" s="221">
        <v>897669.0863562678</v>
      </c>
      <c r="W228" s="218">
        <f t="shared" si="45"/>
        <v>279268.34255006514</v>
      </c>
      <c r="X228" s="219">
        <f t="shared" si="46"/>
        <v>2707669.2560685007</v>
      </c>
      <c r="Y228" s="219">
        <f t="shared" si="46"/>
        <v>2692502.6117688431</v>
      </c>
      <c r="Z228" s="222">
        <v>-824073</v>
      </c>
      <c r="AA228" s="222">
        <v>-824393</v>
      </c>
      <c r="AB228" s="232">
        <f t="shared" si="49"/>
        <v>1883596.2560685007</v>
      </c>
      <c r="AC228" s="232">
        <f t="shared" si="50"/>
        <v>1868109.6117688431</v>
      </c>
      <c r="AD228" s="218">
        <f t="shared" si="47"/>
        <v>-15486.64429965755</v>
      </c>
      <c r="AE228" s="223">
        <f>AB228/C228</f>
        <v>453.33243226678718</v>
      </c>
      <c r="AF228" s="232">
        <f>AC228/D228</f>
        <v>454.08595327390452</v>
      </c>
      <c r="AG228" s="220">
        <f t="shared" si="48"/>
        <v>0.75352100711734238</v>
      </c>
      <c r="AH228" s="211">
        <v>6</v>
      </c>
      <c r="AI228" s="211">
        <v>6</v>
      </c>
      <c r="AJ228" s="269"/>
      <c r="AK228" s="269"/>
      <c r="AL228" s="269"/>
      <c r="AM228" s="269"/>
    </row>
    <row r="229" spans="1:39">
      <c r="A229" s="215">
        <v>704</v>
      </c>
      <c r="B229" s="216" t="s">
        <v>260</v>
      </c>
      <c r="C229" s="217">
        <v>6379</v>
      </c>
      <c r="D229" s="217">
        <v>6428</v>
      </c>
      <c r="E229" s="219">
        <f>'1. Vos-laskelma'!AA229</f>
        <v>3821733.2918232959</v>
      </c>
      <c r="F229" s="219">
        <f>'1. Vos-laskelma'!D229</f>
        <v>4019615.0870801071</v>
      </c>
      <c r="G229" s="218">
        <f t="shared" si="42"/>
        <v>197881.79525681119</v>
      </c>
      <c r="H229" s="219">
        <v>449461.92112221569</v>
      </c>
      <c r="I229" s="88">
        <f t="shared" si="40"/>
        <v>740996.36035193293</v>
      </c>
      <c r="J229" s="220">
        <f t="shared" si="41"/>
        <v>291534.43922971725</v>
      </c>
      <c r="K229" s="340">
        <v>454971.36601067602</v>
      </c>
      <c r="L229" s="340">
        <v>919069.55215610692</v>
      </c>
      <c r="M229" s="340">
        <v>-5509.4448884603189</v>
      </c>
      <c r="N229" s="340">
        <v>181084.63277539014</v>
      </c>
      <c r="O229" s="221">
        <v>-582190.48806096904</v>
      </c>
      <c r="P229" s="88">
        <v>223032.66348140483</v>
      </c>
      <c r="Q229" s="340">
        <f t="shared" si="43"/>
        <v>4271195.2129455116</v>
      </c>
      <c r="R229" s="340">
        <f t="shared" si="44"/>
        <v>4760611.4474320402</v>
      </c>
      <c r="S229" s="221">
        <v>1148254</v>
      </c>
      <c r="T229" s="221">
        <v>1109658.2421610232</v>
      </c>
      <c r="U229" s="221">
        <v>871842.56580708991</v>
      </c>
      <c r="V229" s="221">
        <v>847116.43534206226</v>
      </c>
      <c r="W229" s="218">
        <f t="shared" si="45"/>
        <v>-63321.888304004446</v>
      </c>
      <c r="X229" s="219">
        <f t="shared" si="46"/>
        <v>6291291.7787526017</v>
      </c>
      <c r="Y229" s="219">
        <f t="shared" si="46"/>
        <v>6717386.1249351259</v>
      </c>
      <c r="Z229" s="222">
        <v>-973413</v>
      </c>
      <c r="AA229" s="222">
        <v>-1120014</v>
      </c>
      <c r="AB229" s="232">
        <f t="shared" si="49"/>
        <v>5317878.7787526017</v>
      </c>
      <c r="AC229" s="232">
        <f t="shared" si="50"/>
        <v>5597372.1249351259</v>
      </c>
      <c r="AD229" s="218">
        <f t="shared" si="47"/>
        <v>279493.34618252423</v>
      </c>
      <c r="AE229" s="223">
        <f>AB229/C229</f>
        <v>833.65398632271547</v>
      </c>
      <c r="AF229" s="232">
        <f>AC229/D229</f>
        <v>870.77973318841407</v>
      </c>
      <c r="AG229" s="220">
        <f t="shared" si="48"/>
        <v>37.125746865698602</v>
      </c>
      <c r="AH229" s="211">
        <v>2</v>
      </c>
      <c r="AI229" s="211">
        <v>2</v>
      </c>
      <c r="AJ229" s="269"/>
      <c r="AK229" s="269"/>
      <c r="AL229" s="269"/>
      <c r="AM229" s="269"/>
    </row>
    <row r="230" spans="1:39">
      <c r="A230" s="215">
        <v>707</v>
      </c>
      <c r="B230" s="216" t="s">
        <v>261</v>
      </c>
      <c r="C230" s="217">
        <v>2032</v>
      </c>
      <c r="D230" s="217">
        <v>1960</v>
      </c>
      <c r="E230" s="219">
        <f>'1. Vos-laskelma'!AA230</f>
        <v>-99696.399509669864</v>
      </c>
      <c r="F230" s="219">
        <f>'1. Vos-laskelma'!D230</f>
        <v>-137614.62913648586</v>
      </c>
      <c r="G230" s="218">
        <f t="shared" si="42"/>
        <v>-37918.229626815999</v>
      </c>
      <c r="H230" s="219">
        <v>370642.55836030038</v>
      </c>
      <c r="I230" s="88">
        <f t="shared" si="40"/>
        <v>-321231.12872200523</v>
      </c>
      <c r="J230" s="220">
        <f t="shared" si="41"/>
        <v>-691873.68708230555</v>
      </c>
      <c r="K230" s="340">
        <v>120641.47269543461</v>
      </c>
      <c r="L230" s="340">
        <v>-212619.09718746648</v>
      </c>
      <c r="M230" s="340">
        <v>250001.08566486579</v>
      </c>
      <c r="N230" s="340">
        <v>900.93302301351832</v>
      </c>
      <c r="O230" s="221">
        <v>-177519.19051018968</v>
      </c>
      <c r="P230" s="88">
        <v>68006.22595263744</v>
      </c>
      <c r="Q230" s="340">
        <f t="shared" si="43"/>
        <v>270946.15885063051</v>
      </c>
      <c r="R230" s="340">
        <f t="shared" si="44"/>
        <v>-458845.7578584911</v>
      </c>
      <c r="S230" s="221">
        <v>1231830</v>
      </c>
      <c r="T230" s="221">
        <v>1272819.4878410366</v>
      </c>
      <c r="U230" s="221">
        <v>524427.4422636329</v>
      </c>
      <c r="V230" s="221">
        <v>524382.82559333195</v>
      </c>
      <c r="W230" s="218">
        <f t="shared" si="45"/>
        <v>40944.871170735452</v>
      </c>
      <c r="X230" s="219">
        <f t="shared" si="46"/>
        <v>2027203.6011142633</v>
      </c>
      <c r="Y230" s="219">
        <f t="shared" si="46"/>
        <v>1338356.5555758774</v>
      </c>
      <c r="Z230" s="222">
        <v>-563203</v>
      </c>
      <c r="AA230" s="222">
        <v>-571143</v>
      </c>
      <c r="AB230" s="232">
        <f t="shared" si="49"/>
        <v>1464000.6011142633</v>
      </c>
      <c r="AC230" s="232">
        <f t="shared" si="50"/>
        <v>767213.55557587743</v>
      </c>
      <c r="AD230" s="218">
        <f t="shared" si="47"/>
        <v>-696787.04553838586</v>
      </c>
      <c r="AE230" s="223">
        <f>AB230/C230</f>
        <v>720.47273676883037</v>
      </c>
      <c r="AF230" s="232">
        <f>AC230/D230</f>
        <v>391.43548753871295</v>
      </c>
      <c r="AG230" s="220">
        <f t="shared" si="48"/>
        <v>-329.03724923011742</v>
      </c>
      <c r="AH230" s="211">
        <v>12</v>
      </c>
      <c r="AI230" s="211">
        <v>12</v>
      </c>
      <c r="AJ230" s="269"/>
      <c r="AK230" s="269"/>
      <c r="AL230" s="269"/>
      <c r="AM230" s="269"/>
    </row>
    <row r="231" spans="1:39">
      <c r="A231" s="215">
        <v>710</v>
      </c>
      <c r="B231" s="216" t="s">
        <v>262</v>
      </c>
      <c r="C231" s="217">
        <v>27484</v>
      </c>
      <c r="D231" s="217">
        <v>27306</v>
      </c>
      <c r="E231" s="219">
        <f>'1. Vos-laskelma'!AA231</f>
        <v>10620228.90398483</v>
      </c>
      <c r="F231" s="219">
        <f>'1. Vos-laskelma'!D231</f>
        <v>10714682.228135854</v>
      </c>
      <c r="G231" s="218">
        <f t="shared" si="42"/>
        <v>94453.324151024222</v>
      </c>
      <c r="H231" s="219">
        <v>-1463511.6122464272</v>
      </c>
      <c r="I231" s="88">
        <f t="shared" si="40"/>
        <v>-3865410.029148622</v>
      </c>
      <c r="J231" s="220">
        <f t="shared" si="41"/>
        <v>-2401898.4169021947</v>
      </c>
      <c r="K231" s="340">
        <v>-1876434.7318152732</v>
      </c>
      <c r="L231" s="340">
        <v>-2352267.1041067266</v>
      </c>
      <c r="M231" s="340">
        <v>412923.11956884601</v>
      </c>
      <c r="N231" s="340">
        <v>12551.467921636291</v>
      </c>
      <c r="O231" s="221">
        <v>-2473132.1510567549</v>
      </c>
      <c r="P231" s="88">
        <v>947437.75809322344</v>
      </c>
      <c r="Q231" s="340">
        <f t="shared" si="43"/>
        <v>9156717.2917384021</v>
      </c>
      <c r="R231" s="340">
        <f t="shared" si="44"/>
        <v>6849272.1989872325</v>
      </c>
      <c r="S231" s="221">
        <v>8151506</v>
      </c>
      <c r="T231" s="221">
        <v>7440546.0135168284</v>
      </c>
      <c r="U231" s="221">
        <v>4902020.8825135343</v>
      </c>
      <c r="V231" s="221">
        <v>4808817.0721378895</v>
      </c>
      <c r="W231" s="218">
        <f t="shared" si="45"/>
        <v>-804163.79685881734</v>
      </c>
      <c r="X231" s="219">
        <f t="shared" si="46"/>
        <v>22210244.174251936</v>
      </c>
      <c r="Y231" s="219">
        <f t="shared" si="46"/>
        <v>19098635.284641951</v>
      </c>
      <c r="Z231" s="222">
        <v>-899796</v>
      </c>
      <c r="AA231" s="222">
        <v>-637903</v>
      </c>
      <c r="AB231" s="232">
        <f t="shared" si="49"/>
        <v>21310448.174251936</v>
      </c>
      <c r="AC231" s="232">
        <f t="shared" si="50"/>
        <v>18460732.284641951</v>
      </c>
      <c r="AD231" s="218">
        <f t="shared" si="47"/>
        <v>-2849715.8896099851</v>
      </c>
      <c r="AE231" s="223">
        <f>AB231/C231</f>
        <v>775.37651630955963</v>
      </c>
      <c r="AF231" s="232">
        <f>AC231/D231</f>
        <v>676.06871327334477</v>
      </c>
      <c r="AG231" s="220">
        <f t="shared" si="48"/>
        <v>-99.307803036214864</v>
      </c>
      <c r="AH231" s="211">
        <v>1</v>
      </c>
      <c r="AI231" s="212">
        <v>34</v>
      </c>
      <c r="AJ231" s="269"/>
      <c r="AK231" s="269"/>
      <c r="AL231" s="269"/>
      <c r="AM231" s="269"/>
    </row>
    <row r="232" spans="1:39">
      <c r="A232" s="215">
        <v>729</v>
      </c>
      <c r="B232" s="216" t="s">
        <v>263</v>
      </c>
      <c r="C232" s="217">
        <v>9117</v>
      </c>
      <c r="D232" s="217">
        <v>8975</v>
      </c>
      <c r="E232" s="219">
        <f>'1. Vos-laskelma'!AA232</f>
        <v>1844600.1265597309</v>
      </c>
      <c r="F232" s="219">
        <f>'1. Vos-laskelma'!D232</f>
        <v>1448173.1108501754</v>
      </c>
      <c r="G232" s="218">
        <f t="shared" si="42"/>
        <v>-396427.01570955548</v>
      </c>
      <c r="H232" s="219">
        <v>196802.57316477303</v>
      </c>
      <c r="I232" s="88">
        <f t="shared" si="40"/>
        <v>-1048302.2628135467</v>
      </c>
      <c r="J232" s="220">
        <f t="shared" si="41"/>
        <v>-1245104.8359783196</v>
      </c>
      <c r="K232" s="340">
        <v>-2235.4910099561166</v>
      </c>
      <c r="L232" s="340">
        <v>-506507.40780627506</v>
      </c>
      <c r="M232" s="340">
        <v>199038.06417472914</v>
      </c>
      <c r="N232" s="340">
        <v>-40326.05046439841</v>
      </c>
      <c r="O232" s="221">
        <v>-812874.86470864923</v>
      </c>
      <c r="P232" s="88">
        <v>311406.060165776</v>
      </c>
      <c r="Q232" s="340">
        <f t="shared" si="43"/>
        <v>2041402.6997245038</v>
      </c>
      <c r="R232" s="340">
        <f t="shared" si="44"/>
        <v>399870.84803662868</v>
      </c>
      <c r="S232" s="221">
        <v>4572390</v>
      </c>
      <c r="T232" s="221">
        <v>4751158.3825585954</v>
      </c>
      <c r="U232" s="221">
        <v>1905196.320821929</v>
      </c>
      <c r="V232" s="221">
        <v>1883138.1090361306</v>
      </c>
      <c r="W232" s="218">
        <f t="shared" si="45"/>
        <v>156710.17077279743</v>
      </c>
      <c r="X232" s="219">
        <f t="shared" si="46"/>
        <v>8518989.0205464326</v>
      </c>
      <c r="Y232" s="219">
        <f t="shared" si="46"/>
        <v>7034167.3396313544</v>
      </c>
      <c r="Z232" s="222">
        <v>262751</v>
      </c>
      <c r="AA232" s="222">
        <v>168261</v>
      </c>
      <c r="AB232" s="232">
        <f t="shared" si="49"/>
        <v>8781740.0205464326</v>
      </c>
      <c r="AC232" s="232">
        <f t="shared" si="50"/>
        <v>7202428.3396313544</v>
      </c>
      <c r="AD232" s="218">
        <f t="shared" si="47"/>
        <v>-1579311.6809150781</v>
      </c>
      <c r="AE232" s="223">
        <f>AB232/C232</f>
        <v>963.22694093961093</v>
      </c>
      <c r="AF232" s="232">
        <f>AC232/D232</f>
        <v>802.49897934611192</v>
      </c>
      <c r="AG232" s="220">
        <f t="shared" si="48"/>
        <v>-160.727961593499</v>
      </c>
      <c r="AH232" s="211">
        <v>13</v>
      </c>
      <c r="AI232" s="211">
        <v>13</v>
      </c>
      <c r="AJ232" s="269"/>
      <c r="AK232" s="269"/>
      <c r="AL232" s="269"/>
      <c r="AM232" s="269"/>
    </row>
    <row r="233" spans="1:39">
      <c r="A233" s="215">
        <v>732</v>
      </c>
      <c r="B233" s="216" t="s">
        <v>264</v>
      </c>
      <c r="C233" s="217">
        <v>3416</v>
      </c>
      <c r="D233" s="217">
        <v>3336</v>
      </c>
      <c r="E233" s="219">
        <f>'1. Vos-laskelma'!AA233</f>
        <v>2706924.3617693447</v>
      </c>
      <c r="F233" s="219">
        <f>'1. Vos-laskelma'!D233</f>
        <v>2677675.1920068995</v>
      </c>
      <c r="G233" s="218">
        <f t="shared" si="42"/>
        <v>-29249.169762445148</v>
      </c>
      <c r="H233" s="219">
        <v>-25410.226782449987</v>
      </c>
      <c r="I233" s="88">
        <f t="shared" si="40"/>
        <v>-451737.21372929617</v>
      </c>
      <c r="J233" s="220">
        <f t="shared" si="41"/>
        <v>-426326.98694684618</v>
      </c>
      <c r="K233" s="340">
        <v>-604844.44520688534</v>
      </c>
      <c r="L233" s="340">
        <v>-710272.22485074052</v>
      </c>
      <c r="M233" s="340">
        <v>579434.21842443536</v>
      </c>
      <c r="N233" s="340">
        <v>444930.54671531904</v>
      </c>
      <c r="O233" s="221">
        <v>-302144.90792958817</v>
      </c>
      <c r="P233" s="88">
        <v>115749.37233571352</v>
      </c>
      <c r="Q233" s="340">
        <f t="shared" si="43"/>
        <v>2681514.1349868947</v>
      </c>
      <c r="R233" s="340">
        <f t="shared" si="44"/>
        <v>2225937.9782776032</v>
      </c>
      <c r="S233" s="221">
        <v>1179060</v>
      </c>
      <c r="T233" s="221">
        <v>1347947.522416342</v>
      </c>
      <c r="U233" s="221">
        <v>755675.73850250023</v>
      </c>
      <c r="V233" s="221">
        <v>757141.45744576736</v>
      </c>
      <c r="W233" s="218">
        <f t="shared" si="45"/>
        <v>170353.24135960918</v>
      </c>
      <c r="X233" s="219">
        <f t="shared" si="46"/>
        <v>4616249.8734893948</v>
      </c>
      <c r="Y233" s="219">
        <f t="shared" si="46"/>
        <v>4331026.9581397129</v>
      </c>
      <c r="Z233" s="222">
        <v>176903</v>
      </c>
      <c r="AA233" s="222">
        <v>257995</v>
      </c>
      <c r="AB233" s="232">
        <f t="shared" si="49"/>
        <v>4793152.8734893948</v>
      </c>
      <c r="AC233" s="232">
        <f t="shared" si="50"/>
        <v>4589021.9581397129</v>
      </c>
      <c r="AD233" s="218">
        <f t="shared" si="47"/>
        <v>-204130.91534968186</v>
      </c>
      <c r="AE233" s="223">
        <f>AB233/C233</f>
        <v>1403.1477966889329</v>
      </c>
      <c r="AF233" s="232">
        <f>AC233/D233</f>
        <v>1375.606102559866</v>
      </c>
      <c r="AG233" s="220">
        <f t="shared" si="48"/>
        <v>-27.541694129066855</v>
      </c>
      <c r="AH233" s="211">
        <v>19</v>
      </c>
      <c r="AI233" s="211">
        <v>19</v>
      </c>
      <c r="AJ233" s="269"/>
      <c r="AK233" s="269"/>
      <c r="AL233" s="269"/>
      <c r="AM233" s="269"/>
    </row>
    <row r="234" spans="1:39">
      <c r="A234" s="215">
        <v>734</v>
      </c>
      <c r="B234" s="216" t="s">
        <v>265</v>
      </c>
      <c r="C234" s="217">
        <v>51400</v>
      </c>
      <c r="D234" s="217">
        <v>50933</v>
      </c>
      <c r="E234" s="219">
        <f>'1. Vos-laskelma'!AA234</f>
        <v>8559208.5126209669</v>
      </c>
      <c r="F234" s="219">
        <f>'1. Vos-laskelma'!D234</f>
        <v>7828218.4338136986</v>
      </c>
      <c r="G234" s="218">
        <f t="shared" si="42"/>
        <v>-730990.07880726829</v>
      </c>
      <c r="H234" s="219">
        <v>-3361307.7223346438</v>
      </c>
      <c r="I234" s="88">
        <f t="shared" si="40"/>
        <v>-4310643.0286126155</v>
      </c>
      <c r="J234" s="220">
        <f t="shared" si="41"/>
        <v>-949335.30627797171</v>
      </c>
      <c r="K234" s="340">
        <v>-3196452.2279215986</v>
      </c>
      <c r="L234" s="340">
        <v>-1488226.3948632984</v>
      </c>
      <c r="M234" s="340">
        <v>-164855.49441304526</v>
      </c>
      <c r="N234" s="340">
        <v>23411.847786299761</v>
      </c>
      <c r="O234" s="221">
        <v>-4613053.5358446389</v>
      </c>
      <c r="P234" s="88">
        <v>1767225.0543090217</v>
      </c>
      <c r="Q234" s="340">
        <f t="shared" si="43"/>
        <v>5197900.7902863231</v>
      </c>
      <c r="R234" s="340">
        <f t="shared" si="44"/>
        <v>3517575.405201083</v>
      </c>
      <c r="S234" s="221">
        <v>16342235</v>
      </c>
      <c r="T234" s="221">
        <v>14859086.706145555</v>
      </c>
      <c r="U234" s="221">
        <v>9273826.5703098979</v>
      </c>
      <c r="V234" s="221">
        <v>9133203.6394595839</v>
      </c>
      <c r="W234" s="218">
        <f t="shared" si="45"/>
        <v>-1623771.2247047611</v>
      </c>
      <c r="X234" s="219">
        <f t="shared" si="46"/>
        <v>30813962.360596225</v>
      </c>
      <c r="Y234" s="219">
        <f t="shared" si="46"/>
        <v>27509865.750806224</v>
      </c>
      <c r="Z234" s="222">
        <v>-2552283</v>
      </c>
      <c r="AA234" s="222">
        <v>-1294597</v>
      </c>
      <c r="AB234" s="232">
        <f t="shared" si="49"/>
        <v>28261679.360596225</v>
      </c>
      <c r="AC234" s="232">
        <f t="shared" si="50"/>
        <v>26215268.750806224</v>
      </c>
      <c r="AD234" s="218">
        <f t="shared" si="47"/>
        <v>-2046410.6097900011</v>
      </c>
      <c r="AE234" s="223">
        <f>AB234/C234</f>
        <v>549.83811985595764</v>
      </c>
      <c r="AF234" s="232">
        <f>AC234/D234</f>
        <v>514.701053360419</v>
      </c>
      <c r="AG234" s="220">
        <f t="shared" si="48"/>
        <v>-35.137066495538647</v>
      </c>
      <c r="AH234" s="211">
        <v>2</v>
      </c>
      <c r="AI234" s="211">
        <v>2</v>
      </c>
      <c r="AJ234" s="269"/>
      <c r="AK234" s="269"/>
      <c r="AL234" s="269"/>
      <c r="AM234" s="269"/>
    </row>
    <row r="235" spans="1:39">
      <c r="A235" s="215">
        <v>738</v>
      </c>
      <c r="B235" s="216" t="s">
        <v>266</v>
      </c>
      <c r="C235" s="217">
        <v>2959</v>
      </c>
      <c r="D235" s="217">
        <v>2917</v>
      </c>
      <c r="E235" s="219">
        <f>'1. Vos-laskelma'!AA235</f>
        <v>620013.37291202717</v>
      </c>
      <c r="F235" s="219">
        <f>'1. Vos-laskelma'!D235</f>
        <v>585446.14058288594</v>
      </c>
      <c r="G235" s="218">
        <f t="shared" si="42"/>
        <v>-34567.232329141232</v>
      </c>
      <c r="H235" s="219">
        <v>42711.571216587734</v>
      </c>
      <c r="I235" s="88">
        <f t="shared" si="40"/>
        <v>-64375.358170612802</v>
      </c>
      <c r="J235" s="220">
        <f t="shared" si="41"/>
        <v>-107086.92938720054</v>
      </c>
      <c r="K235" s="340">
        <v>48497.464560992346</v>
      </c>
      <c r="L235" s="340">
        <v>97268.16018971859</v>
      </c>
      <c r="M235" s="340">
        <v>-5785.8933444046088</v>
      </c>
      <c r="N235" s="340">
        <v>1340.8273612910373</v>
      </c>
      <c r="O235" s="221">
        <v>-264195.65240725683</v>
      </c>
      <c r="P235" s="88">
        <v>101211.30668563439</v>
      </c>
      <c r="Q235" s="340">
        <f t="shared" si="43"/>
        <v>662724.94412861485</v>
      </c>
      <c r="R235" s="340">
        <f t="shared" si="44"/>
        <v>521070.78241227311</v>
      </c>
      <c r="S235" s="221">
        <v>932037</v>
      </c>
      <c r="T235" s="221">
        <v>896684.20143546443</v>
      </c>
      <c r="U235" s="221">
        <v>584899.15882966912</v>
      </c>
      <c r="V235" s="221">
        <v>569770.65239065827</v>
      </c>
      <c r="W235" s="218">
        <f t="shared" si="45"/>
        <v>-50481.305003546178</v>
      </c>
      <c r="X235" s="219">
        <f t="shared" si="46"/>
        <v>2179661.1029582839</v>
      </c>
      <c r="Y235" s="219">
        <f t="shared" si="46"/>
        <v>1987525.6362383957</v>
      </c>
      <c r="Z235" s="222">
        <v>-675585</v>
      </c>
      <c r="AA235" s="222">
        <v>-483838</v>
      </c>
      <c r="AB235" s="232">
        <f t="shared" si="49"/>
        <v>1504076.1029582839</v>
      </c>
      <c r="AC235" s="232">
        <f t="shared" si="50"/>
        <v>1503687.6362383957</v>
      </c>
      <c r="AD235" s="218">
        <f t="shared" si="47"/>
        <v>-388.46671988815069</v>
      </c>
      <c r="AE235" s="223">
        <f>AB235/C235</f>
        <v>508.30554341273535</v>
      </c>
      <c r="AF235" s="232">
        <f>AC235/D235</f>
        <v>515.49113343791419</v>
      </c>
      <c r="AG235" s="220">
        <f t="shared" si="48"/>
        <v>7.1855900251788398</v>
      </c>
      <c r="AH235" s="211">
        <v>2</v>
      </c>
      <c r="AI235" s="211">
        <v>2</v>
      </c>
      <c r="AJ235" s="269"/>
      <c r="AK235" s="269"/>
      <c r="AL235" s="269"/>
      <c r="AM235" s="269"/>
    </row>
    <row r="236" spans="1:39">
      <c r="A236" s="215">
        <v>739</v>
      </c>
      <c r="B236" s="216" t="s">
        <v>267</v>
      </c>
      <c r="C236" s="217">
        <v>3261</v>
      </c>
      <c r="D236" s="217">
        <v>3256</v>
      </c>
      <c r="E236" s="219">
        <f>'1. Vos-laskelma'!AA236</f>
        <v>-39945.980341822375</v>
      </c>
      <c r="F236" s="219">
        <f>'1. Vos-laskelma'!D236</f>
        <v>-91361.495647146134</v>
      </c>
      <c r="G236" s="218">
        <f t="shared" si="42"/>
        <v>-51415.515305323759</v>
      </c>
      <c r="H236" s="219">
        <v>2723843.9655313506</v>
      </c>
      <c r="I236" s="88">
        <f t="shared" si="40"/>
        <v>1969752.4237745851</v>
      </c>
      <c r="J236" s="220">
        <f t="shared" si="41"/>
        <v>-754091.54175676545</v>
      </c>
      <c r="K236" s="340">
        <v>1487130.9457899807</v>
      </c>
      <c r="L236" s="340">
        <v>1181236.7453195436</v>
      </c>
      <c r="M236" s="340">
        <v>1236713.0197413699</v>
      </c>
      <c r="N236" s="340">
        <v>970441.29712819995</v>
      </c>
      <c r="O236" s="221">
        <v>-294899.22668427433</v>
      </c>
      <c r="P236" s="88">
        <v>112973.60801111607</v>
      </c>
      <c r="Q236" s="340">
        <f t="shared" si="43"/>
        <v>2683897.9851895282</v>
      </c>
      <c r="R236" s="340">
        <f t="shared" si="44"/>
        <v>1878390.928127439</v>
      </c>
      <c r="S236" s="221">
        <v>851472</v>
      </c>
      <c r="T236" s="221">
        <v>1091048.1115239949</v>
      </c>
      <c r="U236" s="221">
        <v>719684.42997651559</v>
      </c>
      <c r="V236" s="221">
        <v>704284.69981162541</v>
      </c>
      <c r="W236" s="218">
        <f t="shared" si="45"/>
        <v>224176.381359105</v>
      </c>
      <c r="X236" s="219">
        <f t="shared" si="46"/>
        <v>4255054.4151660437</v>
      </c>
      <c r="Y236" s="219">
        <f t="shared" si="46"/>
        <v>3673723.7394630592</v>
      </c>
      <c r="Z236" s="222">
        <v>441291</v>
      </c>
      <c r="AA236" s="222">
        <v>331252</v>
      </c>
      <c r="AB236" s="232">
        <f t="shared" si="49"/>
        <v>4696345.4151660437</v>
      </c>
      <c r="AC236" s="232">
        <f t="shared" si="50"/>
        <v>4004975.7394630592</v>
      </c>
      <c r="AD236" s="218">
        <f t="shared" si="47"/>
        <v>-691369.67570298444</v>
      </c>
      <c r="AE236" s="223">
        <f>AB236/C236</f>
        <v>1440.1549877847419</v>
      </c>
      <c r="AF236" s="232">
        <f>AC236/D236</f>
        <v>1230.0294040119961</v>
      </c>
      <c r="AG236" s="220">
        <f t="shared" si="48"/>
        <v>-210.12558377274581</v>
      </c>
      <c r="AH236" s="211">
        <v>9</v>
      </c>
      <c r="AI236" s="211">
        <v>9</v>
      </c>
      <c r="AJ236" s="269"/>
      <c r="AK236" s="269"/>
      <c r="AL236" s="269"/>
      <c r="AM236" s="269"/>
    </row>
    <row r="237" spans="1:39">
      <c r="A237" s="215">
        <v>740</v>
      </c>
      <c r="B237" s="216" t="s">
        <v>268</v>
      </c>
      <c r="C237" s="217">
        <v>32547</v>
      </c>
      <c r="D237" s="217">
        <v>32085</v>
      </c>
      <c r="E237" s="219">
        <f>'1. Vos-laskelma'!AA237</f>
        <v>-241117.68345431611</v>
      </c>
      <c r="F237" s="219">
        <f>'1. Vos-laskelma'!D237</f>
        <v>-781406.38400392421</v>
      </c>
      <c r="G237" s="218">
        <f t="shared" si="42"/>
        <v>-540288.7005496081</v>
      </c>
      <c r="H237" s="219">
        <v>-1792708.744695642</v>
      </c>
      <c r="I237" s="88">
        <f t="shared" si="40"/>
        <v>-9011014.640035145</v>
      </c>
      <c r="J237" s="220">
        <f t="shared" si="41"/>
        <v>-7218305.895339503</v>
      </c>
      <c r="K237" s="340">
        <v>-2020804.7409270357</v>
      </c>
      <c r="L237" s="340">
        <v>-5483952.9192687627</v>
      </c>
      <c r="M237" s="340">
        <v>228095.99623139377</v>
      </c>
      <c r="N237" s="340">
        <v>-1734345.665751552</v>
      </c>
      <c r="O237" s="221">
        <v>-2905971.0344486921</v>
      </c>
      <c r="P237" s="88">
        <v>1113254.9794338634</v>
      </c>
      <c r="Q237" s="340">
        <f t="shared" si="43"/>
        <v>-2033826.4281499581</v>
      </c>
      <c r="R237" s="340">
        <f t="shared" si="44"/>
        <v>-9792421.0240390692</v>
      </c>
      <c r="S237" s="221">
        <v>8026896</v>
      </c>
      <c r="T237" s="221">
        <v>9358231.9081515893</v>
      </c>
      <c r="U237" s="221">
        <v>6155499.2061898327</v>
      </c>
      <c r="V237" s="221">
        <v>6152036.684439783</v>
      </c>
      <c r="W237" s="218">
        <f t="shared" si="45"/>
        <v>1327873.3864015378</v>
      </c>
      <c r="X237" s="219">
        <f t="shared" si="46"/>
        <v>12148568.778039875</v>
      </c>
      <c r="Y237" s="219">
        <f t="shared" si="46"/>
        <v>5717847.5685523031</v>
      </c>
      <c r="Z237" s="222">
        <v>-1485839</v>
      </c>
      <c r="AA237" s="222">
        <v>-1529726</v>
      </c>
      <c r="AB237" s="232">
        <f t="shared" si="49"/>
        <v>10662729.778039875</v>
      </c>
      <c r="AC237" s="232">
        <f t="shared" si="50"/>
        <v>4188121.5685523031</v>
      </c>
      <c r="AD237" s="218">
        <f t="shared" si="47"/>
        <v>-6474608.2094875714</v>
      </c>
      <c r="AE237" s="223">
        <f>AB237/C237</f>
        <v>327.61021839308921</v>
      </c>
      <c r="AF237" s="232">
        <f>AC237/D237</f>
        <v>130.53207319782774</v>
      </c>
      <c r="AG237" s="220">
        <f t="shared" si="48"/>
        <v>-197.07814519526147</v>
      </c>
      <c r="AH237" s="211">
        <v>10</v>
      </c>
      <c r="AI237" s="211">
        <v>10</v>
      </c>
      <c r="AJ237" s="269"/>
      <c r="AK237" s="269"/>
      <c r="AL237" s="269"/>
      <c r="AM237" s="269"/>
    </row>
    <row r="238" spans="1:39">
      <c r="A238" s="215">
        <v>742</v>
      </c>
      <c r="B238" s="216" t="s">
        <v>269</v>
      </c>
      <c r="C238" s="217">
        <v>1009</v>
      </c>
      <c r="D238" s="217">
        <v>988</v>
      </c>
      <c r="E238" s="219">
        <f>'1. Vos-laskelma'!AA238</f>
        <v>913435.50668043678</v>
      </c>
      <c r="F238" s="219">
        <f>'1. Vos-laskelma'!D238</f>
        <v>899949.74695777206</v>
      </c>
      <c r="G238" s="218">
        <f t="shared" si="42"/>
        <v>-13485.759722664719</v>
      </c>
      <c r="H238" s="219">
        <v>-37881.772681386748</v>
      </c>
      <c r="I238" s="88">
        <f t="shared" si="40"/>
        <v>151804.34352199582</v>
      </c>
      <c r="J238" s="220">
        <f t="shared" si="41"/>
        <v>189686.11620338255</v>
      </c>
      <c r="K238" s="340">
        <v>-161407.18414677025</v>
      </c>
      <c r="L238" s="340">
        <v>-3069.3803781253428</v>
      </c>
      <c r="M238" s="340">
        <v>123525.4114653835</v>
      </c>
      <c r="N238" s="340">
        <v>210077.19787096893</v>
      </c>
      <c r="O238" s="221">
        <v>-89484.163379626232</v>
      </c>
      <c r="P238" s="88">
        <v>34280.68940877846</v>
      </c>
      <c r="Q238" s="340">
        <f t="shared" si="43"/>
        <v>875553.73399904999</v>
      </c>
      <c r="R238" s="340">
        <f t="shared" si="44"/>
        <v>1051754.0904797679</v>
      </c>
      <c r="S238" s="221">
        <v>-49038</v>
      </c>
      <c r="T238" s="221">
        <v>-22975.863869158784</v>
      </c>
      <c r="U238" s="221">
        <v>225038.02043149644</v>
      </c>
      <c r="V238" s="221">
        <v>227813.65568504349</v>
      </c>
      <c r="W238" s="218">
        <f t="shared" si="45"/>
        <v>28837.771384388267</v>
      </c>
      <c r="X238" s="219">
        <f t="shared" si="46"/>
        <v>1051553.7544305464</v>
      </c>
      <c r="Y238" s="219">
        <f t="shared" si="46"/>
        <v>1256591.8822956525</v>
      </c>
      <c r="Z238" s="222">
        <v>351646</v>
      </c>
      <c r="AA238" s="222">
        <v>329204</v>
      </c>
      <c r="AB238" s="232">
        <f t="shared" si="49"/>
        <v>1403199.7544305464</v>
      </c>
      <c r="AC238" s="232">
        <f t="shared" si="50"/>
        <v>1585795.8822956525</v>
      </c>
      <c r="AD238" s="218">
        <f t="shared" si="47"/>
        <v>182596.1278651061</v>
      </c>
      <c r="AE238" s="223">
        <f>AB238/C238</f>
        <v>1390.6836020124344</v>
      </c>
      <c r="AF238" s="232">
        <f>AC238/D238</f>
        <v>1605.0565610279884</v>
      </c>
      <c r="AG238" s="220">
        <f t="shared" si="48"/>
        <v>214.37295901555399</v>
      </c>
      <c r="AH238" s="211">
        <v>19</v>
      </c>
      <c r="AI238" s="211">
        <v>19</v>
      </c>
      <c r="AJ238" s="269"/>
      <c r="AK238" s="269"/>
      <c r="AL238" s="269"/>
      <c r="AM238" s="269"/>
    </row>
    <row r="239" spans="1:39">
      <c r="A239" s="215">
        <v>743</v>
      </c>
      <c r="B239" s="216" t="s">
        <v>270</v>
      </c>
      <c r="C239" s="217">
        <v>64736</v>
      </c>
      <c r="D239" s="217">
        <v>65323</v>
      </c>
      <c r="E239" s="219">
        <f>'1. Vos-laskelma'!AA239</f>
        <v>20093637.065751456</v>
      </c>
      <c r="F239" s="219">
        <f>'1. Vos-laskelma'!D239</f>
        <v>20710423.126926217</v>
      </c>
      <c r="G239" s="218">
        <f t="shared" si="42"/>
        <v>616786.0611747615</v>
      </c>
      <c r="H239" s="219">
        <v>-8187192.1826409344</v>
      </c>
      <c r="I239" s="88">
        <f t="shared" si="40"/>
        <v>-16181081.939997699</v>
      </c>
      <c r="J239" s="220">
        <f t="shared" si="41"/>
        <v>-7993889.7573567647</v>
      </c>
      <c r="K239" s="340">
        <v>-5497885.2655691179</v>
      </c>
      <c r="L239" s="340">
        <v>-8531579.612140391</v>
      </c>
      <c r="M239" s="340">
        <v>-2689306.917071817</v>
      </c>
      <c r="N239" s="340">
        <v>-3999647.5402078256</v>
      </c>
      <c r="O239" s="221">
        <v>-5916370.4498454705</v>
      </c>
      <c r="P239" s="88">
        <v>2266515.6621959875</v>
      </c>
      <c r="Q239" s="340">
        <f t="shared" si="43"/>
        <v>11906444.883110521</v>
      </c>
      <c r="R239" s="340">
        <f t="shared" si="44"/>
        <v>4529341.1869285181</v>
      </c>
      <c r="S239" s="221">
        <v>11856680</v>
      </c>
      <c r="T239" s="221">
        <v>12299018.935356123</v>
      </c>
      <c r="U239" s="221">
        <v>9945565.9278010912</v>
      </c>
      <c r="V239" s="221">
        <v>9891809.9511747789</v>
      </c>
      <c r="W239" s="218">
        <f t="shared" si="45"/>
        <v>388582.95872981101</v>
      </c>
      <c r="X239" s="219">
        <f t="shared" si="46"/>
        <v>33708690.810911611</v>
      </c>
      <c r="Y239" s="219">
        <f t="shared" si="46"/>
        <v>26720170.073459424</v>
      </c>
      <c r="Z239" s="222">
        <v>-2835327</v>
      </c>
      <c r="AA239" s="222">
        <v>-2659356</v>
      </c>
      <c r="AB239" s="232">
        <f t="shared" si="49"/>
        <v>30873363.810911611</v>
      </c>
      <c r="AC239" s="232">
        <f t="shared" si="50"/>
        <v>24060814.073459424</v>
      </c>
      <c r="AD239" s="218">
        <f t="shared" si="47"/>
        <v>-6812549.7374521866</v>
      </c>
      <c r="AE239" s="223">
        <f>AB239/C239</f>
        <v>476.91182357438845</v>
      </c>
      <c r="AF239" s="232">
        <f>AC239/D239</f>
        <v>368.33602365873315</v>
      </c>
      <c r="AG239" s="220">
        <f t="shared" si="48"/>
        <v>-108.5757999156553</v>
      </c>
      <c r="AH239" s="211">
        <v>14</v>
      </c>
      <c r="AI239" s="211">
        <v>14</v>
      </c>
      <c r="AJ239" s="269"/>
      <c r="AK239" s="269"/>
      <c r="AL239" s="269"/>
      <c r="AM239" s="269"/>
    </row>
    <row r="240" spans="1:39">
      <c r="A240" s="215">
        <v>746</v>
      </c>
      <c r="B240" s="216" t="s">
        <v>271</v>
      </c>
      <c r="C240" s="217">
        <v>4781</v>
      </c>
      <c r="D240" s="217">
        <v>4735</v>
      </c>
      <c r="E240" s="219">
        <f>'1. Vos-laskelma'!AA240</f>
        <v>5680291.0116206873</v>
      </c>
      <c r="F240" s="219">
        <f>'1. Vos-laskelma'!D240</f>
        <v>5638508.8239320815</v>
      </c>
      <c r="G240" s="218">
        <f t="shared" si="42"/>
        <v>-41782.18768860586</v>
      </c>
      <c r="H240" s="219">
        <v>-710574.00683244562</v>
      </c>
      <c r="I240" s="88">
        <f t="shared" si="40"/>
        <v>-998594.41400059906</v>
      </c>
      <c r="J240" s="220">
        <f t="shared" si="41"/>
        <v>-288020.40716815344</v>
      </c>
      <c r="K240" s="340">
        <v>-103915.72865544069</v>
      </c>
      <c r="L240" s="340">
        <v>-148717.32408441388</v>
      </c>
      <c r="M240" s="340">
        <v>-606658.27817700489</v>
      </c>
      <c r="N240" s="340">
        <v>-585313.8821712822</v>
      </c>
      <c r="O240" s="221">
        <v>-428853.75870701438</v>
      </c>
      <c r="P240" s="88">
        <v>164290.55096211136</v>
      </c>
      <c r="Q240" s="340">
        <f t="shared" si="43"/>
        <v>4969717.0047882413</v>
      </c>
      <c r="R240" s="340">
        <f t="shared" si="44"/>
        <v>4639914.4099314827</v>
      </c>
      <c r="S240" s="221">
        <v>1377483</v>
      </c>
      <c r="T240" s="221">
        <v>1410848.1951298011</v>
      </c>
      <c r="U240" s="221">
        <v>923550.17904456658</v>
      </c>
      <c r="V240" s="221">
        <v>927037.86173937644</v>
      </c>
      <c r="W240" s="218">
        <f t="shared" si="45"/>
        <v>36852.877824611031</v>
      </c>
      <c r="X240" s="219">
        <f t="shared" si="46"/>
        <v>7270750.1838328075</v>
      </c>
      <c r="Y240" s="219">
        <f t="shared" si="46"/>
        <v>6977800.4668006599</v>
      </c>
      <c r="Z240" s="222">
        <v>205809</v>
      </c>
      <c r="AA240" s="222">
        <v>288435</v>
      </c>
      <c r="AB240" s="232">
        <f t="shared" si="49"/>
        <v>7476559.1838328075</v>
      </c>
      <c r="AC240" s="232">
        <f t="shared" si="50"/>
        <v>7266235.4668006599</v>
      </c>
      <c r="AD240" s="218">
        <f t="shared" si="47"/>
        <v>-210323.71703214757</v>
      </c>
      <c r="AE240" s="223">
        <f>AB240/C240</f>
        <v>1563.8065642821182</v>
      </c>
      <c r="AF240" s="232">
        <f>AC240/D240</f>
        <v>1534.5798240339302</v>
      </c>
      <c r="AG240" s="220">
        <f t="shared" si="48"/>
        <v>-29.22674024818798</v>
      </c>
      <c r="AH240" s="211">
        <v>17</v>
      </c>
      <c r="AI240" s="211">
        <v>17</v>
      </c>
      <c r="AJ240" s="269"/>
      <c r="AK240" s="269"/>
      <c r="AL240" s="269"/>
      <c r="AM240" s="269"/>
    </row>
    <row r="241" spans="1:39">
      <c r="A241" s="215">
        <v>747</v>
      </c>
      <c r="B241" s="216" t="s">
        <v>272</v>
      </c>
      <c r="C241" s="217">
        <v>1352</v>
      </c>
      <c r="D241" s="217">
        <v>1308</v>
      </c>
      <c r="E241" s="219">
        <f>'1. Vos-laskelma'!AA241</f>
        <v>229079.95816161495</v>
      </c>
      <c r="F241" s="219">
        <f>'1. Vos-laskelma'!D241</f>
        <v>183880.57457036944</v>
      </c>
      <c r="G241" s="218">
        <f t="shared" si="42"/>
        <v>-45199.383591245511</v>
      </c>
      <c r="H241" s="219">
        <v>812735.25726145261</v>
      </c>
      <c r="I241" s="88">
        <f t="shared" si="40"/>
        <v>574438.72199321282</v>
      </c>
      <c r="J241" s="220">
        <f t="shared" si="41"/>
        <v>-238296.53526823979</v>
      </c>
      <c r="K241" s="340">
        <v>447558.96251326235</v>
      </c>
      <c r="L241" s="340">
        <v>363573.27875279542</v>
      </c>
      <c r="M241" s="340">
        <v>365176.29474819027</v>
      </c>
      <c r="N241" s="340">
        <v>283948.58489413082</v>
      </c>
      <c r="O241" s="221">
        <v>-118466.8883608817</v>
      </c>
      <c r="P241" s="88">
        <v>45383.746707168248</v>
      </c>
      <c r="Q241" s="340">
        <f t="shared" si="43"/>
        <v>1041815.2154230676</v>
      </c>
      <c r="R241" s="340">
        <f t="shared" si="44"/>
        <v>758319.29656358226</v>
      </c>
      <c r="S241" s="221">
        <v>467959</v>
      </c>
      <c r="T241" s="221">
        <v>546791.75487211917</v>
      </c>
      <c r="U241" s="221">
        <v>336015.46016985865</v>
      </c>
      <c r="V241" s="221">
        <v>335091.58715118672</v>
      </c>
      <c r="W241" s="218">
        <f t="shared" si="45"/>
        <v>77908.881853447179</v>
      </c>
      <c r="X241" s="219">
        <f t="shared" si="46"/>
        <v>1845789.6755929263</v>
      </c>
      <c r="Y241" s="219">
        <f t="shared" si="46"/>
        <v>1640202.6385868883</v>
      </c>
      <c r="Z241" s="222">
        <v>-195093</v>
      </c>
      <c r="AA241" s="222">
        <v>-235805</v>
      </c>
      <c r="AB241" s="232">
        <f t="shared" si="49"/>
        <v>1650696.6755929263</v>
      </c>
      <c r="AC241" s="232">
        <f t="shared" si="50"/>
        <v>1404397.6385868883</v>
      </c>
      <c r="AD241" s="218">
        <f t="shared" si="47"/>
        <v>-246299.03700603801</v>
      </c>
      <c r="AE241" s="223">
        <f>AB241/C241</f>
        <v>1220.9294937817504</v>
      </c>
      <c r="AF241" s="232">
        <f>AC241/D241</f>
        <v>1073.6985004486914</v>
      </c>
      <c r="AG241" s="220">
        <f t="shared" si="48"/>
        <v>-147.2309933330589</v>
      </c>
      <c r="AH241" s="211">
        <v>4</v>
      </c>
      <c r="AI241" s="211">
        <v>4</v>
      </c>
      <c r="AJ241" s="269"/>
      <c r="AK241" s="269"/>
      <c r="AL241" s="269"/>
      <c r="AM241" s="269"/>
    </row>
    <row r="242" spans="1:39">
      <c r="A242" s="215">
        <v>748</v>
      </c>
      <c r="B242" s="216" t="s">
        <v>273</v>
      </c>
      <c r="C242" s="217">
        <v>5028</v>
      </c>
      <c r="D242" s="217">
        <v>4897</v>
      </c>
      <c r="E242" s="219">
        <f>'1. Vos-laskelma'!AA242</f>
        <v>4537297.6268343069</v>
      </c>
      <c r="F242" s="219">
        <f>'1. Vos-laskelma'!D242</f>
        <v>4244043.3813030189</v>
      </c>
      <c r="G242" s="218">
        <f t="shared" si="42"/>
        <v>-293254.24553128798</v>
      </c>
      <c r="H242" s="219">
        <v>-1500351.8354530591</v>
      </c>
      <c r="I242" s="88">
        <f t="shared" si="40"/>
        <v>-1993522.9014447997</v>
      </c>
      <c r="J242" s="220">
        <f t="shared" si="41"/>
        <v>-493171.06599174067</v>
      </c>
      <c r="K242" s="340">
        <v>-665206.94257305388</v>
      </c>
      <c r="L242" s="340">
        <v>-828488.94256553904</v>
      </c>
      <c r="M242" s="340">
        <v>-835144.89288000506</v>
      </c>
      <c r="N242" s="340">
        <v>-891419.16936990723</v>
      </c>
      <c r="O242" s="221">
        <v>-443526.26322877494</v>
      </c>
      <c r="P242" s="88">
        <v>169911.47371942119</v>
      </c>
      <c r="Q242" s="340">
        <f t="shared" si="43"/>
        <v>3036945.7913812478</v>
      </c>
      <c r="R242" s="340">
        <f t="shared" si="44"/>
        <v>2250520.4798582192</v>
      </c>
      <c r="S242" s="221">
        <v>2699997</v>
      </c>
      <c r="T242" s="221">
        <v>2561589.8101555142</v>
      </c>
      <c r="U242" s="221">
        <v>1025424.8215553551</v>
      </c>
      <c r="V242" s="221">
        <v>1015680.294506805</v>
      </c>
      <c r="W242" s="218">
        <f t="shared" si="45"/>
        <v>-148151.71689303592</v>
      </c>
      <c r="X242" s="219">
        <f t="shared" si="46"/>
        <v>6762367.6129366029</v>
      </c>
      <c r="Y242" s="219">
        <f t="shared" si="46"/>
        <v>5827790.5845205383</v>
      </c>
      <c r="Z242" s="222">
        <v>65553</v>
      </c>
      <c r="AA242" s="222">
        <v>461331</v>
      </c>
      <c r="AB242" s="232">
        <f t="shared" si="49"/>
        <v>6827920.6129366029</v>
      </c>
      <c r="AC242" s="232">
        <f t="shared" si="50"/>
        <v>6289121.5845205383</v>
      </c>
      <c r="AD242" s="218">
        <f t="shared" si="47"/>
        <v>-538799.02841606457</v>
      </c>
      <c r="AE242" s="223">
        <f>AB242/C242</f>
        <v>1357.979437735999</v>
      </c>
      <c r="AF242" s="232">
        <f>AC242/D242</f>
        <v>1284.2804951032342</v>
      </c>
      <c r="AG242" s="220">
        <f t="shared" si="48"/>
        <v>-73.698942632764783</v>
      </c>
      <c r="AH242" s="211">
        <v>17</v>
      </c>
      <c r="AI242" s="211">
        <v>17</v>
      </c>
      <c r="AJ242" s="269"/>
      <c r="AK242" s="269"/>
      <c r="AL242" s="269"/>
      <c r="AM242" s="269"/>
    </row>
    <row r="243" spans="1:39">
      <c r="A243" s="215">
        <v>749</v>
      </c>
      <c r="B243" s="216" t="s">
        <v>274</v>
      </c>
      <c r="C243" s="217">
        <v>21293</v>
      </c>
      <c r="D243" s="217">
        <v>21232</v>
      </c>
      <c r="E243" s="219">
        <f>'1. Vos-laskelma'!AA243</f>
        <v>10670716.042779488</v>
      </c>
      <c r="F243" s="219">
        <f>'1. Vos-laskelma'!D243</f>
        <v>10781287.863038521</v>
      </c>
      <c r="G243" s="218">
        <f t="shared" si="42"/>
        <v>110571.82025903277</v>
      </c>
      <c r="H243" s="219">
        <v>-5048735.5241520405</v>
      </c>
      <c r="I243" s="88">
        <f t="shared" si="40"/>
        <v>-5332142.0591564486</v>
      </c>
      <c r="J243" s="220">
        <f t="shared" si="41"/>
        <v>-283406.5350044081</v>
      </c>
      <c r="K243" s="340">
        <v>-2397156.3534561843</v>
      </c>
      <c r="L243" s="340">
        <v>-1993593.6277813506</v>
      </c>
      <c r="M243" s="340">
        <v>-2651579.1706958557</v>
      </c>
      <c r="N243" s="340">
        <v>-2152232.4806169602</v>
      </c>
      <c r="O243" s="221">
        <v>-1923003.8025062997</v>
      </c>
      <c r="P243" s="88">
        <v>736687.8517481623</v>
      </c>
      <c r="Q243" s="340">
        <f t="shared" si="43"/>
        <v>5621980.518627448</v>
      </c>
      <c r="R243" s="340">
        <f t="shared" si="44"/>
        <v>5449145.8038820727</v>
      </c>
      <c r="S243" s="221">
        <v>4632796</v>
      </c>
      <c r="T243" s="221">
        <v>5010593.8415084388</v>
      </c>
      <c r="U243" s="221">
        <v>3085504.7920736158</v>
      </c>
      <c r="V243" s="221">
        <v>3020021.1533850855</v>
      </c>
      <c r="W243" s="218">
        <f t="shared" si="45"/>
        <v>312314.20281990897</v>
      </c>
      <c r="X243" s="219">
        <f t="shared" si="46"/>
        <v>13340281.310701065</v>
      </c>
      <c r="Y243" s="219">
        <f t="shared" si="46"/>
        <v>13479760.798775597</v>
      </c>
      <c r="Z243" s="222">
        <v>-2244071</v>
      </c>
      <c r="AA243" s="222">
        <v>-1920641</v>
      </c>
      <c r="AB243" s="232">
        <f t="shared" si="49"/>
        <v>11096210.310701065</v>
      </c>
      <c r="AC243" s="232">
        <f t="shared" si="50"/>
        <v>11559119.798775597</v>
      </c>
      <c r="AD243" s="218">
        <f t="shared" si="47"/>
        <v>462909.48807453178</v>
      </c>
      <c r="AE243" s="223">
        <f>AB243/C243</f>
        <v>521.12010100507518</v>
      </c>
      <c r="AF243" s="232">
        <f>AC243/D243</f>
        <v>544.41973430555754</v>
      </c>
      <c r="AG243" s="220">
        <f t="shared" si="48"/>
        <v>23.299633300482355</v>
      </c>
      <c r="AH243" s="211">
        <v>11</v>
      </c>
      <c r="AI243" s="211">
        <v>11</v>
      </c>
      <c r="AJ243" s="269"/>
      <c r="AK243" s="269"/>
      <c r="AL243" s="269"/>
      <c r="AM243" s="269"/>
    </row>
    <row r="244" spans="1:39">
      <c r="A244" s="215">
        <v>751</v>
      </c>
      <c r="B244" s="216" t="s">
        <v>275</v>
      </c>
      <c r="C244" s="217">
        <v>2904</v>
      </c>
      <c r="D244" s="217">
        <v>2877</v>
      </c>
      <c r="E244" s="219">
        <f>'1. Vos-laskelma'!AA244</f>
        <v>1312027.9939742747</v>
      </c>
      <c r="F244" s="219">
        <f>'1. Vos-laskelma'!D244</f>
        <v>1244178.1504707064</v>
      </c>
      <c r="G244" s="218">
        <f t="shared" si="42"/>
        <v>-67849.843503568321</v>
      </c>
      <c r="H244" s="219">
        <v>-195818.75661701229</v>
      </c>
      <c r="I244" s="88">
        <f t="shared" si="40"/>
        <v>48664.125399570403</v>
      </c>
      <c r="J244" s="220">
        <f t="shared" si="41"/>
        <v>244482.88201658271</v>
      </c>
      <c r="K244" s="340">
        <v>54004.000961878512</v>
      </c>
      <c r="L244" s="340">
        <v>278470.92239572416</v>
      </c>
      <c r="M244" s="340">
        <v>-249822.7575788908</v>
      </c>
      <c r="N244" s="340">
        <v>-69057.409734889545</v>
      </c>
      <c r="O244" s="221">
        <v>-260572.81178459988</v>
      </c>
      <c r="P244" s="88">
        <v>99823.424523335663</v>
      </c>
      <c r="Q244" s="340">
        <f t="shared" si="43"/>
        <v>1116209.2373572625</v>
      </c>
      <c r="R244" s="340">
        <f t="shared" si="44"/>
        <v>1292842.2758702768</v>
      </c>
      <c r="S244" s="221">
        <v>1306770</v>
      </c>
      <c r="T244" s="221">
        <v>1201637.772055164</v>
      </c>
      <c r="U244" s="221">
        <v>521520.34733155294</v>
      </c>
      <c r="V244" s="221">
        <v>505376.80502929178</v>
      </c>
      <c r="W244" s="218">
        <f t="shared" si="45"/>
        <v>-121275.77024709736</v>
      </c>
      <c r="X244" s="219">
        <f t="shared" si="46"/>
        <v>2944499.5846888153</v>
      </c>
      <c r="Y244" s="219">
        <f t="shared" si="46"/>
        <v>2999856.8529547323</v>
      </c>
      <c r="Z244" s="222">
        <v>173192</v>
      </c>
      <c r="AA244" s="222">
        <v>154252</v>
      </c>
      <c r="AB244" s="232">
        <f t="shared" si="49"/>
        <v>3117691.5846888153</v>
      </c>
      <c r="AC244" s="232">
        <f t="shared" si="50"/>
        <v>3154108.8529547323</v>
      </c>
      <c r="AD244" s="218">
        <f t="shared" si="47"/>
        <v>36417.268265916966</v>
      </c>
      <c r="AE244" s="223">
        <f>AB244/C244</f>
        <v>1073.5852564355425</v>
      </c>
      <c r="AF244" s="232">
        <f>AC244/D244</f>
        <v>1096.3186836825626</v>
      </c>
      <c r="AG244" s="220">
        <f t="shared" si="48"/>
        <v>22.733427247020018</v>
      </c>
      <c r="AH244" s="211">
        <v>19</v>
      </c>
      <c r="AI244" s="211">
        <v>19</v>
      </c>
      <c r="AJ244" s="269"/>
      <c r="AK244" s="269"/>
      <c r="AL244" s="269"/>
      <c r="AM244" s="269"/>
    </row>
    <row r="245" spans="1:39">
      <c r="A245" s="215">
        <v>753</v>
      </c>
      <c r="B245" s="216" t="s">
        <v>276</v>
      </c>
      <c r="C245" s="217">
        <v>22190</v>
      </c>
      <c r="D245" s="217">
        <v>22320</v>
      </c>
      <c r="E245" s="219">
        <f>'1. Vos-laskelma'!AA245</f>
        <v>13643750.63292376</v>
      </c>
      <c r="F245" s="219">
        <f>'1. Vos-laskelma'!D245</f>
        <v>13581417.280235689</v>
      </c>
      <c r="G245" s="218">
        <f t="shared" si="42"/>
        <v>-62333.352688070387</v>
      </c>
      <c r="H245" s="219">
        <v>8674618.9492432848</v>
      </c>
      <c r="I245" s="88">
        <f t="shared" si="40"/>
        <v>8981412.3190235235</v>
      </c>
      <c r="J245" s="220">
        <f t="shared" si="41"/>
        <v>306793.36978023872</v>
      </c>
      <c r="K245" s="340">
        <v>5432032.9815578219</v>
      </c>
      <c r="L245" s="340">
        <v>6620333.6686252933</v>
      </c>
      <c r="M245" s="340">
        <v>3242585.9676854638</v>
      </c>
      <c r="N245" s="340">
        <v>3608185.4712781096</v>
      </c>
      <c r="O245" s="221">
        <v>-2021545.0674425683</v>
      </c>
      <c r="P245" s="88">
        <v>774438.24656268756</v>
      </c>
      <c r="Q245" s="340">
        <f t="shared" si="43"/>
        <v>22318369.582167044</v>
      </c>
      <c r="R245" s="340">
        <f t="shared" si="44"/>
        <v>22562829.599259213</v>
      </c>
      <c r="S245" s="221">
        <v>-640179</v>
      </c>
      <c r="T245" s="221">
        <v>-613531.47980384016</v>
      </c>
      <c r="U245" s="221">
        <v>2530377.8872347632</v>
      </c>
      <c r="V245" s="221">
        <v>2475592.6170254587</v>
      </c>
      <c r="W245" s="218">
        <f t="shared" si="45"/>
        <v>-28137.750013144687</v>
      </c>
      <c r="X245" s="219">
        <f t="shared" si="46"/>
        <v>24208568.469401807</v>
      </c>
      <c r="Y245" s="219">
        <f t="shared" si="46"/>
        <v>24424890.736480828</v>
      </c>
      <c r="Z245" s="222">
        <v>-2060314</v>
      </c>
      <c r="AA245" s="222">
        <v>-2292200</v>
      </c>
      <c r="AB245" s="232">
        <f t="shared" si="49"/>
        <v>22148254.469401807</v>
      </c>
      <c r="AC245" s="232">
        <f t="shared" si="50"/>
        <v>22132690.736480828</v>
      </c>
      <c r="AD245" s="218">
        <f t="shared" si="47"/>
        <v>-15563.732920978218</v>
      </c>
      <c r="AE245" s="223">
        <f>AB245/C245</f>
        <v>998.11872327182539</v>
      </c>
      <c r="AF245" s="232">
        <f>AC245/D245</f>
        <v>991.60800790684721</v>
      </c>
      <c r="AG245" s="220">
        <f t="shared" si="48"/>
        <v>-6.5107153649781822</v>
      </c>
      <c r="AH245" s="211">
        <v>1</v>
      </c>
      <c r="AI245" s="212">
        <v>32</v>
      </c>
      <c r="AJ245" s="269"/>
      <c r="AK245" s="269"/>
      <c r="AL245" s="269"/>
      <c r="AM245" s="269"/>
    </row>
    <row r="246" spans="1:39">
      <c r="A246" s="215">
        <v>755</v>
      </c>
      <c r="B246" s="216" t="s">
        <v>277</v>
      </c>
      <c r="C246" s="217">
        <v>6198</v>
      </c>
      <c r="D246" s="217">
        <v>6217</v>
      </c>
      <c r="E246" s="219">
        <f>'1. Vos-laskelma'!AA246</f>
        <v>3530677.8506962676</v>
      </c>
      <c r="F246" s="219">
        <f>'1. Vos-laskelma'!D246</f>
        <v>3387136.8205832541</v>
      </c>
      <c r="G246" s="218">
        <f t="shared" si="42"/>
        <v>-143541.03011301346</v>
      </c>
      <c r="H246" s="219">
        <v>1301277.5363694122</v>
      </c>
      <c r="I246" s="88">
        <f t="shared" si="40"/>
        <v>1641598.5430082304</v>
      </c>
      <c r="J246" s="220">
        <f t="shared" si="41"/>
        <v>340321.00663881819</v>
      </c>
      <c r="K246" s="340">
        <v>464360.05994844204</v>
      </c>
      <c r="L246" s="340">
        <v>948316.28074108204</v>
      </c>
      <c r="M246" s="340">
        <v>836917.47642097028</v>
      </c>
      <c r="N246" s="340">
        <v>1040650.6809683233</v>
      </c>
      <c r="O246" s="221">
        <v>-563080.00377645378</v>
      </c>
      <c r="P246" s="88">
        <v>215711.58507527906</v>
      </c>
      <c r="Q246" s="340">
        <f t="shared" si="43"/>
        <v>4831955.3870656798</v>
      </c>
      <c r="R246" s="340">
        <f t="shared" si="44"/>
        <v>5028735.3635914847</v>
      </c>
      <c r="S246" s="221">
        <v>126925</v>
      </c>
      <c r="T246" s="221">
        <v>-16214.597533682334</v>
      </c>
      <c r="U246" s="221">
        <v>912800.49977479712</v>
      </c>
      <c r="V246" s="221">
        <v>868897.16991338076</v>
      </c>
      <c r="W246" s="218">
        <f t="shared" si="45"/>
        <v>-187042.92739509873</v>
      </c>
      <c r="X246" s="219">
        <f t="shared" si="46"/>
        <v>5871680.8868404767</v>
      </c>
      <c r="Y246" s="219">
        <f t="shared" si="46"/>
        <v>5881417.9359711828</v>
      </c>
      <c r="Z246" s="222">
        <v>-1600622</v>
      </c>
      <c r="AA246" s="222">
        <v>-1656296</v>
      </c>
      <c r="AB246" s="232">
        <f t="shared" si="49"/>
        <v>4271058.8868404767</v>
      </c>
      <c r="AC246" s="232">
        <f t="shared" si="50"/>
        <v>4225121.9359711828</v>
      </c>
      <c r="AD246" s="218">
        <f t="shared" si="47"/>
        <v>-45936.950869293883</v>
      </c>
      <c r="AE246" s="223">
        <f>AB246/C246</f>
        <v>689.10275683131283</v>
      </c>
      <c r="AF246" s="232">
        <f>AC246/D246</f>
        <v>679.60783914608055</v>
      </c>
      <c r="AG246" s="220">
        <f t="shared" si="48"/>
        <v>-9.4949176852322807</v>
      </c>
      <c r="AH246" s="211">
        <v>1</v>
      </c>
      <c r="AI246" s="212">
        <v>34</v>
      </c>
      <c r="AJ246" s="269"/>
      <c r="AK246" s="269"/>
      <c r="AL246" s="269"/>
      <c r="AM246" s="269"/>
    </row>
    <row r="247" spans="1:39">
      <c r="A247" s="215">
        <v>758</v>
      </c>
      <c r="B247" s="216" t="s">
        <v>278</v>
      </c>
      <c r="C247" s="217">
        <v>8187</v>
      </c>
      <c r="D247" s="217">
        <v>8134</v>
      </c>
      <c r="E247" s="219">
        <f>'1. Vos-laskelma'!AA247</f>
        <v>7616099.3412966598</v>
      </c>
      <c r="F247" s="219">
        <f>'1. Vos-laskelma'!D247</f>
        <v>8117519.0268903561</v>
      </c>
      <c r="G247" s="218">
        <f t="shared" si="42"/>
        <v>501419.68559369631</v>
      </c>
      <c r="H247" s="219">
        <v>-5567326.6822932586</v>
      </c>
      <c r="I247" s="88">
        <f t="shared" si="40"/>
        <v>-3647226.9814830809</v>
      </c>
      <c r="J247" s="220">
        <f t="shared" si="41"/>
        <v>1920099.7008101777</v>
      </c>
      <c r="K247" s="340">
        <v>-3690454.1879474381</v>
      </c>
      <c r="L247" s="340">
        <v>-2318562.9125566757</v>
      </c>
      <c r="M247" s="340">
        <v>-1876872.494345821</v>
      </c>
      <c r="N247" s="340">
        <v>-874185.26601256337</v>
      </c>
      <c r="O247" s="221">
        <v>-736704.64061728725</v>
      </c>
      <c r="P247" s="88">
        <v>282225.83770344534</v>
      </c>
      <c r="Q247" s="340">
        <f t="shared" si="43"/>
        <v>2048772.6590034012</v>
      </c>
      <c r="R247" s="340">
        <f t="shared" si="44"/>
        <v>4470292.0454072747</v>
      </c>
      <c r="S247" s="221">
        <v>-104264</v>
      </c>
      <c r="T247" s="221">
        <v>608424.11334587587</v>
      </c>
      <c r="U247" s="221">
        <v>1522016.359015387</v>
      </c>
      <c r="V247" s="221">
        <v>1511507.9409612808</v>
      </c>
      <c r="W247" s="218">
        <f t="shared" si="45"/>
        <v>702179.69529176969</v>
      </c>
      <c r="X247" s="219">
        <f t="shared" si="46"/>
        <v>3466525.0180187882</v>
      </c>
      <c r="Y247" s="219">
        <f t="shared" si="46"/>
        <v>6590224.0997144319</v>
      </c>
      <c r="Z247" s="222">
        <v>-961255</v>
      </c>
      <c r="AA247" s="222">
        <v>-816829</v>
      </c>
      <c r="AB247" s="232">
        <f t="shared" si="49"/>
        <v>2505270.0180187882</v>
      </c>
      <c r="AC247" s="232">
        <f t="shared" si="50"/>
        <v>5773395.0997144319</v>
      </c>
      <c r="AD247" s="218">
        <f t="shared" si="47"/>
        <v>3268125.0816956437</v>
      </c>
      <c r="AE247" s="223">
        <f>AB247/C247</f>
        <v>306.00586515436521</v>
      </c>
      <c r="AF247" s="232">
        <f>AC247/D247</f>
        <v>709.78548066319547</v>
      </c>
      <c r="AG247" s="220">
        <f t="shared" si="48"/>
        <v>403.77961550883026</v>
      </c>
      <c r="AH247" s="211">
        <v>19</v>
      </c>
      <c r="AI247" s="211">
        <v>19</v>
      </c>
      <c r="AJ247" s="269"/>
      <c r="AK247" s="269"/>
      <c r="AL247" s="269"/>
      <c r="AM247" s="269"/>
    </row>
    <row r="248" spans="1:39">
      <c r="A248" s="215">
        <v>759</v>
      </c>
      <c r="B248" s="216" t="s">
        <v>279</v>
      </c>
      <c r="C248" s="217">
        <v>1997</v>
      </c>
      <c r="D248" s="217">
        <v>1942</v>
      </c>
      <c r="E248" s="219">
        <f>'1. Vos-laskelma'!AA248</f>
        <v>936692.07371162903</v>
      </c>
      <c r="F248" s="219">
        <f>'1. Vos-laskelma'!D248</f>
        <v>1037444.4953112904</v>
      </c>
      <c r="G248" s="218">
        <f t="shared" si="42"/>
        <v>100752.42159966135</v>
      </c>
      <c r="H248" s="219">
        <v>287272.13883721136</v>
      </c>
      <c r="I248" s="88">
        <f t="shared" si="40"/>
        <v>-156542.61018074339</v>
      </c>
      <c r="J248" s="220">
        <f t="shared" si="41"/>
        <v>-443814.74901795475</v>
      </c>
      <c r="K248" s="340">
        <v>296684.54337241122</v>
      </c>
      <c r="L248" s="340">
        <v>82997.477848417751</v>
      </c>
      <c r="M248" s="340">
        <v>-9412.404535199852</v>
      </c>
      <c r="N248" s="340">
        <v>-131032.85477877008</v>
      </c>
      <c r="O248" s="221">
        <v>-175888.91222999408</v>
      </c>
      <c r="P248" s="88">
        <v>67381.678979603006</v>
      </c>
      <c r="Q248" s="340">
        <f t="shared" si="43"/>
        <v>1223964.2125488403</v>
      </c>
      <c r="R248" s="340">
        <f t="shared" si="44"/>
        <v>880901.88513054699</v>
      </c>
      <c r="S248" s="221">
        <v>935857</v>
      </c>
      <c r="T248" s="221">
        <v>904178.12308113603</v>
      </c>
      <c r="U248" s="221">
        <v>487637.29880807875</v>
      </c>
      <c r="V248" s="221">
        <v>486972.1783051081</v>
      </c>
      <c r="W248" s="218">
        <f t="shared" si="45"/>
        <v>-32343.997421834618</v>
      </c>
      <c r="X248" s="219">
        <f t="shared" si="46"/>
        <v>2647458.5113569191</v>
      </c>
      <c r="Y248" s="219">
        <f t="shared" si="46"/>
        <v>2272052.1865167911</v>
      </c>
      <c r="Z248" s="222">
        <v>-511936</v>
      </c>
      <c r="AA248" s="222">
        <v>-505276</v>
      </c>
      <c r="AB248" s="232">
        <f t="shared" si="49"/>
        <v>2135522.5113569191</v>
      </c>
      <c r="AC248" s="232">
        <f t="shared" si="50"/>
        <v>1766776.1865167911</v>
      </c>
      <c r="AD248" s="218">
        <f t="shared" si="47"/>
        <v>-368746.32484012796</v>
      </c>
      <c r="AE248" s="223">
        <f>AB248/C248</f>
        <v>1069.3653036339103</v>
      </c>
      <c r="AF248" s="232">
        <f>AC248/D248</f>
        <v>909.7714657655979</v>
      </c>
      <c r="AG248" s="220">
        <f t="shared" si="48"/>
        <v>-159.59383786831245</v>
      </c>
      <c r="AH248" s="211">
        <v>14</v>
      </c>
      <c r="AI248" s="211">
        <v>14</v>
      </c>
      <c r="AJ248" s="269"/>
      <c r="AK248" s="269"/>
      <c r="AL248" s="269"/>
      <c r="AM248" s="269"/>
    </row>
    <row r="249" spans="1:39">
      <c r="A249" s="215">
        <v>761</v>
      </c>
      <c r="B249" s="216" t="s">
        <v>280</v>
      </c>
      <c r="C249" s="217">
        <v>8563</v>
      </c>
      <c r="D249" s="217">
        <v>8426</v>
      </c>
      <c r="E249" s="219">
        <f>'1. Vos-laskelma'!AA249</f>
        <v>705954.85900239972</v>
      </c>
      <c r="F249" s="219">
        <f>'1. Vos-laskelma'!D249</f>
        <v>485813.74947732501</v>
      </c>
      <c r="G249" s="218">
        <f t="shared" si="42"/>
        <v>-220141.10952507472</v>
      </c>
      <c r="H249" s="219">
        <v>3743879.1699311105</v>
      </c>
      <c r="I249" s="88">
        <f t="shared" si="40"/>
        <v>1400508.6688556694</v>
      </c>
      <c r="J249" s="220">
        <f t="shared" si="41"/>
        <v>-2343370.501075441</v>
      </c>
      <c r="K249" s="340">
        <v>2210648.4588482603</v>
      </c>
      <c r="L249" s="340">
        <v>1184243.7799134771</v>
      </c>
      <c r="M249" s="340">
        <v>1533230.7110828501</v>
      </c>
      <c r="N249" s="340">
        <v>687058.8886166492</v>
      </c>
      <c r="O249" s="221">
        <v>-763151.37716268282</v>
      </c>
      <c r="P249" s="88">
        <v>292357.37748822605</v>
      </c>
      <c r="Q249" s="340">
        <f t="shared" si="43"/>
        <v>4449834.0289335102</v>
      </c>
      <c r="R249" s="340">
        <f t="shared" si="44"/>
        <v>1886322.4183329944</v>
      </c>
      <c r="S249" s="221">
        <v>4177982</v>
      </c>
      <c r="T249" s="221">
        <v>3966365.6546373293</v>
      </c>
      <c r="U249" s="221">
        <v>1840449.4381827025</v>
      </c>
      <c r="V249" s="221">
        <v>1825932.6538719828</v>
      </c>
      <c r="W249" s="218">
        <f t="shared" si="45"/>
        <v>-226133.12967338972</v>
      </c>
      <c r="X249" s="219">
        <f t="shared" si="46"/>
        <v>10468265.467116212</v>
      </c>
      <c r="Y249" s="219">
        <f t="shared" si="46"/>
        <v>7678620.7268423066</v>
      </c>
      <c r="Z249" s="222">
        <v>168262</v>
      </c>
      <c r="AA249" s="222">
        <v>714367</v>
      </c>
      <c r="AB249" s="232">
        <f t="shared" si="49"/>
        <v>10636527.467116212</v>
      </c>
      <c r="AC249" s="232">
        <f t="shared" si="50"/>
        <v>8392987.7268423066</v>
      </c>
      <c r="AD249" s="218">
        <f t="shared" si="47"/>
        <v>-2243539.7402739059</v>
      </c>
      <c r="AE249" s="223">
        <f>AB249/C249</f>
        <v>1242.1496516543516</v>
      </c>
      <c r="AF249" s="232">
        <f>AC249/D249</f>
        <v>996.08209433210379</v>
      </c>
      <c r="AG249" s="220">
        <f t="shared" si="48"/>
        <v>-246.06755732224781</v>
      </c>
      <c r="AH249" s="211">
        <v>2</v>
      </c>
      <c r="AI249" s="211">
        <v>2</v>
      </c>
      <c r="AJ249" s="269"/>
      <c r="AK249" s="269"/>
      <c r="AL249" s="269"/>
      <c r="AM249" s="269"/>
    </row>
    <row r="250" spans="1:39">
      <c r="A250" s="215">
        <v>762</v>
      </c>
      <c r="B250" s="216" t="s">
        <v>281</v>
      </c>
      <c r="C250" s="217">
        <v>3777</v>
      </c>
      <c r="D250" s="217">
        <v>3672</v>
      </c>
      <c r="E250" s="219">
        <f>'1. Vos-laskelma'!AA250</f>
        <v>1068592.5816253508</v>
      </c>
      <c r="F250" s="219">
        <f>'1. Vos-laskelma'!D250</f>
        <v>995028.91989197838</v>
      </c>
      <c r="G250" s="218">
        <f t="shared" si="42"/>
        <v>-73563.66173337237</v>
      </c>
      <c r="H250" s="219">
        <v>2112703.126274324</v>
      </c>
      <c r="I250" s="88">
        <f t="shared" si="40"/>
        <v>1522876.522204933</v>
      </c>
      <c r="J250" s="220">
        <f t="shared" si="41"/>
        <v>-589826.60406939103</v>
      </c>
      <c r="K250" s="340">
        <v>1321670.5136391146</v>
      </c>
      <c r="L250" s="340">
        <v>1133334.640933282</v>
      </c>
      <c r="M250" s="340">
        <v>791032.61263520934</v>
      </c>
      <c r="N250" s="340">
        <v>594711.0679325345</v>
      </c>
      <c r="O250" s="221">
        <v>-332576.76915990643</v>
      </c>
      <c r="P250" s="88">
        <v>127407.58249902278</v>
      </c>
      <c r="Q250" s="340">
        <f t="shared" si="43"/>
        <v>3181295.7078996748</v>
      </c>
      <c r="R250" s="340">
        <f t="shared" si="44"/>
        <v>2517905.4420969114</v>
      </c>
      <c r="S250" s="221">
        <v>404542</v>
      </c>
      <c r="T250" s="221">
        <v>1286418.507842063</v>
      </c>
      <c r="U250" s="221">
        <v>890771.17347844259</v>
      </c>
      <c r="V250" s="221">
        <v>885231.54954171623</v>
      </c>
      <c r="W250" s="218">
        <f t="shared" si="45"/>
        <v>876336.88390533673</v>
      </c>
      <c r="X250" s="219">
        <f t="shared" si="46"/>
        <v>4476608.881378117</v>
      </c>
      <c r="Y250" s="219">
        <f t="shared" si="46"/>
        <v>4689555.4994806908</v>
      </c>
      <c r="Z250" s="222">
        <v>-14271</v>
      </c>
      <c r="AA250" s="222">
        <v>-35301</v>
      </c>
      <c r="AB250" s="232">
        <f t="shared" si="49"/>
        <v>4462337.881378117</v>
      </c>
      <c r="AC250" s="232">
        <f t="shared" si="50"/>
        <v>4654254.4994806908</v>
      </c>
      <c r="AD250" s="218">
        <f t="shared" si="47"/>
        <v>191916.61810257379</v>
      </c>
      <c r="AE250" s="223">
        <f>AB250/C250</f>
        <v>1181.4503260201527</v>
      </c>
      <c r="AF250" s="232">
        <f>AC250/D250</f>
        <v>1267.4985020372251</v>
      </c>
      <c r="AG250" s="220">
        <f t="shared" si="48"/>
        <v>86.048176017072365</v>
      </c>
      <c r="AH250" s="211">
        <v>11</v>
      </c>
      <c r="AI250" s="211">
        <v>11</v>
      </c>
      <c r="AJ250" s="269"/>
      <c r="AK250" s="269"/>
      <c r="AL250" s="269"/>
      <c r="AM250" s="269"/>
    </row>
    <row r="251" spans="1:39">
      <c r="A251" s="215">
        <v>765</v>
      </c>
      <c r="B251" s="216" t="s">
        <v>282</v>
      </c>
      <c r="C251" s="217">
        <v>10348</v>
      </c>
      <c r="D251" s="217">
        <v>10354</v>
      </c>
      <c r="E251" s="219">
        <f>'1. Vos-laskelma'!AA251</f>
        <v>4009531.4600446932</v>
      </c>
      <c r="F251" s="219">
        <f>'1. Vos-laskelma'!D251</f>
        <v>4196074.4100304749</v>
      </c>
      <c r="G251" s="218">
        <f t="shared" si="42"/>
        <v>186542.94998578168</v>
      </c>
      <c r="H251" s="219">
        <v>-2949679.0255426308</v>
      </c>
      <c r="I251" s="88">
        <f t="shared" si="40"/>
        <v>-1617634.1422768687</v>
      </c>
      <c r="J251" s="220">
        <f t="shared" si="41"/>
        <v>1332044.8832657621</v>
      </c>
      <c r="K251" s="340">
        <v>-2184411.0825233534</v>
      </c>
      <c r="L251" s="340">
        <v>-1043874.4614051267</v>
      </c>
      <c r="M251" s="340">
        <v>-765267.9430192773</v>
      </c>
      <c r="N251" s="340">
        <v>4759.3165919805961</v>
      </c>
      <c r="O251" s="221">
        <v>-937772.29517474701</v>
      </c>
      <c r="P251" s="88">
        <v>359253.29771102447</v>
      </c>
      <c r="Q251" s="340">
        <f t="shared" si="43"/>
        <v>1059852.4345020624</v>
      </c>
      <c r="R251" s="340">
        <f t="shared" si="44"/>
        <v>2578440.2677536062</v>
      </c>
      <c r="S251" s="221">
        <v>1431520</v>
      </c>
      <c r="T251" s="221">
        <v>1769185.3447409282</v>
      </c>
      <c r="U251" s="221">
        <v>1887722.8527956752</v>
      </c>
      <c r="V251" s="221">
        <v>1862384.0320725932</v>
      </c>
      <c r="W251" s="218">
        <f t="shared" si="45"/>
        <v>312326.52401784621</v>
      </c>
      <c r="X251" s="219">
        <f t="shared" si="46"/>
        <v>4379095.2872977378</v>
      </c>
      <c r="Y251" s="219">
        <f t="shared" si="46"/>
        <v>6210009.6445671273</v>
      </c>
      <c r="Z251" s="222">
        <v>455214</v>
      </c>
      <c r="AA251" s="222">
        <v>789421</v>
      </c>
      <c r="AB251" s="232">
        <f t="shared" si="49"/>
        <v>4834309.2872977378</v>
      </c>
      <c r="AC251" s="232">
        <f t="shared" si="50"/>
        <v>6999430.6445671273</v>
      </c>
      <c r="AD251" s="218">
        <f t="shared" si="47"/>
        <v>2165121.3572693896</v>
      </c>
      <c r="AE251" s="223">
        <f>AB251/C251</f>
        <v>467.17329796074</v>
      </c>
      <c r="AF251" s="232">
        <f>AC251/D251</f>
        <v>676.01223146292523</v>
      </c>
      <c r="AG251" s="220">
        <f t="shared" si="48"/>
        <v>208.83893350218523</v>
      </c>
      <c r="AH251" s="211">
        <v>18</v>
      </c>
      <c r="AI251" s="211">
        <v>18</v>
      </c>
      <c r="AJ251" s="269"/>
      <c r="AK251" s="269"/>
      <c r="AL251" s="269"/>
      <c r="AM251" s="269"/>
    </row>
    <row r="252" spans="1:39">
      <c r="A252" s="215">
        <v>768</v>
      </c>
      <c r="B252" s="216" t="s">
        <v>283</v>
      </c>
      <c r="C252" s="217">
        <v>2430</v>
      </c>
      <c r="D252" s="217">
        <v>2375</v>
      </c>
      <c r="E252" s="219">
        <f>'1. Vos-laskelma'!AA252</f>
        <v>641464.26380253769</v>
      </c>
      <c r="F252" s="219">
        <f>'1. Vos-laskelma'!D252</f>
        <v>580895.06652785081</v>
      </c>
      <c r="G252" s="218">
        <f t="shared" si="42"/>
        <v>-60569.197274686885</v>
      </c>
      <c r="H252" s="219">
        <v>631670.2812751513</v>
      </c>
      <c r="I252" s="88">
        <f t="shared" si="40"/>
        <v>804446.59184031759</v>
      </c>
      <c r="J252" s="220">
        <f t="shared" si="41"/>
        <v>172776.31056516629</v>
      </c>
      <c r="K252" s="340">
        <v>145425.74719057904</v>
      </c>
      <c r="L252" s="340">
        <v>356138.01502340147</v>
      </c>
      <c r="M252" s="340">
        <v>486244.53408457228</v>
      </c>
      <c r="N252" s="340">
        <v>581009.23540068476</v>
      </c>
      <c r="O252" s="221">
        <v>-215106.16197025537</v>
      </c>
      <c r="P252" s="88">
        <v>82405.503386486685</v>
      </c>
      <c r="Q252" s="340">
        <f t="shared" si="43"/>
        <v>1273134.545077689</v>
      </c>
      <c r="R252" s="340">
        <f t="shared" si="44"/>
        <v>1385341.6583681684</v>
      </c>
      <c r="S252" s="221">
        <v>358341</v>
      </c>
      <c r="T252" s="221">
        <v>763322.17471850431</v>
      </c>
      <c r="U252" s="221">
        <v>569415.54148617212</v>
      </c>
      <c r="V252" s="221">
        <v>567352.11782793526</v>
      </c>
      <c r="W252" s="218">
        <f t="shared" si="45"/>
        <v>402917.75106026733</v>
      </c>
      <c r="X252" s="219">
        <f t="shared" si="46"/>
        <v>2200891.086563861</v>
      </c>
      <c r="Y252" s="219">
        <f t="shared" si="46"/>
        <v>2716015.9509146078</v>
      </c>
      <c r="Z252" s="222">
        <v>229498</v>
      </c>
      <c r="AA252" s="222">
        <v>287371</v>
      </c>
      <c r="AB252" s="232">
        <f t="shared" si="49"/>
        <v>2430389.086563861</v>
      </c>
      <c r="AC252" s="232">
        <f t="shared" si="50"/>
        <v>3003386.9509146078</v>
      </c>
      <c r="AD252" s="218">
        <f t="shared" si="47"/>
        <v>572997.86435074685</v>
      </c>
      <c r="AE252" s="223">
        <f>AB252/C252</f>
        <v>1000.1601179275148</v>
      </c>
      <c r="AF252" s="232">
        <f>AC252/D252</f>
        <v>1264.5839793324665</v>
      </c>
      <c r="AG252" s="220">
        <f t="shared" si="48"/>
        <v>264.42386140495171</v>
      </c>
      <c r="AH252" s="211">
        <v>10</v>
      </c>
      <c r="AI252" s="211">
        <v>10</v>
      </c>
      <c r="AJ252" s="269"/>
      <c r="AK252" s="269"/>
      <c r="AL252" s="269"/>
      <c r="AM252" s="269"/>
    </row>
    <row r="253" spans="1:39">
      <c r="A253" s="215">
        <v>777</v>
      </c>
      <c r="B253" s="216" t="s">
        <v>284</v>
      </c>
      <c r="C253" s="217">
        <v>7508</v>
      </c>
      <c r="D253" s="217">
        <v>7367</v>
      </c>
      <c r="E253" s="219">
        <f>'1. Vos-laskelma'!AA253</f>
        <v>3099749.1633736673</v>
      </c>
      <c r="F253" s="219">
        <f>'1. Vos-laskelma'!D253</f>
        <v>3195112.1580748302</v>
      </c>
      <c r="G253" s="218">
        <f t="shared" si="42"/>
        <v>95362.994701162912</v>
      </c>
      <c r="H253" s="219">
        <v>383849.05508948967</v>
      </c>
      <c r="I253" s="88">
        <f t="shared" si="40"/>
        <v>449531.82733498246</v>
      </c>
      <c r="J253" s="220">
        <f t="shared" si="41"/>
        <v>65682.772245492786</v>
      </c>
      <c r="K253" s="340">
        <v>-72003.561203717982</v>
      </c>
      <c r="L253" s="340">
        <v>299371.21545643284</v>
      </c>
      <c r="M253" s="340">
        <v>455852.61629320763</v>
      </c>
      <c r="N253" s="340">
        <v>561784.0863150229</v>
      </c>
      <c r="O253" s="221">
        <v>-667236.67167784052</v>
      </c>
      <c r="P253" s="88">
        <v>255613.19724136734</v>
      </c>
      <c r="Q253" s="340">
        <f t="shared" si="43"/>
        <v>3483598.2184631568</v>
      </c>
      <c r="R253" s="340">
        <f t="shared" si="44"/>
        <v>3644643.9854098125</v>
      </c>
      <c r="S253" s="221">
        <v>2542504</v>
      </c>
      <c r="T253" s="221">
        <v>3070203.8262551795</v>
      </c>
      <c r="U253" s="221">
        <v>1559568.3935236621</v>
      </c>
      <c r="V253" s="221">
        <v>1559321.824338343</v>
      </c>
      <c r="W253" s="218">
        <f t="shared" si="45"/>
        <v>527453.25706986059</v>
      </c>
      <c r="X253" s="219">
        <f t="shared" si="46"/>
        <v>7585670.6119868187</v>
      </c>
      <c r="Y253" s="219">
        <f t="shared" si="46"/>
        <v>8274169.636003335</v>
      </c>
      <c r="Z253" s="222">
        <v>-93188</v>
      </c>
      <c r="AA253" s="222">
        <v>-183942</v>
      </c>
      <c r="AB253" s="232">
        <f t="shared" si="49"/>
        <v>7492482.6119868187</v>
      </c>
      <c r="AC253" s="232">
        <f t="shared" si="50"/>
        <v>8090227.636003335</v>
      </c>
      <c r="AD253" s="218">
        <f t="shared" si="47"/>
        <v>597745.02401651628</v>
      </c>
      <c r="AE253" s="223">
        <f>AB253/C253</f>
        <v>997.93321949744518</v>
      </c>
      <c r="AF253" s="232">
        <f>AC253/D253</f>
        <v>1098.171255056785</v>
      </c>
      <c r="AG253" s="220">
        <f t="shared" si="48"/>
        <v>100.23803555933978</v>
      </c>
      <c r="AH253" s="211">
        <v>18</v>
      </c>
      <c r="AI253" s="211">
        <v>18</v>
      </c>
      <c r="AJ253" s="269"/>
      <c r="AK253" s="269"/>
      <c r="AL253" s="269"/>
      <c r="AM253" s="269"/>
    </row>
    <row r="254" spans="1:39">
      <c r="A254" s="215">
        <v>778</v>
      </c>
      <c r="B254" s="216" t="s">
        <v>285</v>
      </c>
      <c r="C254" s="217">
        <v>6891</v>
      </c>
      <c r="D254" s="217">
        <v>6763</v>
      </c>
      <c r="E254" s="219">
        <f>'1. Vos-laskelma'!AA254</f>
        <v>342094.95037001441</v>
      </c>
      <c r="F254" s="219">
        <f>'1. Vos-laskelma'!D254</f>
        <v>487977.17023426306</v>
      </c>
      <c r="G254" s="218">
        <f t="shared" si="42"/>
        <v>145882.21986424865</v>
      </c>
      <c r="H254" s="219">
        <v>204713.41561116235</v>
      </c>
      <c r="I254" s="88">
        <f t="shared" si="40"/>
        <v>581119.44389868283</v>
      </c>
      <c r="J254" s="220">
        <f t="shared" si="41"/>
        <v>376406.02828752052</v>
      </c>
      <c r="K254" s="340">
        <v>204565.76965551908</v>
      </c>
      <c r="L254" s="340">
        <v>735153.47764505388</v>
      </c>
      <c r="M254" s="340">
        <v>147.64595564326964</v>
      </c>
      <c r="N254" s="340">
        <v>223841.56793869319</v>
      </c>
      <c r="O254" s="221">
        <v>-612531.77827572089</v>
      </c>
      <c r="P254" s="88">
        <v>234656.17659065663</v>
      </c>
      <c r="Q254" s="340">
        <f t="shared" si="43"/>
        <v>546808.36598117673</v>
      </c>
      <c r="R254" s="340">
        <f t="shared" si="44"/>
        <v>1069096.6141329459</v>
      </c>
      <c r="S254" s="221">
        <v>3044071</v>
      </c>
      <c r="T254" s="221">
        <v>3229453.7454785225</v>
      </c>
      <c r="U254" s="221">
        <v>1365028.5224604667</v>
      </c>
      <c r="V254" s="221">
        <v>1359137.6177347938</v>
      </c>
      <c r="W254" s="218">
        <f t="shared" si="45"/>
        <v>179491.84075285029</v>
      </c>
      <c r="X254" s="219">
        <f t="shared" si="46"/>
        <v>4955907.8884416427</v>
      </c>
      <c r="Y254" s="219">
        <f t="shared" si="46"/>
        <v>5657687.977346262</v>
      </c>
      <c r="Z254" s="222">
        <v>215187</v>
      </c>
      <c r="AA254" s="222">
        <v>336156</v>
      </c>
      <c r="AB254" s="232">
        <f t="shared" si="49"/>
        <v>5171094.8884416427</v>
      </c>
      <c r="AC254" s="232">
        <f t="shared" si="50"/>
        <v>5993843.977346262</v>
      </c>
      <c r="AD254" s="218">
        <f t="shared" si="47"/>
        <v>822749.08890461922</v>
      </c>
      <c r="AE254" s="223">
        <f>AB254/C254</f>
        <v>750.41284116117299</v>
      </c>
      <c r="AF254" s="232">
        <f>AC254/D254</f>
        <v>886.26999517170816</v>
      </c>
      <c r="AG254" s="220">
        <f t="shared" si="48"/>
        <v>135.85715401053517</v>
      </c>
      <c r="AH254" s="211">
        <v>11</v>
      </c>
      <c r="AI254" s="211">
        <v>11</v>
      </c>
      <c r="AJ254" s="269"/>
      <c r="AK254" s="269"/>
      <c r="AL254" s="269"/>
      <c r="AM254" s="269"/>
    </row>
    <row r="255" spans="1:39">
      <c r="A255" s="215">
        <v>781</v>
      </c>
      <c r="B255" s="216" t="s">
        <v>286</v>
      </c>
      <c r="C255" s="217">
        <v>3584</v>
      </c>
      <c r="D255" s="217">
        <v>3504</v>
      </c>
      <c r="E255" s="219">
        <f>'1. Vos-laskelma'!AA255</f>
        <v>-615246.50386745622</v>
      </c>
      <c r="F255" s="219">
        <f>'1. Vos-laskelma'!D255</f>
        <v>-698188.50787327532</v>
      </c>
      <c r="G255" s="218">
        <f t="shared" si="42"/>
        <v>-82942.004005819093</v>
      </c>
      <c r="H255" s="219">
        <v>3261691.0322808335</v>
      </c>
      <c r="I255" s="88">
        <f t="shared" si="40"/>
        <v>3183720.8930118512</v>
      </c>
      <c r="J255" s="220">
        <f t="shared" si="41"/>
        <v>-77970.139268982224</v>
      </c>
      <c r="K255" s="340">
        <v>1672898.4574167642</v>
      </c>
      <c r="L255" s="340">
        <v>1784046.2085390668</v>
      </c>
      <c r="M255" s="340">
        <v>1588792.5748640695</v>
      </c>
      <c r="N255" s="340">
        <v>1595457.0456001635</v>
      </c>
      <c r="O255" s="221">
        <v>-317360.83854474727</v>
      </c>
      <c r="P255" s="88">
        <v>121578.47741736815</v>
      </c>
      <c r="Q255" s="340">
        <f t="shared" si="43"/>
        <v>2646444.5284133772</v>
      </c>
      <c r="R255" s="340">
        <f t="shared" si="44"/>
        <v>2485532.3851385759</v>
      </c>
      <c r="S255" s="221">
        <v>542259</v>
      </c>
      <c r="T255" s="221">
        <v>756295.74786122574</v>
      </c>
      <c r="U255" s="221">
        <v>805419.18893994577</v>
      </c>
      <c r="V255" s="221">
        <v>802150.07737273281</v>
      </c>
      <c r="W255" s="218">
        <f t="shared" si="45"/>
        <v>210767.63629401289</v>
      </c>
      <c r="X255" s="219">
        <f t="shared" si="46"/>
        <v>3994122.717353323</v>
      </c>
      <c r="Y255" s="219">
        <f t="shared" si="46"/>
        <v>4043978.2103725346</v>
      </c>
      <c r="Z255" s="222">
        <v>-414215</v>
      </c>
      <c r="AA255" s="222">
        <v>-261471</v>
      </c>
      <c r="AB255" s="232">
        <f t="shared" si="49"/>
        <v>3579907.717353323</v>
      </c>
      <c r="AC255" s="232">
        <f t="shared" si="50"/>
        <v>3782507.2103725346</v>
      </c>
      <c r="AD255" s="218">
        <f t="shared" si="47"/>
        <v>202599.49301921157</v>
      </c>
      <c r="AE255" s="223">
        <f>AB255/C255</f>
        <v>998.85818006510124</v>
      </c>
      <c r="AF255" s="232">
        <f>AC255/D255</f>
        <v>1079.4826513620246</v>
      </c>
      <c r="AG255" s="220">
        <f t="shared" si="48"/>
        <v>80.624471296923389</v>
      </c>
      <c r="AH255" s="211">
        <v>7</v>
      </c>
      <c r="AI255" s="211">
        <v>7</v>
      </c>
      <c r="AJ255" s="269"/>
      <c r="AK255" s="269"/>
      <c r="AL255" s="269"/>
      <c r="AM255" s="269"/>
    </row>
    <row r="256" spans="1:39">
      <c r="A256" s="215">
        <v>783</v>
      </c>
      <c r="B256" s="216" t="s">
        <v>287</v>
      </c>
      <c r="C256" s="217">
        <v>6588</v>
      </c>
      <c r="D256" s="217">
        <v>6419</v>
      </c>
      <c r="E256" s="219">
        <f>'1. Vos-laskelma'!AA256</f>
        <v>245065.75436051213</v>
      </c>
      <c r="F256" s="219">
        <f>'1. Vos-laskelma'!D256</f>
        <v>337050.87446099333</v>
      </c>
      <c r="G256" s="218">
        <f t="shared" si="42"/>
        <v>91985.120100481203</v>
      </c>
      <c r="H256" s="219">
        <v>787499.03348971601</v>
      </c>
      <c r="I256" s="88">
        <f t="shared" si="40"/>
        <v>-498975.90676515538</v>
      </c>
      <c r="J256" s="220">
        <f t="shared" si="41"/>
        <v>-1286474.9402548713</v>
      </c>
      <c r="K256" s="340">
        <v>482606.31541533151</v>
      </c>
      <c r="L256" s="340">
        <v>-115446.19249187982</v>
      </c>
      <c r="M256" s="340">
        <v>304892.71807438449</v>
      </c>
      <c r="N256" s="340">
        <v>-24874.755347291954</v>
      </c>
      <c r="O256" s="221">
        <v>-581375.34892087127</v>
      </c>
      <c r="P256" s="88">
        <v>222720.38999488761</v>
      </c>
      <c r="Q256" s="340">
        <f t="shared" si="43"/>
        <v>1032564.7878502281</v>
      </c>
      <c r="R256" s="340">
        <f t="shared" si="44"/>
        <v>-161925.03230416204</v>
      </c>
      <c r="S256" s="221">
        <v>1733538</v>
      </c>
      <c r="T256" s="221">
        <v>1560564.6471283075</v>
      </c>
      <c r="U256" s="221">
        <v>1263911.4918444799</v>
      </c>
      <c r="V256" s="221">
        <v>1238613.8229683826</v>
      </c>
      <c r="W256" s="218">
        <f t="shared" si="45"/>
        <v>-198271.02174778981</v>
      </c>
      <c r="X256" s="219">
        <f t="shared" si="46"/>
        <v>4030014.2796947081</v>
      </c>
      <c r="Y256" s="219">
        <f t="shared" si="46"/>
        <v>2637253.4377925284</v>
      </c>
      <c r="Z256" s="222">
        <v>-460985</v>
      </c>
      <c r="AA256" s="222">
        <v>6757</v>
      </c>
      <c r="AB256" s="232">
        <f t="shared" si="49"/>
        <v>3569029.2796947081</v>
      </c>
      <c r="AC256" s="232">
        <f t="shared" si="50"/>
        <v>2644010.4377925284</v>
      </c>
      <c r="AD256" s="218">
        <f t="shared" si="47"/>
        <v>-925018.84190217964</v>
      </c>
      <c r="AE256" s="223">
        <f>AB256/C256</f>
        <v>541.74700663246938</v>
      </c>
      <c r="AF256" s="232">
        <f>AC256/D256</f>
        <v>411.90379152399572</v>
      </c>
      <c r="AG256" s="220">
        <f t="shared" si="48"/>
        <v>-129.84321510847366</v>
      </c>
      <c r="AH256" s="211">
        <v>4</v>
      </c>
      <c r="AI256" s="211">
        <v>4</v>
      </c>
      <c r="AJ256" s="269"/>
      <c r="AK256" s="269"/>
      <c r="AL256" s="269"/>
      <c r="AM256" s="269"/>
    </row>
    <row r="257" spans="1:39">
      <c r="A257" s="215">
        <v>785</v>
      </c>
      <c r="B257" s="216" t="s">
        <v>288</v>
      </c>
      <c r="C257" s="217">
        <v>2673</v>
      </c>
      <c r="D257" s="217">
        <v>2626</v>
      </c>
      <c r="E257" s="219">
        <f>'1. Vos-laskelma'!AA257</f>
        <v>1335804.4991582842</v>
      </c>
      <c r="F257" s="219">
        <f>'1. Vos-laskelma'!D257</f>
        <v>1374063.9505142565</v>
      </c>
      <c r="G257" s="218">
        <f t="shared" si="42"/>
        <v>38259.451355972327</v>
      </c>
      <c r="H257" s="219">
        <v>1992720.5564200929</v>
      </c>
      <c r="I257" s="88">
        <f t="shared" si="40"/>
        <v>2241333.7210746356</v>
      </c>
      <c r="J257" s="220">
        <f t="shared" si="41"/>
        <v>248613.16465454269</v>
      </c>
      <c r="K257" s="340">
        <v>1122290.4797577236</v>
      </c>
      <c r="L257" s="340">
        <v>1389779.8217081872</v>
      </c>
      <c r="M257" s="340">
        <v>870430.07666236942</v>
      </c>
      <c r="N257" s="340">
        <v>998278.92228896462</v>
      </c>
      <c r="O257" s="88">
        <v>-237839.48687742761</v>
      </c>
      <c r="P257" s="88">
        <v>91114.463954911174</v>
      </c>
      <c r="Q257" s="340">
        <f t="shared" si="43"/>
        <v>3328525.0555783771</v>
      </c>
      <c r="R257" s="340">
        <f t="shared" si="44"/>
        <v>3615397.6715888921</v>
      </c>
      <c r="S257" s="221">
        <v>1147280</v>
      </c>
      <c r="T257" s="221">
        <v>1088501.3999090265</v>
      </c>
      <c r="U257" s="221">
        <v>638365.88914082851</v>
      </c>
      <c r="V257" s="221">
        <v>636627.13202352799</v>
      </c>
      <c r="W257" s="218">
        <f t="shared" si="45"/>
        <v>-60517.357208274072</v>
      </c>
      <c r="X257" s="219">
        <f t="shared" si="46"/>
        <v>5114170.9447192056</v>
      </c>
      <c r="Y257" s="219">
        <f t="shared" si="46"/>
        <v>5340526.2035214473</v>
      </c>
      <c r="Z257" s="222">
        <v>67276</v>
      </c>
      <c r="AA257" s="222">
        <v>108439</v>
      </c>
      <c r="AB257" s="232">
        <f t="shared" si="49"/>
        <v>5181446.9447192056</v>
      </c>
      <c r="AC257" s="232">
        <f t="shared" si="50"/>
        <v>5448965.2035214473</v>
      </c>
      <c r="AD257" s="218">
        <f t="shared" si="47"/>
        <v>267518.25880224165</v>
      </c>
      <c r="AE257" s="223">
        <f>AB257/C257</f>
        <v>1938.4388120909859</v>
      </c>
      <c r="AF257" s="232">
        <f>AC257/D257</f>
        <v>2075.0057896121275</v>
      </c>
      <c r="AG257" s="220">
        <f t="shared" si="48"/>
        <v>136.56697752114155</v>
      </c>
      <c r="AH257" s="211">
        <v>17</v>
      </c>
      <c r="AI257" s="211">
        <v>17</v>
      </c>
      <c r="AJ257" s="269"/>
      <c r="AK257" s="269"/>
      <c r="AL257" s="269"/>
      <c r="AM257" s="269"/>
    </row>
    <row r="258" spans="1:39">
      <c r="A258" s="215">
        <v>790</v>
      </c>
      <c r="B258" s="216" t="s">
        <v>289</v>
      </c>
      <c r="C258" s="217">
        <v>23998</v>
      </c>
      <c r="D258" s="217">
        <v>23734</v>
      </c>
      <c r="E258" s="219">
        <f>'1. Vos-laskelma'!AA258</f>
        <v>2938891.9047611663</v>
      </c>
      <c r="F258" s="219">
        <f>'1. Vos-laskelma'!D258</f>
        <v>2153284.4530099705</v>
      </c>
      <c r="G258" s="218">
        <f t="shared" si="42"/>
        <v>-785607.45175119583</v>
      </c>
      <c r="H258" s="219">
        <v>3326248.6695823735</v>
      </c>
      <c r="I258" s="88">
        <f t="shared" si="40"/>
        <v>1879003.457065749</v>
      </c>
      <c r="J258" s="220">
        <f t="shared" si="41"/>
        <v>-1447245.2125166245</v>
      </c>
      <c r="K258" s="340">
        <v>2153689.1027409001</v>
      </c>
      <c r="L258" s="340">
        <v>2354296.3529862952</v>
      </c>
      <c r="M258" s="340">
        <v>1172559.5668414736</v>
      </c>
      <c r="N258" s="340">
        <v>850819.70653299696</v>
      </c>
      <c r="O258" s="221">
        <v>-2149612.4834534908</v>
      </c>
      <c r="P258" s="88">
        <v>823499.88099994743</v>
      </c>
      <c r="Q258" s="340">
        <f t="shared" si="43"/>
        <v>6265140.5743435398</v>
      </c>
      <c r="R258" s="340">
        <f t="shared" si="44"/>
        <v>4032287.9100757195</v>
      </c>
      <c r="S258" s="221">
        <v>10005395</v>
      </c>
      <c r="T258" s="221">
        <v>9838322.5819209348</v>
      </c>
      <c r="U258" s="221">
        <v>4475838.6949382462</v>
      </c>
      <c r="V258" s="221">
        <v>4378201.2742238045</v>
      </c>
      <c r="W258" s="218">
        <f t="shared" si="45"/>
        <v>-264709.83879350685</v>
      </c>
      <c r="X258" s="219">
        <f t="shared" si="46"/>
        <v>20746374.269281786</v>
      </c>
      <c r="Y258" s="219">
        <f t="shared" si="46"/>
        <v>18248811.766220458</v>
      </c>
      <c r="Z258" s="222">
        <v>-2333726</v>
      </c>
      <c r="AA258" s="222">
        <v>-1951704</v>
      </c>
      <c r="AB258" s="232">
        <f t="shared" si="49"/>
        <v>18412648.269281786</v>
      </c>
      <c r="AC258" s="232">
        <f t="shared" si="50"/>
        <v>16297107.766220458</v>
      </c>
      <c r="AD258" s="218">
        <f t="shared" si="47"/>
        <v>-2115540.5030613281</v>
      </c>
      <c r="AE258" s="223">
        <f>AB258/C258</f>
        <v>767.25761602140949</v>
      </c>
      <c r="AF258" s="232">
        <f>AC258/D258</f>
        <v>686.65660091937548</v>
      </c>
      <c r="AG258" s="220">
        <f t="shared" si="48"/>
        <v>-80.601015102034012</v>
      </c>
      <c r="AH258" s="211">
        <v>6</v>
      </c>
      <c r="AI258" s="211">
        <v>6</v>
      </c>
      <c r="AJ258" s="269"/>
      <c r="AK258" s="269"/>
      <c r="AL258" s="269"/>
      <c r="AM258" s="269"/>
    </row>
    <row r="259" spans="1:39">
      <c r="A259" s="215">
        <v>791</v>
      </c>
      <c r="B259" s="216" t="s">
        <v>290</v>
      </c>
      <c r="C259" s="217">
        <v>5131</v>
      </c>
      <c r="D259" s="217">
        <v>5029</v>
      </c>
      <c r="E259" s="219">
        <f>'1. Vos-laskelma'!AA259</f>
        <v>3094207.3447761647</v>
      </c>
      <c r="F259" s="219">
        <f>'1. Vos-laskelma'!D259</f>
        <v>2934469.5944482554</v>
      </c>
      <c r="G259" s="218">
        <f t="shared" si="42"/>
        <v>-159737.75032790937</v>
      </c>
      <c r="H259" s="219">
        <v>1452543.9143496554</v>
      </c>
      <c r="I259" s="88">
        <f t="shared" si="40"/>
        <v>249347.92811627151</v>
      </c>
      <c r="J259" s="220">
        <f t="shared" si="41"/>
        <v>-1203195.9862333839</v>
      </c>
      <c r="K259" s="340">
        <v>1140500.0559376774</v>
      </c>
      <c r="L259" s="340">
        <v>554688.42463979241</v>
      </c>
      <c r="M259" s="340">
        <v>312043.85841197806</v>
      </c>
      <c r="N259" s="340">
        <v>-24350.344094985019</v>
      </c>
      <c r="O259" s="221">
        <v>-455481.63728354283</v>
      </c>
      <c r="P259" s="88">
        <v>174491.48485500697</v>
      </c>
      <c r="Q259" s="340">
        <f t="shared" si="43"/>
        <v>4546751.2591258204</v>
      </c>
      <c r="R259" s="340">
        <f t="shared" si="44"/>
        <v>3183817.5225645266</v>
      </c>
      <c r="S259" s="221">
        <v>2780392</v>
      </c>
      <c r="T259" s="221">
        <v>2915768.7726750532</v>
      </c>
      <c r="U259" s="221">
        <v>1262903.4928640013</v>
      </c>
      <c r="V259" s="221">
        <v>1259422.1857064292</v>
      </c>
      <c r="W259" s="218">
        <f t="shared" si="45"/>
        <v>131895.46551748086</v>
      </c>
      <c r="X259" s="219">
        <f t="shared" si="46"/>
        <v>8590046.751989821</v>
      </c>
      <c r="Y259" s="219">
        <f t="shared" si="46"/>
        <v>7359008.480946009</v>
      </c>
      <c r="Z259" s="222">
        <v>-284845</v>
      </c>
      <c r="AA259" s="222">
        <v>-240085</v>
      </c>
      <c r="AB259" s="232">
        <f t="shared" si="49"/>
        <v>8305201.751989821</v>
      </c>
      <c r="AC259" s="232">
        <f t="shared" si="50"/>
        <v>7118923.480946009</v>
      </c>
      <c r="AD259" s="218">
        <f t="shared" si="47"/>
        <v>-1186278.2710438119</v>
      </c>
      <c r="AE259" s="223">
        <f>AB259/C259</f>
        <v>1618.6321870960478</v>
      </c>
      <c r="AF259" s="232">
        <f>AC259/D259</f>
        <v>1415.5743648729388</v>
      </c>
      <c r="AG259" s="220">
        <f t="shared" si="48"/>
        <v>-203.05782222310904</v>
      </c>
      <c r="AH259" s="211">
        <v>17</v>
      </c>
      <c r="AI259" s="211">
        <v>17</v>
      </c>
      <c r="AJ259" s="269"/>
      <c r="AK259" s="269"/>
      <c r="AL259" s="269"/>
      <c r="AM259" s="269"/>
    </row>
    <row r="260" spans="1:39">
      <c r="A260" s="215">
        <v>831</v>
      </c>
      <c r="B260" s="216" t="s">
        <v>291</v>
      </c>
      <c r="C260" s="217">
        <v>4595</v>
      </c>
      <c r="D260" s="217">
        <v>4559</v>
      </c>
      <c r="E260" s="219">
        <f>'1. Vos-laskelma'!AA260</f>
        <v>1766339.8557421018</v>
      </c>
      <c r="F260" s="219">
        <f>'1. Vos-laskelma'!D260</f>
        <v>1620491.8798661672</v>
      </c>
      <c r="G260" s="218">
        <f t="shared" si="42"/>
        <v>-145847.97587593459</v>
      </c>
      <c r="H260" s="219">
        <v>672966.33671611617</v>
      </c>
      <c r="I260" s="88">
        <f t="shared" si="40"/>
        <v>37142.41827643555</v>
      </c>
      <c r="J260" s="220">
        <f t="shared" si="41"/>
        <v>-635823.91843968059</v>
      </c>
      <c r="K260" s="340">
        <v>277484.27787702432</v>
      </c>
      <c r="L260" s="340">
        <v>101281.78612818329</v>
      </c>
      <c r="M260" s="340">
        <v>395482.0588390918</v>
      </c>
      <c r="N260" s="340">
        <v>190590.02266757912</v>
      </c>
      <c r="O260" s="221">
        <v>-412913.25996732386</v>
      </c>
      <c r="P260" s="88">
        <v>158183.86944799699</v>
      </c>
      <c r="Q260" s="340">
        <f t="shared" si="43"/>
        <v>2439306.192458218</v>
      </c>
      <c r="R260" s="340">
        <f t="shared" si="44"/>
        <v>1657634.2981426027</v>
      </c>
      <c r="S260" s="221">
        <v>833672</v>
      </c>
      <c r="T260" s="221">
        <v>843893.27278682333</v>
      </c>
      <c r="U260" s="221">
        <v>695604.28385445778</v>
      </c>
      <c r="V260" s="221">
        <v>676809.12581157265</v>
      </c>
      <c r="W260" s="218">
        <f t="shared" si="45"/>
        <v>-8573.8852560617961</v>
      </c>
      <c r="X260" s="219">
        <f t="shared" si="46"/>
        <v>3968582.4763126755</v>
      </c>
      <c r="Y260" s="219">
        <f t="shared" si="46"/>
        <v>3178336.6967409984</v>
      </c>
      <c r="Z260" s="222">
        <v>-1128684</v>
      </c>
      <c r="AA260" s="222">
        <v>-828305</v>
      </c>
      <c r="AB260" s="232">
        <f t="shared" si="49"/>
        <v>2839898.4763126755</v>
      </c>
      <c r="AC260" s="232">
        <f t="shared" si="50"/>
        <v>2350031.6967409984</v>
      </c>
      <c r="AD260" s="218">
        <f t="shared" si="47"/>
        <v>-489866.77957167709</v>
      </c>
      <c r="AE260" s="223">
        <f>AB260/C260</f>
        <v>618.04101769590329</v>
      </c>
      <c r="AF260" s="232">
        <f>AC260/D260</f>
        <v>515.47087009015104</v>
      </c>
      <c r="AG260" s="220">
        <f t="shared" si="48"/>
        <v>-102.57014760575225</v>
      </c>
      <c r="AH260" s="211">
        <v>9</v>
      </c>
      <c r="AI260" s="211">
        <v>9</v>
      </c>
      <c r="AJ260" s="269"/>
      <c r="AK260" s="269"/>
      <c r="AL260" s="269"/>
      <c r="AM260" s="269"/>
    </row>
    <row r="261" spans="1:39">
      <c r="A261" s="215">
        <v>832</v>
      </c>
      <c r="B261" s="216" t="s">
        <v>292</v>
      </c>
      <c r="C261" s="217">
        <v>3913</v>
      </c>
      <c r="D261" s="217">
        <v>3825</v>
      </c>
      <c r="E261" s="219">
        <f>'1. Vos-laskelma'!AA261</f>
        <v>3667039.4268804975</v>
      </c>
      <c r="F261" s="219">
        <f>'1. Vos-laskelma'!D261</f>
        <v>3773923.2038430665</v>
      </c>
      <c r="G261" s="218">
        <f t="shared" si="42"/>
        <v>106883.77696256898</v>
      </c>
      <c r="H261" s="219">
        <v>2950938.6924344078</v>
      </c>
      <c r="I261" s="88">
        <f t="shared" si="40"/>
        <v>2392544.7440433642</v>
      </c>
      <c r="J261" s="220">
        <f t="shared" si="41"/>
        <v>-558393.94839104358</v>
      </c>
      <c r="K261" s="340">
        <v>1776586.5202539766</v>
      </c>
      <c r="L261" s="340">
        <v>1613949.5257217507</v>
      </c>
      <c r="M261" s="340">
        <v>1174352.1721804312</v>
      </c>
      <c r="N261" s="340">
        <v>992313.12109336723</v>
      </c>
      <c r="O261" s="221">
        <v>-346434.13454156916</v>
      </c>
      <c r="P261" s="88">
        <v>132716.23176981541</v>
      </c>
      <c r="Q261" s="340">
        <f t="shared" si="43"/>
        <v>6617978.1193149053</v>
      </c>
      <c r="R261" s="340">
        <f t="shared" si="44"/>
        <v>6166467.9478864307</v>
      </c>
      <c r="S261" s="221">
        <v>1421923</v>
      </c>
      <c r="T261" s="221">
        <v>1837642.6592332195</v>
      </c>
      <c r="U261" s="221">
        <v>765347.09521522524</v>
      </c>
      <c r="V261" s="221">
        <v>765441.80607375619</v>
      </c>
      <c r="W261" s="218">
        <f t="shared" si="45"/>
        <v>415814.37009175075</v>
      </c>
      <c r="X261" s="219">
        <f t="shared" si="46"/>
        <v>8805248.2145301308</v>
      </c>
      <c r="Y261" s="219">
        <f t="shared" si="46"/>
        <v>8769552.4131934065</v>
      </c>
      <c r="Z261" s="222">
        <v>-148045</v>
      </c>
      <c r="AA261" s="222">
        <v>-162177</v>
      </c>
      <c r="AB261" s="232">
        <f t="shared" si="49"/>
        <v>8657203.2145301308</v>
      </c>
      <c r="AC261" s="232">
        <f t="shared" si="50"/>
        <v>8607375.4131934065</v>
      </c>
      <c r="AD261" s="218">
        <f t="shared" si="47"/>
        <v>-49827.801336724311</v>
      </c>
      <c r="AE261" s="223">
        <f>AB261/C261</f>
        <v>2212.4209595016946</v>
      </c>
      <c r="AF261" s="232">
        <f>AC261/D261</f>
        <v>2250.2942256714787</v>
      </c>
      <c r="AG261" s="220">
        <f t="shared" si="48"/>
        <v>37.873266169784074</v>
      </c>
      <c r="AH261" s="211">
        <v>17</v>
      </c>
      <c r="AI261" s="211">
        <v>17</v>
      </c>
      <c r="AJ261" s="269"/>
      <c r="AK261" s="269"/>
      <c r="AL261" s="269"/>
      <c r="AM261" s="269"/>
    </row>
    <row r="262" spans="1:39">
      <c r="A262" s="215">
        <v>833</v>
      </c>
      <c r="B262" s="216" t="s">
        <v>293</v>
      </c>
      <c r="C262" s="217">
        <v>1677</v>
      </c>
      <c r="D262" s="217">
        <v>1691</v>
      </c>
      <c r="E262" s="219">
        <f>'1. Vos-laskelma'!AA262</f>
        <v>286512.39597185934</v>
      </c>
      <c r="F262" s="219">
        <f>'1. Vos-laskelma'!D262</f>
        <v>273035.04283013823</v>
      </c>
      <c r="G262" s="218">
        <f t="shared" si="42"/>
        <v>-13477.353141721105</v>
      </c>
      <c r="H262" s="219">
        <v>1070135.5545519022</v>
      </c>
      <c r="I262" s="88">
        <f t="shared" si="40"/>
        <v>919356.84995648521</v>
      </c>
      <c r="J262" s="220">
        <f t="shared" si="41"/>
        <v>-150778.70459541702</v>
      </c>
      <c r="K262" s="340">
        <v>460471.57373023202</v>
      </c>
      <c r="L262" s="340">
        <v>446074.66432930698</v>
      </c>
      <c r="M262" s="340">
        <v>609663.98082167027</v>
      </c>
      <c r="N262" s="340">
        <v>567765.05453882145</v>
      </c>
      <c r="O262" s="221">
        <v>-153155.58732282181</v>
      </c>
      <c r="P262" s="88">
        <v>58672.718411178525</v>
      </c>
      <c r="Q262" s="340">
        <f t="shared" si="43"/>
        <v>1356647.9505237616</v>
      </c>
      <c r="R262" s="340">
        <f t="shared" si="44"/>
        <v>1192391.8927866234</v>
      </c>
      <c r="S262" s="221">
        <v>392070</v>
      </c>
      <c r="T262" s="221">
        <v>376592.34515492304</v>
      </c>
      <c r="U262" s="221">
        <v>342281.76810028043</v>
      </c>
      <c r="V262" s="221">
        <v>335096.1111613845</v>
      </c>
      <c r="W262" s="218">
        <f t="shared" si="45"/>
        <v>-22663.311783972895</v>
      </c>
      <c r="X262" s="219">
        <f t="shared" si="46"/>
        <v>2090999.7186240419</v>
      </c>
      <c r="Y262" s="219">
        <f t="shared" si="46"/>
        <v>1904080.3491029309</v>
      </c>
      <c r="Z262" s="222">
        <v>-401519</v>
      </c>
      <c r="AA262" s="222">
        <v>-271513</v>
      </c>
      <c r="AB262" s="232">
        <f t="shared" si="49"/>
        <v>1689480.7186240419</v>
      </c>
      <c r="AC262" s="232">
        <f t="shared" si="50"/>
        <v>1632567.3491029309</v>
      </c>
      <c r="AD262" s="218">
        <f t="shared" si="47"/>
        <v>-56913.369521111017</v>
      </c>
      <c r="AE262" s="223">
        <f>AB262/C262</f>
        <v>1007.4422889827322</v>
      </c>
      <c r="AF262" s="232">
        <f>AC262/D262</f>
        <v>965.44491372142568</v>
      </c>
      <c r="AG262" s="220">
        <f t="shared" si="48"/>
        <v>-41.997375261306502</v>
      </c>
      <c r="AH262" s="211">
        <v>2</v>
      </c>
      <c r="AI262" s="211">
        <v>2</v>
      </c>
      <c r="AJ262" s="269"/>
      <c r="AK262" s="269"/>
      <c r="AL262" s="269"/>
      <c r="AM262" s="269"/>
    </row>
    <row r="263" spans="1:39">
      <c r="A263" s="215">
        <v>834</v>
      </c>
      <c r="B263" s="216" t="s">
        <v>294</v>
      </c>
      <c r="C263" s="217">
        <v>5967</v>
      </c>
      <c r="D263" s="217">
        <v>5879</v>
      </c>
      <c r="E263" s="219">
        <f>'1. Vos-laskelma'!AA263</f>
        <v>1119463.2491703485</v>
      </c>
      <c r="F263" s="219">
        <f>'1. Vos-laskelma'!D263</f>
        <v>1043041.4459626558</v>
      </c>
      <c r="G263" s="218">
        <f t="shared" si="42"/>
        <v>-76421.80320769269</v>
      </c>
      <c r="H263" s="219">
        <v>1923216.9546679468</v>
      </c>
      <c r="I263" s="88">
        <f t="shared" si="40"/>
        <v>2234204.5860930486</v>
      </c>
      <c r="J263" s="220">
        <f t="shared" si="41"/>
        <v>310987.63142510178</v>
      </c>
      <c r="K263" s="340">
        <v>1173682.0982292539</v>
      </c>
      <c r="L263" s="340">
        <v>1625120.9558775544</v>
      </c>
      <c r="M263" s="340">
        <v>749534.85643869278</v>
      </c>
      <c r="N263" s="340">
        <v>937566.64992664231</v>
      </c>
      <c r="O263" s="221">
        <v>-532467.00051500264</v>
      </c>
      <c r="P263" s="88">
        <v>203983.98080385485</v>
      </c>
      <c r="Q263" s="340">
        <f t="shared" si="43"/>
        <v>3042680.2038382953</v>
      </c>
      <c r="R263" s="340">
        <f t="shared" si="44"/>
        <v>3277246.0320557044</v>
      </c>
      <c r="S263" s="221">
        <v>1533891</v>
      </c>
      <c r="T263" s="221">
        <v>1595625.0040446012</v>
      </c>
      <c r="U263" s="221">
        <v>1113721.6941235561</v>
      </c>
      <c r="V263" s="221">
        <v>1089004.4694244643</v>
      </c>
      <c r="W263" s="218">
        <f t="shared" si="45"/>
        <v>37016.779345509596</v>
      </c>
      <c r="X263" s="219">
        <f t="shared" si="46"/>
        <v>5690292.8979618512</v>
      </c>
      <c r="Y263" s="219">
        <f t="shared" si="46"/>
        <v>5961875.5055247694</v>
      </c>
      <c r="Z263" s="222">
        <v>-1517336</v>
      </c>
      <c r="AA263" s="222">
        <v>-1534670</v>
      </c>
      <c r="AB263" s="232">
        <f t="shared" si="49"/>
        <v>4172956.8979618512</v>
      </c>
      <c r="AC263" s="232">
        <f t="shared" si="50"/>
        <v>4427205.5055247694</v>
      </c>
      <c r="AD263" s="218">
        <f t="shared" si="47"/>
        <v>254248.60756291822</v>
      </c>
      <c r="AE263" s="223">
        <f>AB263/C263</f>
        <v>699.33918182702382</v>
      </c>
      <c r="AF263" s="232">
        <f>AC263/D263</f>
        <v>753.05417681999825</v>
      </c>
      <c r="AG263" s="220">
        <f t="shared" si="48"/>
        <v>53.714994992974425</v>
      </c>
      <c r="AH263" s="211">
        <v>5</v>
      </c>
      <c r="AI263" s="211">
        <v>5</v>
      </c>
      <c r="AJ263" s="269"/>
      <c r="AK263" s="269"/>
      <c r="AL263" s="269"/>
      <c r="AM263" s="269"/>
    </row>
    <row r="264" spans="1:39">
      <c r="A264" s="215">
        <v>837</v>
      </c>
      <c r="B264" s="216" t="s">
        <v>295</v>
      </c>
      <c r="C264" s="217">
        <v>244223</v>
      </c>
      <c r="D264" s="217">
        <v>249009</v>
      </c>
      <c r="E264" s="219">
        <f>'1. Vos-laskelma'!AA264</f>
        <v>9363176.2332050726</v>
      </c>
      <c r="F264" s="219">
        <f>'1. Vos-laskelma'!D264</f>
        <v>11378478.163672499</v>
      </c>
      <c r="G264" s="218">
        <f t="shared" si="42"/>
        <v>2015301.9304674268</v>
      </c>
      <c r="H264" s="219">
        <v>-71724428.277617261</v>
      </c>
      <c r="I264" s="88">
        <f t="shared" si="40"/>
        <v>-51398953.29486569</v>
      </c>
      <c r="J264" s="220">
        <f t="shared" si="41"/>
        <v>20325474.982751571</v>
      </c>
      <c r="K264" s="340">
        <v>-53845192.491937794</v>
      </c>
      <c r="L264" s="340">
        <v>-34937811.825379469</v>
      </c>
      <c r="M264" s="340">
        <v>-17879235.785679471</v>
      </c>
      <c r="N264" s="340">
        <v>-2548022.1881027813</v>
      </c>
      <c r="O264" s="221">
        <v>-22552998.015179504</v>
      </c>
      <c r="P264" s="88">
        <v>8639878.7337960694</v>
      </c>
      <c r="Q264" s="340">
        <f t="shared" si="43"/>
        <v>-62361252.044412188</v>
      </c>
      <c r="R264" s="340">
        <f t="shared" si="44"/>
        <v>-40020475.131193191</v>
      </c>
      <c r="S264" s="221">
        <v>4430428</v>
      </c>
      <c r="T264" s="221">
        <v>1235695.6416559145</v>
      </c>
      <c r="U264" s="221">
        <v>36300023.396053225</v>
      </c>
      <c r="V264" s="221">
        <v>36720100.380104199</v>
      </c>
      <c r="W264" s="218">
        <f t="shared" si="45"/>
        <v>-2774655.3742931113</v>
      </c>
      <c r="X264" s="219">
        <f t="shared" si="46"/>
        <v>-21630800.648358963</v>
      </c>
      <c r="Y264" s="219">
        <f t="shared" si="46"/>
        <v>-2064679.1094330773</v>
      </c>
      <c r="Z264" s="222">
        <v>79974415</v>
      </c>
      <c r="AA264" s="222">
        <v>85221448</v>
      </c>
      <c r="AB264" s="232">
        <f t="shared" si="49"/>
        <v>58343614.351641037</v>
      </c>
      <c r="AC264" s="232">
        <f t="shared" si="50"/>
        <v>83156768.890566915</v>
      </c>
      <c r="AD264" s="218">
        <f t="shared" si="47"/>
        <v>24813154.538925879</v>
      </c>
      <c r="AE264" s="223">
        <f>AB264/C264</f>
        <v>238.89483935436482</v>
      </c>
      <c r="AF264" s="232">
        <f>AC264/D264</f>
        <v>333.9508567584582</v>
      </c>
      <c r="AG264" s="220">
        <f t="shared" si="48"/>
        <v>95.056017404093382</v>
      </c>
      <c r="AH264" s="211">
        <v>6</v>
      </c>
      <c r="AI264" s="211">
        <v>6</v>
      </c>
      <c r="AJ264" s="269"/>
      <c r="AK264" s="269"/>
      <c r="AL264" s="269"/>
      <c r="AM264" s="269"/>
    </row>
    <row r="265" spans="1:39">
      <c r="A265" s="215">
        <v>844</v>
      </c>
      <c r="B265" s="216" t="s">
        <v>296</v>
      </c>
      <c r="C265" s="217">
        <v>1479</v>
      </c>
      <c r="D265" s="217">
        <v>1441</v>
      </c>
      <c r="E265" s="219">
        <f>'1. Vos-laskelma'!AA265</f>
        <v>-74467.173112858945</v>
      </c>
      <c r="F265" s="219">
        <f>'1. Vos-laskelma'!D265</f>
        <v>-118019.35548283681</v>
      </c>
      <c r="G265" s="218">
        <f t="shared" si="42"/>
        <v>-43552.182369977862</v>
      </c>
      <c r="H265" s="219">
        <v>-89626.498554876496</v>
      </c>
      <c r="I265" s="88">
        <f t="shared" si="40"/>
        <v>52894.613423651208</v>
      </c>
      <c r="J265" s="220">
        <f t="shared" si="41"/>
        <v>142521.11197852771</v>
      </c>
      <c r="K265" s="340">
        <v>31234.193027492045</v>
      </c>
      <c r="L265" s="340">
        <v>155770.66059490759</v>
      </c>
      <c r="M265" s="340">
        <v>-120860.69158236854</v>
      </c>
      <c r="N265" s="340">
        <v>-22361.668636851882</v>
      </c>
      <c r="O265" s="221">
        <v>-130512.833431216</v>
      </c>
      <c r="P265" s="88">
        <v>49998.454896811505</v>
      </c>
      <c r="Q265" s="340">
        <f t="shared" si="43"/>
        <v>-164093.67166773544</v>
      </c>
      <c r="R265" s="340">
        <f t="shared" si="44"/>
        <v>-65124.742059185599</v>
      </c>
      <c r="S265" s="221">
        <v>658008</v>
      </c>
      <c r="T265" s="221">
        <v>751697.50509584288</v>
      </c>
      <c r="U265" s="221">
        <v>367381.62735902186</v>
      </c>
      <c r="V265" s="221">
        <v>358454.45312555594</v>
      </c>
      <c r="W265" s="218">
        <f t="shared" si="45"/>
        <v>84762.330862376839</v>
      </c>
      <c r="X265" s="219">
        <f t="shared" si="46"/>
        <v>861295.95569128636</v>
      </c>
      <c r="Y265" s="219">
        <f t="shared" si="46"/>
        <v>1045027.2161622131</v>
      </c>
      <c r="Z265" s="222">
        <v>-331006</v>
      </c>
      <c r="AA265" s="222">
        <v>-358733</v>
      </c>
      <c r="AB265" s="232">
        <f t="shared" si="49"/>
        <v>530289.95569128636</v>
      </c>
      <c r="AC265" s="232">
        <f t="shared" si="50"/>
        <v>686294.21616221312</v>
      </c>
      <c r="AD265" s="218">
        <f t="shared" si="47"/>
        <v>156004.26047092676</v>
      </c>
      <c r="AE265" s="223">
        <f>AB265/C265</f>
        <v>358.54628511919293</v>
      </c>
      <c r="AF265" s="232">
        <f>AC265/D265</f>
        <v>476.26246784331238</v>
      </c>
      <c r="AG265" s="220">
        <f t="shared" si="48"/>
        <v>117.71618272411945</v>
      </c>
      <c r="AH265" s="211">
        <v>11</v>
      </c>
      <c r="AI265" s="211">
        <v>11</v>
      </c>
      <c r="AJ265" s="269"/>
      <c r="AK265" s="269"/>
      <c r="AL265" s="269"/>
      <c r="AM265" s="269"/>
    </row>
    <row r="266" spans="1:39">
      <c r="A266" s="215">
        <v>845</v>
      </c>
      <c r="B266" s="216" t="s">
        <v>297</v>
      </c>
      <c r="C266" s="217">
        <v>2882</v>
      </c>
      <c r="D266" s="217">
        <v>2863</v>
      </c>
      <c r="E266" s="219">
        <f>'1. Vos-laskelma'!AA266</f>
        <v>2117466.3209497216</v>
      </c>
      <c r="F266" s="219">
        <f>'1. Vos-laskelma'!D266</f>
        <v>2328763.2025386258</v>
      </c>
      <c r="G266" s="218">
        <f t="shared" si="42"/>
        <v>211296.88158890419</v>
      </c>
      <c r="H266" s="219">
        <v>142133.51434360075</v>
      </c>
      <c r="I266" s="88">
        <f t="shared" ref="I266:I303" si="51">SUM(L266,N266:P266)</f>
        <v>59713.80262628675</v>
      </c>
      <c r="J266" s="220">
        <f t="shared" ref="J266:J303" si="52">I266-H266</f>
        <v>-82419.711717314</v>
      </c>
      <c r="K266" s="340">
        <v>132327.87187121573</v>
      </c>
      <c r="L266" s="340">
        <v>211787.08367977914</v>
      </c>
      <c r="M266" s="340">
        <v>9805.6424723850105</v>
      </c>
      <c r="N266" s="340">
        <v>7893.8707466464493</v>
      </c>
      <c r="O266" s="221">
        <v>-259304.81756666995</v>
      </c>
      <c r="P266" s="88">
        <v>99337.665766531107</v>
      </c>
      <c r="Q266" s="340">
        <f t="shared" si="43"/>
        <v>2259599.8352933223</v>
      </c>
      <c r="R266" s="340">
        <f t="shared" si="44"/>
        <v>2388477.0051649124</v>
      </c>
      <c r="S266" s="221">
        <v>1323282</v>
      </c>
      <c r="T266" s="221">
        <v>1255008.2280608944</v>
      </c>
      <c r="U266" s="221">
        <v>595425.26634182327</v>
      </c>
      <c r="V266" s="221">
        <v>589827.92928421777</v>
      </c>
      <c r="W266" s="218">
        <f t="shared" si="45"/>
        <v>-73871.108996710973</v>
      </c>
      <c r="X266" s="219">
        <f t="shared" si="46"/>
        <v>4178307.1016351455</v>
      </c>
      <c r="Y266" s="219">
        <f t="shared" si="46"/>
        <v>4233313.1625100244</v>
      </c>
      <c r="Z266" s="222">
        <v>-133415</v>
      </c>
      <c r="AA266" s="222">
        <v>29790</v>
      </c>
      <c r="AB266" s="232">
        <f t="shared" si="49"/>
        <v>4044892.1016351455</v>
      </c>
      <c r="AC266" s="232">
        <f t="shared" si="50"/>
        <v>4263103.1625100244</v>
      </c>
      <c r="AD266" s="218">
        <f t="shared" si="47"/>
        <v>218211.06087487889</v>
      </c>
      <c r="AE266" s="223">
        <f>AB266/C266</f>
        <v>1403.5017701718061</v>
      </c>
      <c r="AF266" s="232">
        <f>AC266/D266</f>
        <v>1489.0335880230612</v>
      </c>
      <c r="AG266" s="220">
        <f t="shared" si="48"/>
        <v>85.531817851255028</v>
      </c>
      <c r="AH266" s="211">
        <v>19</v>
      </c>
      <c r="AI266" s="211">
        <v>19</v>
      </c>
      <c r="AJ266" s="269"/>
      <c r="AK266" s="269"/>
      <c r="AL266" s="269"/>
      <c r="AM266" s="269"/>
    </row>
    <row r="267" spans="1:39">
      <c r="A267" s="215">
        <v>846</v>
      </c>
      <c r="B267" s="216" t="s">
        <v>298</v>
      </c>
      <c r="C267" s="217">
        <v>4952</v>
      </c>
      <c r="D267" s="217">
        <v>4862</v>
      </c>
      <c r="E267" s="219">
        <f>'1. Vos-laskelma'!AA267</f>
        <v>790087.73499877146</v>
      </c>
      <c r="F267" s="219">
        <f>'1. Vos-laskelma'!D267</f>
        <v>1011548.462619924</v>
      </c>
      <c r="G267" s="218">
        <f t="shared" ref="G267:G303" si="53">F267-E267</f>
        <v>221460.72762115253</v>
      </c>
      <c r="H267" s="219">
        <v>2481350.6617994928</v>
      </c>
      <c r="I267" s="88">
        <f t="shared" si="51"/>
        <v>1378269.1897455282</v>
      </c>
      <c r="J267" s="220">
        <f t="shared" si="52"/>
        <v>-1103081.4720539646</v>
      </c>
      <c r="K267" s="340">
        <v>1754702.8488937281</v>
      </c>
      <c r="L267" s="340">
        <v>1311932.4279102779</v>
      </c>
      <c r="M267" s="340">
        <v>726647.81290576479</v>
      </c>
      <c r="N267" s="340">
        <v>337995.96269179072</v>
      </c>
      <c r="O267" s="221">
        <v>-440356.27768395015</v>
      </c>
      <c r="P267" s="88">
        <v>168697.07682740979</v>
      </c>
      <c r="Q267" s="340">
        <f t="shared" ref="Q267:Q303" si="54">SUM(E267,H267)</f>
        <v>3271438.3967982642</v>
      </c>
      <c r="R267" s="340">
        <f t="shared" ref="R267:R303" si="55">SUM(F267,I267)</f>
        <v>2389817.6523654521</v>
      </c>
      <c r="S267" s="221">
        <v>2947395</v>
      </c>
      <c r="T267" s="221">
        <v>2846111.3497847915</v>
      </c>
      <c r="U267" s="221">
        <v>1137822.7546027547</v>
      </c>
      <c r="V267" s="221">
        <v>1138178.2460818195</v>
      </c>
      <c r="W267" s="218">
        <f t="shared" ref="W267:W303" si="56">(T267+V267)-(S267+U267)</f>
        <v>-100928.15873614326</v>
      </c>
      <c r="X267" s="219">
        <f t="shared" ref="X267:Y303" si="57">SUM(Q267,S267,U267)</f>
        <v>7356656.1514010187</v>
      </c>
      <c r="Y267" s="219">
        <f t="shared" si="57"/>
        <v>6374107.2482320629</v>
      </c>
      <c r="Z267" s="222">
        <v>-389322</v>
      </c>
      <c r="AA267" s="222">
        <v>-329681</v>
      </c>
      <c r="AB267" s="232">
        <f t="shared" si="49"/>
        <v>6967334.1514010187</v>
      </c>
      <c r="AC267" s="232">
        <f t="shared" si="50"/>
        <v>6044426.2482320629</v>
      </c>
      <c r="AD267" s="218">
        <f t="shared" ref="AD267:AD303" si="58">AC267-AB267</f>
        <v>-922907.90316895582</v>
      </c>
      <c r="AE267" s="223">
        <f>AB267/C267</f>
        <v>1406.9737785543252</v>
      </c>
      <c r="AF267" s="232">
        <f>AC267/D267</f>
        <v>1243.1975006647599</v>
      </c>
      <c r="AG267" s="220">
        <f t="shared" ref="AG267:AG303" si="59">AF267-AE267</f>
        <v>-163.77627788956534</v>
      </c>
      <c r="AH267" s="211">
        <v>14</v>
      </c>
      <c r="AI267" s="211">
        <v>14</v>
      </c>
      <c r="AJ267" s="269"/>
      <c r="AK267" s="269"/>
      <c r="AL267" s="269"/>
      <c r="AM267" s="269"/>
    </row>
    <row r="268" spans="1:39">
      <c r="A268" s="215">
        <v>848</v>
      </c>
      <c r="B268" s="216" t="s">
        <v>299</v>
      </c>
      <c r="C268" s="217">
        <v>4241</v>
      </c>
      <c r="D268" s="217">
        <v>4160</v>
      </c>
      <c r="E268" s="219">
        <f>'1. Vos-laskelma'!AA268</f>
        <v>1165843.7805411904</v>
      </c>
      <c r="F268" s="219">
        <f>'1. Vos-laskelma'!D268</f>
        <v>1059602.4390658599</v>
      </c>
      <c r="G268" s="218">
        <f t="shared" si="53"/>
        <v>-106241.34147533053</v>
      </c>
      <c r="H268" s="219">
        <v>1180122.8998052268</v>
      </c>
      <c r="I268" s="88">
        <f t="shared" si="51"/>
        <v>-50986.001616952795</v>
      </c>
      <c r="J268" s="220">
        <f t="shared" si="52"/>
        <v>-1231108.9014221795</v>
      </c>
      <c r="K268" s="340">
        <v>589498.60468085529</v>
      </c>
      <c r="L268" s="340">
        <v>38291.144048307695</v>
      </c>
      <c r="M268" s="340">
        <v>590624.29512437142</v>
      </c>
      <c r="N268" s="340">
        <v>143158.5342119933</v>
      </c>
      <c r="O268" s="221">
        <v>-376775.42475632101</v>
      </c>
      <c r="P268" s="88">
        <v>144339.74487906721</v>
      </c>
      <c r="Q268" s="340">
        <f t="shared" si="54"/>
        <v>2345966.6803464172</v>
      </c>
      <c r="R268" s="340">
        <f t="shared" si="55"/>
        <v>1008616.4374489071</v>
      </c>
      <c r="S268" s="221">
        <v>2436794</v>
      </c>
      <c r="T268" s="221">
        <v>2556266.1640898176</v>
      </c>
      <c r="U268" s="221">
        <v>989321.16184801632</v>
      </c>
      <c r="V268" s="221">
        <v>976850.07326114131</v>
      </c>
      <c r="W268" s="218">
        <f t="shared" si="56"/>
        <v>107001.07550294278</v>
      </c>
      <c r="X268" s="219">
        <f t="shared" si="57"/>
        <v>5772081.8421944333</v>
      </c>
      <c r="Y268" s="219">
        <f t="shared" si="57"/>
        <v>4541732.674799866</v>
      </c>
      <c r="Z268" s="222">
        <v>655137</v>
      </c>
      <c r="AA268" s="222">
        <v>638089</v>
      </c>
      <c r="AB268" s="232">
        <f t="shared" ref="AB268:AB303" si="60">SUM(X268,Z268)</f>
        <v>6427218.8421944333</v>
      </c>
      <c r="AC268" s="232">
        <f t="shared" ref="AC268:AC303" si="61">SUM(Y268,AA268)</f>
        <v>5179821.674799866</v>
      </c>
      <c r="AD268" s="218">
        <f t="shared" si="58"/>
        <v>-1247397.1673945673</v>
      </c>
      <c r="AE268" s="223">
        <f>AB268/C268</f>
        <v>1515.4960721986401</v>
      </c>
      <c r="AF268" s="232">
        <f>AC268/D268</f>
        <v>1245.1494410576602</v>
      </c>
      <c r="AG268" s="220">
        <f t="shared" si="59"/>
        <v>-270.34663114097998</v>
      </c>
      <c r="AH268" s="211">
        <v>12</v>
      </c>
      <c r="AI268" s="211">
        <v>12</v>
      </c>
      <c r="AJ268" s="269"/>
      <c r="AK268" s="269"/>
      <c r="AL268" s="269"/>
      <c r="AM268" s="269"/>
    </row>
    <row r="269" spans="1:39">
      <c r="A269" s="215">
        <v>849</v>
      </c>
      <c r="B269" s="216" t="s">
        <v>300</v>
      </c>
      <c r="C269" s="217">
        <v>2938</v>
      </c>
      <c r="D269" s="217">
        <v>2903</v>
      </c>
      <c r="E269" s="219">
        <f>'1. Vos-laskelma'!AA269</f>
        <v>1844417.9229956672</v>
      </c>
      <c r="F269" s="219">
        <f>'1. Vos-laskelma'!D269</f>
        <v>1949984.3511296907</v>
      </c>
      <c r="G269" s="218">
        <f t="shared" si="53"/>
        <v>105566.42813402344</v>
      </c>
      <c r="H269" s="219">
        <v>894632.12709814007</v>
      </c>
      <c r="I269" s="88">
        <f t="shared" si="51"/>
        <v>668548.80023699533</v>
      </c>
      <c r="J269" s="220">
        <f t="shared" si="52"/>
        <v>-226083.32686114474</v>
      </c>
      <c r="K269" s="340">
        <v>704344.65399877948</v>
      </c>
      <c r="L269" s="340">
        <v>699450.09426301043</v>
      </c>
      <c r="M269" s="340">
        <v>190287.47309936062</v>
      </c>
      <c r="N269" s="340">
        <v>131300.81623448204</v>
      </c>
      <c r="O269" s="221">
        <v>-262927.65818932687</v>
      </c>
      <c r="P269" s="88">
        <v>100725.54792882984</v>
      </c>
      <c r="Q269" s="340">
        <f t="shared" si="54"/>
        <v>2739050.0500938073</v>
      </c>
      <c r="R269" s="340">
        <f t="shared" si="55"/>
        <v>2618533.151366686</v>
      </c>
      <c r="S269" s="221">
        <v>1535334</v>
      </c>
      <c r="T269" s="221">
        <v>1619605.710605596</v>
      </c>
      <c r="U269" s="221">
        <v>698965.11716177571</v>
      </c>
      <c r="V269" s="221">
        <v>697004.74121979531</v>
      </c>
      <c r="W269" s="218">
        <f t="shared" si="56"/>
        <v>82311.334663615562</v>
      </c>
      <c r="X269" s="219">
        <f t="shared" si="57"/>
        <v>4973349.1672555832</v>
      </c>
      <c r="Y269" s="219">
        <f t="shared" si="57"/>
        <v>4935143.603192077</v>
      </c>
      <c r="Z269" s="222">
        <v>160910</v>
      </c>
      <c r="AA269" s="222">
        <v>183768</v>
      </c>
      <c r="AB269" s="232">
        <f t="shared" si="60"/>
        <v>5134259.1672555832</v>
      </c>
      <c r="AC269" s="232">
        <f t="shared" si="61"/>
        <v>5118911.603192077</v>
      </c>
      <c r="AD269" s="218">
        <f t="shared" si="58"/>
        <v>-15347.564063506201</v>
      </c>
      <c r="AE269" s="223">
        <f>AB269/C269</f>
        <v>1747.5354551584694</v>
      </c>
      <c r="AF269" s="232">
        <f>AC269/D269</f>
        <v>1763.3178102625136</v>
      </c>
      <c r="AG269" s="220">
        <f t="shared" si="59"/>
        <v>15.7823551040442</v>
      </c>
      <c r="AH269" s="211">
        <v>16</v>
      </c>
      <c r="AI269" s="211">
        <v>16</v>
      </c>
      <c r="AJ269" s="269"/>
      <c r="AK269" s="269"/>
      <c r="AL269" s="269"/>
      <c r="AM269" s="269"/>
    </row>
    <row r="270" spans="1:39">
      <c r="A270" s="215">
        <v>850</v>
      </c>
      <c r="B270" s="216" t="s">
        <v>301</v>
      </c>
      <c r="C270" s="217">
        <v>2387</v>
      </c>
      <c r="D270" s="217">
        <v>2407</v>
      </c>
      <c r="E270" s="219">
        <f>'1. Vos-laskelma'!AA270</f>
        <v>1276253.3072344707</v>
      </c>
      <c r="F270" s="219">
        <f>'1. Vos-laskelma'!D270</f>
        <v>1201694.2161736623</v>
      </c>
      <c r="G270" s="218">
        <f t="shared" si="53"/>
        <v>-74559.091060808394</v>
      </c>
      <c r="H270" s="219">
        <v>578436.3677046739</v>
      </c>
      <c r="I270" s="88">
        <f t="shared" si="51"/>
        <v>347253.32994240231</v>
      </c>
      <c r="J270" s="220">
        <f t="shared" si="52"/>
        <v>-231183.03776227159</v>
      </c>
      <c r="K270" s="340">
        <v>284626.20327458519</v>
      </c>
      <c r="L270" s="340">
        <v>254195.90239234566</v>
      </c>
      <c r="M270" s="340">
        <v>293810.16443008865</v>
      </c>
      <c r="N270" s="340">
        <v>227546.05290211181</v>
      </c>
      <c r="O270" s="221">
        <v>-218004.4344683809</v>
      </c>
      <c r="P270" s="88">
        <v>83515.809116325661</v>
      </c>
      <c r="Q270" s="340">
        <f t="shared" si="54"/>
        <v>1854689.6749391446</v>
      </c>
      <c r="R270" s="340">
        <f t="shared" si="55"/>
        <v>1548947.5461160648</v>
      </c>
      <c r="S270" s="221">
        <v>832595</v>
      </c>
      <c r="T270" s="221">
        <v>912818.68791179231</v>
      </c>
      <c r="U270" s="221">
        <v>420099.42962818942</v>
      </c>
      <c r="V270" s="221">
        <v>403611.06843806518</v>
      </c>
      <c r="W270" s="218">
        <f t="shared" si="56"/>
        <v>63735.326721668011</v>
      </c>
      <c r="X270" s="219">
        <f t="shared" si="57"/>
        <v>3107384.1045673341</v>
      </c>
      <c r="Y270" s="219">
        <f t="shared" si="57"/>
        <v>2865377.3024659222</v>
      </c>
      <c r="Z270" s="222">
        <v>-512122</v>
      </c>
      <c r="AA270" s="222">
        <v>-505788</v>
      </c>
      <c r="AB270" s="232">
        <f t="shared" si="60"/>
        <v>2595262.1045673341</v>
      </c>
      <c r="AC270" s="232">
        <f t="shared" si="61"/>
        <v>2359589.3024659222</v>
      </c>
      <c r="AD270" s="218">
        <f t="shared" si="58"/>
        <v>-235672.80210141186</v>
      </c>
      <c r="AE270" s="223">
        <f>AB270/C270</f>
        <v>1087.2484727973749</v>
      </c>
      <c r="AF270" s="232">
        <f>AC270/D270</f>
        <v>980.30299229992613</v>
      </c>
      <c r="AG270" s="220">
        <f t="shared" si="59"/>
        <v>-106.94548049744878</v>
      </c>
      <c r="AH270" s="211">
        <v>13</v>
      </c>
      <c r="AI270" s="211">
        <v>13</v>
      </c>
      <c r="AJ270" s="269"/>
      <c r="AK270" s="269"/>
      <c r="AL270" s="269"/>
      <c r="AM270" s="269"/>
    </row>
    <row r="271" spans="1:39">
      <c r="A271" s="215">
        <v>851</v>
      </c>
      <c r="B271" s="216" t="s">
        <v>302</v>
      </c>
      <c r="C271" s="217">
        <v>21333</v>
      </c>
      <c r="D271" s="217">
        <v>21227</v>
      </c>
      <c r="E271" s="219">
        <f>'1. Vos-laskelma'!AA271</f>
        <v>7581124.4812207371</v>
      </c>
      <c r="F271" s="219">
        <f>'1. Vos-laskelma'!D271</f>
        <v>7746874.3188713612</v>
      </c>
      <c r="G271" s="218">
        <f t="shared" si="53"/>
        <v>165749.8376506241</v>
      </c>
      <c r="H271" s="219">
        <v>-1941633.9797533783</v>
      </c>
      <c r="I271" s="88">
        <f t="shared" si="51"/>
        <v>-6976357.1919583874</v>
      </c>
      <c r="J271" s="220">
        <f t="shared" si="52"/>
        <v>-5034723.2122050095</v>
      </c>
      <c r="K271" s="340">
        <v>-989765.16527233063</v>
      </c>
      <c r="L271" s="340">
        <v>-3437002.791325904</v>
      </c>
      <c r="M271" s="340">
        <v>-951868.8144810478</v>
      </c>
      <c r="N271" s="340">
        <v>-2353317.8196818912</v>
      </c>
      <c r="O271" s="221">
        <v>-1922550.9474284677</v>
      </c>
      <c r="P271" s="88">
        <v>736514.36647787492</v>
      </c>
      <c r="Q271" s="340">
        <f t="shared" si="54"/>
        <v>5639490.5014673583</v>
      </c>
      <c r="R271" s="340">
        <f t="shared" si="55"/>
        <v>770517.12691297382</v>
      </c>
      <c r="S271" s="221">
        <v>6501141</v>
      </c>
      <c r="T271" s="221">
        <v>6002030.3831444001</v>
      </c>
      <c r="U271" s="221">
        <v>3292338.6038466329</v>
      </c>
      <c r="V271" s="221">
        <v>3273624.5307257581</v>
      </c>
      <c r="W271" s="218">
        <f t="shared" si="56"/>
        <v>-517824.68997647427</v>
      </c>
      <c r="X271" s="219">
        <f t="shared" si="57"/>
        <v>15432970.10531399</v>
      </c>
      <c r="Y271" s="219">
        <f t="shared" si="57"/>
        <v>10046172.040783131</v>
      </c>
      <c r="Z271" s="222">
        <v>-210290</v>
      </c>
      <c r="AA271" s="222">
        <v>-352480</v>
      </c>
      <c r="AB271" s="232">
        <f t="shared" si="60"/>
        <v>15222680.10531399</v>
      </c>
      <c r="AC271" s="232">
        <f t="shared" si="61"/>
        <v>9693692.0407831315</v>
      </c>
      <c r="AD271" s="218">
        <f t="shared" si="58"/>
        <v>-5528988.0645308588</v>
      </c>
      <c r="AE271" s="223">
        <f>AB271/C271</f>
        <v>713.57427953471097</v>
      </c>
      <c r="AF271" s="232">
        <f>AC271/D271</f>
        <v>456.66801906925764</v>
      </c>
      <c r="AG271" s="220">
        <f t="shared" si="59"/>
        <v>-256.90626046545333</v>
      </c>
      <c r="AH271" s="211">
        <v>19</v>
      </c>
      <c r="AI271" s="211">
        <v>19</v>
      </c>
      <c r="AJ271" s="269"/>
      <c r="AK271" s="269"/>
      <c r="AL271" s="269"/>
      <c r="AM271" s="269"/>
    </row>
    <row r="272" spans="1:39">
      <c r="A272" s="215">
        <v>853</v>
      </c>
      <c r="B272" s="216" t="s">
        <v>303</v>
      </c>
      <c r="C272" s="217">
        <v>195137</v>
      </c>
      <c r="D272" s="217">
        <v>197900</v>
      </c>
      <c r="E272" s="219">
        <f>'1. Vos-laskelma'!AA272</f>
        <v>24469996.895284884</v>
      </c>
      <c r="F272" s="219">
        <f>'1. Vos-laskelma'!D272</f>
        <v>29758611.884017859</v>
      </c>
      <c r="G272" s="218">
        <f t="shared" si="53"/>
        <v>5288614.988732975</v>
      </c>
      <c r="H272" s="219">
        <v>-15162910.937963391</v>
      </c>
      <c r="I272" s="88">
        <f t="shared" si="51"/>
        <v>-32100942.759769257</v>
      </c>
      <c r="J272" s="220">
        <f t="shared" si="52"/>
        <v>-16938031.821805865</v>
      </c>
      <c r="K272" s="340">
        <v>-17025421.368802838</v>
      </c>
      <c r="L272" s="340">
        <v>-21134452.432889041</v>
      </c>
      <c r="M272" s="340">
        <v>1862510.4308394468</v>
      </c>
      <c r="N272" s="340">
        <v>90966.655742028204</v>
      </c>
      <c r="O272" s="221">
        <v>-17924003.980595175</v>
      </c>
      <c r="P272" s="88">
        <v>6866546.9979729326</v>
      </c>
      <c r="Q272" s="340">
        <f t="shared" si="54"/>
        <v>9307085.957321493</v>
      </c>
      <c r="R272" s="340">
        <f t="shared" si="55"/>
        <v>-2342330.8757513985</v>
      </c>
      <c r="S272" s="221">
        <v>-2685618</v>
      </c>
      <c r="T272" s="221">
        <v>-3011722.7297873786</v>
      </c>
      <c r="U272" s="221">
        <v>31340782.047305323</v>
      </c>
      <c r="V272" s="221">
        <v>31715140.840591531</v>
      </c>
      <c r="W272" s="218">
        <f t="shared" si="56"/>
        <v>48254.06349882856</v>
      </c>
      <c r="X272" s="219">
        <f t="shared" si="57"/>
        <v>37962250.004626818</v>
      </c>
      <c r="Y272" s="219">
        <f t="shared" si="57"/>
        <v>26361087.235052753</v>
      </c>
      <c r="Z272" s="222">
        <v>42815058</v>
      </c>
      <c r="AA272" s="222">
        <v>47344861</v>
      </c>
      <c r="AB272" s="232">
        <f t="shared" si="60"/>
        <v>80777308.004626811</v>
      </c>
      <c r="AC272" s="232">
        <f t="shared" si="61"/>
        <v>73705948.23505275</v>
      </c>
      <c r="AD272" s="218">
        <f t="shared" si="58"/>
        <v>-7071359.769574061</v>
      </c>
      <c r="AE272" s="223">
        <f>AB272/C272</f>
        <v>413.95177749287325</v>
      </c>
      <c r="AF272" s="232">
        <f>AC272/D272</f>
        <v>372.44036500784614</v>
      </c>
      <c r="AG272" s="220">
        <f t="shared" si="59"/>
        <v>-41.511412485027108</v>
      </c>
      <c r="AH272" s="211">
        <v>2</v>
      </c>
      <c r="AI272" s="211">
        <v>2</v>
      </c>
      <c r="AJ272" s="269"/>
      <c r="AK272" s="269"/>
      <c r="AL272" s="269"/>
      <c r="AM272" s="269"/>
    </row>
    <row r="273" spans="1:39">
      <c r="A273" s="215">
        <v>854</v>
      </c>
      <c r="B273" s="216" t="s">
        <v>304</v>
      </c>
      <c r="C273" s="217">
        <v>3296</v>
      </c>
      <c r="D273" s="217">
        <v>3262</v>
      </c>
      <c r="E273" s="219">
        <f>'1. Vos-laskelma'!AA273</f>
        <v>1188826.3518796521</v>
      </c>
      <c r="F273" s="219">
        <f>'1. Vos-laskelma'!D273</f>
        <v>1299009.2070625178</v>
      </c>
      <c r="G273" s="218">
        <f t="shared" si="53"/>
        <v>110182.85518286563</v>
      </c>
      <c r="H273" s="219">
        <v>709869.02208443673</v>
      </c>
      <c r="I273" s="88">
        <f t="shared" si="51"/>
        <v>-727000.79142452474</v>
      </c>
      <c r="J273" s="220">
        <f t="shared" si="52"/>
        <v>-1436869.8135089613</v>
      </c>
      <c r="K273" s="340">
        <v>515586.66422165488</v>
      </c>
      <c r="L273" s="340">
        <v>-258340.35137623077</v>
      </c>
      <c r="M273" s="340">
        <v>194282.35786278188</v>
      </c>
      <c r="N273" s="340">
        <v>-286399.57760608208</v>
      </c>
      <c r="O273" s="221">
        <v>-295442.65277767286</v>
      </c>
      <c r="P273" s="88">
        <v>113181.79033546087</v>
      </c>
      <c r="Q273" s="340">
        <f t="shared" si="54"/>
        <v>1898695.373964089</v>
      </c>
      <c r="R273" s="340">
        <f t="shared" si="55"/>
        <v>572008.41563799302</v>
      </c>
      <c r="S273" s="221">
        <v>1301770</v>
      </c>
      <c r="T273" s="221">
        <v>1316113.7099010227</v>
      </c>
      <c r="U273" s="221">
        <v>677713.52548992482</v>
      </c>
      <c r="V273" s="221">
        <v>671044.0619350333</v>
      </c>
      <c r="W273" s="218">
        <f t="shared" si="56"/>
        <v>7674.2463461309671</v>
      </c>
      <c r="X273" s="219">
        <f t="shared" si="57"/>
        <v>3878178.8994540139</v>
      </c>
      <c r="Y273" s="219">
        <f t="shared" si="57"/>
        <v>2559166.1874740492</v>
      </c>
      <c r="Z273" s="222">
        <v>-317387</v>
      </c>
      <c r="AA273" s="222">
        <v>-414712</v>
      </c>
      <c r="AB273" s="232">
        <f t="shared" si="60"/>
        <v>3560791.8994540139</v>
      </c>
      <c r="AC273" s="232">
        <f t="shared" si="61"/>
        <v>2144454.1874740492</v>
      </c>
      <c r="AD273" s="218">
        <f t="shared" si="58"/>
        <v>-1416337.7119799647</v>
      </c>
      <c r="AE273" s="223">
        <f>AB273/C273</f>
        <v>1080.3373481353196</v>
      </c>
      <c r="AF273" s="232">
        <f>AC273/D273</f>
        <v>657.40471719008247</v>
      </c>
      <c r="AG273" s="220">
        <f t="shared" si="59"/>
        <v>-422.93263094523718</v>
      </c>
      <c r="AH273" s="211">
        <v>19</v>
      </c>
      <c r="AI273" s="211">
        <v>19</v>
      </c>
      <c r="AJ273" s="269"/>
      <c r="AK273" s="269"/>
      <c r="AL273" s="269"/>
      <c r="AM273" s="269"/>
    </row>
    <row r="274" spans="1:39">
      <c r="A274" s="215">
        <v>857</v>
      </c>
      <c r="B274" s="216" t="s">
        <v>305</v>
      </c>
      <c r="C274" s="217">
        <v>2420</v>
      </c>
      <c r="D274" s="217">
        <v>2394</v>
      </c>
      <c r="E274" s="219">
        <f>'1. Vos-laskelma'!AA274</f>
        <v>-2343.0941344834864</v>
      </c>
      <c r="F274" s="219">
        <f>'1. Vos-laskelma'!D274</f>
        <v>23702.027893360937</v>
      </c>
      <c r="G274" s="218">
        <f t="shared" si="53"/>
        <v>26045.122027844423</v>
      </c>
      <c r="H274" s="219">
        <v>-1860307.6013008687</v>
      </c>
      <c r="I274" s="88">
        <f t="shared" si="51"/>
        <v>-1822218.9624717722</v>
      </c>
      <c r="J274" s="220">
        <f t="shared" si="52"/>
        <v>38088.638829096453</v>
      </c>
      <c r="K274" s="340">
        <v>-1109813.7035469699</v>
      </c>
      <c r="L274" s="340">
        <v>-1022230.9657185172</v>
      </c>
      <c r="M274" s="340">
        <v>-750493.89775389875</v>
      </c>
      <c r="N274" s="340">
        <v>-666225.73290081648</v>
      </c>
      <c r="O274" s="221">
        <v>-216827.01126601742</v>
      </c>
      <c r="P274" s="88">
        <v>83064.747413578589</v>
      </c>
      <c r="Q274" s="340">
        <f t="shared" si="54"/>
        <v>-1862650.6954353522</v>
      </c>
      <c r="R274" s="340">
        <f t="shared" si="55"/>
        <v>-1798516.9345784113</v>
      </c>
      <c r="S274" s="221">
        <v>971581</v>
      </c>
      <c r="T274" s="221">
        <v>1126098.5572708424</v>
      </c>
      <c r="U274" s="221">
        <v>527451.85057411972</v>
      </c>
      <c r="V274" s="221">
        <v>518548.33069202688</v>
      </c>
      <c r="W274" s="218">
        <f t="shared" si="56"/>
        <v>145614.03738874965</v>
      </c>
      <c r="X274" s="219">
        <f t="shared" si="57"/>
        <v>-363617.84486123244</v>
      </c>
      <c r="Y274" s="219">
        <f t="shared" si="57"/>
        <v>-153870.04661554203</v>
      </c>
      <c r="Z274" s="222">
        <v>100577</v>
      </c>
      <c r="AA274" s="222">
        <v>-23037</v>
      </c>
      <c r="AB274" s="232">
        <f t="shared" si="60"/>
        <v>-263040.84486123244</v>
      </c>
      <c r="AC274" s="232">
        <f t="shared" si="61"/>
        <v>-176907.04661554203</v>
      </c>
      <c r="AD274" s="218">
        <f t="shared" si="58"/>
        <v>86133.798245690414</v>
      </c>
      <c r="AE274" s="223">
        <f>AB274/C274</f>
        <v>-108.69456399224481</v>
      </c>
      <c r="AF274" s="232">
        <f>AC274/D274</f>
        <v>-73.896009446759408</v>
      </c>
      <c r="AG274" s="220">
        <f t="shared" si="59"/>
        <v>34.798554545485402</v>
      </c>
      <c r="AH274" s="211">
        <v>11</v>
      </c>
      <c r="AI274" s="211">
        <v>11</v>
      </c>
      <c r="AJ274" s="269"/>
      <c r="AK274" s="269"/>
      <c r="AL274" s="269"/>
      <c r="AM274" s="269"/>
    </row>
    <row r="275" spans="1:39">
      <c r="A275" s="215">
        <v>858</v>
      </c>
      <c r="B275" s="216" t="s">
        <v>306</v>
      </c>
      <c r="C275" s="217">
        <v>39718</v>
      </c>
      <c r="D275" s="217">
        <v>40384</v>
      </c>
      <c r="E275" s="219">
        <f>'1. Vos-laskelma'!AA275</f>
        <v>20754659.10241624</v>
      </c>
      <c r="F275" s="219">
        <f>'1. Vos-laskelma'!D275</f>
        <v>21316498.887700241</v>
      </c>
      <c r="G275" s="218">
        <f t="shared" si="53"/>
        <v>561839.78528400138</v>
      </c>
      <c r="H275" s="219">
        <v>6151918.7643500902</v>
      </c>
      <c r="I275" s="88">
        <f t="shared" si="51"/>
        <v>7117852.7008432858</v>
      </c>
      <c r="J275" s="220">
        <f t="shared" si="52"/>
        <v>965933.93649319559</v>
      </c>
      <c r="K275" s="340">
        <v>4186990.4005118897</v>
      </c>
      <c r="L275" s="340">
        <v>6582324.6886532791</v>
      </c>
      <c r="M275" s="340">
        <v>1964928.3638382002</v>
      </c>
      <c r="N275" s="340">
        <v>2791942.0737676555</v>
      </c>
      <c r="O275" s="221">
        <v>-3657619.8926344393</v>
      </c>
      <c r="P275" s="88">
        <v>1401205.8310567909</v>
      </c>
      <c r="Q275" s="340">
        <f t="shared" si="54"/>
        <v>26906577.86676633</v>
      </c>
      <c r="R275" s="340">
        <f t="shared" si="55"/>
        <v>28434351.588543527</v>
      </c>
      <c r="S275" s="221">
        <v>-703436</v>
      </c>
      <c r="T275" s="221">
        <v>-900341.69438742392</v>
      </c>
      <c r="U275" s="221">
        <v>4629137.4877160424</v>
      </c>
      <c r="V275" s="221">
        <v>4523017.9727779003</v>
      </c>
      <c r="W275" s="218">
        <f t="shared" si="56"/>
        <v>-303025.20932556596</v>
      </c>
      <c r="X275" s="219">
        <f t="shared" si="57"/>
        <v>30832279.354482371</v>
      </c>
      <c r="Y275" s="219">
        <f t="shared" si="57"/>
        <v>32057027.866934001</v>
      </c>
      <c r="Z275" s="222">
        <v>-3237758</v>
      </c>
      <c r="AA275" s="222">
        <v>-3368275</v>
      </c>
      <c r="AB275" s="232">
        <f t="shared" si="60"/>
        <v>27594521.354482371</v>
      </c>
      <c r="AC275" s="232">
        <f t="shared" si="61"/>
        <v>28688752.866934001</v>
      </c>
      <c r="AD275" s="218">
        <f t="shared" si="58"/>
        <v>1094231.5124516301</v>
      </c>
      <c r="AE275" s="223">
        <f>AB275/C275</f>
        <v>694.76109961434042</v>
      </c>
      <c r="AF275" s="232">
        <f>AC275/D275</f>
        <v>710.39899135632925</v>
      </c>
      <c r="AG275" s="220">
        <f t="shared" si="59"/>
        <v>15.637891741988824</v>
      </c>
      <c r="AH275" s="211">
        <v>1</v>
      </c>
      <c r="AI275" s="212">
        <v>33</v>
      </c>
      <c r="AJ275" s="269"/>
      <c r="AK275" s="269"/>
      <c r="AL275" s="269"/>
      <c r="AM275" s="269"/>
    </row>
    <row r="276" spans="1:39">
      <c r="A276" s="215">
        <v>859</v>
      </c>
      <c r="B276" s="216" t="s">
        <v>307</v>
      </c>
      <c r="C276" s="217">
        <v>6593</v>
      </c>
      <c r="D276" s="217">
        <v>6562</v>
      </c>
      <c r="E276" s="219">
        <f>'1. Vos-laskelma'!AA276</f>
        <v>10240134.106787892</v>
      </c>
      <c r="F276" s="219">
        <f>'1. Vos-laskelma'!D276</f>
        <v>10157445.204914166</v>
      </c>
      <c r="G276" s="218">
        <f t="shared" si="53"/>
        <v>-82688.901873726398</v>
      </c>
      <c r="H276" s="219">
        <v>-2872505.5795068429</v>
      </c>
      <c r="I276" s="88">
        <f t="shared" si="51"/>
        <v>-3695885.0942310947</v>
      </c>
      <c r="J276" s="220">
        <f t="shared" si="52"/>
        <v>-823379.51472425181</v>
      </c>
      <c r="K276" s="340">
        <v>-1269966.4205834512</v>
      </c>
      <c r="L276" s="340">
        <v>-1586681.3789111814</v>
      </c>
      <c r="M276" s="340">
        <v>-1602539.1589233917</v>
      </c>
      <c r="N276" s="340">
        <v>-1742558.7798981487</v>
      </c>
      <c r="O276" s="221">
        <v>-594327.00414686976</v>
      </c>
      <c r="P276" s="88">
        <v>227682.06872510555</v>
      </c>
      <c r="Q276" s="340">
        <f t="shared" si="54"/>
        <v>7367628.5272810496</v>
      </c>
      <c r="R276" s="340">
        <f t="shared" si="55"/>
        <v>6461560.1106830705</v>
      </c>
      <c r="S276" s="221">
        <v>4826238</v>
      </c>
      <c r="T276" s="221">
        <v>4622365.8680947442</v>
      </c>
      <c r="U276" s="221">
        <v>968220.28774869477</v>
      </c>
      <c r="V276" s="221">
        <v>943994.37421462615</v>
      </c>
      <c r="W276" s="218">
        <f t="shared" si="56"/>
        <v>-228098.04543932434</v>
      </c>
      <c r="X276" s="219">
        <f t="shared" si="57"/>
        <v>13162086.815029744</v>
      </c>
      <c r="Y276" s="219">
        <f t="shared" si="57"/>
        <v>12027920.352992442</v>
      </c>
      <c r="Z276" s="222">
        <v>-967092</v>
      </c>
      <c r="AA276" s="222">
        <v>-983941</v>
      </c>
      <c r="AB276" s="232">
        <f t="shared" si="60"/>
        <v>12194994.815029744</v>
      </c>
      <c r="AC276" s="232">
        <f t="shared" si="61"/>
        <v>11043979.352992442</v>
      </c>
      <c r="AD276" s="218">
        <f t="shared" si="58"/>
        <v>-1151015.4620373026</v>
      </c>
      <c r="AE276" s="223">
        <f>AB276/C276</f>
        <v>1849.6882777233041</v>
      </c>
      <c r="AF276" s="232">
        <f>AC276/D276</f>
        <v>1683.0203220043343</v>
      </c>
      <c r="AG276" s="220">
        <f t="shared" si="59"/>
        <v>-166.66795571896978</v>
      </c>
      <c r="AH276" s="211">
        <v>17</v>
      </c>
      <c r="AI276" s="211">
        <v>17</v>
      </c>
      <c r="AJ276" s="269"/>
      <c r="AK276" s="269"/>
      <c r="AL276" s="269"/>
      <c r="AM276" s="269"/>
    </row>
    <row r="277" spans="1:39">
      <c r="A277" s="215">
        <v>886</v>
      </c>
      <c r="B277" s="216" t="s">
        <v>308</v>
      </c>
      <c r="C277" s="217">
        <v>12669</v>
      </c>
      <c r="D277" s="217">
        <v>12599</v>
      </c>
      <c r="E277" s="219">
        <f>'1. Vos-laskelma'!AA277</f>
        <v>3593946.3776230933</v>
      </c>
      <c r="F277" s="219">
        <f>'1. Vos-laskelma'!D277</f>
        <v>3824307.7809920628</v>
      </c>
      <c r="G277" s="218">
        <f t="shared" si="53"/>
        <v>230361.40336896945</v>
      </c>
      <c r="H277" s="219">
        <v>-706105.65077050426</v>
      </c>
      <c r="I277" s="88">
        <f t="shared" si="51"/>
        <v>-1982967.6862284131</v>
      </c>
      <c r="J277" s="220">
        <f t="shared" si="52"/>
        <v>-1276862.0354579089</v>
      </c>
      <c r="K277" s="340">
        <v>-141052.78831426238</v>
      </c>
      <c r="L277" s="340">
        <v>-566700.24027050578</v>
      </c>
      <c r="M277" s="340">
        <v>-565052.86245624186</v>
      </c>
      <c r="N277" s="340">
        <v>-712311.40490658081</v>
      </c>
      <c r="O277" s="221">
        <v>-1141104.2251213673</v>
      </c>
      <c r="P277" s="88">
        <v>437148.18407004036</v>
      </c>
      <c r="Q277" s="340">
        <f t="shared" si="54"/>
        <v>2887840.7268525893</v>
      </c>
      <c r="R277" s="340">
        <f t="shared" si="55"/>
        <v>1841340.0947636496</v>
      </c>
      <c r="S277" s="221">
        <v>4289665</v>
      </c>
      <c r="T277" s="221">
        <v>3618175.395542888</v>
      </c>
      <c r="U277" s="221">
        <v>1935332.8315087492</v>
      </c>
      <c r="V277" s="221">
        <v>1907243.906523976</v>
      </c>
      <c r="W277" s="218">
        <f t="shared" si="56"/>
        <v>-699578.52944188472</v>
      </c>
      <c r="X277" s="219">
        <f t="shared" si="57"/>
        <v>9112838.5583613385</v>
      </c>
      <c r="Y277" s="219">
        <f t="shared" si="57"/>
        <v>7366759.3968305141</v>
      </c>
      <c r="Z277" s="222">
        <v>-213750</v>
      </c>
      <c r="AA277" s="222">
        <v>-197329</v>
      </c>
      <c r="AB277" s="232">
        <f t="shared" si="60"/>
        <v>8899088.5583613385</v>
      </c>
      <c r="AC277" s="232">
        <f t="shared" si="61"/>
        <v>7169430.3968305141</v>
      </c>
      <c r="AD277" s="218">
        <f t="shared" si="58"/>
        <v>-1729658.1615308244</v>
      </c>
      <c r="AE277" s="223">
        <f>AB277/C277</f>
        <v>702.43022798652919</v>
      </c>
      <c r="AF277" s="232">
        <f>AC277/D277</f>
        <v>569.04757495281478</v>
      </c>
      <c r="AG277" s="220">
        <f t="shared" si="59"/>
        <v>-133.3826530337144</v>
      </c>
      <c r="AH277" s="211">
        <v>4</v>
      </c>
      <c r="AI277" s="211">
        <v>4</v>
      </c>
      <c r="AJ277" s="269"/>
      <c r="AK277" s="269"/>
      <c r="AL277" s="269"/>
      <c r="AM277" s="269"/>
    </row>
    <row r="278" spans="1:39">
      <c r="A278" s="215">
        <v>887</v>
      </c>
      <c r="B278" s="216" t="s">
        <v>309</v>
      </c>
      <c r="C278" s="217">
        <v>4669</v>
      </c>
      <c r="D278" s="217">
        <v>4569</v>
      </c>
      <c r="E278" s="219">
        <f>'1. Vos-laskelma'!AA278</f>
        <v>286046.50989832636</v>
      </c>
      <c r="F278" s="219">
        <f>'1. Vos-laskelma'!D278</f>
        <v>136613.83972833015</v>
      </c>
      <c r="G278" s="218">
        <f t="shared" si="53"/>
        <v>-149432.67016999621</v>
      </c>
      <c r="H278" s="219">
        <v>-607766.49731243635</v>
      </c>
      <c r="I278" s="88">
        <f t="shared" si="51"/>
        <v>-1099702.9052034549</v>
      </c>
      <c r="J278" s="220">
        <f t="shared" si="52"/>
        <v>-491936.40789101855</v>
      </c>
      <c r="K278" s="340">
        <v>-413029.62838200323</v>
      </c>
      <c r="L278" s="340">
        <v>-584514.75388125516</v>
      </c>
      <c r="M278" s="340">
        <v>-194736.86893043312</v>
      </c>
      <c r="N278" s="340">
        <v>-259900.02118778325</v>
      </c>
      <c r="O278" s="221">
        <v>-413818.9701229881</v>
      </c>
      <c r="P278" s="88">
        <v>158530.83998857165</v>
      </c>
      <c r="Q278" s="340">
        <f t="shared" si="54"/>
        <v>-321719.98741410999</v>
      </c>
      <c r="R278" s="340">
        <f t="shared" si="55"/>
        <v>-963089.06547512475</v>
      </c>
      <c r="S278" s="221">
        <v>2399839</v>
      </c>
      <c r="T278" s="221">
        <v>2580192.1882263105</v>
      </c>
      <c r="U278" s="221">
        <v>1059397.7324163243</v>
      </c>
      <c r="V278" s="221">
        <v>1037260.1293238909</v>
      </c>
      <c r="W278" s="218">
        <f t="shared" si="56"/>
        <v>158215.58513387712</v>
      </c>
      <c r="X278" s="219">
        <f t="shared" si="57"/>
        <v>3137516.7450022143</v>
      </c>
      <c r="Y278" s="219">
        <f t="shared" si="57"/>
        <v>2654363.2520750766</v>
      </c>
      <c r="Z278" s="222">
        <v>-310964</v>
      </c>
      <c r="AA278" s="222">
        <v>-245784</v>
      </c>
      <c r="AB278" s="232">
        <f t="shared" si="60"/>
        <v>2826552.7450022143</v>
      </c>
      <c r="AC278" s="232">
        <f t="shared" si="61"/>
        <v>2408579.2520750766</v>
      </c>
      <c r="AD278" s="218">
        <f t="shared" si="58"/>
        <v>-417973.49292713776</v>
      </c>
      <c r="AE278" s="223">
        <f>AB278/C278</f>
        <v>605.38718033887653</v>
      </c>
      <c r="AF278" s="232">
        <f>AC278/D278</f>
        <v>527.15676342199095</v>
      </c>
      <c r="AG278" s="220">
        <f t="shared" si="59"/>
        <v>-78.230416916885588</v>
      </c>
      <c r="AH278" s="211">
        <v>6</v>
      </c>
      <c r="AI278" s="211">
        <v>6</v>
      </c>
      <c r="AJ278" s="269"/>
      <c r="AK278" s="269"/>
      <c r="AL278" s="269"/>
      <c r="AM278" s="269"/>
    </row>
    <row r="279" spans="1:39">
      <c r="A279" s="215">
        <v>889</v>
      </c>
      <c r="B279" s="216" t="s">
        <v>310</v>
      </c>
      <c r="C279" s="217">
        <v>2568</v>
      </c>
      <c r="D279" s="217">
        <v>2523</v>
      </c>
      <c r="E279" s="219">
        <f>'1. Vos-laskelma'!AA279</f>
        <v>2039426.0566518023</v>
      </c>
      <c r="F279" s="219">
        <f>'1. Vos-laskelma'!D279</f>
        <v>1901522.9803200194</v>
      </c>
      <c r="G279" s="218">
        <f t="shared" si="53"/>
        <v>-137903.07633178285</v>
      </c>
      <c r="H279" s="219">
        <v>1517726.4936542278</v>
      </c>
      <c r="I279" s="88">
        <f t="shared" si="51"/>
        <v>1274268.2596493692</v>
      </c>
      <c r="J279" s="220">
        <f t="shared" si="52"/>
        <v>-243458.23400485865</v>
      </c>
      <c r="K279" s="340">
        <v>1089285.4322706249</v>
      </c>
      <c r="L279" s="340">
        <v>1056890.4771927751</v>
      </c>
      <c r="M279" s="340">
        <v>428441.06138360279</v>
      </c>
      <c r="N279" s="340">
        <v>358347.78734368813</v>
      </c>
      <c r="O279" s="221">
        <v>-228510.67227408601</v>
      </c>
      <c r="P279" s="88">
        <v>87540.667386991961</v>
      </c>
      <c r="Q279" s="340">
        <f t="shared" si="54"/>
        <v>3557152.5503060301</v>
      </c>
      <c r="R279" s="340">
        <f t="shared" si="55"/>
        <v>3175791.2399693886</v>
      </c>
      <c r="S279" s="221">
        <v>1009703</v>
      </c>
      <c r="T279" s="221">
        <v>1145506.5896339284</v>
      </c>
      <c r="U279" s="221">
        <v>555205.31133360858</v>
      </c>
      <c r="V279" s="221">
        <v>552984.30280738708</v>
      </c>
      <c r="W279" s="218">
        <f t="shared" si="56"/>
        <v>133582.581107707</v>
      </c>
      <c r="X279" s="219">
        <f t="shared" si="57"/>
        <v>5122060.8616396384</v>
      </c>
      <c r="Y279" s="219">
        <f t="shared" si="57"/>
        <v>4874282.1324107042</v>
      </c>
      <c r="Z279" s="222">
        <v>201359</v>
      </c>
      <c r="AA279" s="222">
        <v>355931</v>
      </c>
      <c r="AB279" s="232">
        <f t="shared" si="60"/>
        <v>5323419.8616396384</v>
      </c>
      <c r="AC279" s="232">
        <f t="shared" si="61"/>
        <v>5230213.1324107042</v>
      </c>
      <c r="AD279" s="218">
        <f t="shared" si="58"/>
        <v>-93206.729228934273</v>
      </c>
      <c r="AE279" s="223">
        <f>AB279/C279</f>
        <v>2072.9828121649684</v>
      </c>
      <c r="AF279" s="232">
        <f>AC279/D279</f>
        <v>2073.0135285020629</v>
      </c>
      <c r="AG279" s="220">
        <f t="shared" si="59"/>
        <v>3.0716337094418122E-2</v>
      </c>
      <c r="AH279" s="211">
        <v>17</v>
      </c>
      <c r="AI279" s="211">
        <v>17</v>
      </c>
      <c r="AJ279" s="269"/>
      <c r="AK279" s="269"/>
      <c r="AL279" s="269"/>
      <c r="AM279" s="269"/>
    </row>
    <row r="280" spans="1:39">
      <c r="A280" s="215">
        <v>890</v>
      </c>
      <c r="B280" s="216" t="s">
        <v>311</v>
      </c>
      <c r="C280" s="217">
        <v>1176</v>
      </c>
      <c r="D280" s="217">
        <v>1180</v>
      </c>
      <c r="E280" s="219">
        <f>'1. Vos-laskelma'!AA280</f>
        <v>1869242.1057450892</v>
      </c>
      <c r="F280" s="219">
        <f>'1. Vos-laskelma'!D280</f>
        <v>1916427.8464367227</v>
      </c>
      <c r="G280" s="218">
        <f t="shared" si="53"/>
        <v>47185.740691633429</v>
      </c>
      <c r="H280" s="219">
        <v>696518.82486922375</v>
      </c>
      <c r="I280" s="88">
        <f t="shared" si="51"/>
        <v>340970.45249642571</v>
      </c>
      <c r="J280" s="220">
        <f t="shared" si="52"/>
        <v>-355548.37237279804</v>
      </c>
      <c r="K280" s="340">
        <v>119373.96570226965</v>
      </c>
      <c r="L280" s="340">
        <v>-40856.341757125891</v>
      </c>
      <c r="M280" s="340">
        <v>577144.85916695406</v>
      </c>
      <c r="N280" s="340">
        <v>447758.06883411878</v>
      </c>
      <c r="O280" s="221">
        <v>-106873.7983683795</v>
      </c>
      <c r="P280" s="88">
        <v>40942.523787812337</v>
      </c>
      <c r="Q280" s="340">
        <f t="shared" si="54"/>
        <v>2565760.9306143131</v>
      </c>
      <c r="R280" s="340">
        <f t="shared" si="55"/>
        <v>2257398.2989331484</v>
      </c>
      <c r="S280" s="221">
        <v>493192</v>
      </c>
      <c r="T280" s="221">
        <v>425286.8428775295</v>
      </c>
      <c r="U280" s="221">
        <v>234551.63909570267</v>
      </c>
      <c r="V280" s="221">
        <v>237723.01733606966</v>
      </c>
      <c r="W280" s="218">
        <f t="shared" si="56"/>
        <v>-64733.778882103506</v>
      </c>
      <c r="X280" s="219">
        <f t="shared" si="57"/>
        <v>3293504.5697100158</v>
      </c>
      <c r="Y280" s="219">
        <f t="shared" si="57"/>
        <v>2920408.1591467476</v>
      </c>
      <c r="Z280" s="222">
        <v>456344</v>
      </c>
      <c r="AA280" s="222">
        <v>386304</v>
      </c>
      <c r="AB280" s="232">
        <f t="shared" si="60"/>
        <v>3749848.5697100158</v>
      </c>
      <c r="AC280" s="232">
        <f t="shared" si="61"/>
        <v>3306712.1591467476</v>
      </c>
      <c r="AD280" s="218">
        <f t="shared" si="58"/>
        <v>-443136.41056326823</v>
      </c>
      <c r="AE280" s="223">
        <f>AB280/C280</f>
        <v>3188.6467429506938</v>
      </c>
      <c r="AF280" s="232">
        <f>AC280/D280</f>
        <v>2802.2984399548709</v>
      </c>
      <c r="AG280" s="220">
        <f t="shared" si="59"/>
        <v>-386.34830299582291</v>
      </c>
      <c r="AH280" s="211">
        <v>19</v>
      </c>
      <c r="AI280" s="211">
        <v>19</v>
      </c>
      <c r="AJ280" s="269"/>
      <c r="AK280" s="269"/>
      <c r="AL280" s="269"/>
      <c r="AM280" s="269"/>
    </row>
    <row r="281" spans="1:39">
      <c r="A281" s="215">
        <v>892</v>
      </c>
      <c r="B281" s="216" t="s">
        <v>312</v>
      </c>
      <c r="C281" s="217">
        <v>3634</v>
      </c>
      <c r="D281" s="217">
        <v>3592</v>
      </c>
      <c r="E281" s="219">
        <f>'1. Vos-laskelma'!AA281</f>
        <v>3895737.3568724417</v>
      </c>
      <c r="F281" s="219">
        <f>'1. Vos-laskelma'!D281</f>
        <v>3916717.3938200017</v>
      </c>
      <c r="G281" s="218">
        <f t="shared" si="53"/>
        <v>20980.036947560031</v>
      </c>
      <c r="H281" s="219">
        <v>508009.95941710693</v>
      </c>
      <c r="I281" s="88">
        <f t="shared" si="51"/>
        <v>456418.23091513012</v>
      </c>
      <c r="J281" s="220">
        <f t="shared" si="52"/>
        <v>-51591.728501976817</v>
      </c>
      <c r="K281" s="340">
        <v>377503.70580947527</v>
      </c>
      <c r="L281" s="340">
        <v>508333.85078588972</v>
      </c>
      <c r="M281" s="340">
        <v>130506.25360763166</v>
      </c>
      <c r="N281" s="340">
        <v>148783.64986940756</v>
      </c>
      <c r="O281" s="221">
        <v>-325331.08791459253</v>
      </c>
      <c r="P281" s="88">
        <v>124631.81817442534</v>
      </c>
      <c r="Q281" s="340">
        <f t="shared" si="54"/>
        <v>4403747.3162895488</v>
      </c>
      <c r="R281" s="340">
        <f t="shared" si="55"/>
        <v>4373135.6247351319</v>
      </c>
      <c r="S281" s="221">
        <v>2042123</v>
      </c>
      <c r="T281" s="221">
        <v>2094213.03494639</v>
      </c>
      <c r="U281" s="221">
        <v>596788.2530678059</v>
      </c>
      <c r="V281" s="221">
        <v>579322.10097779008</v>
      </c>
      <c r="W281" s="218">
        <f t="shared" si="56"/>
        <v>34623.882856374141</v>
      </c>
      <c r="X281" s="219">
        <f t="shared" si="57"/>
        <v>7042658.5693573542</v>
      </c>
      <c r="Y281" s="219">
        <f t="shared" si="57"/>
        <v>7046670.760659311</v>
      </c>
      <c r="Z281" s="222">
        <v>-594066</v>
      </c>
      <c r="AA281" s="222">
        <v>-538534</v>
      </c>
      <c r="AB281" s="232">
        <f t="shared" si="60"/>
        <v>6448592.5693573542</v>
      </c>
      <c r="AC281" s="232">
        <f t="shared" si="61"/>
        <v>6508136.760659311</v>
      </c>
      <c r="AD281" s="218">
        <f t="shared" si="58"/>
        <v>59544.191301956773</v>
      </c>
      <c r="AE281" s="223">
        <f>AB281/C281</f>
        <v>1774.5163922282206</v>
      </c>
      <c r="AF281" s="232">
        <f>AC281/D281</f>
        <v>1811.842082588895</v>
      </c>
      <c r="AG281" s="220">
        <f t="shared" si="59"/>
        <v>37.325690360674344</v>
      </c>
      <c r="AH281" s="211">
        <v>13</v>
      </c>
      <c r="AI281" s="211">
        <v>13</v>
      </c>
      <c r="AJ281" s="269"/>
      <c r="AK281" s="269"/>
      <c r="AL281" s="269"/>
      <c r="AM281" s="269"/>
    </row>
    <row r="282" spans="1:39">
      <c r="A282" s="215">
        <v>893</v>
      </c>
      <c r="B282" s="216" t="s">
        <v>313</v>
      </c>
      <c r="C282" s="217">
        <v>7497</v>
      </c>
      <c r="D282" s="217">
        <v>7434</v>
      </c>
      <c r="E282" s="219">
        <f>'1. Vos-laskelma'!AA282</f>
        <v>6525041.9660955016</v>
      </c>
      <c r="F282" s="219">
        <f>'1. Vos-laskelma'!D282</f>
        <v>6435234.1044991724</v>
      </c>
      <c r="G282" s="218">
        <f t="shared" si="53"/>
        <v>-89807.861596329138</v>
      </c>
      <c r="H282" s="219">
        <v>-827929.35958173743</v>
      </c>
      <c r="I282" s="88">
        <f t="shared" si="51"/>
        <v>-917364.71126171225</v>
      </c>
      <c r="J282" s="220">
        <f t="shared" si="52"/>
        <v>-89435.351679974818</v>
      </c>
      <c r="K282" s="340">
        <v>-632871.37483209744</v>
      </c>
      <c r="L282" s="340">
        <v>-485579.53028233338</v>
      </c>
      <c r="M282" s="340">
        <v>-195057.98474964002</v>
      </c>
      <c r="N282" s="340">
        <v>-16418.151121805586</v>
      </c>
      <c r="O282" s="221">
        <v>-673304.92972079094</v>
      </c>
      <c r="P282" s="88">
        <v>257937.8998632177</v>
      </c>
      <c r="Q282" s="340">
        <f t="shared" si="54"/>
        <v>5697112.6065137638</v>
      </c>
      <c r="R282" s="340">
        <f t="shared" si="55"/>
        <v>5517869.3932374604</v>
      </c>
      <c r="S282" s="221">
        <v>2204497</v>
      </c>
      <c r="T282" s="221">
        <v>2395571.8398203081</v>
      </c>
      <c r="U282" s="221">
        <v>1521040.3856361366</v>
      </c>
      <c r="V282" s="221">
        <v>1516510.5745014292</v>
      </c>
      <c r="W282" s="218">
        <f t="shared" si="56"/>
        <v>186545.0286856005</v>
      </c>
      <c r="X282" s="219">
        <f t="shared" si="57"/>
        <v>9422649.9921499006</v>
      </c>
      <c r="Y282" s="219">
        <f t="shared" si="57"/>
        <v>9429951.8075591978</v>
      </c>
      <c r="Z282" s="222">
        <v>-337361</v>
      </c>
      <c r="AA282" s="222">
        <v>85778</v>
      </c>
      <c r="AB282" s="232">
        <f t="shared" si="60"/>
        <v>9085288.9921499006</v>
      </c>
      <c r="AC282" s="232">
        <f t="shared" si="61"/>
        <v>9515729.8075591978</v>
      </c>
      <c r="AD282" s="218">
        <f t="shared" si="58"/>
        <v>430440.81540929712</v>
      </c>
      <c r="AE282" s="223">
        <f>AB282/C282</f>
        <v>1211.8566082632922</v>
      </c>
      <c r="AF282" s="232">
        <f>AC282/D282</f>
        <v>1280.0282227009952</v>
      </c>
      <c r="AG282" s="220">
        <f t="shared" si="59"/>
        <v>68.171614437703056</v>
      </c>
      <c r="AH282" s="211">
        <v>15</v>
      </c>
      <c r="AI282" s="211">
        <v>15</v>
      </c>
      <c r="AJ282" s="269"/>
      <c r="AK282" s="269"/>
      <c r="AL282" s="269"/>
      <c r="AM282" s="269"/>
    </row>
    <row r="283" spans="1:39">
      <c r="A283" s="215">
        <v>895</v>
      </c>
      <c r="B283" s="216" t="s">
        <v>314</v>
      </c>
      <c r="C283" s="217">
        <v>15463</v>
      </c>
      <c r="D283" s="217">
        <v>15092</v>
      </c>
      <c r="E283" s="219">
        <f>'1. Vos-laskelma'!AA283</f>
        <v>1969814.1907983562</v>
      </c>
      <c r="F283" s="219">
        <f>'1. Vos-laskelma'!D283</f>
        <v>1828579.4979624329</v>
      </c>
      <c r="G283" s="218">
        <f t="shared" si="53"/>
        <v>-141234.69283592328</v>
      </c>
      <c r="H283" s="219">
        <v>2793678.4899772899</v>
      </c>
      <c r="I283" s="88">
        <f t="shared" si="51"/>
        <v>979123.17156628368</v>
      </c>
      <c r="J283" s="220">
        <f t="shared" si="52"/>
        <v>-1814555.3184110061</v>
      </c>
      <c r="K283" s="340">
        <v>1087190.5307428802</v>
      </c>
      <c r="L283" s="340">
        <v>678745.99915357633</v>
      </c>
      <c r="M283" s="340">
        <v>1706487.9592344095</v>
      </c>
      <c r="N283" s="340">
        <v>1143626.9995058598</v>
      </c>
      <c r="O283" s="221">
        <v>-1366897.7669284607</v>
      </c>
      <c r="P283" s="88">
        <v>523647.93983530824</v>
      </c>
      <c r="Q283" s="340">
        <f t="shared" si="54"/>
        <v>4763492.6807756461</v>
      </c>
      <c r="R283" s="340">
        <f t="shared" si="55"/>
        <v>2807702.6695287167</v>
      </c>
      <c r="S283" s="221">
        <v>1470319</v>
      </c>
      <c r="T283" s="221">
        <v>1794596.7273950984</v>
      </c>
      <c r="U283" s="221">
        <v>2613083.7152337567</v>
      </c>
      <c r="V283" s="221">
        <v>2603416.4578149375</v>
      </c>
      <c r="W283" s="218">
        <f t="shared" si="56"/>
        <v>314610.46997627942</v>
      </c>
      <c r="X283" s="219">
        <f t="shared" si="57"/>
        <v>8846895.3960094023</v>
      </c>
      <c r="Y283" s="219">
        <f t="shared" si="57"/>
        <v>7205715.8547387524</v>
      </c>
      <c r="Z283" s="222">
        <v>-1543369</v>
      </c>
      <c r="AA283" s="222">
        <v>-1214631</v>
      </c>
      <c r="AB283" s="232">
        <f t="shared" si="60"/>
        <v>7303526.3960094023</v>
      </c>
      <c r="AC283" s="232">
        <f t="shared" si="61"/>
        <v>5991084.8547387524</v>
      </c>
      <c r="AD283" s="218">
        <f t="shared" si="58"/>
        <v>-1312441.54127065</v>
      </c>
      <c r="AE283" s="223">
        <f>AB283/C283</f>
        <v>472.32273142400584</v>
      </c>
      <c r="AF283" s="232">
        <f>AC283/D283</f>
        <v>396.97090211627034</v>
      </c>
      <c r="AG283" s="220">
        <f t="shared" si="59"/>
        <v>-75.3518293077355</v>
      </c>
      <c r="AH283" s="211">
        <v>2</v>
      </c>
      <c r="AI283" s="211">
        <v>2</v>
      </c>
      <c r="AJ283" s="269"/>
      <c r="AK283" s="269"/>
      <c r="AL283" s="269"/>
      <c r="AM283" s="269"/>
    </row>
    <row r="284" spans="1:39">
      <c r="A284" s="215">
        <v>905</v>
      </c>
      <c r="B284" s="216" t="s">
        <v>315</v>
      </c>
      <c r="C284" s="217">
        <v>67615</v>
      </c>
      <c r="D284" s="217">
        <v>67988</v>
      </c>
      <c r="E284" s="219">
        <f>'1. Vos-laskelma'!AA284</f>
        <v>21772421.89660909</v>
      </c>
      <c r="F284" s="219">
        <f>'1. Vos-laskelma'!D284</f>
        <v>22135191.778823942</v>
      </c>
      <c r="G284" s="218">
        <f t="shared" si="53"/>
        <v>362769.88221485168</v>
      </c>
      <c r="H284" s="219">
        <v>-14155992.309101781</v>
      </c>
      <c r="I284" s="88">
        <f t="shared" si="51"/>
        <v>-25011700.753101993</v>
      </c>
      <c r="J284" s="220">
        <f t="shared" si="52"/>
        <v>-10855708.444000212</v>
      </c>
      <c r="K284" s="340">
        <v>-9982524.3593746722</v>
      </c>
      <c r="L284" s="340">
        <v>-14660741.097493727</v>
      </c>
      <c r="M284" s="340">
        <v>-4173467.9497271087</v>
      </c>
      <c r="N284" s="340">
        <v>-6552200.7605374176</v>
      </c>
      <c r="O284" s="221">
        <v>-6157742.2063299883</v>
      </c>
      <c r="P284" s="88">
        <v>2358983.3112591398</v>
      </c>
      <c r="Q284" s="340">
        <f t="shared" si="54"/>
        <v>7616429.5875073094</v>
      </c>
      <c r="R284" s="340">
        <f t="shared" si="55"/>
        <v>-2876508.9742780514</v>
      </c>
      <c r="S284" s="221">
        <v>2607194</v>
      </c>
      <c r="T284" s="221">
        <v>3179511.19281467</v>
      </c>
      <c r="U284" s="221">
        <v>10466596.893593699</v>
      </c>
      <c r="V284" s="221">
        <v>10587144.681542942</v>
      </c>
      <c r="W284" s="218">
        <f t="shared" si="56"/>
        <v>692864.98076391406</v>
      </c>
      <c r="X284" s="219">
        <f t="shared" si="57"/>
        <v>20690220.481101006</v>
      </c>
      <c r="Y284" s="219">
        <f t="shared" si="57"/>
        <v>10890146.900079561</v>
      </c>
      <c r="Z284" s="222">
        <v>28449861</v>
      </c>
      <c r="AA284" s="222">
        <v>31590920</v>
      </c>
      <c r="AB284" s="232">
        <f t="shared" si="60"/>
        <v>49140081.481101006</v>
      </c>
      <c r="AC284" s="232">
        <f t="shared" si="61"/>
        <v>42481066.900079563</v>
      </c>
      <c r="AD284" s="218">
        <f t="shared" si="58"/>
        <v>-6659014.581021443</v>
      </c>
      <c r="AE284" s="223">
        <f>AB284/C284</f>
        <v>726.76301828146131</v>
      </c>
      <c r="AF284" s="232">
        <f>AC284/D284</f>
        <v>624.83183650172919</v>
      </c>
      <c r="AG284" s="220">
        <f t="shared" si="59"/>
        <v>-101.93118177973213</v>
      </c>
      <c r="AH284" s="211">
        <v>15</v>
      </c>
      <c r="AI284" s="211">
        <v>15</v>
      </c>
      <c r="AJ284" s="269"/>
      <c r="AK284" s="269"/>
      <c r="AL284" s="269"/>
      <c r="AM284" s="269"/>
    </row>
    <row r="285" spans="1:39">
      <c r="A285" s="215">
        <v>908</v>
      </c>
      <c r="B285" s="216" t="s">
        <v>316</v>
      </c>
      <c r="C285" s="217">
        <v>20695</v>
      </c>
      <c r="D285" s="217">
        <v>20703</v>
      </c>
      <c r="E285" s="219">
        <f>'1. Vos-laskelma'!AA285</f>
        <v>4385085.5892095407</v>
      </c>
      <c r="F285" s="219">
        <f>'1. Vos-laskelma'!D285</f>
        <v>4749687.5338940956</v>
      </c>
      <c r="G285" s="218">
        <f t="shared" si="53"/>
        <v>364601.94468455482</v>
      </c>
      <c r="H285" s="219">
        <v>65177.027583061339</v>
      </c>
      <c r="I285" s="88">
        <f t="shared" si="51"/>
        <v>-4484348.6717093866</v>
      </c>
      <c r="J285" s="220">
        <f t="shared" si="52"/>
        <v>-4549525.6992924483</v>
      </c>
      <c r="K285" s="340">
        <v>-196172.36368123142</v>
      </c>
      <c r="L285" s="340">
        <v>-2366758.386520341</v>
      </c>
      <c r="M285" s="340">
        <v>261349.39126429276</v>
      </c>
      <c r="N285" s="340">
        <v>-960831.6600691455</v>
      </c>
      <c r="O285" s="221">
        <v>-1875091.7352716618</v>
      </c>
      <c r="P285" s="88">
        <v>718333.11015176168</v>
      </c>
      <c r="Q285" s="340">
        <f t="shared" si="54"/>
        <v>4450262.6167926025</v>
      </c>
      <c r="R285" s="340">
        <f t="shared" si="55"/>
        <v>265338.86218470894</v>
      </c>
      <c r="S285" s="221">
        <v>4395559</v>
      </c>
      <c r="T285" s="221">
        <v>4281392.3095552186</v>
      </c>
      <c r="U285" s="221">
        <v>2924192.5603013136</v>
      </c>
      <c r="V285" s="221">
        <v>2863396.2832361627</v>
      </c>
      <c r="W285" s="218">
        <f t="shared" si="56"/>
        <v>-174962.96750993188</v>
      </c>
      <c r="X285" s="219">
        <f t="shared" si="57"/>
        <v>11770014.177093916</v>
      </c>
      <c r="Y285" s="219">
        <f t="shared" si="57"/>
        <v>7410127.4549760902</v>
      </c>
      <c r="Z285" s="222">
        <v>912140</v>
      </c>
      <c r="AA285" s="222">
        <v>829851</v>
      </c>
      <c r="AB285" s="232">
        <f t="shared" si="60"/>
        <v>12682154.177093916</v>
      </c>
      <c r="AC285" s="232">
        <f t="shared" si="61"/>
        <v>8239978.4549760902</v>
      </c>
      <c r="AD285" s="218">
        <f t="shared" si="58"/>
        <v>-4442175.7221178254</v>
      </c>
      <c r="AE285" s="223">
        <f>AB285/C285</f>
        <v>612.81247533674389</v>
      </c>
      <c r="AF285" s="232">
        <f>AC285/D285</f>
        <v>398.00890957716706</v>
      </c>
      <c r="AG285" s="220">
        <f t="shared" si="59"/>
        <v>-214.80356575957683</v>
      </c>
      <c r="AH285" s="211">
        <v>6</v>
      </c>
      <c r="AI285" s="211">
        <v>6</v>
      </c>
      <c r="AJ285" s="269"/>
      <c r="AK285" s="269"/>
      <c r="AL285" s="269"/>
      <c r="AM285" s="269"/>
    </row>
    <row r="286" spans="1:39">
      <c r="A286" s="215">
        <v>915</v>
      </c>
      <c r="B286" s="216" t="s">
        <v>317</v>
      </c>
      <c r="C286" s="217">
        <v>19973</v>
      </c>
      <c r="D286" s="217">
        <v>19759</v>
      </c>
      <c r="E286" s="219">
        <f>'1. Vos-laskelma'!AA286</f>
        <v>-1739820.7369767444</v>
      </c>
      <c r="F286" s="219">
        <f>'1. Vos-laskelma'!D286</f>
        <v>-1866751.5647480574</v>
      </c>
      <c r="G286" s="218">
        <f t="shared" si="53"/>
        <v>-126930.82777131302</v>
      </c>
      <c r="H286" s="219">
        <v>1807046.9287185483</v>
      </c>
      <c r="I286" s="88">
        <f t="shared" si="51"/>
        <v>-1378217.3353834383</v>
      </c>
      <c r="J286" s="220">
        <f t="shared" si="52"/>
        <v>-3185264.2641019868</v>
      </c>
      <c r="K286" s="340">
        <v>773633.93252304895</v>
      </c>
      <c r="L286" s="340">
        <v>-283286.14605132048</v>
      </c>
      <c r="M286" s="340">
        <v>1033412.9961954993</v>
      </c>
      <c r="N286" s="340">
        <v>9082.4161233286268</v>
      </c>
      <c r="O286" s="221">
        <v>-1789592.6965769583</v>
      </c>
      <c r="P286" s="88">
        <v>685579.09112151177</v>
      </c>
      <c r="Q286" s="340">
        <f t="shared" si="54"/>
        <v>67226.191741803894</v>
      </c>
      <c r="R286" s="340">
        <f t="shared" si="55"/>
        <v>-3244968.9001314957</v>
      </c>
      <c r="S286" s="221">
        <v>6452902</v>
      </c>
      <c r="T286" s="221">
        <v>6074696.8803582322</v>
      </c>
      <c r="U286" s="221">
        <v>3323029.3194958591</v>
      </c>
      <c r="V286" s="221">
        <v>3310473.3823810727</v>
      </c>
      <c r="W286" s="218">
        <f t="shared" si="56"/>
        <v>-390761.05675655417</v>
      </c>
      <c r="X286" s="219">
        <f t="shared" si="57"/>
        <v>9843157.5112376623</v>
      </c>
      <c r="Y286" s="219">
        <f t="shared" si="57"/>
        <v>6140201.3626078088</v>
      </c>
      <c r="Z286" s="222">
        <v>-2347453</v>
      </c>
      <c r="AA286" s="222">
        <v>-2419926</v>
      </c>
      <c r="AB286" s="232">
        <f t="shared" si="60"/>
        <v>7495704.5112376623</v>
      </c>
      <c r="AC286" s="232">
        <f t="shared" si="61"/>
        <v>3720275.3626078088</v>
      </c>
      <c r="AD286" s="218">
        <f t="shared" si="58"/>
        <v>-3775429.1486298535</v>
      </c>
      <c r="AE286" s="223">
        <f>AB286/C286</f>
        <v>375.29186958582397</v>
      </c>
      <c r="AF286" s="232">
        <f>AC286/D286</f>
        <v>188.28257313668752</v>
      </c>
      <c r="AG286" s="220">
        <f t="shared" si="59"/>
        <v>-187.00929644913646</v>
      </c>
      <c r="AH286" s="211">
        <v>11</v>
      </c>
      <c r="AI286" s="211">
        <v>11</v>
      </c>
      <c r="AJ286" s="269"/>
      <c r="AK286" s="269"/>
      <c r="AL286" s="269"/>
      <c r="AM286" s="269"/>
    </row>
    <row r="287" spans="1:39">
      <c r="A287" s="215">
        <v>918</v>
      </c>
      <c r="B287" s="216" t="s">
        <v>318</v>
      </c>
      <c r="C287" s="217">
        <v>2271</v>
      </c>
      <c r="D287" s="217">
        <v>2228</v>
      </c>
      <c r="E287" s="219">
        <f>'1. Vos-laskelma'!AA287</f>
        <v>405985.61418573151</v>
      </c>
      <c r="F287" s="219">
        <f>'1. Vos-laskelma'!D287</f>
        <v>349817.91122259182</v>
      </c>
      <c r="G287" s="218">
        <f t="shared" si="53"/>
        <v>-56167.702963139687</v>
      </c>
      <c r="H287" s="219">
        <v>-80380.261705417579</v>
      </c>
      <c r="I287" s="88">
        <f t="shared" si="51"/>
        <v>-141227.33791648579</v>
      </c>
      <c r="J287" s="220">
        <f t="shared" si="52"/>
        <v>-60847.076211068212</v>
      </c>
      <c r="K287" s="340">
        <v>-60287.279328028912</v>
      </c>
      <c r="L287" s="340">
        <v>-17764.273498652965</v>
      </c>
      <c r="M287" s="340">
        <v>-20092.982377388667</v>
      </c>
      <c r="N287" s="340">
        <v>1024.1218241194483</v>
      </c>
      <c r="O287" s="221">
        <v>-201792.22268199114</v>
      </c>
      <c r="P287" s="88">
        <v>77305.036440038879</v>
      </c>
      <c r="Q287" s="340">
        <f t="shared" si="54"/>
        <v>325605.35248031392</v>
      </c>
      <c r="R287" s="340">
        <f t="shared" si="55"/>
        <v>208590.57330610603</v>
      </c>
      <c r="S287" s="221">
        <v>738026</v>
      </c>
      <c r="T287" s="221">
        <v>924420.81660341076</v>
      </c>
      <c r="U287" s="221">
        <v>520627.6267714923</v>
      </c>
      <c r="V287" s="221">
        <v>510136.77889194078</v>
      </c>
      <c r="W287" s="218">
        <f t="shared" si="56"/>
        <v>175903.96872385917</v>
      </c>
      <c r="X287" s="219">
        <f t="shared" si="57"/>
        <v>1584258.9792518062</v>
      </c>
      <c r="Y287" s="219">
        <f t="shared" si="57"/>
        <v>1643148.1688014576</v>
      </c>
      <c r="Z287" s="222">
        <v>-562053</v>
      </c>
      <c r="AA287" s="222">
        <v>-451347</v>
      </c>
      <c r="AB287" s="232">
        <f t="shared" si="60"/>
        <v>1022205.9792518062</v>
      </c>
      <c r="AC287" s="232">
        <f t="shared" si="61"/>
        <v>1191801.1688014576</v>
      </c>
      <c r="AD287" s="218">
        <f t="shared" si="58"/>
        <v>169595.18954965146</v>
      </c>
      <c r="AE287" s="223">
        <f>AB287/C287</f>
        <v>450.11271653536159</v>
      </c>
      <c r="AF287" s="232">
        <f>AC287/D287</f>
        <v>534.91973465056446</v>
      </c>
      <c r="AG287" s="220">
        <f t="shared" si="59"/>
        <v>84.807018115202879</v>
      </c>
      <c r="AH287" s="211">
        <v>2</v>
      </c>
      <c r="AI287" s="211">
        <v>2</v>
      </c>
      <c r="AJ287" s="269"/>
      <c r="AK287" s="269"/>
      <c r="AL287" s="269"/>
      <c r="AM287" s="269"/>
    </row>
    <row r="288" spans="1:39">
      <c r="A288" s="215">
        <v>921</v>
      </c>
      <c r="B288" s="216" t="s">
        <v>319</v>
      </c>
      <c r="C288" s="217">
        <v>1941</v>
      </c>
      <c r="D288" s="217">
        <v>1894</v>
      </c>
      <c r="E288" s="219">
        <f>'1. Vos-laskelma'!AA288</f>
        <v>207066.39412760956</v>
      </c>
      <c r="F288" s="219">
        <f>'1. Vos-laskelma'!D288</f>
        <v>154625.89503135975</v>
      </c>
      <c r="G288" s="218">
        <f t="shared" si="53"/>
        <v>-52440.499096249812</v>
      </c>
      <c r="H288" s="219">
        <v>864875.53386762401</v>
      </c>
      <c r="I288" s="88">
        <f t="shared" si="51"/>
        <v>666627.71822231438</v>
      </c>
      <c r="J288" s="220">
        <f t="shared" si="52"/>
        <v>-198247.81564530963</v>
      </c>
      <c r="K288" s="340">
        <v>750034.47577336105</v>
      </c>
      <c r="L288" s="340">
        <v>716461.17453074642</v>
      </c>
      <c r="M288" s="340">
        <v>114841.058094263</v>
      </c>
      <c r="N288" s="340">
        <v>55991.826789529179</v>
      </c>
      <c r="O288" s="221">
        <v>-171541.50348280577</v>
      </c>
      <c r="P288" s="88">
        <v>65716.22038484455</v>
      </c>
      <c r="Q288" s="340">
        <f t="shared" si="54"/>
        <v>1071941.9279952336</v>
      </c>
      <c r="R288" s="340">
        <f t="shared" si="55"/>
        <v>821253.61325367412</v>
      </c>
      <c r="S288" s="221">
        <v>964813</v>
      </c>
      <c r="T288" s="221">
        <v>1060693.5749849083</v>
      </c>
      <c r="U288" s="221">
        <v>489090.13610551949</v>
      </c>
      <c r="V288" s="221">
        <v>489829.10183069477</v>
      </c>
      <c r="W288" s="218">
        <f t="shared" si="56"/>
        <v>96619.540710083675</v>
      </c>
      <c r="X288" s="219">
        <f t="shared" si="57"/>
        <v>2525845.0641007531</v>
      </c>
      <c r="Y288" s="219">
        <f t="shared" si="57"/>
        <v>2371776.2900692774</v>
      </c>
      <c r="Z288" s="222">
        <v>248419</v>
      </c>
      <c r="AA288" s="222">
        <v>312797</v>
      </c>
      <c r="AB288" s="232">
        <f t="shared" si="60"/>
        <v>2774264.0641007531</v>
      </c>
      <c r="AC288" s="232">
        <f t="shared" si="61"/>
        <v>2684573.2900692774</v>
      </c>
      <c r="AD288" s="218">
        <f t="shared" si="58"/>
        <v>-89690.774031475652</v>
      </c>
      <c r="AE288" s="223">
        <f>AB288/C288</f>
        <v>1429.2962720766373</v>
      </c>
      <c r="AF288" s="232">
        <f>AC288/D288</f>
        <v>1417.4093400576967</v>
      </c>
      <c r="AG288" s="220">
        <f t="shared" si="59"/>
        <v>-11.88693201894057</v>
      </c>
      <c r="AH288" s="211">
        <v>11</v>
      </c>
      <c r="AI288" s="211">
        <v>11</v>
      </c>
      <c r="AJ288" s="269"/>
      <c r="AK288" s="269"/>
      <c r="AL288" s="269"/>
      <c r="AM288" s="269"/>
    </row>
    <row r="289" spans="1:39">
      <c r="A289" s="215">
        <v>922</v>
      </c>
      <c r="B289" s="216" t="s">
        <v>320</v>
      </c>
      <c r="C289" s="217">
        <v>4444</v>
      </c>
      <c r="D289" s="217">
        <v>4501</v>
      </c>
      <c r="E289" s="219">
        <f>'1. Vos-laskelma'!AA289</f>
        <v>2589407.1440280266</v>
      </c>
      <c r="F289" s="219">
        <f>'1. Vos-laskelma'!D289</f>
        <v>2688300.910775221</v>
      </c>
      <c r="G289" s="218">
        <f t="shared" si="53"/>
        <v>98893.766747194342</v>
      </c>
      <c r="H289" s="219">
        <v>-654070.2289735236</v>
      </c>
      <c r="I289" s="88">
        <f t="shared" si="51"/>
        <v>-542930.43320992286</v>
      </c>
      <c r="J289" s="220">
        <f t="shared" si="52"/>
        <v>111139.79576360073</v>
      </c>
      <c r="K289" s="340">
        <v>-317848.16307317681</v>
      </c>
      <c r="L289" s="340">
        <v>-129757.74247225582</v>
      </c>
      <c r="M289" s="340">
        <v>-336222.06590034679</v>
      </c>
      <c r="N289" s="340">
        <v>-161683.98998585957</v>
      </c>
      <c r="O289" s="221">
        <v>-407660.14106447133</v>
      </c>
      <c r="P289" s="88">
        <v>156171.44031266382</v>
      </c>
      <c r="Q289" s="340">
        <f t="shared" si="54"/>
        <v>1935336.9150545029</v>
      </c>
      <c r="R289" s="340">
        <f t="shared" si="55"/>
        <v>2145370.4775652979</v>
      </c>
      <c r="S289" s="221">
        <v>1367818</v>
      </c>
      <c r="T289" s="221">
        <v>1252799.1173364331</v>
      </c>
      <c r="U289" s="221">
        <v>723605.03246662067</v>
      </c>
      <c r="V289" s="221">
        <v>697335.80695750774</v>
      </c>
      <c r="W289" s="218">
        <f t="shared" si="56"/>
        <v>-141288.10817267979</v>
      </c>
      <c r="X289" s="219">
        <f t="shared" si="57"/>
        <v>4026759.9475211236</v>
      </c>
      <c r="Y289" s="219">
        <f t="shared" si="57"/>
        <v>4095505.4018592387</v>
      </c>
      <c r="Z289" s="222">
        <v>-1059405</v>
      </c>
      <c r="AA289" s="222">
        <v>-1124614</v>
      </c>
      <c r="AB289" s="232">
        <f t="shared" si="60"/>
        <v>2967354.9475211236</v>
      </c>
      <c r="AC289" s="232">
        <f t="shared" si="61"/>
        <v>2970891.4018592387</v>
      </c>
      <c r="AD289" s="218">
        <f t="shared" si="58"/>
        <v>3536.4543381151743</v>
      </c>
      <c r="AE289" s="223">
        <f>AB289/C289</f>
        <v>667.72163535578841</v>
      </c>
      <c r="AF289" s="232">
        <f>AC289/D289</f>
        <v>660.05141121067288</v>
      </c>
      <c r="AG289" s="220">
        <f t="shared" si="59"/>
        <v>-7.670224145115526</v>
      </c>
      <c r="AH289" s="211">
        <v>6</v>
      </c>
      <c r="AI289" s="211">
        <v>6</v>
      </c>
      <c r="AJ289" s="269"/>
      <c r="AK289" s="269"/>
      <c r="AL289" s="269"/>
      <c r="AM289" s="269"/>
    </row>
    <row r="290" spans="1:39">
      <c r="A290" s="215">
        <v>924</v>
      </c>
      <c r="B290" s="216" t="s">
        <v>321</v>
      </c>
      <c r="C290" s="217">
        <v>3004</v>
      </c>
      <c r="D290" s="217">
        <v>2946</v>
      </c>
      <c r="E290" s="219">
        <f>'1. Vos-laskelma'!AA290</f>
        <v>1187116.333670387</v>
      </c>
      <c r="F290" s="219">
        <f>'1. Vos-laskelma'!D290</f>
        <v>981353.69935215102</v>
      </c>
      <c r="G290" s="218">
        <f t="shared" si="53"/>
        <v>-205762.63431823603</v>
      </c>
      <c r="H290" s="219">
        <v>-419131.37752108672</v>
      </c>
      <c r="I290" s="88">
        <f t="shared" si="51"/>
        <v>-127826.10406287717</v>
      </c>
      <c r="J290" s="220">
        <f t="shared" si="52"/>
        <v>291305.27345820953</v>
      </c>
      <c r="K290" s="340">
        <v>-112246.7554178655</v>
      </c>
      <c r="L290" s="340">
        <v>142262.69591691537</v>
      </c>
      <c r="M290" s="340">
        <v>-306884.62210322125</v>
      </c>
      <c r="N290" s="340">
        <v>-105484.10937441041</v>
      </c>
      <c r="O290" s="221">
        <v>-266822.21185868309</v>
      </c>
      <c r="P290" s="88">
        <v>102217.52125330096</v>
      </c>
      <c r="Q290" s="340">
        <f t="shared" si="54"/>
        <v>767984.95614930033</v>
      </c>
      <c r="R290" s="340">
        <f t="shared" si="55"/>
        <v>853527.59528927389</v>
      </c>
      <c r="S290" s="221">
        <v>1620249</v>
      </c>
      <c r="T290" s="221">
        <v>1638184.7060515159</v>
      </c>
      <c r="U290" s="221">
        <v>723912.00203211652</v>
      </c>
      <c r="V290" s="221">
        <v>720400.04595424735</v>
      </c>
      <c r="W290" s="218">
        <f t="shared" si="56"/>
        <v>14423.749973646831</v>
      </c>
      <c r="X290" s="219">
        <f t="shared" si="57"/>
        <v>3112145.9581814171</v>
      </c>
      <c r="Y290" s="219">
        <f t="shared" si="57"/>
        <v>3212112.347295037</v>
      </c>
      <c r="Z290" s="222">
        <v>136822</v>
      </c>
      <c r="AA290" s="222">
        <v>261338</v>
      </c>
      <c r="AB290" s="232">
        <f t="shared" si="60"/>
        <v>3248967.9581814171</v>
      </c>
      <c r="AC290" s="232">
        <f t="shared" si="61"/>
        <v>3473450.347295037</v>
      </c>
      <c r="AD290" s="218">
        <f t="shared" si="58"/>
        <v>224482.38911361992</v>
      </c>
      <c r="AE290" s="223">
        <f>AB290/C290</f>
        <v>1081.547256385292</v>
      </c>
      <c r="AF290" s="232">
        <f>AC290/D290</f>
        <v>1179.0394933112821</v>
      </c>
      <c r="AG290" s="220">
        <f t="shared" si="59"/>
        <v>97.492236925990028</v>
      </c>
      <c r="AH290" s="211">
        <v>16</v>
      </c>
      <c r="AI290" s="211">
        <v>16</v>
      </c>
      <c r="AJ290" s="269"/>
      <c r="AK290" s="269"/>
      <c r="AL290" s="269"/>
      <c r="AM290" s="269"/>
    </row>
    <row r="291" spans="1:39">
      <c r="A291" s="215">
        <v>925</v>
      </c>
      <c r="B291" s="216" t="s">
        <v>322</v>
      </c>
      <c r="C291" s="217">
        <v>3490</v>
      </c>
      <c r="D291" s="217">
        <v>3427</v>
      </c>
      <c r="E291" s="219">
        <f>'1. Vos-laskelma'!AA291</f>
        <v>1322270.9376441259</v>
      </c>
      <c r="F291" s="219">
        <f>'1. Vos-laskelma'!D291</f>
        <v>1247454.3559173257</v>
      </c>
      <c r="G291" s="218">
        <f t="shared" si="53"/>
        <v>-74816.581726800185</v>
      </c>
      <c r="H291" s="219">
        <v>2078295.3105277307</v>
      </c>
      <c r="I291" s="88">
        <f t="shared" si="51"/>
        <v>1935804.9363604239</v>
      </c>
      <c r="J291" s="220">
        <f t="shared" si="52"/>
        <v>-142490.37416730681</v>
      </c>
      <c r="K291" s="340">
        <v>1179051.7818548291</v>
      </c>
      <c r="L291" s="340">
        <v>1247974.7162913063</v>
      </c>
      <c r="M291" s="340">
        <v>899243.5286729018</v>
      </c>
      <c r="N291" s="340">
        <v>879310.28616030735</v>
      </c>
      <c r="O291" s="221">
        <v>-310386.87034613267</v>
      </c>
      <c r="P291" s="88">
        <v>118906.80425494311</v>
      </c>
      <c r="Q291" s="340">
        <f t="shared" si="54"/>
        <v>3400566.2481718566</v>
      </c>
      <c r="R291" s="340">
        <f t="shared" si="55"/>
        <v>3183259.2922777496</v>
      </c>
      <c r="S291" s="221">
        <v>-135602</v>
      </c>
      <c r="T291" s="221">
        <v>-20416.79060073354</v>
      </c>
      <c r="U291" s="221">
        <v>817536.66303129576</v>
      </c>
      <c r="V291" s="221">
        <v>820530.34692520485</v>
      </c>
      <c r="W291" s="218">
        <f t="shared" si="56"/>
        <v>118178.8932931755</v>
      </c>
      <c r="X291" s="219">
        <f t="shared" si="57"/>
        <v>4082500.9112031525</v>
      </c>
      <c r="Y291" s="219">
        <f t="shared" si="57"/>
        <v>3983372.8486022213</v>
      </c>
      <c r="Z291" s="222">
        <v>49293</v>
      </c>
      <c r="AA291" s="222">
        <v>-43112</v>
      </c>
      <c r="AB291" s="232">
        <f t="shared" si="60"/>
        <v>4131793.9112031525</v>
      </c>
      <c r="AC291" s="232">
        <f t="shared" si="61"/>
        <v>3940260.8486022213</v>
      </c>
      <c r="AD291" s="218">
        <f t="shared" si="58"/>
        <v>-191533.06260093115</v>
      </c>
      <c r="AE291" s="223">
        <f>AB291/C291</f>
        <v>1183.8951034966053</v>
      </c>
      <c r="AF291" s="232">
        <f>AC291/D291</f>
        <v>1149.7697252997436</v>
      </c>
      <c r="AG291" s="220">
        <f t="shared" si="59"/>
        <v>-34.125378196861675</v>
      </c>
      <c r="AH291" s="211">
        <v>11</v>
      </c>
      <c r="AI291" s="211">
        <v>11</v>
      </c>
      <c r="AJ291" s="269"/>
      <c r="AK291" s="269"/>
      <c r="AL291" s="269"/>
      <c r="AM291" s="269"/>
    </row>
    <row r="292" spans="1:39">
      <c r="A292" s="215">
        <v>927</v>
      </c>
      <c r="B292" s="216" t="s">
        <v>323</v>
      </c>
      <c r="C292" s="217">
        <v>29239</v>
      </c>
      <c r="D292" s="217">
        <v>28913</v>
      </c>
      <c r="E292" s="219">
        <f>'1. Vos-laskelma'!AA292</f>
        <v>14692565.048590893</v>
      </c>
      <c r="F292" s="219">
        <f>'1. Vos-laskelma'!D292</f>
        <v>13556905.991214884</v>
      </c>
      <c r="G292" s="218">
        <f t="shared" si="53"/>
        <v>-1135659.0573760085</v>
      </c>
      <c r="H292" s="219">
        <v>883285.1056101498</v>
      </c>
      <c r="I292" s="88">
        <f t="shared" si="51"/>
        <v>1018301.2191711742</v>
      </c>
      <c r="J292" s="220">
        <f t="shared" si="52"/>
        <v>135016.11356102442</v>
      </c>
      <c r="K292" s="340">
        <v>-5557.1046756499763</v>
      </c>
      <c r="L292" s="340">
        <v>1377674.5288266833</v>
      </c>
      <c r="M292" s="340">
        <v>888842.21028579981</v>
      </c>
      <c r="N292" s="340">
        <v>1256110.5394529135</v>
      </c>
      <c r="O292" s="221">
        <v>-2618679.7730719973</v>
      </c>
      <c r="P292" s="88">
        <v>1003195.9239635746</v>
      </c>
      <c r="Q292" s="340">
        <f t="shared" si="54"/>
        <v>15575850.154201042</v>
      </c>
      <c r="R292" s="340">
        <f t="shared" si="55"/>
        <v>14575207.210386058</v>
      </c>
      <c r="S292" s="221">
        <v>3695454</v>
      </c>
      <c r="T292" s="221">
        <v>2622340.0928733731</v>
      </c>
      <c r="U292" s="221">
        <v>4188001.3455443038</v>
      </c>
      <c r="V292" s="221">
        <v>4028182.342729406</v>
      </c>
      <c r="W292" s="218">
        <f t="shared" si="56"/>
        <v>-1232932.9099415252</v>
      </c>
      <c r="X292" s="219">
        <f t="shared" si="57"/>
        <v>23459305.499745347</v>
      </c>
      <c r="Y292" s="219">
        <f t="shared" si="57"/>
        <v>21225729.645988837</v>
      </c>
      <c r="Z292" s="222">
        <v>-3296755</v>
      </c>
      <c r="AA292" s="222">
        <v>-3155643</v>
      </c>
      <c r="AB292" s="232">
        <f t="shared" si="60"/>
        <v>20162550.499745347</v>
      </c>
      <c r="AC292" s="232">
        <f t="shared" si="61"/>
        <v>18070086.645988837</v>
      </c>
      <c r="AD292" s="218">
        <f t="shared" si="58"/>
        <v>-2092463.8537565097</v>
      </c>
      <c r="AE292" s="223">
        <f>AB292/C292</f>
        <v>689.57729401639403</v>
      </c>
      <c r="AF292" s="232">
        <f>AC292/D292</f>
        <v>624.98138020920817</v>
      </c>
      <c r="AG292" s="220">
        <f t="shared" si="59"/>
        <v>-64.595913807185866</v>
      </c>
      <c r="AH292" s="211">
        <v>1</v>
      </c>
      <c r="AI292" s="212">
        <v>34</v>
      </c>
      <c r="AJ292" s="269"/>
      <c r="AK292" s="269"/>
      <c r="AL292" s="269"/>
      <c r="AM292" s="269"/>
    </row>
    <row r="293" spans="1:39">
      <c r="A293" s="215">
        <v>931</v>
      </c>
      <c r="B293" s="216" t="s">
        <v>324</v>
      </c>
      <c r="C293" s="217">
        <v>6070</v>
      </c>
      <c r="D293" s="217">
        <v>5951</v>
      </c>
      <c r="E293" s="219">
        <f>'1. Vos-laskelma'!AA293</f>
        <v>810941.42586656474</v>
      </c>
      <c r="F293" s="219">
        <f>'1. Vos-laskelma'!D293</f>
        <v>666403.13483692938</v>
      </c>
      <c r="G293" s="218">
        <f t="shared" si="53"/>
        <v>-144538.29102963535</v>
      </c>
      <c r="H293" s="219">
        <v>5901186.4620530438</v>
      </c>
      <c r="I293" s="88">
        <f t="shared" si="51"/>
        <v>3684111.4603003818</v>
      </c>
      <c r="J293" s="220">
        <f t="shared" si="52"/>
        <v>-2217075.001752662</v>
      </c>
      <c r="K293" s="340">
        <v>3485528.4450906515</v>
      </c>
      <c r="L293" s="340">
        <v>2423456.0997318863</v>
      </c>
      <c r="M293" s="340">
        <v>2415658.0169623923</v>
      </c>
      <c r="N293" s="340">
        <v>1593161.3055082881</v>
      </c>
      <c r="O293" s="221">
        <v>-538988.11363578518</v>
      </c>
      <c r="P293" s="88">
        <v>206482.16869599253</v>
      </c>
      <c r="Q293" s="340">
        <f t="shared" si="54"/>
        <v>6712127.8879196085</v>
      </c>
      <c r="R293" s="340">
        <f t="shared" si="55"/>
        <v>4350514.5951373111</v>
      </c>
      <c r="S293" s="221">
        <v>1848308</v>
      </c>
      <c r="T293" s="221">
        <v>2372291.80699465</v>
      </c>
      <c r="U293" s="221">
        <v>1313012.9657017426</v>
      </c>
      <c r="V293" s="221">
        <v>1309714.2925791396</v>
      </c>
      <c r="W293" s="218">
        <f t="shared" si="56"/>
        <v>520685.13387204707</v>
      </c>
      <c r="X293" s="219">
        <f t="shared" si="57"/>
        <v>9873448.8536213506</v>
      </c>
      <c r="Y293" s="219">
        <f t="shared" si="57"/>
        <v>8032520.6947111012</v>
      </c>
      <c r="Z293" s="222">
        <v>-127633</v>
      </c>
      <c r="AA293" s="222">
        <v>-3395</v>
      </c>
      <c r="AB293" s="232">
        <f t="shared" si="60"/>
        <v>9745815.8536213506</v>
      </c>
      <c r="AC293" s="232">
        <f t="shared" si="61"/>
        <v>8029125.6947111012</v>
      </c>
      <c r="AD293" s="218">
        <f t="shared" si="58"/>
        <v>-1716690.1589102494</v>
      </c>
      <c r="AE293" s="223">
        <f>AB293/C293</f>
        <v>1605.5709808272406</v>
      </c>
      <c r="AF293" s="232">
        <f>AC293/D293</f>
        <v>1349.2061325342129</v>
      </c>
      <c r="AG293" s="220">
        <f t="shared" si="59"/>
        <v>-256.36484829302776</v>
      </c>
      <c r="AH293" s="211">
        <v>13</v>
      </c>
      <c r="AI293" s="211">
        <v>13</v>
      </c>
      <c r="AJ293" s="269"/>
      <c r="AK293" s="269"/>
      <c r="AL293" s="269"/>
      <c r="AM293" s="269"/>
    </row>
    <row r="294" spans="1:39">
      <c r="A294" s="215">
        <v>934</v>
      </c>
      <c r="B294" s="216" t="s">
        <v>325</v>
      </c>
      <c r="C294" s="217">
        <v>2756</v>
      </c>
      <c r="D294" s="217">
        <v>2671</v>
      </c>
      <c r="E294" s="219">
        <f>'1. Vos-laskelma'!AA294</f>
        <v>367769.61734675238</v>
      </c>
      <c r="F294" s="219">
        <f>'1. Vos-laskelma'!D294</f>
        <v>155628.06448805128</v>
      </c>
      <c r="G294" s="218">
        <f t="shared" si="53"/>
        <v>-212141.55285870109</v>
      </c>
      <c r="H294" s="219">
        <v>378251.75007219886</v>
      </c>
      <c r="I294" s="88">
        <f t="shared" si="51"/>
        <v>263344.77820039907</v>
      </c>
      <c r="J294" s="220">
        <f t="shared" si="52"/>
        <v>-114906.97187179979</v>
      </c>
      <c r="K294" s="340">
        <v>336309.764575137</v>
      </c>
      <c r="L294" s="340">
        <v>387817.17312497686</v>
      </c>
      <c r="M294" s="340">
        <v>41941.985497061847</v>
      </c>
      <c r="N294" s="340">
        <v>24766.956265841585</v>
      </c>
      <c r="O294" s="221">
        <v>-241915.18257791665</v>
      </c>
      <c r="P294" s="88">
        <v>92675.831387497237</v>
      </c>
      <c r="Q294" s="340">
        <f t="shared" si="54"/>
        <v>746021.36741895124</v>
      </c>
      <c r="R294" s="340">
        <f t="shared" si="55"/>
        <v>418972.84268845036</v>
      </c>
      <c r="S294" s="221">
        <v>1250089</v>
      </c>
      <c r="T294" s="221">
        <v>1224823.7886438149</v>
      </c>
      <c r="U294" s="221">
        <v>565563.69020306994</v>
      </c>
      <c r="V294" s="221">
        <v>561899.0903256645</v>
      </c>
      <c r="W294" s="218">
        <f t="shared" si="56"/>
        <v>-28929.81123359059</v>
      </c>
      <c r="X294" s="219">
        <f t="shared" si="57"/>
        <v>2561674.0576220211</v>
      </c>
      <c r="Y294" s="219">
        <f t="shared" si="57"/>
        <v>2205695.7216579299</v>
      </c>
      <c r="Z294" s="222">
        <v>-775069</v>
      </c>
      <c r="AA294" s="222">
        <v>-789518</v>
      </c>
      <c r="AB294" s="232">
        <f t="shared" si="60"/>
        <v>1786605.0576220211</v>
      </c>
      <c r="AC294" s="232">
        <f t="shared" si="61"/>
        <v>1416177.7216579299</v>
      </c>
      <c r="AD294" s="218">
        <f t="shared" si="58"/>
        <v>-370427.33596409112</v>
      </c>
      <c r="AE294" s="223">
        <f>AB294/C294</f>
        <v>648.2601805595142</v>
      </c>
      <c r="AF294" s="232">
        <f>AC294/D294</f>
        <v>530.20506239533131</v>
      </c>
      <c r="AG294" s="220">
        <f t="shared" si="59"/>
        <v>-118.05511816418289</v>
      </c>
      <c r="AH294" s="211">
        <v>14</v>
      </c>
      <c r="AI294" s="211">
        <v>14</v>
      </c>
      <c r="AJ294" s="269"/>
      <c r="AK294" s="269"/>
      <c r="AL294" s="269"/>
      <c r="AM294" s="269"/>
    </row>
    <row r="295" spans="1:39">
      <c r="A295" s="215">
        <v>935</v>
      </c>
      <c r="B295" s="216" t="s">
        <v>326</v>
      </c>
      <c r="C295" s="217">
        <v>3040</v>
      </c>
      <c r="D295" s="217">
        <v>2985</v>
      </c>
      <c r="E295" s="219">
        <f>'1. Vos-laskelma'!AA295</f>
        <v>287043.57761077094</v>
      </c>
      <c r="F295" s="219">
        <f>'1. Vos-laskelma'!D295</f>
        <v>129610.77571490116</v>
      </c>
      <c r="G295" s="218">
        <f t="shared" si="53"/>
        <v>-157432.80189586978</v>
      </c>
      <c r="H295" s="219">
        <v>423190.29163122666</v>
      </c>
      <c r="I295" s="88">
        <f t="shared" si="51"/>
        <v>3229.3335369173728</v>
      </c>
      <c r="J295" s="220">
        <f t="shared" si="52"/>
        <v>-419960.95809430932</v>
      </c>
      <c r="K295" s="340">
        <v>168608.49134791258</v>
      </c>
      <c r="L295" s="340">
        <v>51133.37343081351</v>
      </c>
      <c r="M295" s="340">
        <v>254581.80028331411</v>
      </c>
      <c r="N295" s="340">
        <v>118879.73521033525</v>
      </c>
      <c r="O295" s="221">
        <v>-270354.4814657736</v>
      </c>
      <c r="P295" s="88">
        <v>103570.70636154222</v>
      </c>
      <c r="Q295" s="340">
        <f t="shared" si="54"/>
        <v>710233.8692419976</v>
      </c>
      <c r="R295" s="340">
        <f t="shared" si="55"/>
        <v>132840.10925181853</v>
      </c>
      <c r="S295" s="221">
        <v>896706</v>
      </c>
      <c r="T295" s="221">
        <v>1085050.7477332584</v>
      </c>
      <c r="U295" s="221">
        <v>632603.8478659899</v>
      </c>
      <c r="V295" s="221">
        <v>622487.32514186262</v>
      </c>
      <c r="W295" s="218">
        <f t="shared" si="56"/>
        <v>178228.22500913125</v>
      </c>
      <c r="X295" s="219">
        <f t="shared" si="57"/>
        <v>2239543.7171079875</v>
      </c>
      <c r="Y295" s="219">
        <f t="shared" si="57"/>
        <v>1840378.1821269398</v>
      </c>
      <c r="Z295" s="222">
        <v>-11703</v>
      </c>
      <c r="AA295" s="222">
        <v>135993</v>
      </c>
      <c r="AB295" s="232">
        <f t="shared" si="60"/>
        <v>2227840.7171079875</v>
      </c>
      <c r="AC295" s="232">
        <f t="shared" si="61"/>
        <v>1976371.1821269398</v>
      </c>
      <c r="AD295" s="218">
        <f t="shared" si="58"/>
        <v>-251469.53498104773</v>
      </c>
      <c r="AE295" s="223">
        <f>AB295/C295</f>
        <v>732.84234115394327</v>
      </c>
      <c r="AF295" s="232">
        <f>AC295/D295</f>
        <v>662.10089853498823</v>
      </c>
      <c r="AG295" s="220">
        <f t="shared" si="59"/>
        <v>-70.741442618955034</v>
      </c>
      <c r="AH295" s="211">
        <v>8</v>
      </c>
      <c r="AI295" s="211">
        <v>8</v>
      </c>
      <c r="AJ295" s="269"/>
      <c r="AK295" s="269"/>
      <c r="AL295" s="269"/>
      <c r="AM295" s="269"/>
    </row>
    <row r="296" spans="1:39">
      <c r="A296" s="215">
        <v>936</v>
      </c>
      <c r="B296" s="216" t="s">
        <v>327</v>
      </c>
      <c r="C296" s="217">
        <v>6465</v>
      </c>
      <c r="D296" s="217">
        <v>6395</v>
      </c>
      <c r="E296" s="219">
        <f>'1. Vos-laskelma'!AA296</f>
        <v>713228.09696581447</v>
      </c>
      <c r="F296" s="219">
        <f>'1. Vos-laskelma'!D296</f>
        <v>858614.1225275374</v>
      </c>
      <c r="G296" s="218">
        <f t="shared" si="53"/>
        <v>145386.02556172293</v>
      </c>
      <c r="H296" s="219">
        <v>3270932.5877537113</v>
      </c>
      <c r="I296" s="88">
        <f t="shared" si="51"/>
        <v>2556351.8609112725</v>
      </c>
      <c r="J296" s="220">
        <f t="shared" si="52"/>
        <v>-714580.7268424388</v>
      </c>
      <c r="K296" s="340">
        <v>2153809.1112912162</v>
      </c>
      <c r="L296" s="340">
        <v>2013081.7288322644</v>
      </c>
      <c r="M296" s="340">
        <v>1117123.4764624948</v>
      </c>
      <c r="N296" s="340">
        <v>900584.11592877656</v>
      </c>
      <c r="O296" s="221">
        <v>-579201.64454727713</v>
      </c>
      <c r="P296" s="88">
        <v>221887.66069750837</v>
      </c>
      <c r="Q296" s="340">
        <f t="shared" si="54"/>
        <v>3984160.6847195257</v>
      </c>
      <c r="R296" s="340">
        <f t="shared" si="55"/>
        <v>3414965.9834388099</v>
      </c>
      <c r="S296" s="221">
        <v>1661339</v>
      </c>
      <c r="T296" s="221">
        <v>2007797.9339286697</v>
      </c>
      <c r="U296" s="221">
        <v>1423625.6235486304</v>
      </c>
      <c r="V296" s="221">
        <v>1416579.1150791266</v>
      </c>
      <c r="W296" s="218">
        <f t="shared" si="56"/>
        <v>339412.42545916559</v>
      </c>
      <c r="X296" s="219">
        <f t="shared" si="57"/>
        <v>7069125.3082681559</v>
      </c>
      <c r="Y296" s="219">
        <f t="shared" si="57"/>
        <v>6839343.0324466061</v>
      </c>
      <c r="Z296" s="222">
        <v>553744</v>
      </c>
      <c r="AA296" s="222">
        <v>483134</v>
      </c>
      <c r="AB296" s="232">
        <f t="shared" si="60"/>
        <v>7622869.3082681559</v>
      </c>
      <c r="AC296" s="232">
        <f t="shared" si="61"/>
        <v>7322477.0324466061</v>
      </c>
      <c r="AD296" s="218">
        <f t="shared" si="58"/>
        <v>-300392.27582154982</v>
      </c>
      <c r="AE296" s="223">
        <f>AB296/C296</f>
        <v>1179.0981141946104</v>
      </c>
      <c r="AF296" s="232">
        <f>AC296/D296</f>
        <v>1145.0315922512284</v>
      </c>
      <c r="AG296" s="220">
        <f t="shared" si="59"/>
        <v>-34.066521943381986</v>
      </c>
      <c r="AH296" s="211">
        <v>6</v>
      </c>
      <c r="AI296" s="211">
        <v>6</v>
      </c>
      <c r="AJ296" s="269"/>
      <c r="AK296" s="269"/>
      <c r="AL296" s="269"/>
      <c r="AM296" s="269"/>
    </row>
    <row r="297" spans="1:39">
      <c r="A297" s="215">
        <v>946</v>
      </c>
      <c r="B297" s="216" t="s">
        <v>328</v>
      </c>
      <c r="C297" s="217">
        <v>6376</v>
      </c>
      <c r="D297" s="217">
        <v>6287</v>
      </c>
      <c r="E297" s="219">
        <f>'1. Vos-laskelma'!AA297</f>
        <v>4923302.6239208123</v>
      </c>
      <c r="F297" s="219">
        <f>'1. Vos-laskelma'!D297</f>
        <v>5056028.8027860438</v>
      </c>
      <c r="G297" s="218">
        <f t="shared" si="53"/>
        <v>132726.17886523157</v>
      </c>
      <c r="H297" s="219">
        <v>79508.466878366045</v>
      </c>
      <c r="I297" s="88">
        <f t="shared" si="51"/>
        <v>-416234.23196010268</v>
      </c>
      <c r="J297" s="220">
        <f t="shared" si="52"/>
        <v>-495742.69883846876</v>
      </c>
      <c r="K297" s="340">
        <v>-129119.71376491245</v>
      </c>
      <c r="L297" s="340">
        <v>-143352.98486907966</v>
      </c>
      <c r="M297" s="340">
        <v>208628.18064327849</v>
      </c>
      <c r="N297" s="340">
        <v>78398.348915778624</v>
      </c>
      <c r="O297" s="221">
        <v>-569419.97486610338</v>
      </c>
      <c r="P297" s="88">
        <v>218140.37885930183</v>
      </c>
      <c r="Q297" s="340">
        <f t="shared" si="54"/>
        <v>5002811.090799178</v>
      </c>
      <c r="R297" s="340">
        <f t="shared" si="55"/>
        <v>4639794.5708259409</v>
      </c>
      <c r="S297" s="221">
        <v>2025058</v>
      </c>
      <c r="T297" s="221">
        <v>2170743.7907054871</v>
      </c>
      <c r="U297" s="221">
        <v>1380218.5947131673</v>
      </c>
      <c r="V297" s="221">
        <v>1364035.1441720412</v>
      </c>
      <c r="W297" s="218">
        <f t="shared" si="56"/>
        <v>129502.34016436106</v>
      </c>
      <c r="X297" s="219">
        <f t="shared" si="57"/>
        <v>8408087.6855123453</v>
      </c>
      <c r="Y297" s="219">
        <f t="shared" si="57"/>
        <v>8174573.5057034697</v>
      </c>
      <c r="Z297" s="222">
        <v>604677</v>
      </c>
      <c r="AA297" s="222">
        <v>662200</v>
      </c>
      <c r="AB297" s="232">
        <f t="shared" si="60"/>
        <v>9012764.6855123453</v>
      </c>
      <c r="AC297" s="232">
        <f t="shared" si="61"/>
        <v>8836773.5057034697</v>
      </c>
      <c r="AD297" s="218">
        <f t="shared" si="58"/>
        <v>-175991.17980887555</v>
      </c>
      <c r="AE297" s="223">
        <f>AB297/C297</f>
        <v>1413.5452768996777</v>
      </c>
      <c r="AF297" s="232">
        <f>AC297/D297</f>
        <v>1405.562828965082</v>
      </c>
      <c r="AG297" s="220">
        <f t="shared" si="59"/>
        <v>-7.9824479345957116</v>
      </c>
      <c r="AH297" s="211">
        <v>15</v>
      </c>
      <c r="AI297" s="211">
        <v>15</v>
      </c>
      <c r="AJ297" s="269"/>
      <c r="AK297" s="269"/>
      <c r="AL297" s="269"/>
      <c r="AM297" s="269"/>
    </row>
    <row r="298" spans="1:39">
      <c r="A298" s="215">
        <v>976</v>
      </c>
      <c r="B298" s="216" t="s">
        <v>329</v>
      </c>
      <c r="C298" s="217">
        <v>3830</v>
      </c>
      <c r="D298" s="217">
        <v>3788</v>
      </c>
      <c r="E298" s="219">
        <f>'1. Vos-laskelma'!AA298</f>
        <v>1752622.1803657352</v>
      </c>
      <c r="F298" s="219">
        <f>'1. Vos-laskelma'!D298</f>
        <v>1861479.0587483346</v>
      </c>
      <c r="G298" s="218">
        <f t="shared" si="53"/>
        <v>108856.87838259945</v>
      </c>
      <c r="H298" s="219">
        <v>1100544.0405459991</v>
      </c>
      <c r="I298" s="88">
        <f t="shared" si="51"/>
        <v>-474978.3127093963</v>
      </c>
      <c r="J298" s="220">
        <f t="shared" si="52"/>
        <v>-1575522.3532553953</v>
      </c>
      <c r="K298" s="340">
        <v>714989.39707910444</v>
      </c>
      <c r="L298" s="340">
        <v>-127900.7688860496</v>
      </c>
      <c r="M298" s="340">
        <v>385554.64346689451</v>
      </c>
      <c r="N298" s="340">
        <v>-135426.97762742435</v>
      </c>
      <c r="O298" s="221">
        <v>-343083.00696561154</v>
      </c>
      <c r="P298" s="88">
        <v>131432.4407696891</v>
      </c>
      <c r="Q298" s="340">
        <f t="shared" si="54"/>
        <v>2853166.2209117343</v>
      </c>
      <c r="R298" s="340">
        <f t="shared" si="55"/>
        <v>1386500.7460389384</v>
      </c>
      <c r="S298" s="221">
        <v>1988420</v>
      </c>
      <c r="T298" s="221">
        <v>1886670.1666394433</v>
      </c>
      <c r="U298" s="221">
        <v>829621.10435336339</v>
      </c>
      <c r="V298" s="221">
        <v>822771.08316311531</v>
      </c>
      <c r="W298" s="218">
        <f t="shared" si="56"/>
        <v>-108599.85455080494</v>
      </c>
      <c r="X298" s="219">
        <f t="shared" si="57"/>
        <v>5671207.3252650974</v>
      </c>
      <c r="Y298" s="219">
        <f t="shared" si="57"/>
        <v>4095941.9958414966</v>
      </c>
      <c r="Z298" s="222">
        <v>-619863</v>
      </c>
      <c r="AA298" s="222">
        <v>-720431</v>
      </c>
      <c r="AB298" s="232">
        <f t="shared" si="60"/>
        <v>5051344.3252650974</v>
      </c>
      <c r="AC298" s="232">
        <f t="shared" si="61"/>
        <v>3375510.9958414966</v>
      </c>
      <c r="AD298" s="218">
        <f t="shared" si="58"/>
        <v>-1675833.3294236008</v>
      </c>
      <c r="AE298" s="223">
        <f>AB298/C298</f>
        <v>1318.8888577715659</v>
      </c>
      <c r="AF298" s="232">
        <f>AC298/D298</f>
        <v>891.10638749775524</v>
      </c>
      <c r="AG298" s="220">
        <f t="shared" si="59"/>
        <v>-427.78247027381065</v>
      </c>
      <c r="AH298" s="211">
        <v>19</v>
      </c>
      <c r="AI298" s="211">
        <v>19</v>
      </c>
      <c r="AJ298" s="269"/>
      <c r="AK298" s="269"/>
      <c r="AL298" s="269"/>
      <c r="AM298" s="269"/>
    </row>
    <row r="299" spans="1:39">
      <c r="A299" s="215">
        <v>977</v>
      </c>
      <c r="B299" s="216" t="s">
        <v>330</v>
      </c>
      <c r="C299" s="217">
        <v>15357</v>
      </c>
      <c r="D299" s="217">
        <v>15293</v>
      </c>
      <c r="E299" s="219">
        <f>'1. Vos-laskelma'!AA299</f>
        <v>10040963.249501374</v>
      </c>
      <c r="F299" s="219">
        <f>'1. Vos-laskelma'!D299</f>
        <v>9958505.6737681758</v>
      </c>
      <c r="G299" s="218">
        <f t="shared" si="53"/>
        <v>-82457.575733197853</v>
      </c>
      <c r="H299" s="219">
        <v>-334575.04947550071</v>
      </c>
      <c r="I299" s="88">
        <f t="shared" si="51"/>
        <v>-2017792.8936859036</v>
      </c>
      <c r="J299" s="220">
        <f t="shared" si="52"/>
        <v>-1683217.844210403</v>
      </c>
      <c r="K299" s="340">
        <v>20025.058790852534</v>
      </c>
      <c r="L299" s="340">
        <v>-576692.41300287575</v>
      </c>
      <c r="M299" s="340">
        <v>-354600.10826635326</v>
      </c>
      <c r="N299" s="340">
        <v>-586619.98732657521</v>
      </c>
      <c r="O299" s="221">
        <v>-1385102.5410573117</v>
      </c>
      <c r="P299" s="88">
        <v>530622.04770085937</v>
      </c>
      <c r="Q299" s="340">
        <f t="shared" si="54"/>
        <v>9706388.2000258733</v>
      </c>
      <c r="R299" s="340">
        <f t="shared" si="55"/>
        <v>7940712.7800822724</v>
      </c>
      <c r="S299" s="221">
        <v>6534374</v>
      </c>
      <c r="T299" s="221">
        <v>6526933.9752020221</v>
      </c>
      <c r="U299" s="221">
        <v>2434887.9310677741</v>
      </c>
      <c r="V299" s="221">
        <v>2433413.28319035</v>
      </c>
      <c r="W299" s="218">
        <f t="shared" si="56"/>
        <v>-8914.672675402835</v>
      </c>
      <c r="X299" s="219">
        <f t="shared" si="57"/>
        <v>18675650.131093647</v>
      </c>
      <c r="Y299" s="219">
        <f t="shared" si="57"/>
        <v>16901060.038474645</v>
      </c>
      <c r="Z299" s="222">
        <v>171712</v>
      </c>
      <c r="AA299" s="222">
        <v>311097</v>
      </c>
      <c r="AB299" s="232">
        <f t="shared" si="60"/>
        <v>18847362.131093647</v>
      </c>
      <c r="AC299" s="232">
        <f t="shared" si="61"/>
        <v>17212157.038474645</v>
      </c>
      <c r="AD299" s="218">
        <f t="shared" si="58"/>
        <v>-1635205.0926190019</v>
      </c>
      <c r="AE299" s="223">
        <f>AB299/C299</f>
        <v>1227.281508829436</v>
      </c>
      <c r="AF299" s="232">
        <f>AC299/D299</f>
        <v>1125.4925154302391</v>
      </c>
      <c r="AG299" s="220">
        <f t="shared" si="59"/>
        <v>-101.7889933991969</v>
      </c>
      <c r="AH299" s="211">
        <v>17</v>
      </c>
      <c r="AI299" s="211">
        <v>17</v>
      </c>
      <c r="AJ299" s="269"/>
      <c r="AK299" s="269"/>
      <c r="AL299" s="269"/>
      <c r="AM299" s="269"/>
    </row>
    <row r="300" spans="1:39">
      <c r="A300" s="215">
        <v>980</v>
      </c>
      <c r="B300" s="216" t="s">
        <v>331</v>
      </c>
      <c r="C300" s="217">
        <v>33533</v>
      </c>
      <c r="D300" s="217">
        <v>33607</v>
      </c>
      <c r="E300" s="219">
        <f>'1. Vos-laskelma'!AA300</f>
        <v>21952616.030924652</v>
      </c>
      <c r="F300" s="219">
        <f>'1. Vos-laskelma'!D300</f>
        <v>21999130.090646062</v>
      </c>
      <c r="G300" s="218">
        <f t="shared" si="53"/>
        <v>46514.059721410275</v>
      </c>
      <c r="H300" s="219">
        <v>-1630276.0985823497</v>
      </c>
      <c r="I300" s="88">
        <f t="shared" si="51"/>
        <v>-1861753.4301168616</v>
      </c>
      <c r="J300" s="220">
        <f t="shared" si="52"/>
        <v>-231477.33153451188</v>
      </c>
      <c r="K300" s="340">
        <v>-434704.46374581836</v>
      </c>
      <c r="L300" s="340">
        <v>333869.35435929714</v>
      </c>
      <c r="M300" s="340">
        <v>-1195571.6348365312</v>
      </c>
      <c r="N300" s="340">
        <v>-317866.56004470051</v>
      </c>
      <c r="O300" s="221">
        <v>-3043820.1201407881</v>
      </c>
      <c r="P300" s="88">
        <v>1166063.8957093298</v>
      </c>
      <c r="Q300" s="340">
        <f t="shared" si="54"/>
        <v>20322339.932342302</v>
      </c>
      <c r="R300" s="340">
        <f t="shared" si="55"/>
        <v>20137376.6605292</v>
      </c>
      <c r="S300" s="221">
        <v>6639437</v>
      </c>
      <c r="T300" s="221">
        <v>5483454.6264062934</v>
      </c>
      <c r="U300" s="221">
        <v>4320934.4172466155</v>
      </c>
      <c r="V300" s="221">
        <v>4220969.3136749519</v>
      </c>
      <c r="W300" s="218">
        <f t="shared" si="56"/>
        <v>-1255947.4771653693</v>
      </c>
      <c r="X300" s="219">
        <f t="shared" si="57"/>
        <v>31282711.349588916</v>
      </c>
      <c r="Y300" s="219">
        <f t="shared" si="57"/>
        <v>29841800.600610446</v>
      </c>
      <c r="Z300" s="222">
        <v>-3885854</v>
      </c>
      <c r="AA300" s="222">
        <v>-3969884</v>
      </c>
      <c r="AB300" s="232">
        <f t="shared" si="60"/>
        <v>27396857.349588916</v>
      </c>
      <c r="AC300" s="232">
        <f t="shared" si="61"/>
        <v>25871916.600610446</v>
      </c>
      <c r="AD300" s="218">
        <f t="shared" si="58"/>
        <v>-1524940.7489784695</v>
      </c>
      <c r="AE300" s="223">
        <f>AB300/C300</f>
        <v>817.0118196877379</v>
      </c>
      <c r="AF300" s="232">
        <f>AC300/D300</f>
        <v>769.83713513882367</v>
      </c>
      <c r="AG300" s="220">
        <f t="shared" si="59"/>
        <v>-47.174684548914229</v>
      </c>
      <c r="AH300" s="211">
        <v>6</v>
      </c>
      <c r="AI300" s="211">
        <v>6</v>
      </c>
      <c r="AJ300" s="269"/>
      <c r="AK300" s="269"/>
      <c r="AL300" s="269"/>
      <c r="AM300" s="269"/>
    </row>
    <row r="301" spans="1:39">
      <c r="A301" s="215">
        <v>981</v>
      </c>
      <c r="B301" s="216" t="s">
        <v>332</v>
      </c>
      <c r="C301" s="217">
        <v>2282</v>
      </c>
      <c r="D301" s="217">
        <v>2237</v>
      </c>
      <c r="E301" s="219">
        <f>'1. Vos-laskelma'!AA301</f>
        <v>20.208887913846411</v>
      </c>
      <c r="F301" s="219">
        <f>'1. Vos-laskelma'!D301</f>
        <v>-168523.94300981681</v>
      </c>
      <c r="G301" s="218">
        <f t="shared" si="53"/>
        <v>-168544.15189773066</v>
      </c>
      <c r="H301" s="219">
        <v>687505.00049836724</v>
      </c>
      <c r="I301" s="88">
        <f t="shared" si="51"/>
        <v>861211.07271512877</v>
      </c>
      <c r="J301" s="220">
        <f t="shared" si="52"/>
        <v>173706.07221676153</v>
      </c>
      <c r="K301" s="340">
        <v>455638.53422491642</v>
      </c>
      <c r="L301" s="340">
        <v>660669.82322699786</v>
      </c>
      <c r="M301" s="340">
        <v>231866.46627345079</v>
      </c>
      <c r="N301" s="340">
        <v>325531.30138366378</v>
      </c>
      <c r="O301" s="221">
        <v>-202607.36182208895</v>
      </c>
      <c r="P301" s="88">
        <v>77617.309926556089</v>
      </c>
      <c r="Q301" s="340">
        <f t="shared" si="54"/>
        <v>687525.20938628109</v>
      </c>
      <c r="R301" s="340">
        <f t="shared" si="55"/>
        <v>692687.12970531196</v>
      </c>
      <c r="S301" s="221">
        <v>1170099</v>
      </c>
      <c r="T301" s="221">
        <v>1123713.116947154</v>
      </c>
      <c r="U301" s="221">
        <v>512319.97658165707</v>
      </c>
      <c r="V301" s="221">
        <v>506594.97488760692</v>
      </c>
      <c r="W301" s="218">
        <f t="shared" si="56"/>
        <v>-52110.884746896103</v>
      </c>
      <c r="X301" s="219">
        <f t="shared" si="57"/>
        <v>2369944.185967938</v>
      </c>
      <c r="Y301" s="219">
        <f t="shared" si="57"/>
        <v>2322995.2215400729</v>
      </c>
      <c r="Z301" s="222">
        <v>-535182</v>
      </c>
      <c r="AA301" s="222">
        <v>-577144</v>
      </c>
      <c r="AB301" s="232">
        <f t="shared" si="60"/>
        <v>1834762.185967938</v>
      </c>
      <c r="AC301" s="232">
        <f t="shared" si="61"/>
        <v>1745851.2215400729</v>
      </c>
      <c r="AD301" s="218">
        <f t="shared" si="58"/>
        <v>-88910.96442786511</v>
      </c>
      <c r="AE301" s="223">
        <f>AB301/C301</f>
        <v>804.01498070461787</v>
      </c>
      <c r="AF301" s="232">
        <f>AC301/D301</f>
        <v>780.44310305769909</v>
      </c>
      <c r="AG301" s="220">
        <f t="shared" si="59"/>
        <v>-23.571877646918779</v>
      </c>
      <c r="AH301" s="211">
        <v>5</v>
      </c>
      <c r="AI301" s="211">
        <v>5</v>
      </c>
      <c r="AJ301" s="269"/>
      <c r="AK301" s="269"/>
      <c r="AL301" s="269"/>
      <c r="AM301" s="269"/>
    </row>
    <row r="302" spans="1:39">
      <c r="A302" s="215">
        <v>989</v>
      </c>
      <c r="B302" s="216" t="s">
        <v>333</v>
      </c>
      <c r="C302" s="217">
        <v>5484</v>
      </c>
      <c r="D302" s="217">
        <v>5406</v>
      </c>
      <c r="E302" s="219">
        <f>'1. Vos-laskelma'!AA302</f>
        <v>1085287.1652819782</v>
      </c>
      <c r="F302" s="219">
        <f>'1. Vos-laskelma'!D302</f>
        <v>1143797.2890223823</v>
      </c>
      <c r="G302" s="218">
        <f t="shared" si="53"/>
        <v>58510.123740404146</v>
      </c>
      <c r="H302" s="219">
        <v>-1370063.5684050967</v>
      </c>
      <c r="I302" s="88">
        <f t="shared" si="51"/>
        <v>-1779707.9430792229</v>
      </c>
      <c r="J302" s="220">
        <f t="shared" si="52"/>
        <v>-409644.37467412627</v>
      </c>
      <c r="K302" s="340">
        <v>-856359.96821526811</v>
      </c>
      <c r="L302" s="340">
        <v>-955924.69870101451</v>
      </c>
      <c r="M302" s="340">
        <v>-513703.6001898286</v>
      </c>
      <c r="N302" s="340">
        <v>-521728.60846079641</v>
      </c>
      <c r="O302" s="221">
        <v>-489626.91015208443</v>
      </c>
      <c r="P302" s="88">
        <v>187572.27423467243</v>
      </c>
      <c r="Q302" s="340">
        <f t="shared" si="54"/>
        <v>-284776.40312311845</v>
      </c>
      <c r="R302" s="340">
        <f t="shared" si="55"/>
        <v>-635910.65405684058</v>
      </c>
      <c r="S302" s="221">
        <v>1930642</v>
      </c>
      <c r="T302" s="221">
        <v>2044935.2697507231</v>
      </c>
      <c r="U302" s="221">
        <v>1159091.2377425532</v>
      </c>
      <c r="V302" s="221">
        <v>1150277.1356862797</v>
      </c>
      <c r="W302" s="218">
        <f t="shared" si="56"/>
        <v>105479.16769444942</v>
      </c>
      <c r="X302" s="219">
        <f t="shared" si="57"/>
        <v>2804956.8346194346</v>
      </c>
      <c r="Y302" s="219">
        <f t="shared" si="57"/>
        <v>2559301.7513801623</v>
      </c>
      <c r="Z302" s="222">
        <v>-413386</v>
      </c>
      <c r="AA302" s="222">
        <v>-287406</v>
      </c>
      <c r="AB302" s="232">
        <f t="shared" si="60"/>
        <v>2391570.8346194346</v>
      </c>
      <c r="AC302" s="232">
        <f t="shared" si="61"/>
        <v>2271895.7513801623</v>
      </c>
      <c r="AD302" s="218">
        <f t="shared" si="58"/>
        <v>-119675.08323927224</v>
      </c>
      <c r="AE302" s="223">
        <f>AB302/C302</f>
        <v>436.09971455496617</v>
      </c>
      <c r="AF302" s="232">
        <f>AC302/D302</f>
        <v>420.25448601186872</v>
      </c>
      <c r="AG302" s="220">
        <f t="shared" si="59"/>
        <v>-15.845228543097448</v>
      </c>
      <c r="AH302" s="211">
        <v>14</v>
      </c>
      <c r="AI302" s="211">
        <v>14</v>
      </c>
      <c r="AJ302" s="269"/>
      <c r="AK302" s="269"/>
      <c r="AL302" s="269"/>
      <c r="AM302" s="269"/>
    </row>
    <row r="303" spans="1:39">
      <c r="A303" s="215">
        <v>992</v>
      </c>
      <c r="B303" s="216" t="s">
        <v>334</v>
      </c>
      <c r="C303" s="217">
        <v>18318</v>
      </c>
      <c r="D303" s="217">
        <v>18120</v>
      </c>
      <c r="E303" s="219">
        <f>'1. Vos-laskelma'!AA303</f>
        <v>4021400.8014953779</v>
      </c>
      <c r="F303" s="219">
        <f>'1. Vos-laskelma'!D303</f>
        <v>3438357.773170115</v>
      </c>
      <c r="G303" s="218">
        <f t="shared" si="53"/>
        <v>-583043.02832526295</v>
      </c>
      <c r="H303" s="219">
        <v>6889858.2755095502</v>
      </c>
      <c r="I303" s="88">
        <f t="shared" si="51"/>
        <v>-606397.92424854788</v>
      </c>
      <c r="J303" s="220">
        <f t="shared" si="52"/>
        <v>-7496256.1997580985</v>
      </c>
      <c r="K303" s="340">
        <v>3464287.3897799039</v>
      </c>
      <c r="L303" s="340">
        <v>-217370.51605603099</v>
      </c>
      <c r="M303" s="340">
        <v>3425570.8857296463</v>
      </c>
      <c r="N303" s="340">
        <v>623408.774349752</v>
      </c>
      <c r="O303" s="221">
        <v>-1641146.8020635904</v>
      </c>
      <c r="P303" s="88">
        <v>628710.61952132161</v>
      </c>
      <c r="Q303" s="340">
        <f t="shared" si="54"/>
        <v>10911259.077004928</v>
      </c>
      <c r="R303" s="340">
        <f t="shared" si="55"/>
        <v>2831959.8489215672</v>
      </c>
      <c r="S303" s="221">
        <v>2638297</v>
      </c>
      <c r="T303" s="221">
        <v>5160493.4438761827</v>
      </c>
      <c r="U303" s="221">
        <v>2981917.2262499053</v>
      </c>
      <c r="V303" s="88">
        <v>2934301.2147387285</v>
      </c>
      <c r="W303" s="218">
        <f t="shared" si="56"/>
        <v>2474580.4323650058</v>
      </c>
      <c r="X303" s="219">
        <f t="shared" si="57"/>
        <v>16531473.303254833</v>
      </c>
      <c r="Y303" s="219">
        <f t="shared" si="57"/>
        <v>10926754.507536478</v>
      </c>
      <c r="Z303" s="222">
        <v>-937871</v>
      </c>
      <c r="AA303" s="222">
        <v>-788182</v>
      </c>
      <c r="AB303" s="232">
        <f t="shared" si="60"/>
        <v>15593602.303254833</v>
      </c>
      <c r="AC303" s="232">
        <f t="shared" si="61"/>
        <v>10138572.507536478</v>
      </c>
      <c r="AD303" s="218">
        <f t="shared" si="58"/>
        <v>-5455029.7957183551</v>
      </c>
      <c r="AE303" s="223">
        <f>AB303/C303</f>
        <v>851.27209866005205</v>
      </c>
      <c r="AF303" s="232">
        <f>AC303/D303</f>
        <v>559.52386906934203</v>
      </c>
      <c r="AG303" s="220">
        <f t="shared" si="59"/>
        <v>-291.74822959071003</v>
      </c>
      <c r="AH303" s="211">
        <v>13</v>
      </c>
      <c r="AI303" s="211">
        <v>13</v>
      </c>
      <c r="AJ303" s="269"/>
      <c r="AK303" s="269"/>
      <c r="AL303" s="269"/>
      <c r="AM303" s="269"/>
    </row>
    <row r="304" spans="1:39">
      <c r="D304" s="25"/>
      <c r="F304" s="26"/>
      <c r="G304" s="192"/>
      <c r="T304" s="37"/>
      <c r="Z304" s="106"/>
      <c r="AA304" s="106"/>
      <c r="AI304" s="31"/>
    </row>
    <row r="305" spans="4:27">
      <c r="D305" s="25"/>
      <c r="F305" s="26"/>
      <c r="G305" s="192"/>
      <c r="T305" s="37"/>
      <c r="AA305" s="106"/>
    </row>
    <row r="306" spans="4:27">
      <c r="D306" s="25"/>
      <c r="F306" s="26"/>
      <c r="G306" s="192"/>
      <c r="T306" s="37"/>
      <c r="AA306" s="106"/>
    </row>
    <row r="307" spans="4:27">
      <c r="D307" s="25"/>
      <c r="F307" s="26"/>
      <c r="G307" s="192"/>
      <c r="T307" s="37"/>
      <c r="AA307" s="106"/>
    </row>
    <row r="308" spans="4:27">
      <c r="D308" s="21"/>
      <c r="F308" s="26"/>
      <c r="G308" s="192"/>
      <c r="T308" s="37"/>
      <c r="AA308" s="106"/>
    </row>
    <row r="309" spans="4:27">
      <c r="D309" s="21"/>
      <c r="F309" s="26"/>
      <c r="G309" s="192"/>
      <c r="T309" s="37"/>
      <c r="AA309" s="106"/>
    </row>
    <row r="310" spans="4:27">
      <c r="D310" s="21"/>
      <c r="F310" s="26"/>
      <c r="G310" s="192"/>
      <c r="T310" s="37"/>
      <c r="AA310" s="106"/>
    </row>
    <row r="311" spans="4:27">
      <c r="D311" s="21"/>
      <c r="F311" s="26"/>
      <c r="G311" s="192"/>
      <c r="T311" s="37"/>
      <c r="AA311" s="106"/>
    </row>
    <row r="312" spans="4:27">
      <c r="D312" s="21"/>
      <c r="F312" s="26"/>
      <c r="G312" s="192"/>
      <c r="T312" s="37"/>
      <c r="AA312" s="106"/>
    </row>
    <row r="313" spans="4:27">
      <c r="D313" s="21"/>
      <c r="F313" s="26"/>
      <c r="G313" s="192"/>
      <c r="T313" s="37"/>
      <c r="AA313" s="106"/>
    </row>
    <row r="314" spans="4:27">
      <c r="D314" s="21"/>
      <c r="F314" s="26"/>
      <c r="G314" s="192"/>
      <c r="T314" s="37"/>
      <c r="AA314" s="106"/>
    </row>
    <row r="315" spans="4:27">
      <c r="D315" s="21"/>
      <c r="F315" s="26"/>
      <c r="G315" s="192"/>
      <c r="T315" s="37"/>
      <c r="AA315" s="106"/>
    </row>
    <row r="316" spans="4:27">
      <c r="D316" s="21"/>
      <c r="F316" s="26"/>
      <c r="G316" s="192"/>
      <c r="T316" s="37"/>
      <c r="AA316" s="106"/>
    </row>
    <row r="317" spans="4:27">
      <c r="D317" s="21"/>
      <c r="F317" s="26"/>
      <c r="G317" s="192"/>
      <c r="T317" s="37"/>
      <c r="AA317" s="106"/>
    </row>
    <row r="318" spans="4:27">
      <c r="D318" s="21"/>
      <c r="F318" s="26"/>
      <c r="G318" s="192"/>
      <c r="T318" s="37"/>
      <c r="AA318" s="106"/>
    </row>
    <row r="319" spans="4:27">
      <c r="D319" s="21"/>
      <c r="F319" s="26"/>
      <c r="G319" s="192"/>
      <c r="T319" s="37"/>
      <c r="AA319" s="106"/>
    </row>
    <row r="320" spans="4:27">
      <c r="D320" s="21"/>
      <c r="F320" s="26"/>
      <c r="G320" s="192"/>
      <c r="T320" s="39"/>
    </row>
    <row r="321" spans="4:20">
      <c r="D321" s="21"/>
      <c r="F321" s="26"/>
      <c r="G321" s="192"/>
      <c r="T321" s="39"/>
    </row>
    <row r="322" spans="4:20">
      <c r="D322" s="21"/>
      <c r="F322" s="26"/>
      <c r="G322" s="192"/>
      <c r="T322" s="39"/>
    </row>
    <row r="323" spans="4:20">
      <c r="D323" s="21"/>
      <c r="F323" s="26"/>
      <c r="G323" s="192"/>
      <c r="T323" s="39"/>
    </row>
    <row r="324" spans="4:20">
      <c r="D324" s="21"/>
      <c r="F324" s="26"/>
      <c r="G324" s="192"/>
      <c r="T324" s="39"/>
    </row>
    <row r="325" spans="4:20">
      <c r="D325" s="21"/>
      <c r="F325" s="26"/>
      <c r="G325" s="192"/>
      <c r="T325" s="39"/>
    </row>
    <row r="326" spans="4:20">
      <c r="D326" s="21"/>
      <c r="F326" s="26"/>
      <c r="G326" s="192"/>
      <c r="T326" s="39"/>
    </row>
    <row r="327" spans="4:20">
      <c r="D327" s="21"/>
      <c r="F327" s="26"/>
      <c r="G327" s="192"/>
      <c r="T327" s="39"/>
    </row>
    <row r="328" spans="4:20">
      <c r="D328" s="21"/>
      <c r="F328" s="26"/>
      <c r="G328" s="192"/>
      <c r="T328" s="39"/>
    </row>
    <row r="329" spans="4:20">
      <c r="D329" s="21"/>
      <c r="F329" s="26"/>
      <c r="G329" s="192"/>
      <c r="T329" s="39"/>
    </row>
    <row r="330" spans="4:20">
      <c r="D330" s="21"/>
      <c r="F330" s="26"/>
      <c r="G330" s="192"/>
      <c r="T330" s="39"/>
    </row>
    <row r="331" spans="4:20">
      <c r="D331" s="21"/>
      <c r="F331" s="26"/>
      <c r="G331" s="192"/>
      <c r="T331" s="39"/>
    </row>
    <row r="332" spans="4:20">
      <c r="D332" s="21"/>
      <c r="F332" s="26"/>
      <c r="G332" s="192"/>
      <c r="T332" s="39"/>
    </row>
  </sheetData>
  <autoFilter ref="A10:AI10" xr:uid="{31A7DE4B-9394-4838-A3F5-47957724A23F}">
    <sortState xmlns:xlrd2="http://schemas.microsoft.com/office/spreadsheetml/2017/richdata2" ref="A11:AI303">
      <sortCondition ref="A10"/>
    </sortState>
  </autoFilter>
  <phoneticPr fontId="42" type="noConversion"/>
  <conditionalFormatting sqref="AE10">
    <cfRule type="cellIs" dxfId="31" priority="1" operator="lessThan">
      <formula>0</formula>
    </cfRule>
  </conditionalFormatting>
  <hyperlinks>
    <hyperlink ref="A2" r:id="rId1" display="VM:n valtionosuuslaskelma 19.9.2022" xr:uid="{6C529544-59BB-4946-B460-CEEC037F4152}"/>
  </hyperlinks>
  <pageMargins left="0.7" right="0.7" top="0.75" bottom="0.75" header="0.3" footer="0.3"/>
  <pageSetup paperSize="0" orientation="portrait"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0AA24-22A0-4C0B-A4DD-3B9E54A13606}">
  <dimension ref="A1:AH312"/>
  <sheetViews>
    <sheetView zoomScaleNormal="100"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8" sqref="A8"/>
    </sheetView>
  </sheetViews>
  <sheetFormatPr defaultRowHeight="15.75"/>
  <cols>
    <col min="1" max="1" width="6" customWidth="1"/>
    <col min="2" max="2" width="14" bestFit="1" customWidth="1"/>
    <col min="3" max="5" width="15" customWidth="1"/>
    <col min="6" max="6" width="7.42578125" bestFit="1" customWidth="1"/>
    <col min="7" max="7" width="5.140625" customWidth="1"/>
    <col min="8" max="8" width="15.85546875" customWidth="1"/>
    <col min="9" max="9" width="15" bestFit="1" customWidth="1"/>
    <col min="10" max="10" width="15" customWidth="1"/>
    <col min="11" max="11" width="8.42578125" customWidth="1"/>
    <col min="12" max="12" width="5.7109375" customWidth="1"/>
    <col min="13" max="13" width="15.85546875" customWidth="1"/>
    <col min="14" max="14" width="15.28515625" customWidth="1"/>
    <col min="15" max="15" width="11.7109375" bestFit="1" customWidth="1"/>
    <col min="16" max="16" width="15.85546875" customWidth="1"/>
    <col min="17" max="17" width="21.42578125" customWidth="1"/>
    <col min="18" max="18" width="20.7109375" customWidth="1"/>
    <col min="19" max="19" width="5.5703125" customWidth="1"/>
    <col min="20" max="21" width="14.5703125" customWidth="1"/>
    <col min="22" max="22" width="11.7109375" bestFit="1" customWidth="1"/>
    <col min="23" max="23" width="14" customWidth="1"/>
    <col min="24" max="24" width="20.85546875" customWidth="1"/>
    <col min="25" max="25" width="22.5703125" customWidth="1"/>
    <col min="26" max="26" width="20.140625" customWidth="1"/>
    <col min="27" max="27" width="13.42578125" bestFit="1" customWidth="1"/>
    <col min="28" max="28" width="5.42578125" customWidth="1"/>
    <col min="29" max="29" width="17" style="283" customWidth="1"/>
    <col min="30" max="30" width="18.42578125" bestFit="1" customWidth="1"/>
    <col min="31" max="31" width="16.5703125" style="31" customWidth="1"/>
    <col min="32" max="32" width="5.42578125" customWidth="1"/>
    <col min="33" max="33" width="12" style="283" customWidth="1"/>
    <col min="34" max="34" width="9.7109375" customWidth="1"/>
  </cols>
  <sheetData>
    <row r="1" spans="1:34" ht="33.75">
      <c r="A1" s="303" t="s">
        <v>439</v>
      </c>
    </row>
    <row r="2" spans="1:34" s="114" customFormat="1">
      <c r="A2" s="284" t="s">
        <v>366</v>
      </c>
      <c r="Y2"/>
      <c r="Z2"/>
      <c r="AC2" s="283"/>
    </row>
    <row r="3" spans="1:34" s="114" customFormat="1">
      <c r="A3" s="285" t="s">
        <v>533</v>
      </c>
      <c r="E3" s="112"/>
      <c r="Y3"/>
      <c r="Z3"/>
      <c r="AC3" s="283"/>
    </row>
    <row r="4" spans="1:34" s="114" customFormat="1">
      <c r="A4" s="114" t="s">
        <v>367</v>
      </c>
      <c r="Y4"/>
      <c r="Z4"/>
      <c r="AC4" s="283"/>
    </row>
    <row r="5" spans="1:34" s="187" customFormat="1" ht="16.5">
      <c r="A5" s="114" t="s">
        <v>368</v>
      </c>
      <c r="Y5"/>
      <c r="Z5"/>
      <c r="AC5" s="283"/>
      <c r="AE5" s="9"/>
      <c r="AG5" s="283"/>
    </row>
    <row r="6" spans="1:34" s="239" customFormat="1">
      <c r="A6" s="114" t="s">
        <v>460</v>
      </c>
      <c r="J6" s="325" t="s">
        <v>456</v>
      </c>
      <c r="AC6" s="283"/>
      <c r="AE6" s="283"/>
      <c r="AG6" s="283"/>
    </row>
    <row r="7" spans="1:34" s="187" customFormat="1" ht="19.5">
      <c r="A7" s="324" t="s">
        <v>459</v>
      </c>
      <c r="Y7"/>
      <c r="Z7"/>
      <c r="AC7" s="283"/>
      <c r="AE7" s="9"/>
      <c r="AG7" s="283"/>
    </row>
    <row r="8" spans="1:34">
      <c r="A8" s="114" t="s">
        <v>542</v>
      </c>
    </row>
    <row r="9" spans="1:34" s="305" customFormat="1" ht="78.75">
      <c r="A9" s="304" t="s">
        <v>369</v>
      </c>
      <c r="B9" s="304" t="s">
        <v>370</v>
      </c>
      <c r="C9" s="315" t="s">
        <v>450</v>
      </c>
      <c r="D9" s="316" t="s">
        <v>451</v>
      </c>
      <c r="E9" s="304" t="s">
        <v>453</v>
      </c>
      <c r="F9" s="304" t="s">
        <v>449</v>
      </c>
      <c r="G9" s="304"/>
      <c r="H9" s="317" t="s">
        <v>452</v>
      </c>
      <c r="I9" s="316" t="s">
        <v>455</v>
      </c>
      <c r="J9" s="304" t="s">
        <v>454</v>
      </c>
      <c r="K9" s="304" t="s">
        <v>449</v>
      </c>
      <c r="L9" s="304"/>
      <c r="M9" s="317" t="s">
        <v>440</v>
      </c>
      <c r="N9" s="317" t="s">
        <v>457</v>
      </c>
      <c r="O9" s="318" t="s">
        <v>442</v>
      </c>
      <c r="P9" s="319" t="s">
        <v>444</v>
      </c>
      <c r="Q9" s="317" t="s">
        <v>436</v>
      </c>
      <c r="R9" s="326" t="s">
        <v>448</v>
      </c>
      <c r="S9" s="306"/>
      <c r="T9" s="316" t="s">
        <v>441</v>
      </c>
      <c r="U9" s="316" t="s">
        <v>446</v>
      </c>
      <c r="V9" s="316" t="s">
        <v>443</v>
      </c>
      <c r="W9" s="316" t="s">
        <v>445</v>
      </c>
      <c r="X9" s="316" t="s">
        <v>438</v>
      </c>
      <c r="Y9" s="320" t="s">
        <v>541</v>
      </c>
      <c r="Z9" s="320" t="s">
        <v>447</v>
      </c>
      <c r="AA9" s="327" t="s">
        <v>437</v>
      </c>
      <c r="AB9" s="306"/>
      <c r="AC9" s="304" t="s">
        <v>458</v>
      </c>
      <c r="AD9" s="304" t="s">
        <v>32</v>
      </c>
      <c r="AE9" s="304" t="s">
        <v>429</v>
      </c>
      <c r="AF9" s="304"/>
      <c r="AG9" s="306" t="s">
        <v>16</v>
      </c>
      <c r="AH9" s="304" t="s">
        <v>30</v>
      </c>
    </row>
    <row r="10" spans="1:34" s="300" customFormat="1" ht="29.25" customHeight="1" thickBot="1">
      <c r="A10" s="286"/>
      <c r="B10" s="286" t="s">
        <v>371</v>
      </c>
      <c r="C10" s="287">
        <f>SUM(C11:C303)</f>
        <v>21233581000.000008</v>
      </c>
      <c r="D10" s="287">
        <v>21884403270.677319</v>
      </c>
      <c r="E10" s="287">
        <f>D10-C10</f>
        <v>650822270.67731094</v>
      </c>
      <c r="F10" s="290">
        <f>E10/C10</f>
        <v>3.0650612851280748E-2</v>
      </c>
      <c r="G10" s="290"/>
      <c r="H10" s="287">
        <f>SUM(H11:H303)</f>
        <v>21229990085.203232</v>
      </c>
      <c r="I10" s="287">
        <v>21948403270.957321</v>
      </c>
      <c r="J10" s="287">
        <f>I10-H10</f>
        <v>718413185.75408936</v>
      </c>
      <c r="K10" s="290">
        <f>J10/H10</f>
        <v>3.3839544101097123E-2</v>
      </c>
      <c r="L10" s="290"/>
      <c r="M10" s="288">
        <f>SUM(M11:M303)</f>
        <v>3590914.7967728414</v>
      </c>
      <c r="N10" s="288">
        <f>SUM(N11:N303)</f>
        <v>-1081400.9573035128</v>
      </c>
      <c r="O10" s="288">
        <f t="shared" ref="O10" si="0">SUM(O11:O303)</f>
        <v>571939712.36720836</v>
      </c>
      <c r="P10" s="288">
        <v>594925697.85086024</v>
      </c>
      <c r="Q10" s="288">
        <v>1673009.2263127551</v>
      </c>
      <c r="R10" s="314">
        <f t="shared" ref="R10:R73" si="1">N10+Q10</f>
        <v>591608.2690092423</v>
      </c>
      <c r="S10" s="314"/>
      <c r="T10" s="288">
        <f t="shared" ref="T10:U10" si="2">SUM(T11:T303)</f>
        <v>-64000000.279996976</v>
      </c>
      <c r="U10" s="288">
        <v>0.27999701583757997</v>
      </c>
      <c r="V10" s="288">
        <v>635577596.93223405</v>
      </c>
      <c r="W10" s="287">
        <v>658563679.73742688</v>
      </c>
      <c r="X10" s="288">
        <v>-5.4598785936832428E-8</v>
      </c>
      <c r="Y10" s="309">
        <v>-501184768.01953149</v>
      </c>
      <c r="Z10" s="309">
        <v>192000000</v>
      </c>
      <c r="AA10" s="314">
        <f t="shared" ref="AA10:AA73" si="3">U10+X10+Y10+Z10</f>
        <v>-309184767.73953456</v>
      </c>
      <c r="AB10" s="314"/>
      <c r="AC10" s="309">
        <f t="shared" ref="AC10:AC73" si="4">AA10-R10</f>
        <v>-309776376.00854379</v>
      </c>
      <c r="AD10" s="308">
        <f>'1. Vos-laskelma'!T10</f>
        <v>-235034076.62599707</v>
      </c>
      <c r="AE10" s="308">
        <f t="shared" ref="AE10:AE73" si="5">AD10/AG10</f>
        <v>-42.473906573121432</v>
      </c>
      <c r="AF10" s="308"/>
      <c r="AG10" s="308">
        <f>SUM(AG11:AG303)</f>
        <v>5533611</v>
      </c>
      <c r="AH10" s="313">
        <v>0</v>
      </c>
    </row>
    <row r="11" spans="1:34" s="283" customFormat="1">
      <c r="A11" s="291">
        <v>5</v>
      </c>
      <c r="B11" s="291" t="s">
        <v>42</v>
      </c>
      <c r="C11" s="292">
        <v>40516309.558119193</v>
      </c>
      <c r="D11" s="292">
        <v>41392174.699857198</v>
      </c>
      <c r="E11" s="321">
        <f t="shared" ref="E11:E74" si="6">D11-C11</f>
        <v>875865.14173800498</v>
      </c>
      <c r="F11" s="293">
        <f t="shared" ref="F11:F74" si="7">E11/C11</f>
        <v>2.1617594279696374E-2</v>
      </c>
      <c r="G11" s="293"/>
      <c r="H11" s="292">
        <v>42783032.652761392</v>
      </c>
      <c r="I11" s="292">
        <v>43311047.174207836</v>
      </c>
      <c r="J11" s="321">
        <f t="shared" ref="J11:J74" si="8">I11-H11</f>
        <v>528014.52144644409</v>
      </c>
      <c r="K11" s="293">
        <f t="shared" ref="K11:K74" si="9">J11/H11</f>
        <v>1.2341680537982243E-2</v>
      </c>
      <c r="L11" s="290"/>
      <c r="M11" s="289">
        <f t="shared" ref="M11:M74" si="10">C11-H11</f>
        <v>-2266723.0946421996</v>
      </c>
      <c r="N11" s="289">
        <v>1357610.106746292</v>
      </c>
      <c r="O11" s="301">
        <v>3878630.4985348582</v>
      </c>
      <c r="P11" s="289">
        <v>3760826.5588205382</v>
      </c>
      <c r="Q11" s="289">
        <v>156590.91069951275</v>
      </c>
      <c r="R11" s="314">
        <f t="shared" si="1"/>
        <v>1514201.0174458048</v>
      </c>
      <c r="S11" s="328"/>
      <c r="T11" s="307">
        <f t="shared" ref="T11:T74" si="11">D11-I11</f>
        <v>-1918872.4743506387</v>
      </c>
      <c r="U11" s="307">
        <v>1109106.1207811574</v>
      </c>
      <c r="V11" s="302">
        <v>345504.85127744079</v>
      </c>
      <c r="W11" s="292">
        <v>397408.41694172844</v>
      </c>
      <c r="X11" s="292">
        <v>4221.0550767005807</v>
      </c>
      <c r="Y11" s="299">
        <v>-831713.63594646531</v>
      </c>
      <c r="Z11" s="299">
        <v>318623.04740972939</v>
      </c>
      <c r="AA11" s="314">
        <f t="shared" si="3"/>
        <v>600236.58732112218</v>
      </c>
      <c r="AB11" s="314"/>
      <c r="AC11" s="312">
        <f t="shared" si="4"/>
        <v>-913964.43012468261</v>
      </c>
      <c r="AD11" s="322">
        <f>'1. Vos-laskelma'!T11</f>
        <v>-1342304.1946736239</v>
      </c>
      <c r="AE11" s="289">
        <f t="shared" si="5"/>
        <v>-146.17273164255951</v>
      </c>
      <c r="AF11" s="289"/>
      <c r="AG11" s="294">
        <v>9183</v>
      </c>
      <c r="AH11" s="295">
        <v>14</v>
      </c>
    </row>
    <row r="12" spans="1:34" s="283" customFormat="1">
      <c r="A12" s="296">
        <v>9</v>
      </c>
      <c r="B12" s="296" t="s">
        <v>43</v>
      </c>
      <c r="C12" s="292">
        <v>11186529.546189392</v>
      </c>
      <c r="D12" s="292">
        <v>11350615.525530539</v>
      </c>
      <c r="E12" s="321">
        <f t="shared" si="6"/>
        <v>164085.97934114747</v>
      </c>
      <c r="F12" s="293">
        <f t="shared" si="7"/>
        <v>1.4668175564515639E-2</v>
      </c>
      <c r="G12" s="293"/>
      <c r="H12" s="292">
        <v>11877195.76196173</v>
      </c>
      <c r="I12" s="292">
        <v>12215763.742940227</v>
      </c>
      <c r="J12" s="321">
        <f t="shared" si="8"/>
        <v>338567.98097849637</v>
      </c>
      <c r="K12" s="293">
        <f t="shared" si="9"/>
        <v>2.8505716986058655E-2</v>
      </c>
      <c r="L12" s="290"/>
      <c r="M12" s="289">
        <f t="shared" si="10"/>
        <v>-690666.21577233821</v>
      </c>
      <c r="N12" s="289">
        <v>413751.29628251819</v>
      </c>
      <c r="O12" s="301">
        <v>431199.67431495339</v>
      </c>
      <c r="P12" s="289">
        <v>411165.75559401419</v>
      </c>
      <c r="Q12" s="289">
        <v>30410.714416795221</v>
      </c>
      <c r="R12" s="314">
        <f t="shared" si="1"/>
        <v>444162.01069931342</v>
      </c>
      <c r="S12" s="314"/>
      <c r="T12" s="292">
        <f t="shared" si="11"/>
        <v>-865148.21740968712</v>
      </c>
      <c r="U12" s="307">
        <v>507818.30530274403</v>
      </c>
      <c r="V12" s="302">
        <v>1459320.7551595345</v>
      </c>
      <c r="W12" s="292">
        <v>1377655.7380625978</v>
      </c>
      <c r="X12" s="292">
        <v>46084.804396585911</v>
      </c>
      <c r="Y12" s="299">
        <v>-221627.27509103785</v>
      </c>
      <c r="Z12" s="299">
        <v>84903.691278624392</v>
      </c>
      <c r="AA12" s="314">
        <f t="shared" si="3"/>
        <v>417179.5258869165</v>
      </c>
      <c r="AB12" s="314"/>
      <c r="AC12" s="312">
        <f t="shared" si="4"/>
        <v>-26982.484812396928</v>
      </c>
      <c r="AD12" s="322">
        <f>'1. Vos-laskelma'!T12</f>
        <v>-31508.77068162011</v>
      </c>
      <c r="AE12" s="289">
        <f t="shared" si="5"/>
        <v>-12.876489857629796</v>
      </c>
      <c r="AF12" s="289"/>
      <c r="AG12" s="294">
        <v>2447</v>
      </c>
      <c r="AH12" s="295">
        <v>17</v>
      </c>
    </row>
    <row r="13" spans="1:34" s="283" customFormat="1">
      <c r="A13" s="296">
        <v>10</v>
      </c>
      <c r="B13" s="296" t="s">
        <v>44</v>
      </c>
      <c r="C13" s="292">
        <v>51680263.271630019</v>
      </c>
      <c r="D13" s="292">
        <v>53311801.459659107</v>
      </c>
      <c r="E13" s="321">
        <f t="shared" si="6"/>
        <v>1631538.1880290881</v>
      </c>
      <c r="F13" s="293">
        <f t="shared" si="7"/>
        <v>3.1569850553078045E-2</v>
      </c>
      <c r="G13" s="293"/>
      <c r="H13" s="292">
        <v>52434111.944996811</v>
      </c>
      <c r="I13" s="292">
        <v>52829094.61853414</v>
      </c>
      <c r="J13" s="321">
        <f t="shared" si="8"/>
        <v>394982.67353732884</v>
      </c>
      <c r="K13" s="293">
        <f t="shared" si="9"/>
        <v>7.5329334070092426E-3</v>
      </c>
      <c r="L13" s="290"/>
      <c r="M13" s="289">
        <f t="shared" si="10"/>
        <v>-753848.6733667925</v>
      </c>
      <c r="N13" s="289">
        <v>449394.50858596608</v>
      </c>
      <c r="O13" s="301">
        <v>-528198.02368837595</v>
      </c>
      <c r="P13" s="289">
        <v>122591.82514580712</v>
      </c>
      <c r="Q13" s="289">
        <v>-604146.33963847859</v>
      </c>
      <c r="R13" s="314">
        <f t="shared" si="1"/>
        <v>-154751.83105251251</v>
      </c>
      <c r="S13" s="314"/>
      <c r="T13" s="292">
        <f t="shared" si="11"/>
        <v>482706.84112496674</v>
      </c>
      <c r="U13" s="307">
        <v>-338822.04824569105</v>
      </c>
      <c r="V13" s="302">
        <v>-2548509.894766584</v>
      </c>
      <c r="W13" s="292">
        <v>-1367385.9777430333</v>
      </c>
      <c r="X13" s="292">
        <v>-1009490.774971767</v>
      </c>
      <c r="Y13" s="299">
        <v>-1005519.4148184316</v>
      </c>
      <c r="Z13" s="299">
        <v>385206.69414601062</v>
      </c>
      <c r="AA13" s="314">
        <f t="shared" si="3"/>
        <v>-1968625.5438898792</v>
      </c>
      <c r="AB13" s="314"/>
      <c r="AC13" s="312">
        <f t="shared" si="4"/>
        <v>-1813873.7128373669</v>
      </c>
      <c r="AD13" s="322">
        <f>'1. Vos-laskelma'!T13</f>
        <v>-1630016.6361595914</v>
      </c>
      <c r="AE13" s="289">
        <f t="shared" si="5"/>
        <v>-146.82189120515145</v>
      </c>
      <c r="AF13" s="289"/>
      <c r="AG13" s="294">
        <v>11102</v>
      </c>
      <c r="AH13" s="295">
        <v>14</v>
      </c>
    </row>
    <row r="14" spans="1:34" s="283" customFormat="1">
      <c r="A14" s="296">
        <v>16</v>
      </c>
      <c r="B14" s="296" t="s">
        <v>45</v>
      </c>
      <c r="C14" s="292">
        <v>30501768.768478606</v>
      </c>
      <c r="D14" s="292">
        <v>32748953.352458131</v>
      </c>
      <c r="E14" s="321">
        <f t="shared" si="6"/>
        <v>2247184.5839795247</v>
      </c>
      <c r="F14" s="293">
        <f t="shared" si="7"/>
        <v>7.3673910553732513E-2</v>
      </c>
      <c r="G14" s="293"/>
      <c r="H14" s="292">
        <v>36013932.384625927</v>
      </c>
      <c r="I14" s="292">
        <v>36481709.36816185</v>
      </c>
      <c r="J14" s="321">
        <f t="shared" si="8"/>
        <v>467776.98353592306</v>
      </c>
      <c r="K14" s="293">
        <f t="shared" si="9"/>
        <v>1.2988778302244314E-2</v>
      </c>
      <c r="L14" s="290"/>
      <c r="M14" s="289">
        <f t="shared" si="10"/>
        <v>-5512163.6161473207</v>
      </c>
      <c r="N14" s="289">
        <v>3305207.0963274743</v>
      </c>
      <c r="O14" s="301">
        <v>3994429.9817700908</v>
      </c>
      <c r="P14" s="289">
        <v>1133824.2483421527</v>
      </c>
      <c r="Q14" s="289">
        <v>2894068.920832519</v>
      </c>
      <c r="R14" s="314">
        <f t="shared" si="1"/>
        <v>6199276.0171599928</v>
      </c>
      <c r="S14" s="314"/>
      <c r="T14" s="292">
        <f t="shared" si="11"/>
        <v>-3732756.0157037191</v>
      </c>
      <c r="U14" s="307">
        <v>2193579.711165017</v>
      </c>
      <c r="V14" s="302">
        <v>1061635.9371291623</v>
      </c>
      <c r="W14" s="292">
        <v>-1054400.6962157302</v>
      </c>
      <c r="X14" s="292">
        <v>1999510.3462257241</v>
      </c>
      <c r="Y14" s="299">
        <v>-725836.11874931643</v>
      </c>
      <c r="Z14" s="299">
        <v>278062.1912165492</v>
      </c>
      <c r="AA14" s="314">
        <f t="shared" si="3"/>
        <v>3745316.1298579741</v>
      </c>
      <c r="AB14" s="314"/>
      <c r="AC14" s="312">
        <f t="shared" si="4"/>
        <v>-2453959.8873020187</v>
      </c>
      <c r="AD14" s="322">
        <f>'1. Vos-laskelma'!T14</f>
        <v>-2506803.0218347255</v>
      </c>
      <c r="AE14" s="289">
        <f t="shared" si="5"/>
        <v>-312.80297252741769</v>
      </c>
      <c r="AF14" s="289"/>
      <c r="AG14" s="294">
        <v>8014</v>
      </c>
      <c r="AH14" s="295">
        <v>7</v>
      </c>
    </row>
    <row r="15" spans="1:34" s="283" customFormat="1">
      <c r="A15" s="296">
        <v>18</v>
      </c>
      <c r="B15" s="296" t="s">
        <v>46</v>
      </c>
      <c r="C15" s="292">
        <v>16677115.768127916</v>
      </c>
      <c r="D15" s="292">
        <v>16943643.713627692</v>
      </c>
      <c r="E15" s="321">
        <f t="shared" si="6"/>
        <v>266527.94549977593</v>
      </c>
      <c r="F15" s="293">
        <f t="shared" si="7"/>
        <v>1.5981657092597787E-2</v>
      </c>
      <c r="G15" s="293"/>
      <c r="H15" s="292">
        <v>15920552.565393895</v>
      </c>
      <c r="I15" s="292">
        <v>16235568.633275261</v>
      </c>
      <c r="J15" s="321">
        <f t="shared" si="8"/>
        <v>315016.06788136624</v>
      </c>
      <c r="K15" s="293">
        <f t="shared" si="9"/>
        <v>1.9786754673710806E-2</v>
      </c>
      <c r="L15" s="290"/>
      <c r="M15" s="289">
        <f t="shared" si="10"/>
        <v>756563.20273402147</v>
      </c>
      <c r="N15" s="289">
        <v>-455199.6460995652</v>
      </c>
      <c r="O15" s="301">
        <v>747506.99627676606</v>
      </c>
      <c r="P15" s="289">
        <v>1096005.8680460639</v>
      </c>
      <c r="Q15" s="289">
        <v>-328307.6518825799</v>
      </c>
      <c r="R15" s="314">
        <f t="shared" si="1"/>
        <v>-783507.2979821451</v>
      </c>
      <c r="S15" s="314"/>
      <c r="T15" s="292">
        <f t="shared" si="11"/>
        <v>708075.08035243116</v>
      </c>
      <c r="U15" s="307">
        <v>-455651.56277451664</v>
      </c>
      <c r="V15" s="302">
        <v>9004.8804749399424</v>
      </c>
      <c r="W15" s="292">
        <v>359906.95132321492</v>
      </c>
      <c r="X15" s="292">
        <v>-277267.71167041099</v>
      </c>
      <c r="Y15" s="299">
        <v>-431389.74714287423</v>
      </c>
      <c r="Z15" s="299">
        <v>165262.06847572047</v>
      </c>
      <c r="AA15" s="314">
        <f t="shared" si="3"/>
        <v>-999046.95311208139</v>
      </c>
      <c r="AB15" s="314"/>
      <c r="AC15" s="312">
        <f t="shared" si="4"/>
        <v>-215539.65512993629</v>
      </c>
      <c r="AD15" s="322">
        <f>'1. Vos-laskelma'!T15</f>
        <v>-502332.40493315039</v>
      </c>
      <c r="AE15" s="289">
        <f t="shared" si="5"/>
        <v>-105.4655479599308</v>
      </c>
      <c r="AF15" s="289"/>
      <c r="AG15" s="294">
        <v>4763</v>
      </c>
      <c r="AH15" s="295">
        <v>1</v>
      </c>
    </row>
    <row r="16" spans="1:34" s="283" customFormat="1">
      <c r="A16" s="296">
        <v>19</v>
      </c>
      <c r="B16" s="296" t="s">
        <v>47</v>
      </c>
      <c r="C16" s="292">
        <v>13219628.804834867</v>
      </c>
      <c r="D16" s="292">
        <v>13840129.695386045</v>
      </c>
      <c r="E16" s="321">
        <f t="shared" si="6"/>
        <v>620500.89055117778</v>
      </c>
      <c r="F16" s="293">
        <f t="shared" si="7"/>
        <v>4.6937845208198249E-2</v>
      </c>
      <c r="G16" s="293"/>
      <c r="H16" s="292">
        <v>13070886.09187226</v>
      </c>
      <c r="I16" s="292">
        <v>13273083.920971038</v>
      </c>
      <c r="J16" s="321">
        <f t="shared" si="8"/>
        <v>202197.82909877785</v>
      </c>
      <c r="K16" s="293">
        <f t="shared" si="9"/>
        <v>1.5469328374340936E-2</v>
      </c>
      <c r="L16" s="290"/>
      <c r="M16" s="289">
        <f t="shared" si="10"/>
        <v>148742.71296260692</v>
      </c>
      <c r="N16" s="289">
        <v>-90275.155369053187</v>
      </c>
      <c r="O16" s="301">
        <v>2294029.8642041273</v>
      </c>
      <c r="P16" s="289">
        <v>2675563.3772817627</v>
      </c>
      <c r="Q16" s="289">
        <v>-365058.11083873111</v>
      </c>
      <c r="R16" s="314">
        <f t="shared" si="1"/>
        <v>-455333.2662077843</v>
      </c>
      <c r="S16" s="314"/>
      <c r="T16" s="292">
        <f t="shared" si="11"/>
        <v>567045.77441500686</v>
      </c>
      <c r="U16" s="307">
        <v>-363181.43061748438</v>
      </c>
      <c r="V16" s="302">
        <v>395719.66999898106</v>
      </c>
      <c r="W16" s="292">
        <v>960905.88650574721</v>
      </c>
      <c r="X16" s="292">
        <v>-503888.6657739862</v>
      </c>
      <c r="Y16" s="299">
        <v>-359114.07672086841</v>
      </c>
      <c r="Z16" s="299">
        <v>137573.81933786094</v>
      </c>
      <c r="AA16" s="314">
        <f t="shared" si="3"/>
        <v>-1088610.3537744782</v>
      </c>
      <c r="AB16" s="314"/>
      <c r="AC16" s="312">
        <f t="shared" si="4"/>
        <v>-633277.0875666939</v>
      </c>
      <c r="AD16" s="322">
        <f>'1. Vos-laskelma'!T16</f>
        <v>-1024232.5016740612</v>
      </c>
      <c r="AE16" s="289">
        <f t="shared" si="5"/>
        <v>-258.31841151930922</v>
      </c>
      <c r="AF16" s="289"/>
      <c r="AG16" s="294">
        <v>3965</v>
      </c>
      <c r="AH16" s="295">
        <v>2</v>
      </c>
    </row>
    <row r="17" spans="1:34" s="283" customFormat="1">
      <c r="A17" s="296">
        <v>20</v>
      </c>
      <c r="B17" s="296" t="s">
        <v>48</v>
      </c>
      <c r="C17" s="292">
        <v>62822680.018305674</v>
      </c>
      <c r="D17" s="292">
        <v>66357036.452574939</v>
      </c>
      <c r="E17" s="321">
        <f t="shared" si="6"/>
        <v>3534356.4342692643</v>
      </c>
      <c r="F17" s="293">
        <f t="shared" si="7"/>
        <v>5.6259243210245106E-2</v>
      </c>
      <c r="G17" s="293"/>
      <c r="H17" s="292">
        <v>60230433.745363228</v>
      </c>
      <c r="I17" s="292">
        <v>61874137.008893162</v>
      </c>
      <c r="J17" s="321">
        <f t="shared" si="8"/>
        <v>1643703.263529934</v>
      </c>
      <c r="K17" s="293">
        <f t="shared" si="9"/>
        <v>2.729024450461429E-2</v>
      </c>
      <c r="L17" s="290"/>
      <c r="M17" s="289">
        <f t="shared" si="10"/>
        <v>2592246.2729424462</v>
      </c>
      <c r="N17" s="289">
        <v>-1559634.2949535965</v>
      </c>
      <c r="O17" s="301">
        <v>-294640.18011061847</v>
      </c>
      <c r="P17" s="289">
        <v>1481221.1549185514</v>
      </c>
      <c r="Q17" s="289">
        <v>-1707264.5085644324</v>
      </c>
      <c r="R17" s="314">
        <f t="shared" si="1"/>
        <v>-3266898.8035180289</v>
      </c>
      <c r="S17" s="314"/>
      <c r="T17" s="292">
        <f t="shared" si="11"/>
        <v>4482899.4436817765</v>
      </c>
      <c r="U17" s="307">
        <v>-2785117.3322464745</v>
      </c>
      <c r="V17" s="302">
        <v>-1572644.1723404229</v>
      </c>
      <c r="W17" s="292">
        <v>1027347.4070599601</v>
      </c>
      <c r="X17" s="292">
        <v>-2345324.6050697188</v>
      </c>
      <c r="Y17" s="299">
        <v>-1491976.3394256912</v>
      </c>
      <c r="Z17" s="299">
        <v>571564.5714886717</v>
      </c>
      <c r="AA17" s="314">
        <f t="shared" si="3"/>
        <v>-6050853.7052532127</v>
      </c>
      <c r="AB17" s="314"/>
      <c r="AC17" s="312">
        <f t="shared" si="4"/>
        <v>-2783954.9017351838</v>
      </c>
      <c r="AD17" s="322">
        <f>'1. Vos-laskelma'!T17</f>
        <v>-3394392.1262371009</v>
      </c>
      <c r="AE17" s="289">
        <f t="shared" si="5"/>
        <v>-206.0579206117344</v>
      </c>
      <c r="AF17" s="289"/>
      <c r="AG17" s="294">
        <v>16473</v>
      </c>
      <c r="AH17" s="295">
        <v>6</v>
      </c>
    </row>
    <row r="18" spans="1:34" s="283" customFormat="1">
      <c r="A18" s="296">
        <v>46</v>
      </c>
      <c r="B18" s="296" t="s">
        <v>49</v>
      </c>
      <c r="C18" s="292">
        <v>6545360.3439397626</v>
      </c>
      <c r="D18" s="292">
        <v>6737626.8551131664</v>
      </c>
      <c r="E18" s="321">
        <f t="shared" si="6"/>
        <v>192266.51117340382</v>
      </c>
      <c r="F18" s="293">
        <f t="shared" si="7"/>
        <v>2.937447307258188E-2</v>
      </c>
      <c r="G18" s="293"/>
      <c r="H18" s="292">
        <v>7251233.5614895429</v>
      </c>
      <c r="I18" s="292">
        <v>7392311.6022796612</v>
      </c>
      <c r="J18" s="321">
        <f t="shared" si="8"/>
        <v>141078.04079011828</v>
      </c>
      <c r="K18" s="293">
        <f t="shared" si="9"/>
        <v>1.9455729786359018E-2</v>
      </c>
      <c r="L18" s="290"/>
      <c r="M18" s="289">
        <f t="shared" si="10"/>
        <v>-705873.21754978038</v>
      </c>
      <c r="N18" s="289">
        <v>423169.38777901919</v>
      </c>
      <c r="O18" s="301">
        <v>259800.02039222419</v>
      </c>
      <c r="P18" s="289">
        <v>-75872.081246815156</v>
      </c>
      <c r="Q18" s="289">
        <v>341345.80526720308</v>
      </c>
      <c r="R18" s="314">
        <f t="shared" si="1"/>
        <v>764515.19304622221</v>
      </c>
      <c r="S18" s="314"/>
      <c r="T18" s="292">
        <f t="shared" si="11"/>
        <v>-654684.74716649484</v>
      </c>
      <c r="U18" s="307">
        <v>386486.75930091698</v>
      </c>
      <c r="V18" s="302">
        <v>615045.22958040796</v>
      </c>
      <c r="W18" s="292">
        <v>304418.97004618356</v>
      </c>
      <c r="X18" s="292">
        <v>291127.66319946013</v>
      </c>
      <c r="Y18" s="299">
        <v>-121455.73187457366</v>
      </c>
      <c r="Z18" s="299">
        <v>46528.749491064693</v>
      </c>
      <c r="AA18" s="314">
        <f t="shared" si="3"/>
        <v>602687.44011686812</v>
      </c>
      <c r="AB18" s="314"/>
      <c r="AC18" s="312">
        <f t="shared" si="4"/>
        <v>-161827.75292935409</v>
      </c>
      <c r="AD18" s="322">
        <f>'1. Vos-laskelma'!T18</f>
        <v>29717.873958817683</v>
      </c>
      <c r="AE18" s="289">
        <f t="shared" si="5"/>
        <v>22.160979835061656</v>
      </c>
      <c r="AF18" s="289"/>
      <c r="AG18" s="294">
        <v>1341</v>
      </c>
      <c r="AH18" s="295">
        <v>10</v>
      </c>
    </row>
    <row r="19" spans="1:34" s="283" customFormat="1">
      <c r="A19" s="296">
        <v>47</v>
      </c>
      <c r="B19" s="296" t="s">
        <v>50</v>
      </c>
      <c r="C19" s="292">
        <v>9507199.7587889712</v>
      </c>
      <c r="D19" s="292">
        <v>9898906.3902868163</v>
      </c>
      <c r="E19" s="321">
        <f t="shared" si="6"/>
        <v>391706.63149784505</v>
      </c>
      <c r="F19" s="293">
        <f t="shared" si="7"/>
        <v>4.1201051985441897E-2</v>
      </c>
      <c r="G19" s="293"/>
      <c r="H19" s="292">
        <v>9441093.2044998594</v>
      </c>
      <c r="I19" s="292">
        <v>9701296.5543554649</v>
      </c>
      <c r="J19" s="321">
        <f t="shared" si="8"/>
        <v>260203.34985560551</v>
      </c>
      <c r="K19" s="293">
        <f t="shared" si="9"/>
        <v>2.756072249467743E-2</v>
      </c>
      <c r="L19" s="290"/>
      <c r="M19" s="289">
        <f t="shared" si="10"/>
        <v>66106.554289111868</v>
      </c>
      <c r="N19" s="289">
        <v>-40129.627860742439</v>
      </c>
      <c r="O19" s="301">
        <v>455797.97044179589</v>
      </c>
      <c r="P19" s="289">
        <v>-205729.90214423183</v>
      </c>
      <c r="Q19" s="289">
        <v>668980.33645591384</v>
      </c>
      <c r="R19" s="314">
        <f t="shared" si="1"/>
        <v>628850.70859517145</v>
      </c>
      <c r="S19" s="314"/>
      <c r="T19" s="292">
        <f t="shared" si="11"/>
        <v>197609.83593135141</v>
      </c>
      <c r="U19" s="307">
        <v>-127873.58371498143</v>
      </c>
      <c r="V19" s="302">
        <v>2046529.8763931617</v>
      </c>
      <c r="W19" s="292">
        <v>1444273.9265567958</v>
      </c>
      <c r="X19" s="292">
        <v>575923.39356324403</v>
      </c>
      <c r="Y19" s="299">
        <v>-164024.10919079263</v>
      </c>
      <c r="Z19" s="299">
        <v>62836.364898074695</v>
      </c>
      <c r="AA19" s="314">
        <f t="shared" si="3"/>
        <v>346862.06555554463</v>
      </c>
      <c r="AB19" s="314"/>
      <c r="AC19" s="312">
        <f t="shared" si="4"/>
        <v>-281988.64303962683</v>
      </c>
      <c r="AD19" s="322">
        <f>'1. Vos-laskelma'!T19</f>
        <v>-261526.07301275479</v>
      </c>
      <c r="AE19" s="289">
        <f t="shared" si="5"/>
        <v>-144.40975870389553</v>
      </c>
      <c r="AF19" s="289"/>
      <c r="AG19" s="294">
        <v>1811</v>
      </c>
      <c r="AH19" s="295">
        <v>19</v>
      </c>
    </row>
    <row r="20" spans="1:34" s="283" customFormat="1">
      <c r="A20" s="296">
        <v>49</v>
      </c>
      <c r="B20" s="296" t="s">
        <v>51</v>
      </c>
      <c r="C20" s="292">
        <v>874710310.78667319</v>
      </c>
      <c r="D20" s="292">
        <v>892412002.41270494</v>
      </c>
      <c r="E20" s="321">
        <f t="shared" si="6"/>
        <v>17701691.626031756</v>
      </c>
      <c r="F20" s="293">
        <f t="shared" si="7"/>
        <v>2.0237204715366497E-2</v>
      </c>
      <c r="G20" s="293"/>
      <c r="H20" s="292">
        <v>1017597280.5795522</v>
      </c>
      <c r="I20" s="292">
        <v>1091398990.7009201</v>
      </c>
      <c r="J20" s="321">
        <f t="shared" si="8"/>
        <v>73801710.121367931</v>
      </c>
      <c r="K20" s="293">
        <f t="shared" si="9"/>
        <v>7.2525459265511835E-2</v>
      </c>
      <c r="L20" s="290"/>
      <c r="M20" s="289">
        <f t="shared" si="10"/>
        <v>-142886969.79287899</v>
      </c>
      <c r="N20" s="289">
        <v>85654835.328998104</v>
      </c>
      <c r="O20" s="301">
        <v>68167197.697686434</v>
      </c>
      <c r="P20" s="289">
        <v>38743310.441695094</v>
      </c>
      <c r="Q20" s="289">
        <v>30661654.44133902</v>
      </c>
      <c r="R20" s="314">
        <f t="shared" si="1"/>
        <v>116316489.77033712</v>
      </c>
      <c r="S20" s="314"/>
      <c r="T20" s="292">
        <f t="shared" si="11"/>
        <v>-198986988.28821516</v>
      </c>
      <c r="U20" s="307">
        <v>116403180.46761133</v>
      </c>
      <c r="V20" s="302">
        <v>139949518.60182881</v>
      </c>
      <c r="W20" s="292">
        <v>90155599.297133923</v>
      </c>
      <c r="X20" s="292">
        <v>45355131.461668067</v>
      </c>
      <c r="Y20" s="299">
        <v>-27648976.206024311</v>
      </c>
      <c r="Z20" s="299">
        <v>10592108.48033951</v>
      </c>
      <c r="AA20" s="314">
        <f t="shared" si="3"/>
        <v>144701444.20359457</v>
      </c>
      <c r="AB20" s="314"/>
      <c r="AC20" s="312">
        <f t="shared" si="4"/>
        <v>28384954.433257446</v>
      </c>
      <c r="AD20" s="322">
        <f>'1. Vos-laskelma'!T20</f>
        <v>37823681.245303512</v>
      </c>
      <c r="AE20" s="289">
        <f t="shared" si="5"/>
        <v>123.90076208685808</v>
      </c>
      <c r="AF20" s="289"/>
      <c r="AG20" s="294">
        <v>305274</v>
      </c>
      <c r="AH20" s="295">
        <v>1</v>
      </c>
    </row>
    <row r="21" spans="1:34" s="283" customFormat="1">
      <c r="A21" s="296">
        <v>50</v>
      </c>
      <c r="B21" s="296" t="s">
        <v>52</v>
      </c>
      <c r="C21" s="292">
        <v>47060326.628680833</v>
      </c>
      <c r="D21" s="292">
        <v>48558856.272485122</v>
      </c>
      <c r="E21" s="321">
        <f t="shared" si="6"/>
        <v>1498529.6438042894</v>
      </c>
      <c r="F21" s="293">
        <f t="shared" si="7"/>
        <v>3.1842737846426529E-2</v>
      </c>
      <c r="G21" s="293"/>
      <c r="H21" s="292">
        <v>47219239.312405199</v>
      </c>
      <c r="I21" s="292">
        <v>47168771.332804188</v>
      </c>
      <c r="J21" s="321">
        <f t="shared" si="8"/>
        <v>-50467.97960101068</v>
      </c>
      <c r="K21" s="293">
        <f t="shared" si="9"/>
        <v>-1.0688011991703556E-3</v>
      </c>
      <c r="L21" s="290"/>
      <c r="M21" s="289">
        <f t="shared" si="10"/>
        <v>-158912.68372436613</v>
      </c>
      <c r="N21" s="289">
        <v>92375.646514763721</v>
      </c>
      <c r="O21" s="301">
        <v>1774740.8495750278</v>
      </c>
      <c r="P21" s="289">
        <v>1762014.5180518031</v>
      </c>
      <c r="Q21" s="289">
        <v>60286.297986327292</v>
      </c>
      <c r="R21" s="314">
        <f t="shared" si="1"/>
        <v>152661.94450109103</v>
      </c>
      <c r="S21" s="314"/>
      <c r="T21" s="292">
        <f t="shared" si="11"/>
        <v>1390084.939680934</v>
      </c>
      <c r="U21" s="307">
        <v>-901823.83140918578</v>
      </c>
      <c r="V21" s="302">
        <v>-2703317.7270241678</v>
      </c>
      <c r="W21" s="292">
        <v>-2048292.6109900139</v>
      </c>
      <c r="X21" s="292">
        <v>-480701.99319359229</v>
      </c>
      <c r="Y21" s="299">
        <v>-1021278.7715269893</v>
      </c>
      <c r="Z21" s="299">
        <v>391243.98155201005</v>
      </c>
      <c r="AA21" s="314">
        <f t="shared" si="3"/>
        <v>-2012560.6145777577</v>
      </c>
      <c r="AB21" s="314"/>
      <c r="AC21" s="312">
        <f t="shared" si="4"/>
        <v>-2165222.5590788489</v>
      </c>
      <c r="AD21" s="322">
        <f>'1. Vos-laskelma'!T21</f>
        <v>-2036089.1053173468</v>
      </c>
      <c r="AE21" s="289">
        <f t="shared" si="5"/>
        <v>-180.56838465035003</v>
      </c>
      <c r="AF21" s="289"/>
      <c r="AG21" s="294">
        <v>11276</v>
      </c>
      <c r="AH21" s="295">
        <v>4</v>
      </c>
    </row>
    <row r="22" spans="1:34" s="283" customFormat="1">
      <c r="A22" s="296">
        <v>51</v>
      </c>
      <c r="B22" s="296" t="s">
        <v>53</v>
      </c>
      <c r="C22" s="292">
        <v>40636190.355092555</v>
      </c>
      <c r="D22" s="292">
        <v>41679208.581472285</v>
      </c>
      <c r="E22" s="321">
        <f t="shared" si="6"/>
        <v>1043018.2263797298</v>
      </c>
      <c r="F22" s="293">
        <f t="shared" si="7"/>
        <v>2.5667224640535675E-2</v>
      </c>
      <c r="G22" s="293"/>
      <c r="H22" s="292">
        <v>34031104.608898558</v>
      </c>
      <c r="I22" s="292">
        <v>34957231.028521836</v>
      </c>
      <c r="J22" s="321">
        <f t="shared" si="8"/>
        <v>926126.41962327808</v>
      </c>
      <c r="K22" s="293">
        <f t="shared" si="9"/>
        <v>2.7214115741077405E-2</v>
      </c>
      <c r="L22" s="290"/>
      <c r="M22" s="289">
        <f t="shared" si="10"/>
        <v>6605085.7461939976</v>
      </c>
      <c r="N22" s="289">
        <v>-3965481.1848943904</v>
      </c>
      <c r="O22" s="301">
        <v>2048872.9840062112</v>
      </c>
      <c r="P22" s="289">
        <v>6560435.8182531223</v>
      </c>
      <c r="Q22" s="289">
        <v>-4472680.0518201273</v>
      </c>
      <c r="R22" s="314">
        <f t="shared" si="1"/>
        <v>-8438161.2367145177</v>
      </c>
      <c r="S22" s="314"/>
      <c r="T22" s="292">
        <f t="shared" si="11"/>
        <v>6721977.5529504493</v>
      </c>
      <c r="U22" s="307">
        <v>-4094168.4345235913</v>
      </c>
      <c r="V22" s="302">
        <v>1045533.3144789785</v>
      </c>
      <c r="W22" s="292">
        <v>5646935.8000920638</v>
      </c>
      <c r="X22" s="292">
        <v>-4459003.5600646278</v>
      </c>
      <c r="Y22" s="310">
        <v>-834249.6243823251</v>
      </c>
      <c r="Z22" s="310">
        <v>319594.56492333848</v>
      </c>
      <c r="AA22" s="314">
        <f t="shared" si="3"/>
        <v>-9067827.0540472046</v>
      </c>
      <c r="AB22" s="314"/>
      <c r="AC22" s="312">
        <f t="shared" si="4"/>
        <v>-629665.81733268686</v>
      </c>
      <c r="AD22" s="322">
        <f>'1. Vos-laskelma'!T22</f>
        <v>-716552.91472754627</v>
      </c>
      <c r="AE22" s="289">
        <f t="shared" si="5"/>
        <v>-77.793172807246364</v>
      </c>
      <c r="AF22" s="289"/>
      <c r="AG22" s="294">
        <v>9211</v>
      </c>
      <c r="AH22" s="295">
        <v>4</v>
      </c>
    </row>
    <row r="23" spans="1:34" s="283" customFormat="1">
      <c r="A23" s="296">
        <v>52</v>
      </c>
      <c r="B23" s="296" t="s">
        <v>54</v>
      </c>
      <c r="C23" s="292">
        <v>10761889.835448431</v>
      </c>
      <c r="D23" s="292">
        <v>11076893.217899926</v>
      </c>
      <c r="E23" s="321">
        <f t="shared" si="6"/>
        <v>315003.38245149516</v>
      </c>
      <c r="F23" s="293">
        <f t="shared" si="7"/>
        <v>2.9270266400043432E-2</v>
      </c>
      <c r="G23" s="293"/>
      <c r="H23" s="292">
        <v>11740879.090124875</v>
      </c>
      <c r="I23" s="292">
        <v>11821898.419463215</v>
      </c>
      <c r="J23" s="321">
        <f t="shared" si="8"/>
        <v>81019.329338340089</v>
      </c>
      <c r="K23" s="293">
        <f t="shared" si="9"/>
        <v>6.9006186603594753E-3</v>
      </c>
      <c r="L23" s="290"/>
      <c r="M23" s="289">
        <f t="shared" si="10"/>
        <v>-978989.25467644446</v>
      </c>
      <c r="N23" s="289">
        <v>586767.76662889076</v>
      </c>
      <c r="O23" s="301">
        <v>717843.2053559944</v>
      </c>
      <c r="P23" s="289">
        <v>434438.2253478216</v>
      </c>
      <c r="Q23" s="289">
        <v>293419.35851192137</v>
      </c>
      <c r="R23" s="314">
        <f t="shared" si="1"/>
        <v>880187.12514081213</v>
      </c>
      <c r="S23" s="314"/>
      <c r="T23" s="292">
        <f t="shared" si="11"/>
        <v>-745005.20156328939</v>
      </c>
      <c r="U23" s="307">
        <v>435938.46574912104</v>
      </c>
      <c r="V23" s="302">
        <v>239813.93962730467</v>
      </c>
      <c r="W23" s="292">
        <v>58004.416968996637</v>
      </c>
      <c r="X23" s="292">
        <v>147697.88432769055</v>
      </c>
      <c r="Y23" s="299">
        <v>-212479.60251882908</v>
      </c>
      <c r="Z23" s="299">
        <v>81399.288818820118</v>
      </c>
      <c r="AA23" s="314">
        <f t="shared" si="3"/>
        <v>452556.03637680272</v>
      </c>
      <c r="AB23" s="314"/>
      <c r="AC23" s="312">
        <f t="shared" si="4"/>
        <v>-427631.08876400942</v>
      </c>
      <c r="AD23" s="322">
        <f>'1. Vos-laskelma'!T23</f>
        <v>-262578.9774067956</v>
      </c>
      <c r="AE23" s="289">
        <f t="shared" si="5"/>
        <v>-111.92624782898363</v>
      </c>
      <c r="AF23" s="289"/>
      <c r="AG23" s="294">
        <v>2346</v>
      </c>
      <c r="AH23" s="295">
        <v>14</v>
      </c>
    </row>
    <row r="24" spans="1:34" s="283" customFormat="1">
      <c r="A24" s="296">
        <v>61</v>
      </c>
      <c r="B24" s="296" t="s">
        <v>55</v>
      </c>
      <c r="C24" s="292">
        <v>73504596.915299177</v>
      </c>
      <c r="D24" s="292">
        <v>75131494.369401336</v>
      </c>
      <c r="E24" s="321">
        <f t="shared" si="6"/>
        <v>1626897.4541021585</v>
      </c>
      <c r="F24" s="293">
        <f t="shared" si="7"/>
        <v>2.2133274956624347E-2</v>
      </c>
      <c r="G24" s="293"/>
      <c r="H24" s="292">
        <v>75739784.501666889</v>
      </c>
      <c r="I24" s="292">
        <v>76420550.237068832</v>
      </c>
      <c r="J24" s="321">
        <f t="shared" si="8"/>
        <v>680765.73540194333</v>
      </c>
      <c r="K24" s="293">
        <f t="shared" si="9"/>
        <v>8.9882185416960223E-3</v>
      </c>
      <c r="L24" s="290"/>
      <c r="M24" s="289">
        <f t="shared" si="10"/>
        <v>-2235187.5863677114</v>
      </c>
      <c r="N24" s="289">
        <v>1336798.4277311836</v>
      </c>
      <c r="O24" s="301">
        <v>2956304.5120278299</v>
      </c>
      <c r="P24" s="289">
        <v>1032543.7677580416</v>
      </c>
      <c r="Q24" s="289">
        <v>1992799.1365088173</v>
      </c>
      <c r="R24" s="314">
        <f t="shared" si="1"/>
        <v>3329597.5642400011</v>
      </c>
      <c r="S24" s="314"/>
      <c r="T24" s="292">
        <f t="shared" si="11"/>
        <v>-1289055.8676674962</v>
      </c>
      <c r="U24" s="307">
        <v>680225.8650918114</v>
      </c>
      <c r="V24" s="302">
        <v>1741485.4101075083</v>
      </c>
      <c r="W24" s="292">
        <v>262628.80536278337</v>
      </c>
      <c r="X24" s="292">
        <v>1239537.1438395104</v>
      </c>
      <c r="Y24" s="299">
        <v>-1490708.3452077613</v>
      </c>
      <c r="Z24" s="299">
        <v>571078.81273186707</v>
      </c>
      <c r="AA24" s="314">
        <f t="shared" si="3"/>
        <v>1000133.4764554276</v>
      </c>
      <c r="AB24" s="314"/>
      <c r="AC24" s="312">
        <f t="shared" si="4"/>
        <v>-2329464.0877845734</v>
      </c>
      <c r="AD24" s="322">
        <f>'1. Vos-laskelma'!T24</f>
        <v>-2758048.7416979074</v>
      </c>
      <c r="AE24" s="289">
        <f t="shared" si="5"/>
        <v>-167.57085738489019</v>
      </c>
      <c r="AF24" s="289"/>
      <c r="AG24" s="294">
        <v>16459</v>
      </c>
      <c r="AH24" s="295">
        <v>5</v>
      </c>
    </row>
    <row r="25" spans="1:34" s="283" customFormat="1">
      <c r="A25" s="296">
        <v>69</v>
      </c>
      <c r="B25" s="296" t="s">
        <v>56</v>
      </c>
      <c r="C25" s="292">
        <v>32661655.290645923</v>
      </c>
      <c r="D25" s="292">
        <v>33764448.946353421</v>
      </c>
      <c r="E25" s="321">
        <f t="shared" si="6"/>
        <v>1102793.6557074971</v>
      </c>
      <c r="F25" s="293">
        <f t="shared" si="7"/>
        <v>3.3764169203736892E-2</v>
      </c>
      <c r="G25" s="293"/>
      <c r="H25" s="292">
        <v>30421051.798901781</v>
      </c>
      <c r="I25" s="292">
        <v>30786589.048869286</v>
      </c>
      <c r="J25" s="321">
        <f t="shared" si="8"/>
        <v>365537.24996750429</v>
      </c>
      <c r="K25" s="293">
        <f t="shared" si="9"/>
        <v>1.2015930691150541E-2</v>
      </c>
      <c r="L25" s="290"/>
      <c r="M25" s="289">
        <f t="shared" si="10"/>
        <v>2240603.491744142</v>
      </c>
      <c r="N25" s="289">
        <v>-1346132.7263176125</v>
      </c>
      <c r="O25" s="301">
        <v>1066536.7742747217</v>
      </c>
      <c r="P25" s="289">
        <v>2713678.7479500435</v>
      </c>
      <c r="Q25" s="289">
        <v>-1618806.7812533176</v>
      </c>
      <c r="R25" s="314">
        <f t="shared" si="1"/>
        <v>-2964939.5075709298</v>
      </c>
      <c r="S25" s="314"/>
      <c r="T25" s="292">
        <f t="shared" si="11"/>
        <v>2977859.8974841349</v>
      </c>
      <c r="U25" s="307">
        <v>-1819379.0551378445</v>
      </c>
      <c r="V25" s="302">
        <v>-1679543.9100039154</v>
      </c>
      <c r="W25" s="292">
        <v>286045.67759044096</v>
      </c>
      <c r="X25" s="292">
        <v>-1862210.8431428815</v>
      </c>
      <c r="Y25" s="299">
        <v>-605648.3810926727</v>
      </c>
      <c r="Z25" s="299">
        <v>232019.20048228904</v>
      </c>
      <c r="AA25" s="314">
        <f t="shared" si="3"/>
        <v>-4055219.0788911092</v>
      </c>
      <c r="AB25" s="314"/>
      <c r="AC25" s="312">
        <f t="shared" si="4"/>
        <v>-1090279.5713201794</v>
      </c>
      <c r="AD25" s="322">
        <f>'1. Vos-laskelma'!T25</f>
        <v>-1365146.8814540757</v>
      </c>
      <c r="AE25" s="289">
        <f t="shared" si="5"/>
        <v>-204.14937661942213</v>
      </c>
      <c r="AF25" s="289"/>
      <c r="AG25" s="294">
        <v>6687</v>
      </c>
      <c r="AH25" s="295">
        <v>17</v>
      </c>
    </row>
    <row r="26" spans="1:34" s="283" customFormat="1">
      <c r="A26" s="296">
        <v>71</v>
      </c>
      <c r="B26" s="296" t="s">
        <v>57</v>
      </c>
      <c r="C26" s="292">
        <v>29831867.99809115</v>
      </c>
      <c r="D26" s="292">
        <v>30978130.059589196</v>
      </c>
      <c r="E26" s="321">
        <f t="shared" si="6"/>
        <v>1146262.0614980459</v>
      </c>
      <c r="F26" s="293">
        <f t="shared" si="7"/>
        <v>3.8424079295717978E-2</v>
      </c>
      <c r="G26" s="293"/>
      <c r="H26" s="292">
        <v>30028398.484188154</v>
      </c>
      <c r="I26" s="292">
        <v>30517567.716539893</v>
      </c>
      <c r="J26" s="321">
        <f t="shared" si="8"/>
        <v>489169.23235173896</v>
      </c>
      <c r="K26" s="293">
        <f t="shared" si="9"/>
        <v>1.6290220492755129E-2</v>
      </c>
      <c r="L26" s="290"/>
      <c r="M26" s="289">
        <f t="shared" si="10"/>
        <v>-196530.48609700426</v>
      </c>
      <c r="N26" s="289">
        <v>116196.85905073934</v>
      </c>
      <c r="O26" s="301">
        <v>-151466.29348266125</v>
      </c>
      <c r="P26" s="289">
        <v>446858.28603035584</v>
      </c>
      <c r="Q26" s="289">
        <v>-570776.7071980047</v>
      </c>
      <c r="R26" s="314">
        <f t="shared" si="1"/>
        <v>-454579.84814726538</v>
      </c>
      <c r="S26" s="314"/>
      <c r="T26" s="292">
        <f t="shared" si="11"/>
        <v>460562.3430493027</v>
      </c>
      <c r="U26" s="307">
        <v>-306682.04770555964</v>
      </c>
      <c r="V26" s="302">
        <v>-1537122.5775009096</v>
      </c>
      <c r="W26" s="292">
        <v>-654010.79735301062</v>
      </c>
      <c r="X26" s="292">
        <v>-781217.16302816314</v>
      </c>
      <c r="Y26" s="299">
        <v>-596953.56359829602</v>
      </c>
      <c r="Z26" s="299">
        <v>228688.2832927721</v>
      </c>
      <c r="AA26" s="314">
        <f t="shared" si="3"/>
        <v>-1456164.491039247</v>
      </c>
      <c r="AB26" s="314"/>
      <c r="AC26" s="312">
        <f t="shared" si="4"/>
        <v>-1001584.6428919816</v>
      </c>
      <c r="AD26" s="322">
        <f>'1. Vos-laskelma'!T26</f>
        <v>-1161296.234511923</v>
      </c>
      <c r="AE26" s="289">
        <f t="shared" si="5"/>
        <v>-176.19423979850146</v>
      </c>
      <c r="AF26" s="289"/>
      <c r="AG26" s="294">
        <v>6591</v>
      </c>
      <c r="AH26" s="295">
        <v>17</v>
      </c>
    </row>
    <row r="27" spans="1:34" s="283" customFormat="1">
      <c r="A27" s="296">
        <v>72</v>
      </c>
      <c r="B27" s="296" t="s">
        <v>58</v>
      </c>
      <c r="C27" s="292">
        <v>4579327.2589159487</v>
      </c>
      <c r="D27" s="292">
        <v>4969764.27200248</v>
      </c>
      <c r="E27" s="321">
        <f t="shared" si="6"/>
        <v>390437.01308653131</v>
      </c>
      <c r="F27" s="293">
        <f t="shared" si="7"/>
        <v>8.5260779806979409E-2</v>
      </c>
      <c r="G27" s="293"/>
      <c r="H27" s="292">
        <v>4548833.4134597797</v>
      </c>
      <c r="I27" s="292">
        <v>4693354.5514171375</v>
      </c>
      <c r="J27" s="321">
        <f t="shared" si="8"/>
        <v>144521.1379573578</v>
      </c>
      <c r="K27" s="293">
        <f t="shared" si="9"/>
        <v>3.1771033322461686E-2</v>
      </c>
      <c r="L27" s="290"/>
      <c r="M27" s="289">
        <f t="shared" si="10"/>
        <v>30493.845456168987</v>
      </c>
      <c r="N27" s="289">
        <v>-18543.602143970566</v>
      </c>
      <c r="O27" s="301">
        <v>105477.74501967337</v>
      </c>
      <c r="P27" s="289">
        <v>89281.275891494006</v>
      </c>
      <c r="Q27" s="289">
        <v>20153.898237397832</v>
      </c>
      <c r="R27" s="314">
        <f t="shared" si="1"/>
        <v>1610.2960934272669</v>
      </c>
      <c r="S27" s="314"/>
      <c r="T27" s="292">
        <f t="shared" si="11"/>
        <v>276409.7205853425</v>
      </c>
      <c r="U27" s="307">
        <v>-171618.28273126914</v>
      </c>
      <c r="V27" s="302">
        <v>67702.152420655824</v>
      </c>
      <c r="W27" s="292">
        <v>153967.52234772313</v>
      </c>
      <c r="X27" s="292">
        <v>-71424.096609672939</v>
      </c>
      <c r="Y27" s="299">
        <v>-86948.174943766382</v>
      </c>
      <c r="Z27" s="299">
        <v>33309.171895169355</v>
      </c>
      <c r="AA27" s="314">
        <f t="shared" si="3"/>
        <v>-296681.3823895391</v>
      </c>
      <c r="AB27" s="314"/>
      <c r="AC27" s="312">
        <f t="shared" si="4"/>
        <v>-298291.67848296638</v>
      </c>
      <c r="AD27" s="322">
        <f>'1. Vos-laskelma'!T27</f>
        <v>-287744.45143351518</v>
      </c>
      <c r="AE27" s="289">
        <f t="shared" si="5"/>
        <v>-299.73380357657828</v>
      </c>
      <c r="AF27" s="289"/>
      <c r="AG27" s="294">
        <v>960</v>
      </c>
      <c r="AH27" s="295">
        <v>17</v>
      </c>
    </row>
    <row r="28" spans="1:34" s="283" customFormat="1">
      <c r="A28" s="296">
        <v>74</v>
      </c>
      <c r="B28" s="296" t="s">
        <v>59</v>
      </c>
      <c r="C28" s="292">
        <v>5560371.7842324367</v>
      </c>
      <c r="D28" s="292">
        <v>5540283.0805287734</v>
      </c>
      <c r="E28" s="321">
        <f t="shared" si="6"/>
        <v>-20088.703703663312</v>
      </c>
      <c r="F28" s="293">
        <f t="shared" si="7"/>
        <v>-3.6128346238697403E-3</v>
      </c>
      <c r="G28" s="293"/>
      <c r="H28" s="292">
        <v>5768969.7082392955</v>
      </c>
      <c r="I28" s="292">
        <v>5885598.1362553658</v>
      </c>
      <c r="J28" s="321">
        <f t="shared" si="8"/>
        <v>116628.42801607028</v>
      </c>
      <c r="K28" s="293">
        <f t="shared" si="9"/>
        <v>2.0216508998045262E-2</v>
      </c>
      <c r="L28" s="290"/>
      <c r="M28" s="289">
        <f t="shared" si="10"/>
        <v>-208597.92400685884</v>
      </c>
      <c r="N28" s="289">
        <v>124876.83825200844</v>
      </c>
      <c r="O28" s="301">
        <v>106865.85598323494</v>
      </c>
      <c r="P28" s="289">
        <v>83222.790269699413</v>
      </c>
      <c r="Q28" s="289">
        <v>28154.534898044585</v>
      </c>
      <c r="R28" s="314">
        <f t="shared" si="1"/>
        <v>153031.37315005303</v>
      </c>
      <c r="S28" s="314"/>
      <c r="T28" s="292">
        <f t="shared" si="11"/>
        <v>-345315.05572659243</v>
      </c>
      <c r="U28" s="307">
        <v>202287.86616323752</v>
      </c>
      <c r="V28" s="302">
        <v>543745.89865209348</v>
      </c>
      <c r="W28" s="292">
        <v>468965.23698426737</v>
      </c>
      <c r="X28" s="292">
        <v>59484.223678137496</v>
      </c>
      <c r="Y28" s="299">
        <v>-95280.708375877322</v>
      </c>
      <c r="Z28" s="299">
        <v>36501.300868456419</v>
      </c>
      <c r="AA28" s="314">
        <f t="shared" si="3"/>
        <v>202992.68233395412</v>
      </c>
      <c r="AB28" s="314"/>
      <c r="AC28" s="312">
        <f t="shared" si="4"/>
        <v>49961.309183901089</v>
      </c>
      <c r="AD28" s="322">
        <f>'1. Vos-laskelma'!T28</f>
        <v>94659.409951779991</v>
      </c>
      <c r="AE28" s="289">
        <f t="shared" si="5"/>
        <v>89.98042771081748</v>
      </c>
      <c r="AF28" s="289"/>
      <c r="AG28" s="294">
        <v>1052</v>
      </c>
      <c r="AH28" s="295">
        <v>16</v>
      </c>
    </row>
    <row r="29" spans="1:34" s="283" customFormat="1">
      <c r="A29" s="296">
        <v>75</v>
      </c>
      <c r="B29" s="296" t="s">
        <v>60</v>
      </c>
      <c r="C29" s="292">
        <v>92186156.419961095</v>
      </c>
      <c r="D29" s="292">
        <v>97212183.111576691</v>
      </c>
      <c r="E29" s="321">
        <f t="shared" si="6"/>
        <v>5026026.6916155964</v>
      </c>
      <c r="F29" s="293">
        <f t="shared" si="7"/>
        <v>5.4520406173776757E-2</v>
      </c>
      <c r="G29" s="293"/>
      <c r="H29" s="292">
        <v>90504573.321998596</v>
      </c>
      <c r="I29" s="292">
        <v>90716816.946317673</v>
      </c>
      <c r="J29" s="321">
        <f t="shared" si="8"/>
        <v>212243.62431907654</v>
      </c>
      <c r="K29" s="293">
        <f t="shared" si="9"/>
        <v>2.3451149099830882E-3</v>
      </c>
      <c r="L29" s="290"/>
      <c r="M29" s="289">
        <f t="shared" si="10"/>
        <v>1681583.0979624987</v>
      </c>
      <c r="N29" s="289">
        <v>-1014078.494076492</v>
      </c>
      <c r="O29" s="301">
        <v>11511659.770871282</v>
      </c>
      <c r="P29" s="289">
        <v>10607442.180367135</v>
      </c>
      <c r="Q29" s="289">
        <v>986290.50451448536</v>
      </c>
      <c r="R29" s="314">
        <f t="shared" si="1"/>
        <v>-27787.989562006667</v>
      </c>
      <c r="S29" s="314"/>
      <c r="T29" s="292">
        <f t="shared" si="11"/>
        <v>6495366.1652590185</v>
      </c>
      <c r="U29" s="307">
        <v>-4035140.9718102282</v>
      </c>
      <c r="V29" s="302">
        <v>2320791.1494757235</v>
      </c>
      <c r="W29" s="292">
        <v>3439160.8105485216</v>
      </c>
      <c r="X29" s="292">
        <v>-816148.77348764963</v>
      </c>
      <c r="Y29" s="299">
        <v>-1770572.7833080094</v>
      </c>
      <c r="Z29" s="299">
        <v>678292.70976944349</v>
      </c>
      <c r="AA29" s="314">
        <f t="shared" si="3"/>
        <v>-5943569.8188364441</v>
      </c>
      <c r="AB29" s="314"/>
      <c r="AC29" s="312">
        <f t="shared" si="4"/>
        <v>-5915781.8292744374</v>
      </c>
      <c r="AD29" s="322">
        <f>'1. Vos-laskelma'!T29</f>
        <v>-5745705.6763794003</v>
      </c>
      <c r="AE29" s="289">
        <f t="shared" si="5"/>
        <v>-293.91302247579927</v>
      </c>
      <c r="AF29" s="289"/>
      <c r="AG29" s="294">
        <v>19549</v>
      </c>
      <c r="AH29" s="295">
        <v>8</v>
      </c>
    </row>
    <row r="30" spans="1:34" s="283" customFormat="1">
      <c r="A30" s="296">
        <v>77</v>
      </c>
      <c r="B30" s="296" t="s">
        <v>61</v>
      </c>
      <c r="C30" s="292">
        <v>23367729.603049889</v>
      </c>
      <c r="D30" s="292">
        <v>24394086.002332691</v>
      </c>
      <c r="E30" s="321">
        <f t="shared" si="6"/>
        <v>1026356.3992828019</v>
      </c>
      <c r="F30" s="293">
        <f t="shared" si="7"/>
        <v>4.3921956335409018E-2</v>
      </c>
      <c r="G30" s="293"/>
      <c r="H30" s="292">
        <v>23474159.536410898</v>
      </c>
      <c r="I30" s="292">
        <v>23743693.136726711</v>
      </c>
      <c r="J30" s="321">
        <f t="shared" si="8"/>
        <v>269533.60031581298</v>
      </c>
      <c r="K30" s="293">
        <f t="shared" si="9"/>
        <v>1.1482140602211463E-2</v>
      </c>
      <c r="L30" s="290"/>
      <c r="M30" s="289">
        <f t="shared" si="10"/>
        <v>-106429.93336100876</v>
      </c>
      <c r="N30" s="289">
        <v>62638.926461373107</v>
      </c>
      <c r="O30" s="301">
        <v>1411908.466193676</v>
      </c>
      <c r="P30" s="289">
        <v>1387320.4589217678</v>
      </c>
      <c r="Q30" s="289">
        <v>44096.0499229294</v>
      </c>
      <c r="R30" s="314">
        <f t="shared" si="1"/>
        <v>106734.97638430251</v>
      </c>
      <c r="S30" s="314"/>
      <c r="T30" s="292">
        <f t="shared" si="11"/>
        <v>650392.86560598016</v>
      </c>
      <c r="U30" s="307">
        <v>-411774.1259344237</v>
      </c>
      <c r="V30" s="302">
        <v>-47677.310425691307</v>
      </c>
      <c r="W30" s="292">
        <v>246041.09423009306</v>
      </c>
      <c r="X30" s="292">
        <v>-222588.5103502307</v>
      </c>
      <c r="Y30" s="299">
        <v>-416717.24262111366</v>
      </c>
      <c r="Z30" s="299">
        <v>159641.14571841064</v>
      </c>
      <c r="AA30" s="314">
        <f t="shared" si="3"/>
        <v>-891438.73318735743</v>
      </c>
      <c r="AB30" s="314"/>
      <c r="AC30" s="312">
        <f t="shared" si="4"/>
        <v>-998173.70957165991</v>
      </c>
      <c r="AD30" s="322">
        <f>'1. Vos-laskelma'!T30</f>
        <v>-1103446.1277404516</v>
      </c>
      <c r="AE30" s="289">
        <f t="shared" si="5"/>
        <v>-239.82745658344959</v>
      </c>
      <c r="AF30" s="289"/>
      <c r="AG30" s="294">
        <v>4601</v>
      </c>
      <c r="AH30" s="295">
        <v>13</v>
      </c>
    </row>
    <row r="31" spans="1:34" s="283" customFormat="1">
      <c r="A31" s="296">
        <v>78</v>
      </c>
      <c r="B31" s="296" t="s">
        <v>62</v>
      </c>
      <c r="C31" s="292">
        <v>37533112.665403701</v>
      </c>
      <c r="D31" s="292">
        <v>38770710.004546635</v>
      </c>
      <c r="E31" s="321">
        <f t="shared" si="6"/>
        <v>1237597.3391429335</v>
      </c>
      <c r="F31" s="293">
        <f t="shared" si="7"/>
        <v>3.2973479982215649E-2</v>
      </c>
      <c r="G31" s="293"/>
      <c r="H31" s="292">
        <v>34964683.519528657</v>
      </c>
      <c r="I31" s="292">
        <v>35125494.335473843</v>
      </c>
      <c r="J31" s="321">
        <f t="shared" si="8"/>
        <v>160810.81594518572</v>
      </c>
      <c r="K31" s="293">
        <f t="shared" si="9"/>
        <v>4.5992355645195198E-3</v>
      </c>
      <c r="L31" s="290"/>
      <c r="M31" s="289">
        <f t="shared" si="10"/>
        <v>2568429.1458750442</v>
      </c>
      <c r="N31" s="289">
        <v>-1543134.5041248978</v>
      </c>
      <c r="O31" s="301">
        <v>3512714.1830378175</v>
      </c>
      <c r="P31" s="289">
        <v>3893478.6242446005</v>
      </c>
      <c r="Q31" s="289">
        <v>-347526.20240419992</v>
      </c>
      <c r="R31" s="314">
        <f t="shared" si="1"/>
        <v>-1890660.7065290976</v>
      </c>
      <c r="S31" s="314"/>
      <c r="T31" s="292">
        <f t="shared" si="11"/>
        <v>3645215.6690727919</v>
      </c>
      <c r="U31" s="307">
        <v>-2245375.2181295166</v>
      </c>
      <c r="V31" s="302">
        <v>1746196.0629805028</v>
      </c>
      <c r="W31" s="292">
        <v>2598581.9584963322</v>
      </c>
      <c r="X31" s="292">
        <v>-731305.84070142033</v>
      </c>
      <c r="Y31" s="299">
        <v>-709352.19391622744</v>
      </c>
      <c r="Z31" s="299">
        <v>271747.32737809001</v>
      </c>
      <c r="AA31" s="314">
        <f t="shared" si="3"/>
        <v>-3414285.9253690741</v>
      </c>
      <c r="AB31" s="314"/>
      <c r="AC31" s="312">
        <f t="shared" si="4"/>
        <v>-1523625.2188399765</v>
      </c>
      <c r="AD31" s="322">
        <f>'1. Vos-laskelma'!T31</f>
        <v>-1612048.4351012739</v>
      </c>
      <c r="AE31" s="289">
        <f t="shared" si="5"/>
        <v>-205.82845187707787</v>
      </c>
      <c r="AF31" s="289"/>
      <c r="AG31" s="294">
        <v>7832</v>
      </c>
      <c r="AH31" s="295">
        <v>1</v>
      </c>
    </row>
    <row r="32" spans="1:34" s="283" customFormat="1">
      <c r="A32" s="296">
        <v>79</v>
      </c>
      <c r="B32" s="296" t="s">
        <v>63</v>
      </c>
      <c r="C32" s="292">
        <v>33080416.888791882</v>
      </c>
      <c r="D32" s="292">
        <v>33891679.846003555</v>
      </c>
      <c r="E32" s="321">
        <f t="shared" si="6"/>
        <v>811262.95721167326</v>
      </c>
      <c r="F32" s="293">
        <f t="shared" si="7"/>
        <v>2.4523964130770695E-2</v>
      </c>
      <c r="G32" s="293"/>
      <c r="H32" s="292">
        <v>31633340.59940923</v>
      </c>
      <c r="I32" s="292">
        <v>32219519.587186769</v>
      </c>
      <c r="J32" s="321">
        <f t="shared" si="8"/>
        <v>586178.9877775386</v>
      </c>
      <c r="K32" s="293">
        <f t="shared" si="9"/>
        <v>1.8530416853555005E-2</v>
      </c>
      <c r="L32" s="290"/>
      <c r="M32" s="289">
        <f t="shared" si="10"/>
        <v>1447076.2893826514</v>
      </c>
      <c r="N32" s="289">
        <v>-870011.97962409223</v>
      </c>
      <c r="O32" s="301">
        <v>2999542.7545092851</v>
      </c>
      <c r="P32" s="289">
        <v>3861282.3002314344</v>
      </c>
      <c r="Q32" s="289">
        <v>-833475.17045262607</v>
      </c>
      <c r="R32" s="314">
        <f t="shared" si="1"/>
        <v>-1703487.1500767183</v>
      </c>
      <c r="S32" s="314"/>
      <c r="T32" s="292">
        <f t="shared" si="11"/>
        <v>1672160.2588167861</v>
      </c>
      <c r="U32" s="307">
        <v>-1053593.8958628413</v>
      </c>
      <c r="V32" s="302">
        <v>2268333.832191959</v>
      </c>
      <c r="W32" s="292">
        <v>3255404.4884906672</v>
      </c>
      <c r="X32" s="292">
        <v>-882671.57430666231</v>
      </c>
      <c r="Y32" s="299">
        <v>-611626.06812005665</v>
      </c>
      <c r="Z32" s="299">
        <v>234309.20605008194</v>
      </c>
      <c r="AA32" s="314">
        <f t="shared" si="3"/>
        <v>-2313582.3322394784</v>
      </c>
      <c r="AB32" s="314"/>
      <c r="AC32" s="312">
        <f t="shared" si="4"/>
        <v>-610095.18216276006</v>
      </c>
      <c r="AD32" s="322">
        <f>'1. Vos-laskelma'!T32</f>
        <v>-428664.69128510659</v>
      </c>
      <c r="AE32" s="289">
        <f t="shared" si="5"/>
        <v>-63.477667893544584</v>
      </c>
      <c r="AF32" s="289"/>
      <c r="AG32" s="294">
        <v>6753</v>
      </c>
      <c r="AH32" s="295">
        <v>4</v>
      </c>
    </row>
    <row r="33" spans="1:34" s="283" customFormat="1">
      <c r="A33" s="296">
        <v>81</v>
      </c>
      <c r="B33" s="296" t="s">
        <v>64</v>
      </c>
      <c r="C33" s="292">
        <v>13755683.836796133</v>
      </c>
      <c r="D33" s="292">
        <v>14682431.839600872</v>
      </c>
      <c r="E33" s="321">
        <f t="shared" si="6"/>
        <v>926748.0028047394</v>
      </c>
      <c r="F33" s="293">
        <f t="shared" si="7"/>
        <v>6.7372005187100195E-2</v>
      </c>
      <c r="G33" s="293"/>
      <c r="H33" s="292">
        <v>14240347.621615876</v>
      </c>
      <c r="I33" s="292">
        <v>14469502.486357411</v>
      </c>
      <c r="J33" s="321">
        <f t="shared" si="8"/>
        <v>229154.86474153586</v>
      </c>
      <c r="K33" s="293">
        <f t="shared" si="9"/>
        <v>1.6091943176562234E-2</v>
      </c>
      <c r="L33" s="290"/>
      <c r="M33" s="289">
        <f t="shared" si="10"/>
        <v>-484663.78481974266</v>
      </c>
      <c r="N33" s="289">
        <v>290115.99736029241</v>
      </c>
      <c r="O33" s="301">
        <v>110320.03993493319</v>
      </c>
      <c r="P33" s="289">
        <v>-291415.74290484097</v>
      </c>
      <c r="Q33" s="289">
        <v>412654.12146636535</v>
      </c>
      <c r="R33" s="314">
        <f t="shared" si="1"/>
        <v>702770.11882665777</v>
      </c>
      <c r="S33" s="314"/>
      <c r="T33" s="292">
        <f t="shared" si="11"/>
        <v>212929.35324346088</v>
      </c>
      <c r="U33" s="307">
        <v>-140682.24961389371</v>
      </c>
      <c r="V33" s="302">
        <v>-1102764.5093411691</v>
      </c>
      <c r="W33" s="292">
        <v>-1216164.4220074657</v>
      </c>
      <c r="X33" s="292">
        <v>75973.076748560328</v>
      </c>
      <c r="Y33" s="299">
        <v>-233129.79406797362</v>
      </c>
      <c r="Z33" s="299">
        <v>89310.21714392284</v>
      </c>
      <c r="AA33" s="314">
        <f t="shared" si="3"/>
        <v>-208528.74978938416</v>
      </c>
      <c r="AB33" s="314"/>
      <c r="AC33" s="312">
        <f t="shared" si="4"/>
        <v>-911298.86861604196</v>
      </c>
      <c r="AD33" s="322">
        <f>'1. Vos-laskelma'!T33</f>
        <v>-755929.72166204522</v>
      </c>
      <c r="AE33" s="289">
        <f t="shared" si="5"/>
        <v>-293.67899054469513</v>
      </c>
      <c r="AF33" s="289"/>
      <c r="AG33" s="294">
        <v>2574</v>
      </c>
      <c r="AH33" s="295">
        <v>7</v>
      </c>
    </row>
    <row r="34" spans="1:34" s="283" customFormat="1">
      <c r="A34" s="296">
        <v>82</v>
      </c>
      <c r="B34" s="296" t="s">
        <v>65</v>
      </c>
      <c r="C34" s="292">
        <v>31402358.819888659</v>
      </c>
      <c r="D34" s="292">
        <v>32682464.115260772</v>
      </c>
      <c r="E34" s="321">
        <f t="shared" si="6"/>
        <v>1280105.2953721136</v>
      </c>
      <c r="F34" s="293">
        <f t="shared" si="7"/>
        <v>4.076462226020295E-2</v>
      </c>
      <c r="G34" s="293"/>
      <c r="H34" s="292">
        <v>31987227.58664095</v>
      </c>
      <c r="I34" s="292">
        <v>33030437.790828653</v>
      </c>
      <c r="J34" s="321">
        <f t="shared" si="8"/>
        <v>1043210.2041877024</v>
      </c>
      <c r="K34" s="293">
        <f t="shared" si="9"/>
        <v>3.2613336099918379E-2</v>
      </c>
      <c r="L34" s="290"/>
      <c r="M34" s="289">
        <f t="shared" si="10"/>
        <v>-584868.76675229147</v>
      </c>
      <c r="N34" s="289">
        <v>348473.04083571001</v>
      </c>
      <c r="O34" s="301">
        <v>1472593.8090601638</v>
      </c>
      <c r="P34" s="289">
        <v>1413777.473903168</v>
      </c>
      <c r="Q34" s="289">
        <v>97994.88333825834</v>
      </c>
      <c r="R34" s="314">
        <f t="shared" si="1"/>
        <v>446467.92417396838</v>
      </c>
      <c r="S34" s="314"/>
      <c r="T34" s="292">
        <f t="shared" si="11"/>
        <v>-347973.67556788027</v>
      </c>
      <c r="U34" s="307">
        <v>146175.49532770694</v>
      </c>
      <c r="V34" s="302">
        <v>629483.49201207608</v>
      </c>
      <c r="W34" s="292">
        <v>709610.9834565632</v>
      </c>
      <c r="X34" s="292">
        <v>4301.9551848895499</v>
      </c>
      <c r="Y34" s="299">
        <v>-847654.13468615583</v>
      </c>
      <c r="Z34" s="299">
        <v>324729.72892384377</v>
      </c>
      <c r="AA34" s="314">
        <f t="shared" si="3"/>
        <v>-372446.95524971554</v>
      </c>
      <c r="AB34" s="314"/>
      <c r="AC34" s="312">
        <f t="shared" si="4"/>
        <v>-818914.87942368397</v>
      </c>
      <c r="AD34" s="322">
        <f>'1. Vos-laskelma'!T34</f>
        <v>-1625670.7072904548</v>
      </c>
      <c r="AE34" s="289">
        <f t="shared" si="5"/>
        <v>-173.70132570685487</v>
      </c>
      <c r="AF34" s="289"/>
      <c r="AG34" s="294">
        <v>9359</v>
      </c>
      <c r="AH34" s="295">
        <v>5</v>
      </c>
    </row>
    <row r="35" spans="1:34" s="283" customFormat="1">
      <c r="A35" s="296">
        <v>86</v>
      </c>
      <c r="B35" s="296" t="s">
        <v>66</v>
      </c>
      <c r="C35" s="292">
        <v>29370730.098884381</v>
      </c>
      <c r="D35" s="292">
        <v>30847135.317910403</v>
      </c>
      <c r="E35" s="321">
        <f t="shared" si="6"/>
        <v>1476405.2190260217</v>
      </c>
      <c r="F35" s="293">
        <f t="shared" si="7"/>
        <v>5.0267910060638958E-2</v>
      </c>
      <c r="G35" s="293"/>
      <c r="H35" s="292">
        <v>29784700.25130124</v>
      </c>
      <c r="I35" s="292">
        <v>30260468.035965461</v>
      </c>
      <c r="J35" s="321">
        <f t="shared" si="8"/>
        <v>475767.78466422111</v>
      </c>
      <c r="K35" s="293">
        <f t="shared" si="9"/>
        <v>1.5973562958500335E-2</v>
      </c>
      <c r="L35" s="290"/>
      <c r="M35" s="289">
        <f t="shared" si="10"/>
        <v>-413970.15241685882</v>
      </c>
      <c r="N35" s="289">
        <v>246262.38394632383</v>
      </c>
      <c r="O35" s="301">
        <v>1883212.4125389233</v>
      </c>
      <c r="P35" s="289">
        <v>1962561.2966307588</v>
      </c>
      <c r="Q35" s="289">
        <v>-45427.468053555327</v>
      </c>
      <c r="R35" s="314">
        <f t="shared" si="1"/>
        <v>200834.91589276851</v>
      </c>
      <c r="S35" s="314"/>
      <c r="T35" s="292">
        <f t="shared" si="11"/>
        <v>586667.28194494173</v>
      </c>
      <c r="U35" s="307">
        <v>-402318.4142881424</v>
      </c>
      <c r="V35" s="302">
        <v>97061.253596127033</v>
      </c>
      <c r="W35" s="292">
        <v>612328.65585137904</v>
      </c>
      <c r="X35" s="292">
        <v>-391110.87515942467</v>
      </c>
      <c r="Y35" s="299">
        <v>-727375.82601394563</v>
      </c>
      <c r="Z35" s="299">
        <v>278652.04113552615</v>
      </c>
      <c r="AA35" s="314">
        <f t="shared" si="3"/>
        <v>-1242153.0743259867</v>
      </c>
      <c r="AB35" s="314"/>
      <c r="AC35" s="312">
        <f t="shared" si="4"/>
        <v>-1442987.9902187551</v>
      </c>
      <c r="AD35" s="322">
        <f>'1. Vos-laskelma'!T35</f>
        <v>-1929773.381918896</v>
      </c>
      <c r="AE35" s="289">
        <f t="shared" si="5"/>
        <v>-240.2905468707379</v>
      </c>
      <c r="AF35" s="289"/>
      <c r="AG35" s="294">
        <v>8031</v>
      </c>
      <c r="AH35" s="295">
        <v>5</v>
      </c>
    </row>
    <row r="36" spans="1:34" s="283" customFormat="1">
      <c r="A36" s="296">
        <v>90</v>
      </c>
      <c r="B36" s="296" t="s">
        <v>67</v>
      </c>
      <c r="C36" s="292">
        <v>18524108.166099261</v>
      </c>
      <c r="D36" s="292">
        <v>19687465.041288201</v>
      </c>
      <c r="E36" s="321">
        <f t="shared" si="6"/>
        <v>1163356.8751889393</v>
      </c>
      <c r="F36" s="293">
        <f t="shared" si="7"/>
        <v>6.2802314948580587E-2</v>
      </c>
      <c r="G36" s="293"/>
      <c r="H36" s="292">
        <v>18682325.752145927</v>
      </c>
      <c r="I36" s="292">
        <v>18905355.819133408</v>
      </c>
      <c r="J36" s="321">
        <f t="shared" si="8"/>
        <v>223030.06698748097</v>
      </c>
      <c r="K36" s="293">
        <f t="shared" si="9"/>
        <v>1.1938024737731747E-2</v>
      </c>
      <c r="L36" s="290"/>
      <c r="M36" s="289">
        <f t="shared" si="10"/>
        <v>-158217.58604666591</v>
      </c>
      <c r="N36" s="289">
        <v>94114.218245721509</v>
      </c>
      <c r="O36" s="301">
        <v>-554690.40797762573</v>
      </c>
      <c r="P36" s="289">
        <v>133629.37381089106</v>
      </c>
      <c r="Q36" s="289">
        <v>-675256.10001324408</v>
      </c>
      <c r="R36" s="314">
        <f t="shared" si="1"/>
        <v>-581141.88176752254</v>
      </c>
      <c r="S36" s="314"/>
      <c r="T36" s="292">
        <f t="shared" si="11"/>
        <v>782109.2221547924</v>
      </c>
      <c r="U36" s="307">
        <v>-485495.99844049948</v>
      </c>
      <c r="V36" s="302">
        <v>-387847.72486103699</v>
      </c>
      <c r="W36" s="292">
        <v>688239.15956466738</v>
      </c>
      <c r="X36" s="292">
        <v>-1028764.8660668052</v>
      </c>
      <c r="Y36" s="299">
        <v>-277237.87864882179</v>
      </c>
      <c r="Z36" s="299">
        <v>106207.68246990979</v>
      </c>
      <c r="AA36" s="314">
        <f t="shared" si="3"/>
        <v>-1685291.0606862167</v>
      </c>
      <c r="AB36" s="314"/>
      <c r="AC36" s="312">
        <f t="shared" si="4"/>
        <v>-1104149.1789186941</v>
      </c>
      <c r="AD36" s="322">
        <f>'1. Vos-laskelma'!T36</f>
        <v>-561830.90435947792</v>
      </c>
      <c r="AE36" s="289">
        <f t="shared" si="5"/>
        <v>-183.54488871593529</v>
      </c>
      <c r="AF36" s="289"/>
      <c r="AG36" s="294">
        <v>3061</v>
      </c>
      <c r="AH36" s="295">
        <v>12</v>
      </c>
    </row>
    <row r="37" spans="1:34" s="283" customFormat="1">
      <c r="A37" s="296">
        <v>91</v>
      </c>
      <c r="B37" s="296" t="s">
        <v>68</v>
      </c>
      <c r="C37" s="292">
        <v>2454035741.7880306</v>
      </c>
      <c r="D37" s="292">
        <v>2469028554.8596778</v>
      </c>
      <c r="E37" s="321">
        <f t="shared" si="6"/>
        <v>14992813.071647167</v>
      </c>
      <c r="F37" s="293">
        <f t="shared" si="7"/>
        <v>6.1094517966243152E-3</v>
      </c>
      <c r="G37" s="293"/>
      <c r="H37" s="292">
        <v>2442686446.5093961</v>
      </c>
      <c r="I37" s="292">
        <v>2571339035.4788465</v>
      </c>
      <c r="J37" s="321">
        <f t="shared" si="8"/>
        <v>128652588.96945047</v>
      </c>
      <c r="K37" s="293">
        <f t="shared" si="9"/>
        <v>5.266848274910408E-2</v>
      </c>
      <c r="L37" s="290"/>
      <c r="M37" s="289">
        <f t="shared" si="10"/>
        <v>11349295.278634548</v>
      </c>
      <c r="N37" s="289">
        <v>-6980980.3654889707</v>
      </c>
      <c r="O37" s="301">
        <v>141776760.91744137</v>
      </c>
      <c r="P37" s="289">
        <v>221207317.76068068</v>
      </c>
      <c r="Q37" s="289">
        <v>-76687612.739061773</v>
      </c>
      <c r="R37" s="314">
        <f t="shared" si="1"/>
        <v>-83668593.104550749</v>
      </c>
      <c r="S37" s="314"/>
      <c r="T37" s="292">
        <f t="shared" si="11"/>
        <v>-102310480.61916876</v>
      </c>
      <c r="U37" s="307">
        <v>55076117.060363501</v>
      </c>
      <c r="V37" s="302">
        <v>274173869.98849106</v>
      </c>
      <c r="W37" s="292">
        <v>312518649.07608008</v>
      </c>
      <c r="X37" s="292">
        <v>-28079132.172586184</v>
      </c>
      <c r="Y37" s="299">
        <v>-60141690.324540943</v>
      </c>
      <c r="Z37" s="299">
        <v>23039815.411672413</v>
      </c>
      <c r="AA37" s="314">
        <f t="shared" si="3"/>
        <v>-10104890.025091212</v>
      </c>
      <c r="AB37" s="314"/>
      <c r="AC37" s="312">
        <f t="shared" si="4"/>
        <v>73563703.079459533</v>
      </c>
      <c r="AD37" s="322">
        <f>'1. Vos-laskelma'!T37</f>
        <v>102040154.25965375</v>
      </c>
      <c r="AE37" s="289">
        <f t="shared" si="5"/>
        <v>153.66845111900966</v>
      </c>
      <c r="AF37" s="289"/>
      <c r="AG37" s="294">
        <v>664028</v>
      </c>
      <c r="AH37" s="295">
        <v>1</v>
      </c>
    </row>
    <row r="38" spans="1:34" s="283" customFormat="1">
      <c r="A38" s="296">
        <v>92</v>
      </c>
      <c r="B38" s="296" t="s">
        <v>69</v>
      </c>
      <c r="C38" s="292">
        <v>771951937.86604464</v>
      </c>
      <c r="D38" s="292">
        <v>802464411.1262002</v>
      </c>
      <c r="E38" s="321">
        <f t="shared" si="6"/>
        <v>30512473.260155559</v>
      </c>
      <c r="F38" s="293">
        <f t="shared" si="7"/>
        <v>3.9526389874093862E-2</v>
      </c>
      <c r="G38" s="293"/>
      <c r="H38" s="292">
        <v>725898039.28951228</v>
      </c>
      <c r="I38" s="292">
        <v>761381880.6769346</v>
      </c>
      <c r="J38" s="321">
        <f t="shared" si="8"/>
        <v>35483841.387422323</v>
      </c>
      <c r="K38" s="293">
        <f t="shared" si="9"/>
        <v>4.8882679752314619E-2</v>
      </c>
      <c r="L38" s="290"/>
      <c r="M38" s="289">
        <f t="shared" si="10"/>
        <v>46053898.576532364</v>
      </c>
      <c r="N38" s="289">
        <v>-27694606.953011636</v>
      </c>
      <c r="O38" s="301">
        <v>-9585444.3420472145</v>
      </c>
      <c r="P38" s="289">
        <v>-5495119.7196048498</v>
      </c>
      <c r="Q38" s="289">
        <v>-3093860.6356005617</v>
      </c>
      <c r="R38" s="314">
        <f t="shared" si="1"/>
        <v>-30788467.588612199</v>
      </c>
      <c r="S38" s="314"/>
      <c r="T38" s="292">
        <f t="shared" si="11"/>
        <v>41082530.449265599</v>
      </c>
      <c r="U38" s="307">
        <v>-26465622.019977588</v>
      </c>
      <c r="V38" s="302">
        <v>17424295.137143373</v>
      </c>
      <c r="W38" s="292">
        <v>20799046.437151432</v>
      </c>
      <c r="X38" s="292">
        <v>111614.11005873444</v>
      </c>
      <c r="Y38" s="299">
        <v>-21992363.428823341</v>
      </c>
      <c r="Z38" s="299">
        <v>8425103.9691803418</v>
      </c>
      <c r="AA38" s="314">
        <f t="shared" si="3"/>
        <v>-39921267.369561851</v>
      </c>
      <c r="AB38" s="314"/>
      <c r="AC38" s="312">
        <f t="shared" si="4"/>
        <v>-9132799.7809496522</v>
      </c>
      <c r="AD38" s="322">
        <f>'1. Vos-laskelma'!T38</f>
        <v>-514549.81577402353</v>
      </c>
      <c r="AE38" s="289">
        <f t="shared" si="5"/>
        <v>-2.1190673537656588</v>
      </c>
      <c r="AF38" s="289"/>
      <c r="AG38" s="294">
        <v>242819</v>
      </c>
      <c r="AH38" s="295">
        <v>1</v>
      </c>
    </row>
    <row r="39" spans="1:34" s="283" customFormat="1">
      <c r="A39" s="296">
        <v>97</v>
      </c>
      <c r="B39" s="296" t="s">
        <v>70</v>
      </c>
      <c r="C39" s="292">
        <v>10937822.126489589</v>
      </c>
      <c r="D39" s="292">
        <v>11479333.534105992</v>
      </c>
      <c r="E39" s="321">
        <f t="shared" si="6"/>
        <v>541511.40761640295</v>
      </c>
      <c r="F39" s="293">
        <f t="shared" si="7"/>
        <v>4.9508156317970488E-2</v>
      </c>
      <c r="G39" s="293"/>
      <c r="H39" s="292">
        <v>10410076.499081673</v>
      </c>
      <c r="I39" s="292">
        <v>10822536.976130605</v>
      </c>
      <c r="J39" s="321">
        <f t="shared" si="8"/>
        <v>412460.47704893164</v>
      </c>
      <c r="K39" s="293">
        <f t="shared" si="9"/>
        <v>3.962127243592465E-2</v>
      </c>
      <c r="L39" s="290"/>
      <c r="M39" s="289">
        <f t="shared" si="10"/>
        <v>527745.62740791589</v>
      </c>
      <c r="N39" s="289">
        <v>-317202.09788532177</v>
      </c>
      <c r="O39" s="301">
        <v>-119820.38845028169</v>
      </c>
      <c r="P39" s="289">
        <v>-382258.47440663725</v>
      </c>
      <c r="Q39" s="289">
        <v>271315.2243055604</v>
      </c>
      <c r="R39" s="314">
        <f t="shared" si="1"/>
        <v>-45886.873579761363</v>
      </c>
      <c r="S39" s="314"/>
      <c r="T39" s="292">
        <f t="shared" si="11"/>
        <v>656796.5579753872</v>
      </c>
      <c r="U39" s="307">
        <v>-405409.91501179541</v>
      </c>
      <c r="V39" s="302">
        <v>196513.9679569304</v>
      </c>
      <c r="W39" s="292">
        <v>-6194.5403028614819</v>
      </c>
      <c r="X39" s="292">
        <v>172304.65670424153</v>
      </c>
      <c r="Y39" s="299">
        <v>-189383.99354939113</v>
      </c>
      <c r="Z39" s="299">
        <v>72551.540034165751</v>
      </c>
      <c r="AA39" s="314">
        <f t="shared" si="3"/>
        <v>-349937.71182277927</v>
      </c>
      <c r="AB39" s="314"/>
      <c r="AC39" s="312">
        <f t="shared" si="4"/>
        <v>-304050.8382430179</v>
      </c>
      <c r="AD39" s="322">
        <f>'1. Vos-laskelma'!T39</f>
        <v>-313038.27763702371</v>
      </c>
      <c r="AE39" s="289">
        <f t="shared" si="5"/>
        <v>-149.70744985032221</v>
      </c>
      <c r="AF39" s="289"/>
      <c r="AG39" s="294">
        <v>2091</v>
      </c>
      <c r="AH39" s="295">
        <v>10</v>
      </c>
    </row>
    <row r="40" spans="1:34" s="283" customFormat="1">
      <c r="A40" s="296">
        <v>98</v>
      </c>
      <c r="B40" s="296" t="s">
        <v>71</v>
      </c>
      <c r="C40" s="292">
        <v>82971747.740364537</v>
      </c>
      <c r="D40" s="292">
        <v>84075961.739056468</v>
      </c>
      <c r="E40" s="321">
        <f t="shared" si="6"/>
        <v>1104213.9986919314</v>
      </c>
      <c r="F40" s="293">
        <f t="shared" si="7"/>
        <v>1.3308313115775763E-2</v>
      </c>
      <c r="G40" s="293"/>
      <c r="H40" s="292">
        <v>90207476.057635456</v>
      </c>
      <c r="I40" s="292">
        <v>91818288.703169808</v>
      </c>
      <c r="J40" s="321">
        <f t="shared" si="8"/>
        <v>1610812.6455343515</v>
      </c>
      <c r="K40" s="293">
        <f t="shared" si="9"/>
        <v>1.7856753297311737E-2</v>
      </c>
      <c r="L40" s="290"/>
      <c r="M40" s="289">
        <f t="shared" si="10"/>
        <v>-7235728.3172709197</v>
      </c>
      <c r="N40" s="289">
        <v>4335426.4234630624</v>
      </c>
      <c r="O40" s="301">
        <v>4539197.7246843278</v>
      </c>
      <c r="P40" s="289">
        <v>1606347.0310273394</v>
      </c>
      <c r="Q40" s="289">
        <v>3029037.0495852563</v>
      </c>
      <c r="R40" s="314">
        <f t="shared" si="1"/>
        <v>7364463.4730483182</v>
      </c>
      <c r="S40" s="314"/>
      <c r="T40" s="292">
        <f t="shared" si="11"/>
        <v>-7742326.9641133398</v>
      </c>
      <c r="U40" s="307">
        <v>4495154.9679005193</v>
      </c>
      <c r="V40" s="302">
        <v>6576092.5876734853</v>
      </c>
      <c r="W40" s="292">
        <v>3546769.9439584911</v>
      </c>
      <c r="X40" s="292">
        <v>2695723.6163410065</v>
      </c>
      <c r="Y40" s="310">
        <v>-2077970.81014045</v>
      </c>
      <c r="Z40" s="310">
        <v>796054.51124049013</v>
      </c>
      <c r="AA40" s="314">
        <f t="shared" si="3"/>
        <v>5908962.2853415664</v>
      </c>
      <c r="AB40" s="314"/>
      <c r="AC40" s="312">
        <f t="shared" si="4"/>
        <v>-1455501.1877067517</v>
      </c>
      <c r="AD40" s="322">
        <f>'1. Vos-laskelma'!T40</f>
        <v>-3395996.9934685118</v>
      </c>
      <c r="AE40" s="289">
        <f t="shared" si="5"/>
        <v>-148.01887257414077</v>
      </c>
      <c r="AF40" s="289"/>
      <c r="AG40" s="294">
        <v>22943</v>
      </c>
      <c r="AH40" s="295">
        <v>7</v>
      </c>
    </row>
    <row r="41" spans="1:34" s="283" customFormat="1">
      <c r="A41" s="296">
        <v>102</v>
      </c>
      <c r="B41" s="296" t="s">
        <v>72</v>
      </c>
      <c r="C41" s="292">
        <v>39890532.789082214</v>
      </c>
      <c r="D41" s="292">
        <v>41477918.190557972</v>
      </c>
      <c r="E41" s="321">
        <f t="shared" si="6"/>
        <v>1587385.4014757574</v>
      </c>
      <c r="F41" s="293">
        <f t="shared" si="7"/>
        <v>3.9793537225208848E-2</v>
      </c>
      <c r="G41" s="293"/>
      <c r="H41" s="292">
        <v>41641765.83732719</v>
      </c>
      <c r="I41" s="292">
        <v>42082477.208760515</v>
      </c>
      <c r="J41" s="321">
        <f t="shared" si="8"/>
        <v>440711.37143332511</v>
      </c>
      <c r="K41" s="293">
        <f t="shared" si="9"/>
        <v>1.0583397763556815E-2</v>
      </c>
      <c r="L41" s="290"/>
      <c r="M41" s="289">
        <f t="shared" si="10"/>
        <v>-1751233.0482449755</v>
      </c>
      <c r="N41" s="289">
        <v>1048170.5654000834</v>
      </c>
      <c r="O41" s="301">
        <v>1854513.5192944556</v>
      </c>
      <c r="P41" s="289">
        <v>1235155.0685829185</v>
      </c>
      <c r="Q41" s="289">
        <v>660474.0562988912</v>
      </c>
      <c r="R41" s="314">
        <f t="shared" si="1"/>
        <v>1708644.6216989746</v>
      </c>
      <c r="S41" s="314"/>
      <c r="T41" s="292">
        <f t="shared" si="11"/>
        <v>-604559.01820254326</v>
      </c>
      <c r="U41" s="307">
        <v>310285.04827605054</v>
      </c>
      <c r="V41" s="302">
        <v>-558457.94851069152</v>
      </c>
      <c r="W41" s="292">
        <v>-681611.60456175357</v>
      </c>
      <c r="X41" s="292">
        <v>4479.3838312585385</v>
      </c>
      <c r="Y41" s="299">
        <v>-882614.54669479514</v>
      </c>
      <c r="Z41" s="299">
        <v>338122.79179002641</v>
      </c>
      <c r="AA41" s="314">
        <f t="shared" si="3"/>
        <v>-229727.32279745961</v>
      </c>
      <c r="AB41" s="314"/>
      <c r="AC41" s="312">
        <f t="shared" si="4"/>
        <v>-1938371.9444964342</v>
      </c>
      <c r="AD41" s="322">
        <f>'1. Vos-laskelma'!T41</f>
        <v>-1913859.724422154</v>
      </c>
      <c r="AE41" s="289">
        <f t="shared" si="5"/>
        <v>-196.394019950965</v>
      </c>
      <c r="AF41" s="289"/>
      <c r="AG41" s="294">
        <v>9745</v>
      </c>
      <c r="AH41" s="295">
        <v>4</v>
      </c>
    </row>
    <row r="42" spans="1:34" s="283" customFormat="1">
      <c r="A42" s="296">
        <v>103</v>
      </c>
      <c r="B42" s="296" t="s">
        <v>73</v>
      </c>
      <c r="C42" s="292">
        <v>8599989.7350780908</v>
      </c>
      <c r="D42" s="292">
        <v>8797983.2517679743</v>
      </c>
      <c r="E42" s="321">
        <f t="shared" si="6"/>
        <v>197993.51668988355</v>
      </c>
      <c r="F42" s="293">
        <f t="shared" si="7"/>
        <v>2.3022529420273278E-2</v>
      </c>
      <c r="G42" s="293"/>
      <c r="H42" s="292">
        <v>8942868.9877112098</v>
      </c>
      <c r="I42" s="292">
        <v>9052721.4560138937</v>
      </c>
      <c r="J42" s="321">
        <f t="shared" si="8"/>
        <v>109852.4683026839</v>
      </c>
      <c r="K42" s="293">
        <f t="shared" si="9"/>
        <v>1.2283806064210158E-2</v>
      </c>
      <c r="L42" s="290"/>
      <c r="M42" s="289">
        <f t="shared" si="10"/>
        <v>-342879.252633119</v>
      </c>
      <c r="N42" s="289">
        <v>205163.71927565767</v>
      </c>
      <c r="O42" s="301">
        <v>357701.91583199985</v>
      </c>
      <c r="P42" s="289">
        <v>243086.35661648866</v>
      </c>
      <c r="Q42" s="289">
        <v>123638.49758452934</v>
      </c>
      <c r="R42" s="314">
        <f t="shared" si="1"/>
        <v>328802.21686018701</v>
      </c>
      <c r="S42" s="314"/>
      <c r="T42" s="292">
        <f t="shared" si="11"/>
        <v>-254738.20424591936</v>
      </c>
      <c r="U42" s="307">
        <v>142099.67890654004</v>
      </c>
      <c r="V42" s="302">
        <v>-120943.31348427385</v>
      </c>
      <c r="W42" s="292">
        <v>-192576.75990495831</v>
      </c>
      <c r="X42" s="292">
        <v>40211.771044527421</v>
      </c>
      <c r="Y42" s="299">
        <v>-195723.96463904079</v>
      </c>
      <c r="Z42" s="299">
        <v>74980.333818188519</v>
      </c>
      <c r="AA42" s="314">
        <f t="shared" si="3"/>
        <v>61567.819130215183</v>
      </c>
      <c r="AB42" s="314"/>
      <c r="AC42" s="312">
        <f t="shared" si="4"/>
        <v>-267234.3977299718</v>
      </c>
      <c r="AD42" s="322">
        <f>'1. Vos-laskelma'!T42</f>
        <v>-478722.82977236621</v>
      </c>
      <c r="AE42" s="289">
        <f t="shared" si="5"/>
        <v>-221.5283802741167</v>
      </c>
      <c r="AF42" s="289"/>
      <c r="AG42" s="294">
        <v>2161</v>
      </c>
      <c r="AH42" s="295">
        <v>5</v>
      </c>
    </row>
    <row r="43" spans="1:34" s="283" customFormat="1">
      <c r="A43" s="296">
        <v>105</v>
      </c>
      <c r="B43" s="296" t="s">
        <v>74</v>
      </c>
      <c r="C43" s="292">
        <v>13658189.599467404</v>
      </c>
      <c r="D43" s="292">
        <v>13519533.344965573</v>
      </c>
      <c r="E43" s="321">
        <f t="shared" si="6"/>
        <v>-138656.25450183079</v>
      </c>
      <c r="F43" s="293">
        <f t="shared" si="7"/>
        <v>-1.0151876534737637E-2</v>
      </c>
      <c r="G43" s="293"/>
      <c r="H43" s="292">
        <v>14223460.437222</v>
      </c>
      <c r="I43" s="292">
        <v>14230824.42779853</v>
      </c>
      <c r="J43" s="321">
        <f t="shared" si="8"/>
        <v>7363.9905765298754</v>
      </c>
      <c r="K43" s="293">
        <f t="shared" si="9"/>
        <v>5.1773551232713554E-4</v>
      </c>
      <c r="L43" s="290"/>
      <c r="M43" s="289">
        <f t="shared" si="10"/>
        <v>-565270.83775459602</v>
      </c>
      <c r="N43" s="289">
        <v>338605.69872906734</v>
      </c>
      <c r="O43" s="301">
        <v>927260.25168858469</v>
      </c>
      <c r="P43" s="289">
        <v>582735.20348374825</v>
      </c>
      <c r="Q43" s="289">
        <v>353435.51227285573</v>
      </c>
      <c r="R43" s="314">
        <f t="shared" si="1"/>
        <v>692041.21100192307</v>
      </c>
      <c r="S43" s="314"/>
      <c r="T43" s="292">
        <f t="shared" si="11"/>
        <v>-711291.08283295669</v>
      </c>
      <c r="U43" s="307">
        <v>416536.76124356815</v>
      </c>
      <c r="V43" s="302">
        <v>1052884.115477711</v>
      </c>
      <c r="W43" s="292">
        <v>657332.91371402703</v>
      </c>
      <c r="X43" s="292">
        <v>365103.72918725054</v>
      </c>
      <c r="Y43" s="299">
        <v>-189655.70659609043</v>
      </c>
      <c r="Z43" s="299">
        <v>72655.631196338159</v>
      </c>
      <c r="AA43" s="314">
        <f t="shared" si="3"/>
        <v>664640.4150310664</v>
      </c>
      <c r="AB43" s="314"/>
      <c r="AC43" s="312">
        <f t="shared" si="4"/>
        <v>-27400.795970856678</v>
      </c>
      <c r="AD43" s="322">
        <f>'1. Vos-laskelma'!T43</f>
        <v>194414.47670455417</v>
      </c>
      <c r="AE43" s="289">
        <f t="shared" si="5"/>
        <v>92.84358963923313</v>
      </c>
      <c r="AF43" s="289"/>
      <c r="AG43" s="294">
        <v>2094</v>
      </c>
      <c r="AH43" s="295">
        <v>18</v>
      </c>
    </row>
    <row r="44" spans="1:34" s="283" customFormat="1">
      <c r="A44" s="296">
        <v>106</v>
      </c>
      <c r="B44" s="296" t="s">
        <v>75</v>
      </c>
      <c r="C44" s="292">
        <v>178545098.37326866</v>
      </c>
      <c r="D44" s="292">
        <v>188701483.50366285</v>
      </c>
      <c r="E44" s="321">
        <f t="shared" si="6"/>
        <v>10156385.130394191</v>
      </c>
      <c r="F44" s="293">
        <f t="shared" si="7"/>
        <v>5.688414424663242E-2</v>
      </c>
      <c r="G44" s="293"/>
      <c r="H44" s="292">
        <v>181481251.04981458</v>
      </c>
      <c r="I44" s="292">
        <v>187043189.85774273</v>
      </c>
      <c r="J44" s="321">
        <f t="shared" si="8"/>
        <v>5561938.8079281449</v>
      </c>
      <c r="K44" s="293">
        <f t="shared" si="9"/>
        <v>3.0647456835094521E-2</v>
      </c>
      <c r="L44" s="290"/>
      <c r="M44" s="289">
        <f t="shared" si="10"/>
        <v>-2936152.676545918</v>
      </c>
      <c r="N44" s="289">
        <v>1749488.2548557413</v>
      </c>
      <c r="O44" s="301">
        <v>11107931.645427644</v>
      </c>
      <c r="P44" s="289">
        <v>7622211.9378659576</v>
      </c>
      <c r="Q44" s="289">
        <v>3681008.4198144875</v>
      </c>
      <c r="R44" s="314">
        <f t="shared" si="1"/>
        <v>5430496.6746702287</v>
      </c>
      <c r="S44" s="314"/>
      <c r="T44" s="292">
        <f t="shared" si="11"/>
        <v>1658293.6459201276</v>
      </c>
      <c r="U44" s="307">
        <v>-1346101.2265264208</v>
      </c>
      <c r="V44" s="302">
        <v>12956188.400381267</v>
      </c>
      <c r="W44" s="292">
        <v>11554528.235621527</v>
      </c>
      <c r="X44" s="292">
        <v>721215.86000360036</v>
      </c>
      <c r="Y44" s="299">
        <v>-4238451.8154619122</v>
      </c>
      <c r="Z44" s="299">
        <v>1623718.0387273338</v>
      </c>
      <c r="AA44" s="314">
        <f t="shared" si="3"/>
        <v>-3239619.1432573991</v>
      </c>
      <c r="AB44" s="314"/>
      <c r="AC44" s="312">
        <f t="shared" si="4"/>
        <v>-8670115.8179276288</v>
      </c>
      <c r="AD44" s="322">
        <f>'1. Vos-laskelma'!T44</f>
        <v>-9216093.9084312115</v>
      </c>
      <c r="AE44" s="289">
        <f t="shared" si="5"/>
        <v>-196.93770772552111</v>
      </c>
      <c r="AF44" s="289"/>
      <c r="AG44" s="294">
        <v>46797</v>
      </c>
      <c r="AH44" s="295">
        <v>1</v>
      </c>
    </row>
    <row r="45" spans="1:34" s="283" customFormat="1">
      <c r="A45" s="296">
        <v>108</v>
      </c>
      <c r="B45" s="296" t="s">
        <v>76</v>
      </c>
      <c r="C45" s="292">
        <v>38524707.577378623</v>
      </c>
      <c r="D45" s="292">
        <v>38986792.063363455</v>
      </c>
      <c r="E45" s="321">
        <f t="shared" si="6"/>
        <v>462084.48598483205</v>
      </c>
      <c r="F45" s="293">
        <f t="shared" si="7"/>
        <v>1.199449690972253E-2</v>
      </c>
      <c r="G45" s="293"/>
      <c r="H45" s="292">
        <v>39583086.064111501</v>
      </c>
      <c r="I45" s="292">
        <v>40541882.001702741</v>
      </c>
      <c r="J45" s="321">
        <f t="shared" si="8"/>
        <v>958795.93759123981</v>
      </c>
      <c r="K45" s="293">
        <f t="shared" si="9"/>
        <v>2.4222364472499886E-2</v>
      </c>
      <c r="L45" s="290"/>
      <c r="M45" s="289">
        <f t="shared" si="10"/>
        <v>-1058378.4867328778</v>
      </c>
      <c r="N45" s="289">
        <v>632336.26354080834</v>
      </c>
      <c r="O45" s="301">
        <v>568756.96835772693</v>
      </c>
      <c r="P45" s="289">
        <v>520900.82713957131</v>
      </c>
      <c r="Q45" s="289">
        <v>90917.135641304398</v>
      </c>
      <c r="R45" s="314">
        <f t="shared" si="1"/>
        <v>723253.39918211277</v>
      </c>
      <c r="S45" s="314"/>
      <c r="T45" s="292">
        <f t="shared" si="11"/>
        <v>-1555089.9383392856</v>
      </c>
      <c r="U45" s="307">
        <v>874673.67666952522</v>
      </c>
      <c r="V45" s="302">
        <v>984376.81727977097</v>
      </c>
      <c r="W45" s="292">
        <v>779445.51958043873</v>
      </c>
      <c r="X45" s="292">
        <v>55791.027299867907</v>
      </c>
      <c r="Y45" s="299">
        <v>-928986.90666480397</v>
      </c>
      <c r="Z45" s="299">
        <v>355887.68346745009</v>
      </c>
      <c r="AA45" s="314">
        <f t="shared" si="3"/>
        <v>357365.48077203927</v>
      </c>
      <c r="AB45" s="314"/>
      <c r="AC45" s="312">
        <f t="shared" si="4"/>
        <v>-365887.9184100735</v>
      </c>
      <c r="AD45" s="322">
        <f>'1. Vos-laskelma'!T45</f>
        <v>-995201.10780411959</v>
      </c>
      <c r="AE45" s="289">
        <f t="shared" si="5"/>
        <v>-97.026528985485001</v>
      </c>
      <c r="AF45" s="289"/>
      <c r="AG45" s="294">
        <v>10257</v>
      </c>
      <c r="AH45" s="295">
        <v>6</v>
      </c>
    </row>
    <row r="46" spans="1:34" s="283" customFormat="1">
      <c r="A46" s="296">
        <v>109</v>
      </c>
      <c r="B46" s="296" t="s">
        <v>77</v>
      </c>
      <c r="C46" s="292">
        <v>271099039.97503293</v>
      </c>
      <c r="D46" s="292">
        <v>275503361.27204847</v>
      </c>
      <c r="E46" s="321">
        <f t="shared" si="6"/>
        <v>4404321.2970155478</v>
      </c>
      <c r="F46" s="293">
        <f t="shared" si="7"/>
        <v>1.6246170762615638E-2</v>
      </c>
      <c r="G46" s="293"/>
      <c r="H46" s="292">
        <v>269367989.5350517</v>
      </c>
      <c r="I46" s="292">
        <v>277599108.78660309</v>
      </c>
      <c r="J46" s="321">
        <f t="shared" si="8"/>
        <v>8231119.2515513897</v>
      </c>
      <c r="K46" s="293">
        <f t="shared" si="9"/>
        <v>3.055715441823242E-2</v>
      </c>
      <c r="L46" s="290"/>
      <c r="M46" s="289">
        <f t="shared" si="10"/>
        <v>1731050.4399812222</v>
      </c>
      <c r="N46" s="289">
        <v>-1056323.821490908</v>
      </c>
      <c r="O46" s="301">
        <v>3470455.1843215823</v>
      </c>
      <c r="P46" s="289">
        <v>1502319.8591294587</v>
      </c>
      <c r="Q46" s="289">
        <v>2251283.1293844273</v>
      </c>
      <c r="R46" s="314">
        <f t="shared" si="1"/>
        <v>1194959.3078935193</v>
      </c>
      <c r="S46" s="314"/>
      <c r="T46" s="292">
        <f t="shared" si="11"/>
        <v>-2095747.5145546198</v>
      </c>
      <c r="U46" s="307">
        <v>804310.22624768852</v>
      </c>
      <c r="V46" s="302">
        <v>7448495.703520596</v>
      </c>
      <c r="W46" s="292">
        <v>4269419.6562215388</v>
      </c>
      <c r="X46" s="292">
        <v>2189707.6726485007</v>
      </c>
      <c r="Y46" s="299">
        <v>-6162723.6121861413</v>
      </c>
      <c r="Z46" s="299">
        <v>2360891.6492323005</v>
      </c>
      <c r="AA46" s="314">
        <f t="shared" si="3"/>
        <v>-807814.06405765144</v>
      </c>
      <c r="AB46" s="314"/>
      <c r="AC46" s="312">
        <f t="shared" si="4"/>
        <v>-2002773.3719511707</v>
      </c>
      <c r="AD46" s="322">
        <f>'1. Vos-laskelma'!T46</f>
        <v>-301209.66279866546</v>
      </c>
      <c r="AE46" s="289">
        <f t="shared" si="5"/>
        <v>-4.426754593399254</v>
      </c>
      <c r="AF46" s="289"/>
      <c r="AG46" s="294">
        <v>68043</v>
      </c>
      <c r="AH46" s="295">
        <v>5</v>
      </c>
    </row>
    <row r="47" spans="1:34" s="283" customFormat="1">
      <c r="A47" s="296">
        <v>111</v>
      </c>
      <c r="B47" s="296" t="s">
        <v>78</v>
      </c>
      <c r="C47" s="292">
        <v>82196644.5031607</v>
      </c>
      <c r="D47" s="292">
        <v>84680515.300284401</v>
      </c>
      <c r="E47" s="321">
        <f t="shared" si="6"/>
        <v>2483870.7971237004</v>
      </c>
      <c r="F47" s="293">
        <f t="shared" si="7"/>
        <v>3.0218639850051156E-2</v>
      </c>
      <c r="G47" s="293"/>
      <c r="H47" s="292">
        <v>89128941.275096238</v>
      </c>
      <c r="I47" s="292">
        <v>90332084.806466982</v>
      </c>
      <c r="J47" s="321">
        <f t="shared" si="8"/>
        <v>1203143.5313707441</v>
      </c>
      <c r="K47" s="293">
        <f t="shared" si="9"/>
        <v>1.3498909716174512E-2</v>
      </c>
      <c r="L47" s="290"/>
      <c r="M47" s="289">
        <f t="shared" si="10"/>
        <v>-6932296.7719355375</v>
      </c>
      <c r="N47" s="289">
        <v>4154602.9293716196</v>
      </c>
      <c r="O47" s="301">
        <v>2008690.7207385004</v>
      </c>
      <c r="P47" s="289">
        <v>-2386495.2952966094</v>
      </c>
      <c r="Q47" s="289">
        <v>4471601.8892766926</v>
      </c>
      <c r="R47" s="314">
        <f t="shared" si="1"/>
        <v>8626204.8186483122</v>
      </c>
      <c r="S47" s="314"/>
      <c r="T47" s="292">
        <f t="shared" si="11"/>
        <v>-5651569.5061825812</v>
      </c>
      <c r="U47" s="307">
        <v>3283324.5640364131</v>
      </c>
      <c r="V47" s="302">
        <v>-1593618.615306437</v>
      </c>
      <c r="W47" s="292">
        <v>-5399995.2357223555</v>
      </c>
      <c r="X47" s="292">
        <v>3542745.7105385</v>
      </c>
      <c r="Y47" s="299">
        <v>-1642143.083234821</v>
      </c>
      <c r="Z47" s="299">
        <v>629092.28711595375</v>
      </c>
      <c r="AA47" s="314">
        <f t="shared" si="3"/>
        <v>5813019.4784560464</v>
      </c>
      <c r="AB47" s="314"/>
      <c r="AC47" s="312">
        <f t="shared" si="4"/>
        <v>-2813185.3401922658</v>
      </c>
      <c r="AD47" s="322">
        <f>'1. Vos-laskelma'!T47</f>
        <v>-2673956.1762029082</v>
      </c>
      <c r="AE47" s="289">
        <f t="shared" si="5"/>
        <v>-147.4797957201979</v>
      </c>
      <c r="AF47" s="289"/>
      <c r="AG47" s="294">
        <v>18131</v>
      </c>
      <c r="AH47" s="295">
        <v>7</v>
      </c>
    </row>
    <row r="48" spans="1:34" s="283" customFormat="1">
      <c r="A48" s="296">
        <v>139</v>
      </c>
      <c r="B48" s="296" t="s">
        <v>79</v>
      </c>
      <c r="C48" s="292">
        <v>37758594.64054773</v>
      </c>
      <c r="D48" s="292">
        <v>39485354.110750906</v>
      </c>
      <c r="E48" s="321">
        <f t="shared" si="6"/>
        <v>1726759.4702031761</v>
      </c>
      <c r="F48" s="293">
        <f t="shared" si="7"/>
        <v>4.5731560897366269E-2</v>
      </c>
      <c r="G48" s="293"/>
      <c r="H48" s="292">
        <v>36871837.625445515</v>
      </c>
      <c r="I48" s="292">
        <v>38052757.496365562</v>
      </c>
      <c r="J48" s="321">
        <f t="shared" si="8"/>
        <v>1180919.8709200472</v>
      </c>
      <c r="K48" s="293">
        <f t="shared" si="9"/>
        <v>3.2027692324862217E-2</v>
      </c>
      <c r="L48" s="290"/>
      <c r="M48" s="289">
        <f t="shared" si="10"/>
        <v>886757.01510221511</v>
      </c>
      <c r="N48" s="289">
        <v>-534634.40564460063</v>
      </c>
      <c r="O48" s="301">
        <v>-1215761.4683272988</v>
      </c>
      <c r="P48" s="289">
        <v>-218900.46468620747</v>
      </c>
      <c r="Q48" s="289">
        <v>-955570.43802996131</v>
      </c>
      <c r="R48" s="314">
        <f t="shared" si="1"/>
        <v>-1490204.8436745619</v>
      </c>
      <c r="S48" s="314"/>
      <c r="T48" s="292">
        <f t="shared" si="11"/>
        <v>1432596.6143853441</v>
      </c>
      <c r="U48" s="307">
        <v>-910061.4245212822</v>
      </c>
      <c r="V48" s="302">
        <v>163481.49842551351</v>
      </c>
      <c r="W48" s="292">
        <v>1414925.334097527</v>
      </c>
      <c r="X48" s="292">
        <v>-1099119.8085925479</v>
      </c>
      <c r="Y48" s="299">
        <v>-892396.21637596888</v>
      </c>
      <c r="Z48" s="299">
        <v>341870.07362823299</v>
      </c>
      <c r="AA48" s="314">
        <f t="shared" si="3"/>
        <v>-2559707.375861566</v>
      </c>
      <c r="AB48" s="314"/>
      <c r="AC48" s="312">
        <f t="shared" si="4"/>
        <v>-1069502.5321870041</v>
      </c>
      <c r="AD48" s="322">
        <f>'1. Vos-laskelma'!T48</f>
        <v>-1411154.0022148099</v>
      </c>
      <c r="AE48" s="289">
        <f t="shared" si="5"/>
        <v>-143.22074517556175</v>
      </c>
      <c r="AF48" s="289"/>
      <c r="AG48" s="294">
        <v>9853</v>
      </c>
      <c r="AH48" s="295">
        <v>17</v>
      </c>
    </row>
    <row r="49" spans="1:34" s="283" customFormat="1">
      <c r="A49" s="296">
        <v>140</v>
      </c>
      <c r="B49" s="296" t="s">
        <v>80</v>
      </c>
      <c r="C49" s="292">
        <v>86467871.344788522</v>
      </c>
      <c r="D49" s="292">
        <v>88598925.016643405</v>
      </c>
      <c r="E49" s="321">
        <f t="shared" si="6"/>
        <v>2131053.6718548834</v>
      </c>
      <c r="F49" s="293">
        <f t="shared" si="7"/>
        <v>2.4645612742764986E-2</v>
      </c>
      <c r="G49" s="293"/>
      <c r="H49" s="292">
        <v>96927567.686124429</v>
      </c>
      <c r="I49" s="292">
        <v>98274948.463956669</v>
      </c>
      <c r="J49" s="321">
        <f t="shared" si="8"/>
        <v>1347380.7778322399</v>
      </c>
      <c r="K49" s="293">
        <f t="shared" si="9"/>
        <v>1.3900903633478083E-2</v>
      </c>
      <c r="L49" s="290"/>
      <c r="M49" s="289">
        <f t="shared" si="10"/>
        <v>-10459696.341335908</v>
      </c>
      <c r="N49" s="289">
        <v>6270362.2196530169</v>
      </c>
      <c r="O49" s="301">
        <v>1431003.2079191506</v>
      </c>
      <c r="P49" s="289">
        <v>-2229659.267885983</v>
      </c>
      <c r="Q49" s="289">
        <v>3747967.5276693455</v>
      </c>
      <c r="R49" s="314">
        <f t="shared" si="1"/>
        <v>10018329.747322362</v>
      </c>
      <c r="S49" s="314"/>
      <c r="T49" s="292">
        <f t="shared" si="11"/>
        <v>-9676023.447313264</v>
      </c>
      <c r="U49" s="307">
        <v>5687944.3897173535</v>
      </c>
      <c r="V49" s="302">
        <v>4272329.5289987624</v>
      </c>
      <c r="W49" s="292">
        <v>1009035.8758997992</v>
      </c>
      <c r="X49" s="292">
        <v>2960840.0346355471</v>
      </c>
      <c r="Y49" s="299">
        <v>-1883967.6947971713</v>
      </c>
      <c r="Z49" s="299">
        <v>721733.4214493935</v>
      </c>
      <c r="AA49" s="314">
        <f t="shared" si="3"/>
        <v>7486550.1510051228</v>
      </c>
      <c r="AB49" s="314"/>
      <c r="AC49" s="312">
        <f t="shared" si="4"/>
        <v>-2531779.5963172391</v>
      </c>
      <c r="AD49" s="322">
        <f>'1. Vos-laskelma'!T49</f>
        <v>-1900559.6118955277</v>
      </c>
      <c r="AE49" s="289">
        <f t="shared" si="5"/>
        <v>-91.368665539903262</v>
      </c>
      <c r="AF49" s="289"/>
      <c r="AG49" s="294">
        <v>20801</v>
      </c>
      <c r="AH49" s="295">
        <v>11</v>
      </c>
    </row>
    <row r="50" spans="1:34" s="283" customFormat="1">
      <c r="A50" s="296">
        <v>142</v>
      </c>
      <c r="B50" s="296" t="s">
        <v>81</v>
      </c>
      <c r="C50" s="292">
        <v>28625338.026902575</v>
      </c>
      <c r="D50" s="292">
        <v>28356627.228554785</v>
      </c>
      <c r="E50" s="321">
        <f t="shared" si="6"/>
        <v>-268710.79834778979</v>
      </c>
      <c r="F50" s="293">
        <f t="shared" si="7"/>
        <v>-9.3871659470099837E-3</v>
      </c>
      <c r="G50" s="293"/>
      <c r="H50" s="292">
        <v>28508905.940651983</v>
      </c>
      <c r="I50" s="292">
        <v>28919560.705856524</v>
      </c>
      <c r="J50" s="321">
        <f t="shared" si="8"/>
        <v>410654.76520454139</v>
      </c>
      <c r="K50" s="293">
        <f t="shared" si="9"/>
        <v>1.4404437899490644E-2</v>
      </c>
      <c r="L50" s="290"/>
      <c r="M50" s="289">
        <f t="shared" si="10"/>
        <v>116432.08625059202</v>
      </c>
      <c r="N50" s="289">
        <v>-71566.627596771534</v>
      </c>
      <c r="O50" s="301">
        <v>1177556.7374518216</v>
      </c>
      <c r="P50" s="289">
        <v>1063988.9428087845</v>
      </c>
      <c r="Q50" s="289">
        <v>140890.71835605166</v>
      </c>
      <c r="R50" s="314">
        <f t="shared" si="1"/>
        <v>69324.090759280123</v>
      </c>
      <c r="S50" s="314"/>
      <c r="T50" s="292">
        <f t="shared" si="11"/>
        <v>-562933.47730173916</v>
      </c>
      <c r="U50" s="307">
        <v>302401.4120114441</v>
      </c>
      <c r="V50" s="302">
        <v>1927809.8201972842</v>
      </c>
      <c r="W50" s="292">
        <v>1567774.9121661969</v>
      </c>
      <c r="X50" s="292">
        <v>265464.53475643415</v>
      </c>
      <c r="Y50" s="299">
        <v>-589073.88524401723</v>
      </c>
      <c r="Z50" s="299">
        <v>225669.63958977239</v>
      </c>
      <c r="AA50" s="314">
        <f t="shared" si="3"/>
        <v>204461.7011136334</v>
      </c>
      <c r="AB50" s="314"/>
      <c r="AC50" s="312">
        <f t="shared" si="4"/>
        <v>135137.61035435327</v>
      </c>
      <c r="AD50" s="322">
        <f>'1. Vos-laskelma'!T50</f>
        <v>-112833.61014076509</v>
      </c>
      <c r="AE50" s="289">
        <f t="shared" si="5"/>
        <v>-17.348341042553056</v>
      </c>
      <c r="AF50" s="289"/>
      <c r="AG50" s="294">
        <v>6504</v>
      </c>
      <c r="AH50" s="295">
        <v>7</v>
      </c>
    </row>
    <row r="51" spans="1:34" s="283" customFormat="1">
      <c r="A51" s="296">
        <v>143</v>
      </c>
      <c r="B51" s="296" t="s">
        <v>82</v>
      </c>
      <c r="C51" s="292">
        <v>30038263.550113726</v>
      </c>
      <c r="D51" s="292">
        <v>31147550.006687012</v>
      </c>
      <c r="E51" s="321">
        <f t="shared" si="6"/>
        <v>1109286.4565732852</v>
      </c>
      <c r="F51" s="293">
        <f t="shared" si="7"/>
        <v>3.6929113919072908E-2</v>
      </c>
      <c r="G51" s="293"/>
      <c r="H51" s="292">
        <v>29746741.468678884</v>
      </c>
      <c r="I51" s="292">
        <v>30257299.301044784</v>
      </c>
      <c r="J51" s="321">
        <f t="shared" si="8"/>
        <v>510557.83236590028</v>
      </c>
      <c r="K51" s="293">
        <f t="shared" si="9"/>
        <v>1.7163487735403889E-2</v>
      </c>
      <c r="L51" s="290"/>
      <c r="M51" s="289">
        <f t="shared" si="10"/>
        <v>291522.0814348422</v>
      </c>
      <c r="N51" s="289">
        <v>-176703.40341126439</v>
      </c>
      <c r="O51" s="301">
        <v>1625902.6291115731</v>
      </c>
      <c r="P51" s="289">
        <v>1402810.5927525908</v>
      </c>
      <c r="Q51" s="289">
        <v>251739.65739487222</v>
      </c>
      <c r="R51" s="314">
        <f t="shared" si="1"/>
        <v>75036.253983607836</v>
      </c>
      <c r="S51" s="314"/>
      <c r="T51" s="292">
        <f t="shared" si="11"/>
        <v>890250.70564222708</v>
      </c>
      <c r="U51" s="307">
        <v>-569157.69478586689</v>
      </c>
      <c r="V51" s="302">
        <v>-17974.030774250627</v>
      </c>
      <c r="W51" s="292">
        <v>23552.881660066545</v>
      </c>
      <c r="X51" s="292">
        <v>3127.5246370326422</v>
      </c>
      <c r="Y51" s="299">
        <v>-616245.18991394422</v>
      </c>
      <c r="Z51" s="299">
        <v>236078.75580701281</v>
      </c>
      <c r="AA51" s="314">
        <f t="shared" si="3"/>
        <v>-946196.60425576568</v>
      </c>
      <c r="AB51" s="314"/>
      <c r="AC51" s="312">
        <f t="shared" si="4"/>
        <v>-1021232.8582393735</v>
      </c>
      <c r="AD51" s="322">
        <f>'1. Vos-laskelma'!T51</f>
        <v>-841101.51499471907</v>
      </c>
      <c r="AE51" s="289">
        <f t="shared" si="5"/>
        <v>-123.61868239193402</v>
      </c>
      <c r="AF51" s="289"/>
      <c r="AG51" s="294">
        <v>6804</v>
      </c>
      <c r="AH51" s="295">
        <v>6</v>
      </c>
    </row>
    <row r="52" spans="1:34" s="283" customFormat="1">
      <c r="A52" s="296">
        <v>145</v>
      </c>
      <c r="B52" s="296" t="s">
        <v>83</v>
      </c>
      <c r="C52" s="292">
        <v>45140339.602265939</v>
      </c>
      <c r="D52" s="292">
        <v>47389193.255465113</v>
      </c>
      <c r="E52" s="321">
        <f t="shared" si="6"/>
        <v>2248853.6531991735</v>
      </c>
      <c r="F52" s="293">
        <f t="shared" si="7"/>
        <v>4.9819156723541494E-2</v>
      </c>
      <c r="G52" s="293"/>
      <c r="H52" s="292">
        <v>47801366.904789984</v>
      </c>
      <c r="I52" s="292">
        <v>49033018.635443941</v>
      </c>
      <c r="J52" s="321">
        <f t="shared" si="8"/>
        <v>1231651.7306539565</v>
      </c>
      <c r="K52" s="293">
        <f t="shared" si="9"/>
        <v>2.5766035793644587E-2</v>
      </c>
      <c r="L52" s="290"/>
      <c r="M52" s="289">
        <f t="shared" si="10"/>
        <v>-2661027.3025240451</v>
      </c>
      <c r="N52" s="289">
        <v>1593397.3832346916</v>
      </c>
      <c r="O52" s="301">
        <v>2420965.8985162079</v>
      </c>
      <c r="P52" s="289">
        <v>2444479.1709422842</v>
      </c>
      <c r="Q52" s="289">
        <v>27999.957431392664</v>
      </c>
      <c r="R52" s="314">
        <f t="shared" si="1"/>
        <v>1621397.3406660843</v>
      </c>
      <c r="S52" s="314"/>
      <c r="T52" s="292">
        <f t="shared" si="11"/>
        <v>-1643825.3799788281</v>
      </c>
      <c r="U52" s="307">
        <v>918783.69266658579</v>
      </c>
      <c r="V52" s="302">
        <v>-1870647.5360083431</v>
      </c>
      <c r="W52" s="292">
        <v>-1392029.1095517352</v>
      </c>
      <c r="X52" s="292">
        <v>-287397.89555781212</v>
      </c>
      <c r="Y52" s="299">
        <v>-1120272.8915410899</v>
      </c>
      <c r="Z52" s="299">
        <v>429167.86163682269</v>
      </c>
      <c r="AA52" s="314">
        <f t="shared" si="3"/>
        <v>-59719.232795493561</v>
      </c>
      <c r="AB52" s="314"/>
      <c r="AC52" s="312">
        <f t="shared" si="4"/>
        <v>-1681116.5734615778</v>
      </c>
      <c r="AD52" s="322">
        <f>'1. Vos-laskelma'!T52</f>
        <v>-2061128.1862404738</v>
      </c>
      <c r="AE52" s="289">
        <f t="shared" si="5"/>
        <v>-166.63660653573237</v>
      </c>
      <c r="AF52" s="289"/>
      <c r="AG52" s="294">
        <v>12369</v>
      </c>
      <c r="AH52" s="295">
        <v>14</v>
      </c>
    </row>
    <row r="53" spans="1:34" s="283" customFormat="1">
      <c r="A53" s="296">
        <v>146</v>
      </c>
      <c r="B53" s="296" t="s">
        <v>84</v>
      </c>
      <c r="C53" s="292">
        <v>26775014.087765545</v>
      </c>
      <c r="D53" s="292">
        <v>28508903.737792753</v>
      </c>
      <c r="E53" s="321">
        <f t="shared" si="6"/>
        <v>1733889.650027208</v>
      </c>
      <c r="F53" s="293">
        <f t="shared" si="7"/>
        <v>6.4757749308504892E-2</v>
      </c>
      <c r="G53" s="293"/>
      <c r="H53" s="292">
        <v>28909603.560321674</v>
      </c>
      <c r="I53" s="292">
        <v>29055939.302770756</v>
      </c>
      <c r="J53" s="321">
        <f t="shared" si="8"/>
        <v>146335.74244908243</v>
      </c>
      <c r="K53" s="293">
        <f t="shared" si="9"/>
        <v>5.0618384352363694E-3</v>
      </c>
      <c r="L53" s="290"/>
      <c r="M53" s="289">
        <f t="shared" si="10"/>
        <v>-2134589.4725561291</v>
      </c>
      <c r="N53" s="289">
        <v>1279545.0623940355</v>
      </c>
      <c r="O53" s="301">
        <v>1225287.6628048941</v>
      </c>
      <c r="P53" s="289">
        <v>647230.39367278293</v>
      </c>
      <c r="Q53" s="289">
        <v>597398.68318906007</v>
      </c>
      <c r="R53" s="314">
        <f t="shared" si="1"/>
        <v>1876943.7455830956</v>
      </c>
      <c r="S53" s="314"/>
      <c r="T53" s="292">
        <f t="shared" si="11"/>
        <v>-547035.5649780035</v>
      </c>
      <c r="U53" s="307">
        <v>304573.67127162195</v>
      </c>
      <c r="V53" s="302">
        <v>121259.24084234238</v>
      </c>
      <c r="W53" s="292">
        <v>195197.0092073828</v>
      </c>
      <c r="X53" s="292">
        <v>-4492.9769673992305</v>
      </c>
      <c r="Y53" s="299">
        <v>-406845.0019243735</v>
      </c>
      <c r="Z53" s="299">
        <v>155859.16682614663</v>
      </c>
      <c r="AA53" s="314">
        <f t="shared" si="3"/>
        <v>49094.859205995832</v>
      </c>
      <c r="AB53" s="314"/>
      <c r="AC53" s="312">
        <f t="shared" si="4"/>
        <v>-1827848.8863770997</v>
      </c>
      <c r="AD53" s="322">
        <f>'1. Vos-laskelma'!T53</f>
        <v>-1278195.0457094978</v>
      </c>
      <c r="AE53" s="289">
        <f t="shared" si="5"/>
        <v>-284.54920875100129</v>
      </c>
      <c r="AF53" s="289"/>
      <c r="AG53" s="294">
        <v>4492</v>
      </c>
      <c r="AH53" s="295">
        <v>12</v>
      </c>
    </row>
    <row r="54" spans="1:34" s="283" customFormat="1">
      <c r="A54" s="296">
        <v>148</v>
      </c>
      <c r="B54" s="296" t="s">
        <v>85</v>
      </c>
      <c r="C54" s="292">
        <v>33031020.518623184</v>
      </c>
      <c r="D54" s="292">
        <v>33375343.57725592</v>
      </c>
      <c r="E54" s="321">
        <f t="shared" si="6"/>
        <v>344323.05863273516</v>
      </c>
      <c r="F54" s="293">
        <f t="shared" si="7"/>
        <v>1.042423313680553E-2</v>
      </c>
      <c r="G54" s="293"/>
      <c r="H54" s="292">
        <v>32939865.444757581</v>
      </c>
      <c r="I54" s="292">
        <v>34790442.024422072</v>
      </c>
      <c r="J54" s="321">
        <f t="shared" si="8"/>
        <v>1850576.5796644911</v>
      </c>
      <c r="K54" s="293">
        <f t="shared" si="9"/>
        <v>5.618045352273935E-2</v>
      </c>
      <c r="L54" s="290"/>
      <c r="M54" s="289">
        <f t="shared" si="10"/>
        <v>91155.073865603656</v>
      </c>
      <c r="N54" s="289">
        <v>-56517.299530779419</v>
      </c>
      <c r="O54" s="301">
        <v>-83136.780224584043</v>
      </c>
      <c r="P54" s="289">
        <v>-2019887.0656768009</v>
      </c>
      <c r="Q54" s="289">
        <v>1965943.6151336934</v>
      </c>
      <c r="R54" s="314">
        <f t="shared" si="1"/>
        <v>1909426.315602914</v>
      </c>
      <c r="S54" s="314"/>
      <c r="T54" s="292">
        <f t="shared" si="11"/>
        <v>-1415098.4471661523</v>
      </c>
      <c r="U54" s="307">
        <v>804492.87175756262</v>
      </c>
      <c r="V54" s="302">
        <v>3797147.3885561898</v>
      </c>
      <c r="W54" s="292">
        <v>1289430.1880292073</v>
      </c>
      <c r="X54" s="292">
        <v>2405251.4224724765</v>
      </c>
      <c r="Y54" s="299">
        <v>-638253.94669658504</v>
      </c>
      <c r="Z54" s="299">
        <v>244510.13994297755</v>
      </c>
      <c r="AA54" s="314">
        <f t="shared" si="3"/>
        <v>2816000.4874764318</v>
      </c>
      <c r="AB54" s="314"/>
      <c r="AC54" s="312">
        <f t="shared" si="4"/>
        <v>906574.1718735178</v>
      </c>
      <c r="AD54" s="322">
        <f>'1. Vos-laskelma'!T54</f>
        <v>1228487.8082112744</v>
      </c>
      <c r="AE54" s="289">
        <f t="shared" si="5"/>
        <v>174.32777184777558</v>
      </c>
      <c r="AF54" s="289"/>
      <c r="AG54" s="294">
        <v>7047</v>
      </c>
      <c r="AH54" s="295">
        <v>19</v>
      </c>
    </row>
    <row r="55" spans="1:34" s="283" customFormat="1">
      <c r="A55" s="296">
        <v>149</v>
      </c>
      <c r="B55" s="296" t="s">
        <v>86</v>
      </c>
      <c r="C55" s="292">
        <v>20502464.888591409</v>
      </c>
      <c r="D55" s="292">
        <v>20495742.672331568</v>
      </c>
      <c r="E55" s="321">
        <f t="shared" si="6"/>
        <v>-6722.2162598408759</v>
      </c>
      <c r="F55" s="293">
        <f t="shared" si="7"/>
        <v>-3.2787356526977647E-4</v>
      </c>
      <c r="G55" s="293"/>
      <c r="H55" s="292">
        <v>20976749.660830401</v>
      </c>
      <c r="I55" s="292">
        <v>21652826.764338415</v>
      </c>
      <c r="J55" s="321">
        <f t="shared" si="8"/>
        <v>676077.10350801423</v>
      </c>
      <c r="K55" s="293">
        <f t="shared" si="9"/>
        <v>3.2229831334186332E-2</v>
      </c>
      <c r="L55" s="290"/>
      <c r="M55" s="289">
        <f t="shared" si="10"/>
        <v>-474284.77223899215</v>
      </c>
      <c r="N55" s="289">
        <v>283177.42182702594</v>
      </c>
      <c r="O55" s="301">
        <v>267248.22631264478</v>
      </c>
      <c r="P55" s="289">
        <v>25212.441096894443</v>
      </c>
      <c r="Q55" s="289">
        <v>264334.85681748344</v>
      </c>
      <c r="R55" s="314">
        <f t="shared" si="1"/>
        <v>547512.27864450938</v>
      </c>
      <c r="S55" s="314"/>
      <c r="T55" s="292">
        <f t="shared" si="11"/>
        <v>-1157084.0920068473</v>
      </c>
      <c r="U55" s="307">
        <v>653747.95431239984</v>
      </c>
      <c r="V55" s="302">
        <v>529450.66200696677</v>
      </c>
      <c r="W55" s="292">
        <v>42689.384356867522</v>
      </c>
      <c r="X55" s="292">
        <v>408476.08550515637</v>
      </c>
      <c r="Y55" s="299">
        <v>-487634.34780962311</v>
      </c>
      <c r="Z55" s="299">
        <v>186808.93904540813</v>
      </c>
      <c r="AA55" s="314">
        <f t="shared" si="3"/>
        <v>761398.63105334132</v>
      </c>
      <c r="AB55" s="314"/>
      <c r="AC55" s="312">
        <f t="shared" si="4"/>
        <v>213886.35240883194</v>
      </c>
      <c r="AD55" s="322">
        <f>'1. Vos-laskelma'!T55</f>
        <v>8489.235859346576</v>
      </c>
      <c r="AE55" s="289">
        <f t="shared" si="5"/>
        <v>1.576752574172841</v>
      </c>
      <c r="AF55" s="289"/>
      <c r="AG55" s="294">
        <v>5384</v>
      </c>
      <c r="AH55" s="295">
        <v>1</v>
      </c>
    </row>
    <row r="56" spans="1:34" s="283" customFormat="1">
      <c r="A56" s="296">
        <v>151</v>
      </c>
      <c r="B56" s="296" t="s">
        <v>87</v>
      </c>
      <c r="C56" s="292">
        <v>10527569.059058081</v>
      </c>
      <c r="D56" s="292">
        <v>11147757.151781742</v>
      </c>
      <c r="E56" s="321">
        <f t="shared" si="6"/>
        <v>620188.09272366017</v>
      </c>
      <c r="F56" s="293">
        <f t="shared" si="7"/>
        <v>5.8910854846403585E-2</v>
      </c>
      <c r="G56" s="293"/>
      <c r="H56" s="292">
        <v>10586885.584843384</v>
      </c>
      <c r="I56" s="292">
        <v>10807679.617456678</v>
      </c>
      <c r="J56" s="321">
        <f t="shared" si="8"/>
        <v>220794.0326132942</v>
      </c>
      <c r="K56" s="293">
        <f t="shared" si="9"/>
        <v>2.0855428241275405E-2</v>
      </c>
      <c r="L56" s="290"/>
      <c r="M56" s="289">
        <f t="shared" si="10"/>
        <v>-59316.525785302743</v>
      </c>
      <c r="N56" s="289">
        <v>35097.668524151108</v>
      </c>
      <c r="O56" s="301">
        <v>286305.94050167874</v>
      </c>
      <c r="P56" s="289">
        <v>417994.30414530914</v>
      </c>
      <c r="Q56" s="289">
        <v>-123810.99685885971</v>
      </c>
      <c r="R56" s="314">
        <f t="shared" si="1"/>
        <v>-88713.328334708611</v>
      </c>
      <c r="S56" s="314"/>
      <c r="T56" s="292">
        <f t="shared" si="11"/>
        <v>340077.53432506323</v>
      </c>
      <c r="U56" s="307">
        <v>-213180.22948828325</v>
      </c>
      <c r="V56" s="302">
        <v>533041.34437561966</v>
      </c>
      <c r="W56" s="292">
        <v>831068.55731775798</v>
      </c>
      <c r="X56" s="292">
        <v>-269395.92316733167</v>
      </c>
      <c r="Y56" s="299">
        <v>-167737.52082901596</v>
      </c>
      <c r="Z56" s="299">
        <v>64258.94411443088</v>
      </c>
      <c r="AA56" s="314">
        <f t="shared" si="3"/>
        <v>-586054.72937019996</v>
      </c>
      <c r="AB56" s="314"/>
      <c r="AC56" s="312">
        <f t="shared" si="4"/>
        <v>-497341.40103549138</v>
      </c>
      <c r="AD56" s="322">
        <f>'1. Vos-laskelma'!T56</f>
        <v>-398285.38173469563</v>
      </c>
      <c r="AE56" s="289">
        <f t="shared" si="5"/>
        <v>-215.05690158460888</v>
      </c>
      <c r="AF56" s="289"/>
      <c r="AG56" s="294">
        <v>1852</v>
      </c>
      <c r="AH56" s="295">
        <v>14</v>
      </c>
    </row>
    <row r="57" spans="1:34" s="283" customFormat="1">
      <c r="A57" s="296">
        <v>152</v>
      </c>
      <c r="B57" s="296" t="s">
        <v>88</v>
      </c>
      <c r="C57" s="292">
        <v>18881533.714734353</v>
      </c>
      <c r="D57" s="292">
        <v>19510383.572164726</v>
      </c>
      <c r="E57" s="321">
        <f t="shared" si="6"/>
        <v>628849.85743037239</v>
      </c>
      <c r="F57" s="293">
        <f t="shared" si="7"/>
        <v>3.3305019969836688E-2</v>
      </c>
      <c r="G57" s="293"/>
      <c r="H57" s="292">
        <v>19368970.337826099</v>
      </c>
      <c r="I57" s="292">
        <v>19925368.72055015</v>
      </c>
      <c r="J57" s="321">
        <f t="shared" si="8"/>
        <v>556398.38272405043</v>
      </c>
      <c r="K57" s="293">
        <f t="shared" si="9"/>
        <v>2.8726275739988483E-2</v>
      </c>
      <c r="L57" s="290"/>
      <c r="M57" s="289">
        <f t="shared" si="10"/>
        <v>-487436.62309174612</v>
      </c>
      <c r="N57" s="289">
        <v>291295.78330893617</v>
      </c>
      <c r="O57" s="301">
        <v>955521.71809386089</v>
      </c>
      <c r="P57" s="289">
        <v>1153112.4390261993</v>
      </c>
      <c r="Q57" s="289">
        <v>-178928.31839623427</v>
      </c>
      <c r="R57" s="314">
        <f t="shared" si="1"/>
        <v>112367.46491270189</v>
      </c>
      <c r="S57" s="314"/>
      <c r="T57" s="292">
        <f t="shared" si="11"/>
        <v>-414985.14838542417</v>
      </c>
      <c r="U57" s="307">
        <v>225339.63208022303</v>
      </c>
      <c r="V57" s="302">
        <v>852203.43937549368</v>
      </c>
      <c r="W57" s="292">
        <v>1095707.8966318667</v>
      </c>
      <c r="X57" s="292">
        <v>-175389.19659341511</v>
      </c>
      <c r="Y57" s="299">
        <v>-399055.89458566112</v>
      </c>
      <c r="Z57" s="299">
        <v>152875.22017720435</v>
      </c>
      <c r="AA57" s="314">
        <f t="shared" si="3"/>
        <v>-196230.23892164882</v>
      </c>
      <c r="AB57" s="314"/>
      <c r="AC57" s="312">
        <f t="shared" si="4"/>
        <v>-308597.70383435069</v>
      </c>
      <c r="AD57" s="322">
        <f>'1. Vos-laskelma'!T57</f>
        <v>-607600.54266937263</v>
      </c>
      <c r="AE57" s="289">
        <f t="shared" si="5"/>
        <v>-137.90298290271735</v>
      </c>
      <c r="AF57" s="289"/>
      <c r="AG57" s="294">
        <v>4406</v>
      </c>
      <c r="AH57" s="295">
        <v>14</v>
      </c>
    </row>
    <row r="58" spans="1:34" s="283" customFormat="1">
      <c r="A58" s="296">
        <v>153</v>
      </c>
      <c r="B58" s="296" t="s">
        <v>89</v>
      </c>
      <c r="C58" s="292">
        <v>109273956.90508068</v>
      </c>
      <c r="D58" s="292">
        <v>113187593.30160296</v>
      </c>
      <c r="E58" s="321">
        <f t="shared" si="6"/>
        <v>3913636.3965222836</v>
      </c>
      <c r="F58" s="293">
        <f t="shared" si="7"/>
        <v>3.5814905100597851E-2</v>
      </c>
      <c r="G58" s="293"/>
      <c r="H58" s="292">
        <v>121945854.32813939</v>
      </c>
      <c r="I58" s="292">
        <v>122159932.70124054</v>
      </c>
      <c r="J58" s="321">
        <f t="shared" si="8"/>
        <v>214078.37310114503</v>
      </c>
      <c r="K58" s="293">
        <f t="shared" si="9"/>
        <v>1.7555198926655579E-3</v>
      </c>
      <c r="L58" s="290"/>
      <c r="M58" s="289">
        <f t="shared" si="10"/>
        <v>-12671897.423058718</v>
      </c>
      <c r="N58" s="289">
        <v>7596460.1907860134</v>
      </c>
      <c r="O58" s="301">
        <v>3539411.4423901439</v>
      </c>
      <c r="P58" s="289">
        <v>-2386812.3055734932</v>
      </c>
      <c r="Q58" s="289">
        <v>6033095.1624867953</v>
      </c>
      <c r="R58" s="314">
        <f t="shared" si="1"/>
        <v>13629555.353272809</v>
      </c>
      <c r="S58" s="314"/>
      <c r="T58" s="292">
        <f t="shared" si="11"/>
        <v>-8972339.3996375799</v>
      </c>
      <c r="U58" s="307">
        <v>5223923.2469535852</v>
      </c>
      <c r="V58" s="302">
        <v>-921972.13652580976</v>
      </c>
      <c r="W58" s="292">
        <v>-5255376.2548883334</v>
      </c>
      <c r="X58" s="292">
        <v>3966871.2202217714</v>
      </c>
      <c r="Y58" s="299">
        <v>-2283114.160398399</v>
      </c>
      <c r="Z58" s="299">
        <v>874643.33868065535</v>
      </c>
      <c r="AA58" s="314">
        <f t="shared" si="3"/>
        <v>7782323.6454576133</v>
      </c>
      <c r="AB58" s="314"/>
      <c r="AC58" s="312">
        <f t="shared" si="4"/>
        <v>-5847231.7078151954</v>
      </c>
      <c r="AD58" s="322">
        <f>'1. Vos-laskelma'!T58</f>
        <v>-6444040.7375651784</v>
      </c>
      <c r="AE58" s="289">
        <f t="shared" si="5"/>
        <v>-255.63474839595281</v>
      </c>
      <c r="AF58" s="289"/>
      <c r="AG58" s="294">
        <v>25208</v>
      </c>
      <c r="AH58" s="295">
        <v>9</v>
      </c>
    </row>
    <row r="59" spans="1:34" s="283" customFormat="1">
      <c r="A59" s="296">
        <v>165</v>
      </c>
      <c r="B59" s="296" t="s">
        <v>90</v>
      </c>
      <c r="C59" s="292">
        <v>58369243.540649258</v>
      </c>
      <c r="D59" s="292">
        <v>60892245.291984387</v>
      </c>
      <c r="E59" s="321">
        <f t="shared" si="6"/>
        <v>2523001.7513351291</v>
      </c>
      <c r="F59" s="293">
        <f t="shared" si="7"/>
        <v>4.3224849223513939E-2</v>
      </c>
      <c r="G59" s="293"/>
      <c r="H59" s="292">
        <v>60962293.136433542</v>
      </c>
      <c r="I59" s="292">
        <v>62225245.237959586</v>
      </c>
      <c r="J59" s="321">
        <f t="shared" si="8"/>
        <v>1262952.1015260443</v>
      </c>
      <c r="K59" s="293">
        <f t="shared" si="9"/>
        <v>2.0716938890398346E-2</v>
      </c>
      <c r="L59" s="290"/>
      <c r="M59" s="289">
        <f t="shared" si="10"/>
        <v>-2593049.5957842842</v>
      </c>
      <c r="N59" s="289">
        <v>1551576.2857019408</v>
      </c>
      <c r="O59" s="301">
        <v>1747409.7883904576</v>
      </c>
      <c r="P59" s="289">
        <v>1210310.7554750517</v>
      </c>
      <c r="Q59" s="289">
        <v>605166.81359396363</v>
      </c>
      <c r="R59" s="314">
        <f t="shared" si="1"/>
        <v>2156743.0992959044</v>
      </c>
      <c r="S59" s="314"/>
      <c r="T59" s="292">
        <f t="shared" si="11"/>
        <v>-1332999.9459751993</v>
      </c>
      <c r="U59" s="307">
        <v>696649.80188388797</v>
      </c>
      <c r="V59" s="302">
        <v>343274.11012646556</v>
      </c>
      <c r="W59" s="292">
        <v>383212.86356826127</v>
      </c>
      <c r="X59" s="292">
        <v>7483.2600074796319</v>
      </c>
      <c r="Y59" s="299">
        <v>-1474496.1334213715</v>
      </c>
      <c r="Z59" s="299">
        <v>564868.04005558032</v>
      </c>
      <c r="AA59" s="314">
        <f t="shared" si="3"/>
        <v>-205495.03147442359</v>
      </c>
      <c r="AB59" s="314"/>
      <c r="AC59" s="312">
        <f t="shared" si="4"/>
        <v>-2362238.130770328</v>
      </c>
      <c r="AD59" s="322">
        <f>'1. Vos-laskelma'!T59</f>
        <v>-2605253.8931842186</v>
      </c>
      <c r="AE59" s="289">
        <f t="shared" si="5"/>
        <v>-160.02788041672105</v>
      </c>
      <c r="AF59" s="289"/>
      <c r="AG59" s="294">
        <v>16280</v>
      </c>
      <c r="AH59" s="295">
        <v>5</v>
      </c>
    </row>
    <row r="60" spans="1:34" s="283" customFormat="1">
      <c r="A60" s="296">
        <v>167</v>
      </c>
      <c r="B60" s="296" t="s">
        <v>91</v>
      </c>
      <c r="C60" s="292">
        <v>278828838.2638405</v>
      </c>
      <c r="D60" s="292">
        <v>296845078.57258546</v>
      </c>
      <c r="E60" s="321">
        <f t="shared" si="6"/>
        <v>18016240.308744967</v>
      </c>
      <c r="F60" s="293">
        <f t="shared" si="7"/>
        <v>6.4613977596166661E-2</v>
      </c>
      <c r="G60" s="293"/>
      <c r="H60" s="292">
        <v>290883258.54793978</v>
      </c>
      <c r="I60" s="292">
        <v>299247103.3472091</v>
      </c>
      <c r="J60" s="321">
        <f t="shared" si="8"/>
        <v>8363844.7992693186</v>
      </c>
      <c r="K60" s="293">
        <f t="shared" si="9"/>
        <v>2.8753269751655004E-2</v>
      </c>
      <c r="L60" s="290"/>
      <c r="M60" s="289">
        <f t="shared" si="10"/>
        <v>-12054420.284099281</v>
      </c>
      <c r="N60" s="289">
        <v>7212540.3294365508</v>
      </c>
      <c r="O60" s="301">
        <v>12876854.282497346</v>
      </c>
      <c r="P60" s="289">
        <v>6096478.4852215648</v>
      </c>
      <c r="Q60" s="289">
        <v>7102223.0924413912</v>
      </c>
      <c r="R60" s="314">
        <f t="shared" si="1"/>
        <v>14314763.421877943</v>
      </c>
      <c r="S60" s="314"/>
      <c r="T60" s="292">
        <f t="shared" si="11"/>
        <v>-2402024.7746236324</v>
      </c>
      <c r="U60" s="307">
        <v>1010348.5497270249</v>
      </c>
      <c r="V60" s="302">
        <v>-13146517.820262849</v>
      </c>
      <c r="W60" s="292">
        <v>-15758585.915349036</v>
      </c>
      <c r="X60" s="292">
        <v>1485002.6978478441</v>
      </c>
      <c r="Y60" s="299">
        <v>-7020431.1296001701</v>
      </c>
      <c r="Z60" s="299">
        <v>2689472.7511565234</v>
      </c>
      <c r="AA60" s="314">
        <f t="shared" si="3"/>
        <v>-1835607.1308687781</v>
      </c>
      <c r="AB60" s="314"/>
      <c r="AC60" s="312">
        <f t="shared" si="4"/>
        <v>-16150370.552746721</v>
      </c>
      <c r="AD60" s="322">
        <f>'1. Vos-laskelma'!T60</f>
        <v>-16375112.186521739</v>
      </c>
      <c r="AE60" s="289">
        <f t="shared" si="5"/>
        <v>-211.25633360238589</v>
      </c>
      <c r="AF60" s="289"/>
      <c r="AG60" s="294">
        <v>77513</v>
      </c>
      <c r="AH60" s="295">
        <v>12</v>
      </c>
    </row>
    <row r="61" spans="1:34" s="283" customFormat="1">
      <c r="A61" s="296">
        <v>169</v>
      </c>
      <c r="B61" s="296" t="s">
        <v>92</v>
      </c>
      <c r="C61" s="292">
        <v>19100094.275345154</v>
      </c>
      <c r="D61" s="292">
        <v>19301838.768679325</v>
      </c>
      <c r="E61" s="321">
        <f t="shared" si="6"/>
        <v>201744.49333417043</v>
      </c>
      <c r="F61" s="293">
        <f t="shared" si="7"/>
        <v>1.0562486782831585E-2</v>
      </c>
      <c r="G61" s="293"/>
      <c r="H61" s="292">
        <v>19593387.709396854</v>
      </c>
      <c r="I61" s="292">
        <v>19932122.03854239</v>
      </c>
      <c r="J61" s="321">
        <f t="shared" si="8"/>
        <v>338734.32914553583</v>
      </c>
      <c r="K61" s="293">
        <f t="shared" si="9"/>
        <v>1.7288196108275915E-2</v>
      </c>
      <c r="L61" s="290"/>
      <c r="M61" s="289">
        <f t="shared" si="10"/>
        <v>-493293.43405169994</v>
      </c>
      <c r="N61" s="289">
        <v>294662.53420430375</v>
      </c>
      <c r="O61" s="301">
        <v>-377203.76477475837</v>
      </c>
      <c r="P61" s="289">
        <v>-599277.3086366374</v>
      </c>
      <c r="Q61" s="289">
        <v>243093.74100410688</v>
      </c>
      <c r="R61" s="314">
        <f t="shared" si="1"/>
        <v>537756.27520841057</v>
      </c>
      <c r="S61" s="314"/>
      <c r="T61" s="292">
        <f t="shared" si="11"/>
        <v>-630283.26986306533</v>
      </c>
      <c r="U61" s="307">
        <v>348419.59021290694</v>
      </c>
      <c r="V61" s="302">
        <v>-879525.03464478254</v>
      </c>
      <c r="W61" s="292">
        <v>-1135248.0945796296</v>
      </c>
      <c r="X61" s="292">
        <v>183166.76186588657</v>
      </c>
      <c r="Y61" s="299">
        <v>-451949.36767645233</v>
      </c>
      <c r="Z61" s="299">
        <v>173138.29974676573</v>
      </c>
      <c r="AA61" s="314">
        <f t="shared" si="3"/>
        <v>252775.28414910697</v>
      </c>
      <c r="AB61" s="314"/>
      <c r="AC61" s="312">
        <f t="shared" si="4"/>
        <v>-284980.99105930363</v>
      </c>
      <c r="AD61" s="322">
        <f>'1. Vos-laskelma'!T61</f>
        <v>62189.952136855107</v>
      </c>
      <c r="AE61" s="289">
        <f t="shared" si="5"/>
        <v>12.462916259890802</v>
      </c>
      <c r="AF61" s="289"/>
      <c r="AG61" s="294">
        <v>4990</v>
      </c>
      <c r="AH61" s="295">
        <v>5</v>
      </c>
    </row>
    <row r="62" spans="1:34" s="283" customFormat="1">
      <c r="A62" s="296">
        <v>171</v>
      </c>
      <c r="B62" s="296" t="s">
        <v>93</v>
      </c>
      <c r="C62" s="292">
        <v>20406584.128950153</v>
      </c>
      <c r="D62" s="292">
        <v>21204211.249775454</v>
      </c>
      <c r="E62" s="321">
        <f t="shared" si="6"/>
        <v>797627.12082530186</v>
      </c>
      <c r="F62" s="293">
        <f t="shared" si="7"/>
        <v>3.9086753362790119E-2</v>
      </c>
      <c r="G62" s="293"/>
      <c r="H62" s="292">
        <v>20803283.44385751</v>
      </c>
      <c r="I62" s="292">
        <v>21228601.694454186</v>
      </c>
      <c r="J62" s="321">
        <f t="shared" si="8"/>
        <v>425318.25059667602</v>
      </c>
      <c r="K62" s="293">
        <f t="shared" si="9"/>
        <v>2.0444765449862571E-2</v>
      </c>
      <c r="L62" s="290"/>
      <c r="M62" s="289">
        <f t="shared" si="10"/>
        <v>-396699.3149073571</v>
      </c>
      <c r="N62" s="289">
        <v>236815.91370217776</v>
      </c>
      <c r="O62" s="301">
        <v>1075823.4914669171</v>
      </c>
      <c r="P62" s="289">
        <v>1116480.530691063</v>
      </c>
      <c r="Q62" s="289">
        <v>-21394.773749381366</v>
      </c>
      <c r="R62" s="314">
        <f t="shared" si="1"/>
        <v>215421.13995279639</v>
      </c>
      <c r="S62" s="314"/>
      <c r="T62" s="292">
        <f t="shared" si="11"/>
        <v>-24390.444678731263</v>
      </c>
      <c r="U62" s="307">
        <v>-11485.531544051584</v>
      </c>
      <c r="V62" s="302">
        <v>358638.72540981695</v>
      </c>
      <c r="W62" s="292">
        <v>566835.62398895808</v>
      </c>
      <c r="X62" s="292">
        <v>-138010.04351563024</v>
      </c>
      <c r="Y62" s="299">
        <v>-411192.41067156184</v>
      </c>
      <c r="Z62" s="299">
        <v>157524.62542090507</v>
      </c>
      <c r="AA62" s="314">
        <f t="shared" si="3"/>
        <v>-403163.36031033855</v>
      </c>
      <c r="AB62" s="314"/>
      <c r="AC62" s="312">
        <f t="shared" si="4"/>
        <v>-618584.50026313495</v>
      </c>
      <c r="AD62" s="322">
        <f>'1. Vos-laskelma'!T62</f>
        <v>46909.15525186155</v>
      </c>
      <c r="AE62" s="289">
        <f t="shared" si="5"/>
        <v>10.332413051070827</v>
      </c>
      <c r="AF62" s="289"/>
      <c r="AG62" s="294">
        <v>4540</v>
      </c>
      <c r="AH62" s="295">
        <v>11</v>
      </c>
    </row>
    <row r="63" spans="1:34" s="283" customFormat="1">
      <c r="A63" s="296">
        <v>172</v>
      </c>
      <c r="B63" s="296" t="s">
        <v>94</v>
      </c>
      <c r="C63" s="292">
        <v>22874985.106888648</v>
      </c>
      <c r="D63" s="292">
        <v>22713710.45330476</v>
      </c>
      <c r="E63" s="321">
        <f t="shared" si="6"/>
        <v>-161274.65358388796</v>
      </c>
      <c r="F63" s="293">
        <f t="shared" si="7"/>
        <v>-7.0502626703490695E-3</v>
      </c>
      <c r="G63" s="293"/>
      <c r="H63" s="292">
        <v>22554661.102121554</v>
      </c>
      <c r="I63" s="292">
        <v>22832605.170114916</v>
      </c>
      <c r="J63" s="321">
        <f t="shared" si="8"/>
        <v>277944.0679933615</v>
      </c>
      <c r="K63" s="293">
        <f t="shared" si="9"/>
        <v>1.2323132089411767E-2</v>
      </c>
      <c r="L63" s="290"/>
      <c r="M63" s="289">
        <f t="shared" si="10"/>
        <v>320324.00476709381</v>
      </c>
      <c r="N63" s="289">
        <v>-193304.1060517905</v>
      </c>
      <c r="O63" s="301">
        <v>8225.8235195428133</v>
      </c>
      <c r="P63" s="289">
        <v>320489.08127621189</v>
      </c>
      <c r="Q63" s="289">
        <v>-294504.81534340768</v>
      </c>
      <c r="R63" s="314">
        <f t="shared" si="1"/>
        <v>-487808.92139519821</v>
      </c>
      <c r="S63" s="314"/>
      <c r="T63" s="292">
        <f t="shared" si="11"/>
        <v>-118894.71681015566</v>
      </c>
      <c r="U63" s="307">
        <v>50478.673624909396</v>
      </c>
      <c r="V63" s="302">
        <v>-948302.78698797151</v>
      </c>
      <c r="W63" s="292">
        <v>-796712.19023437984</v>
      </c>
      <c r="X63" s="292">
        <v>-87108.356121454301</v>
      </c>
      <c r="Y63" s="299">
        <v>-377771.70592755167</v>
      </c>
      <c r="Z63" s="299">
        <v>144721.41247369937</v>
      </c>
      <c r="AA63" s="314">
        <f t="shared" si="3"/>
        <v>-269679.9759503972</v>
      </c>
      <c r="AB63" s="314"/>
      <c r="AC63" s="312">
        <f t="shared" si="4"/>
        <v>218128.94544480101</v>
      </c>
      <c r="AD63" s="322">
        <f>'1. Vos-laskelma'!T63</f>
        <v>865720.58146895375</v>
      </c>
      <c r="AE63" s="289">
        <f t="shared" si="5"/>
        <v>207.55708018915217</v>
      </c>
      <c r="AF63" s="289"/>
      <c r="AG63" s="294">
        <v>4171</v>
      </c>
      <c r="AH63" s="295">
        <v>13</v>
      </c>
    </row>
    <row r="64" spans="1:34" s="283" customFormat="1">
      <c r="A64" s="296">
        <v>176</v>
      </c>
      <c r="B64" s="296" t="s">
        <v>95</v>
      </c>
      <c r="C64" s="292">
        <v>26017558.967881743</v>
      </c>
      <c r="D64" s="292">
        <v>27690821.892359618</v>
      </c>
      <c r="E64" s="321">
        <f t="shared" si="6"/>
        <v>1673262.9244778752</v>
      </c>
      <c r="F64" s="293">
        <f t="shared" si="7"/>
        <v>6.4312832981122142E-2</v>
      </c>
      <c r="G64" s="293"/>
      <c r="H64" s="292">
        <v>25384203.220428795</v>
      </c>
      <c r="I64" s="292">
        <v>25705243.791228406</v>
      </c>
      <c r="J64" s="321">
        <f t="shared" si="8"/>
        <v>321040.57079961151</v>
      </c>
      <c r="K64" s="293">
        <f t="shared" si="9"/>
        <v>1.2647258139709631E-2</v>
      </c>
      <c r="L64" s="290"/>
      <c r="M64" s="289">
        <f t="shared" si="10"/>
        <v>633355.74745294824</v>
      </c>
      <c r="N64" s="289">
        <v>-381170.26784384914</v>
      </c>
      <c r="O64" s="301">
        <v>185458.04928981513</v>
      </c>
      <c r="P64" s="289">
        <v>563626.86533231661</v>
      </c>
      <c r="Q64" s="289">
        <v>-359656.37924106268</v>
      </c>
      <c r="R64" s="314">
        <f t="shared" si="1"/>
        <v>-740826.64708491182</v>
      </c>
      <c r="S64" s="314"/>
      <c r="T64" s="292">
        <f t="shared" si="11"/>
        <v>1985578.101131212</v>
      </c>
      <c r="U64" s="307">
        <v>-1211231.1006262582</v>
      </c>
      <c r="V64" s="302">
        <v>-266418.73844902217</v>
      </c>
      <c r="W64" s="292">
        <v>667051.75957044214</v>
      </c>
      <c r="X64" s="292">
        <v>-866190.05898060987</v>
      </c>
      <c r="Y64" s="299">
        <v>-394165.05974507425</v>
      </c>
      <c r="Z64" s="299">
        <v>151001.57925810109</v>
      </c>
      <c r="AA64" s="314">
        <f t="shared" si="3"/>
        <v>-2320584.6400938411</v>
      </c>
      <c r="AB64" s="314"/>
      <c r="AC64" s="312">
        <f t="shared" si="4"/>
        <v>-1579757.9930089293</v>
      </c>
      <c r="AD64" s="322">
        <f>'1. Vos-laskelma'!T64</f>
        <v>-1180356.3052754137</v>
      </c>
      <c r="AE64" s="289">
        <f t="shared" si="5"/>
        <v>-271.22157749894615</v>
      </c>
      <c r="AF64" s="289"/>
      <c r="AG64" s="294">
        <v>4352</v>
      </c>
      <c r="AH64" s="295">
        <v>12</v>
      </c>
    </row>
    <row r="65" spans="1:34" s="283" customFormat="1">
      <c r="A65" s="296">
        <v>177</v>
      </c>
      <c r="B65" s="296" t="s">
        <v>96</v>
      </c>
      <c r="C65" s="292">
        <v>7515830.0342901777</v>
      </c>
      <c r="D65" s="292">
        <v>7540947.4607676417</v>
      </c>
      <c r="E65" s="321">
        <f t="shared" si="6"/>
        <v>25117.426477463916</v>
      </c>
      <c r="F65" s="293">
        <f t="shared" si="7"/>
        <v>3.3419364678110497E-3</v>
      </c>
      <c r="G65" s="293"/>
      <c r="H65" s="292">
        <v>8113060.4683808563</v>
      </c>
      <c r="I65" s="292">
        <v>8158160.6743970821</v>
      </c>
      <c r="J65" s="321">
        <f t="shared" si="8"/>
        <v>45100.20601622574</v>
      </c>
      <c r="K65" s="293">
        <f t="shared" si="9"/>
        <v>5.5589633766437961E-3</v>
      </c>
      <c r="L65" s="290"/>
      <c r="M65" s="289">
        <f t="shared" si="10"/>
        <v>-597230.43409067858</v>
      </c>
      <c r="N65" s="289">
        <v>357873.34609830112</v>
      </c>
      <c r="O65" s="301">
        <v>140042.34127081372</v>
      </c>
      <c r="P65" s="289">
        <v>-215986.82844921108</v>
      </c>
      <c r="Q65" s="289">
        <v>363469.13644535554</v>
      </c>
      <c r="R65" s="314">
        <f t="shared" si="1"/>
        <v>721342.4825436566</v>
      </c>
      <c r="S65" s="314"/>
      <c r="T65" s="292">
        <f t="shared" si="11"/>
        <v>-617213.2136294404</v>
      </c>
      <c r="U65" s="307">
        <v>360287.54861490434</v>
      </c>
      <c r="V65" s="302">
        <v>143295.12398845516</v>
      </c>
      <c r="W65" s="292">
        <v>-213568.88599791378</v>
      </c>
      <c r="X65" s="292">
        <v>331156.68834590359</v>
      </c>
      <c r="Y65" s="299">
        <v>-160129.55552143641</v>
      </c>
      <c r="Z65" s="299">
        <v>61344.391573603563</v>
      </c>
      <c r="AA65" s="314">
        <f t="shared" si="3"/>
        <v>592659.07301297516</v>
      </c>
      <c r="AB65" s="314"/>
      <c r="AC65" s="312">
        <f t="shared" si="4"/>
        <v>-128683.40953068144</v>
      </c>
      <c r="AD65" s="322">
        <f>'1. Vos-laskelma'!T65</f>
        <v>251883.82548613986</v>
      </c>
      <c r="AE65" s="289">
        <f t="shared" si="5"/>
        <v>142.46822708492073</v>
      </c>
      <c r="AF65" s="289"/>
      <c r="AG65" s="294">
        <v>1768</v>
      </c>
      <c r="AH65" s="295">
        <v>6</v>
      </c>
    </row>
    <row r="66" spans="1:34" s="283" customFormat="1">
      <c r="A66" s="296">
        <v>178</v>
      </c>
      <c r="B66" s="296" t="s">
        <v>97</v>
      </c>
      <c r="C66" s="292">
        <v>30630778.096000843</v>
      </c>
      <c r="D66" s="292">
        <v>31491287.138553806</v>
      </c>
      <c r="E66" s="321">
        <f t="shared" si="6"/>
        <v>860509.0425529629</v>
      </c>
      <c r="F66" s="293">
        <f t="shared" si="7"/>
        <v>2.8092954082198487E-2</v>
      </c>
      <c r="G66" s="293"/>
      <c r="H66" s="292">
        <v>32020880.79578834</v>
      </c>
      <c r="I66" s="292">
        <v>32479177.214259036</v>
      </c>
      <c r="J66" s="321">
        <f t="shared" si="8"/>
        <v>458296.41847069561</v>
      </c>
      <c r="K66" s="293">
        <f t="shared" si="9"/>
        <v>1.4312423864710638E-2</v>
      </c>
      <c r="L66" s="290"/>
      <c r="M66" s="289">
        <f t="shared" si="10"/>
        <v>-1390102.6997874975</v>
      </c>
      <c r="N66" s="289">
        <v>832529.17260799883</v>
      </c>
      <c r="O66" s="301">
        <v>314719.47191625088</v>
      </c>
      <c r="P66" s="289">
        <v>-24662.526145733893</v>
      </c>
      <c r="Q66" s="289">
        <v>363905.56139458384</v>
      </c>
      <c r="R66" s="314">
        <f t="shared" si="1"/>
        <v>1196434.7340025827</v>
      </c>
      <c r="S66" s="314"/>
      <c r="T66" s="292">
        <f t="shared" si="11"/>
        <v>-987890.07570523024</v>
      </c>
      <c r="U66" s="307">
        <v>563572.22020073293</v>
      </c>
      <c r="V66" s="302">
        <v>-786195.95278234035</v>
      </c>
      <c r="W66" s="292">
        <v>-943719.689756345</v>
      </c>
      <c r="X66" s="292">
        <v>73640.513815721468</v>
      </c>
      <c r="Y66" s="299">
        <v>-522504.18880269607</v>
      </c>
      <c r="Z66" s="299">
        <v>200167.30485753334</v>
      </c>
      <c r="AA66" s="314">
        <f t="shared" si="3"/>
        <v>314875.85007129167</v>
      </c>
      <c r="AB66" s="314"/>
      <c r="AC66" s="312">
        <f t="shared" si="4"/>
        <v>-881558.88393129106</v>
      </c>
      <c r="AD66" s="322">
        <f>'1. Vos-laskelma'!T66</f>
        <v>232128.31604289636</v>
      </c>
      <c r="AE66" s="289">
        <f t="shared" si="5"/>
        <v>40.23718426813943</v>
      </c>
      <c r="AF66" s="289"/>
      <c r="AG66" s="294">
        <v>5769</v>
      </c>
      <c r="AH66" s="295">
        <v>10</v>
      </c>
    </row>
    <row r="67" spans="1:34" s="283" customFormat="1">
      <c r="A67" s="296">
        <v>179</v>
      </c>
      <c r="B67" s="296" t="s">
        <v>98</v>
      </c>
      <c r="C67" s="292">
        <v>493280845.29973966</v>
      </c>
      <c r="D67" s="292">
        <v>525003017.42245442</v>
      </c>
      <c r="E67" s="321">
        <f t="shared" si="6"/>
        <v>31722172.122714758</v>
      </c>
      <c r="F67" s="293">
        <f t="shared" si="7"/>
        <v>6.430854233441588E-2</v>
      </c>
      <c r="G67" s="293"/>
      <c r="H67" s="292">
        <v>481524167.84767973</v>
      </c>
      <c r="I67" s="292">
        <v>498217410.06041163</v>
      </c>
      <c r="J67" s="321">
        <f t="shared" si="8"/>
        <v>16693242.212731898</v>
      </c>
      <c r="K67" s="293">
        <f t="shared" si="9"/>
        <v>3.466750648746765E-2</v>
      </c>
      <c r="L67" s="290"/>
      <c r="M67" s="289">
        <f t="shared" si="10"/>
        <v>11756677.452059925</v>
      </c>
      <c r="N67" s="289">
        <v>-7091614.2941753212</v>
      </c>
      <c r="O67" s="301">
        <v>-10251854.55619061</v>
      </c>
      <c r="P67" s="289">
        <v>-10780515.611783147</v>
      </c>
      <c r="Q67" s="289">
        <v>1130494.3773779264</v>
      </c>
      <c r="R67" s="314">
        <f t="shared" si="1"/>
        <v>-5961119.9167973949</v>
      </c>
      <c r="S67" s="314"/>
      <c r="T67" s="292">
        <f t="shared" si="11"/>
        <v>26785607.362042785</v>
      </c>
      <c r="U67" s="307">
        <v>-16953557.2812845</v>
      </c>
      <c r="V67" s="302">
        <v>-43272069.147549391</v>
      </c>
      <c r="W67" s="292">
        <v>-37163437.441542447</v>
      </c>
      <c r="X67" s="292">
        <v>-3853268.3305332852</v>
      </c>
      <c r="Y67" s="299">
        <v>-13213133.747938799</v>
      </c>
      <c r="Z67" s="299">
        <v>5061849.1252818462</v>
      </c>
      <c r="AA67" s="314">
        <f t="shared" si="3"/>
        <v>-28958110.234474733</v>
      </c>
      <c r="AB67" s="314"/>
      <c r="AC67" s="312">
        <f t="shared" si="4"/>
        <v>-22996990.317677338</v>
      </c>
      <c r="AD67" s="322">
        <f>'1. Vos-laskelma'!T67</f>
        <v>-27944486.704089761</v>
      </c>
      <c r="AE67" s="289">
        <f t="shared" si="5"/>
        <v>-191.54884742362074</v>
      </c>
      <c r="AF67" s="289"/>
      <c r="AG67" s="294">
        <v>145887</v>
      </c>
      <c r="AH67" s="295">
        <v>13</v>
      </c>
    </row>
    <row r="68" spans="1:34" s="283" customFormat="1">
      <c r="A68" s="296">
        <v>181</v>
      </c>
      <c r="B68" s="296" t="s">
        <v>99</v>
      </c>
      <c r="C68" s="292">
        <v>6823683.3935024301</v>
      </c>
      <c r="D68" s="292">
        <v>6783146.2242662646</v>
      </c>
      <c r="E68" s="321">
        <f t="shared" si="6"/>
        <v>-40537.169236165471</v>
      </c>
      <c r="F68" s="293">
        <f t="shared" si="7"/>
        <v>-5.9406579846253285E-3</v>
      </c>
      <c r="G68" s="293"/>
      <c r="H68" s="292">
        <v>7321352.4778463896</v>
      </c>
      <c r="I68" s="292">
        <v>7453917.2172036869</v>
      </c>
      <c r="J68" s="321">
        <f t="shared" si="8"/>
        <v>132564.73935729731</v>
      </c>
      <c r="K68" s="293">
        <f t="shared" si="9"/>
        <v>1.8106591611102413E-2</v>
      </c>
      <c r="L68" s="290"/>
      <c r="M68" s="289">
        <f t="shared" si="10"/>
        <v>-497669.08434395958</v>
      </c>
      <c r="N68" s="289">
        <v>298162.82759963517</v>
      </c>
      <c r="O68" s="301">
        <v>151434.17465663888</v>
      </c>
      <c r="P68" s="289">
        <v>-55012.4845343614</v>
      </c>
      <c r="Q68" s="289">
        <v>213465.8887162983</v>
      </c>
      <c r="R68" s="314">
        <f t="shared" si="1"/>
        <v>511628.7163159335</v>
      </c>
      <c r="S68" s="314"/>
      <c r="T68" s="292">
        <f t="shared" si="11"/>
        <v>-670770.99293742236</v>
      </c>
      <c r="U68" s="307">
        <v>394555.77329883224</v>
      </c>
      <c r="V68" s="302">
        <v>-198006.07482489385</v>
      </c>
      <c r="W68" s="292">
        <v>-467983.89742070809</v>
      </c>
      <c r="X68" s="292">
        <v>245506.42988037129</v>
      </c>
      <c r="Y68" s="299">
        <v>-152431.01919829042</v>
      </c>
      <c r="Z68" s="299">
        <v>58395.141978718777</v>
      </c>
      <c r="AA68" s="314">
        <f t="shared" si="3"/>
        <v>546026.32595963194</v>
      </c>
      <c r="AB68" s="314"/>
      <c r="AC68" s="312">
        <f t="shared" si="4"/>
        <v>34397.609643698437</v>
      </c>
      <c r="AD68" s="322">
        <f>'1. Vos-laskelma'!T68</f>
        <v>-61724.694826927502</v>
      </c>
      <c r="AE68" s="289">
        <f t="shared" si="5"/>
        <v>-36.675397995797681</v>
      </c>
      <c r="AF68" s="289"/>
      <c r="AG68" s="294">
        <v>1683</v>
      </c>
      <c r="AH68" s="295">
        <v>4</v>
      </c>
    </row>
    <row r="69" spans="1:34" s="283" customFormat="1">
      <c r="A69" s="296">
        <v>182</v>
      </c>
      <c r="B69" s="296" t="s">
        <v>100</v>
      </c>
      <c r="C69" s="292">
        <v>88701063.935170844</v>
      </c>
      <c r="D69" s="292">
        <v>93744447.236566097</v>
      </c>
      <c r="E69" s="321">
        <f t="shared" si="6"/>
        <v>5043383.3013952523</v>
      </c>
      <c r="F69" s="293">
        <f t="shared" si="7"/>
        <v>5.6858205275658498E-2</v>
      </c>
      <c r="G69" s="293"/>
      <c r="H69" s="292">
        <v>91487602.172328576</v>
      </c>
      <c r="I69" s="292">
        <v>91115155.897314861</v>
      </c>
      <c r="J69" s="321">
        <f t="shared" si="8"/>
        <v>-372446.27501371503</v>
      </c>
      <c r="K69" s="293">
        <f t="shared" si="9"/>
        <v>-4.071002695121082E-3</v>
      </c>
      <c r="L69" s="290"/>
      <c r="M69" s="289">
        <f t="shared" si="10"/>
        <v>-2786538.2371577322</v>
      </c>
      <c r="N69" s="289">
        <v>1666777.3868203121</v>
      </c>
      <c r="O69" s="301">
        <v>-1638355.2099635005</v>
      </c>
      <c r="P69" s="289">
        <v>-3582108.5547479615</v>
      </c>
      <c r="Q69" s="289">
        <v>2026097.030260168</v>
      </c>
      <c r="R69" s="314">
        <f t="shared" si="1"/>
        <v>3692874.4170804801</v>
      </c>
      <c r="S69" s="314"/>
      <c r="T69" s="292">
        <f t="shared" si="11"/>
        <v>2629291.3392512351</v>
      </c>
      <c r="U69" s="307">
        <v>-1698618.1868244917</v>
      </c>
      <c r="V69" s="302">
        <v>-10430385.964556426</v>
      </c>
      <c r="W69" s="292">
        <v>-10121968.370124571</v>
      </c>
      <c r="X69" s="292">
        <v>-9319.5581072418336</v>
      </c>
      <c r="Y69" s="299">
        <v>-1752277.4381635918</v>
      </c>
      <c r="Z69" s="299">
        <v>671283.90484983497</v>
      </c>
      <c r="AA69" s="314">
        <f t="shared" si="3"/>
        <v>-2788931.27824549</v>
      </c>
      <c r="AB69" s="314"/>
      <c r="AC69" s="312">
        <f t="shared" si="4"/>
        <v>-6481805.6953259706</v>
      </c>
      <c r="AD69" s="322">
        <f>'1. Vos-laskelma'!T69</f>
        <v>-4037649.1526995483</v>
      </c>
      <c r="AE69" s="289">
        <f t="shared" si="5"/>
        <v>-208.69639492942306</v>
      </c>
      <c r="AF69" s="289"/>
      <c r="AG69" s="294">
        <v>19347</v>
      </c>
      <c r="AH69" s="295">
        <v>13</v>
      </c>
    </row>
    <row r="70" spans="1:34" s="283" customFormat="1">
      <c r="A70" s="296">
        <v>186</v>
      </c>
      <c r="B70" s="296" t="s">
        <v>101</v>
      </c>
      <c r="C70" s="292">
        <v>154787518.85335964</v>
      </c>
      <c r="D70" s="292">
        <v>165332798.55771464</v>
      </c>
      <c r="E70" s="321">
        <f t="shared" si="6"/>
        <v>10545279.704355001</v>
      </c>
      <c r="F70" s="293">
        <f t="shared" si="7"/>
        <v>6.8127454865047843E-2</v>
      </c>
      <c r="G70" s="293"/>
      <c r="H70" s="292">
        <v>149124414.35645077</v>
      </c>
      <c r="I70" s="292">
        <v>156731354.69403651</v>
      </c>
      <c r="J70" s="321">
        <f t="shared" si="8"/>
        <v>7606940.3375857472</v>
      </c>
      <c r="K70" s="293">
        <f t="shared" si="9"/>
        <v>5.1010697144485979E-2</v>
      </c>
      <c r="L70" s="290"/>
      <c r="M70" s="289">
        <f t="shared" si="10"/>
        <v>5663104.4969088733</v>
      </c>
      <c r="N70" s="289">
        <v>-3409635.4958324749</v>
      </c>
      <c r="O70" s="301">
        <v>1334580.4701640904</v>
      </c>
      <c r="P70" s="289">
        <v>2433384.7492474318</v>
      </c>
      <c r="Q70" s="289">
        <v>-910405.65919543139</v>
      </c>
      <c r="R70" s="314">
        <f t="shared" si="1"/>
        <v>-4320041.1550279064</v>
      </c>
      <c r="S70" s="314"/>
      <c r="T70" s="292">
        <f t="shared" si="11"/>
        <v>8601443.8636781275</v>
      </c>
      <c r="U70" s="307">
        <v>-5507718.4701112546</v>
      </c>
      <c r="V70" s="302">
        <v>-2320609.1532268524</v>
      </c>
      <c r="W70" s="292">
        <v>196531.61450393498</v>
      </c>
      <c r="X70" s="292">
        <v>-1811716.4953633861</v>
      </c>
      <c r="Y70" s="299">
        <v>-4132755.4402958956</v>
      </c>
      <c r="Z70" s="299">
        <v>1583226.5766422686</v>
      </c>
      <c r="AA70" s="314">
        <f t="shared" si="3"/>
        <v>-9868963.8291282672</v>
      </c>
      <c r="AB70" s="314"/>
      <c r="AC70" s="312">
        <f t="shared" si="4"/>
        <v>-5548922.6741003608</v>
      </c>
      <c r="AD70" s="322">
        <f>'1. Vos-laskelma'!T70</f>
        <v>-6832393.9874914587</v>
      </c>
      <c r="AE70" s="289">
        <f t="shared" si="5"/>
        <v>-149.73469181440848</v>
      </c>
      <c r="AF70" s="289"/>
      <c r="AG70" s="294">
        <v>45630</v>
      </c>
      <c r="AH70" s="295">
        <v>1</v>
      </c>
    </row>
    <row r="71" spans="1:34" s="283" customFormat="1">
      <c r="A71" s="296">
        <v>202</v>
      </c>
      <c r="B71" s="296" t="s">
        <v>102</v>
      </c>
      <c r="C71" s="292">
        <v>114089468.22146511</v>
      </c>
      <c r="D71" s="292">
        <v>116087762.80774112</v>
      </c>
      <c r="E71" s="321">
        <f t="shared" si="6"/>
        <v>1998294.5862760097</v>
      </c>
      <c r="F71" s="293">
        <f t="shared" si="7"/>
        <v>1.751515382994874E-2</v>
      </c>
      <c r="G71" s="293"/>
      <c r="H71" s="292">
        <v>119171331.39975299</v>
      </c>
      <c r="I71" s="292">
        <v>125886681.7649364</v>
      </c>
      <c r="J71" s="321">
        <f t="shared" si="8"/>
        <v>6715350.365183413</v>
      </c>
      <c r="K71" s="293">
        <f t="shared" si="9"/>
        <v>5.6350384663045996E-2</v>
      </c>
      <c r="L71" s="290"/>
      <c r="M71" s="289">
        <f t="shared" si="10"/>
        <v>-5081863.1782878786</v>
      </c>
      <c r="N71" s="289">
        <v>3039877.669067522</v>
      </c>
      <c r="O71" s="301">
        <v>2633796.9151934087</v>
      </c>
      <c r="P71" s="289">
        <v>1325989.7169831842</v>
      </c>
      <c r="Q71" s="289">
        <v>1455677.5783048854</v>
      </c>
      <c r="R71" s="314">
        <f t="shared" si="1"/>
        <v>4495555.2473724075</v>
      </c>
      <c r="S71" s="314"/>
      <c r="T71" s="292">
        <f t="shared" si="11"/>
        <v>-9798918.957195282</v>
      </c>
      <c r="U71" s="307">
        <v>5611023.2644015951</v>
      </c>
      <c r="V71" s="302">
        <v>8313410.7224667668</v>
      </c>
      <c r="W71" s="292">
        <v>5306900.8646046221</v>
      </c>
      <c r="X71" s="292">
        <v>2485267.7389891795</v>
      </c>
      <c r="Y71" s="299">
        <v>-3246789.7660251427</v>
      </c>
      <c r="Z71" s="299">
        <v>1243819.9938521157</v>
      </c>
      <c r="AA71" s="314">
        <f t="shared" si="3"/>
        <v>6093321.2312177476</v>
      </c>
      <c r="AB71" s="314"/>
      <c r="AC71" s="312">
        <f t="shared" si="4"/>
        <v>1597765.9838453401</v>
      </c>
      <c r="AD71" s="322">
        <f>'1. Vos-laskelma'!T71</f>
        <v>929865.7590315789</v>
      </c>
      <c r="AE71" s="289">
        <f t="shared" si="5"/>
        <v>25.939125168254265</v>
      </c>
      <c r="AF71" s="289"/>
      <c r="AG71" s="294">
        <v>35848</v>
      </c>
      <c r="AH71" s="295">
        <v>2</v>
      </c>
    </row>
    <row r="72" spans="1:34" s="283" customFormat="1">
      <c r="A72" s="296">
        <v>204</v>
      </c>
      <c r="B72" s="296" t="s">
        <v>103</v>
      </c>
      <c r="C72" s="292">
        <v>16931184.618005671</v>
      </c>
      <c r="D72" s="292">
        <v>17574223.992347587</v>
      </c>
      <c r="E72" s="321">
        <f t="shared" si="6"/>
        <v>643039.37434191629</v>
      </c>
      <c r="F72" s="293">
        <f t="shared" si="7"/>
        <v>3.797958553107196E-2</v>
      </c>
      <c r="G72" s="293"/>
      <c r="H72" s="292">
        <v>16144783.155169474</v>
      </c>
      <c r="I72" s="292">
        <v>16292352.211804491</v>
      </c>
      <c r="J72" s="321">
        <f t="shared" si="8"/>
        <v>147569.05663501658</v>
      </c>
      <c r="K72" s="293">
        <f t="shared" si="9"/>
        <v>9.1403554458869118E-3</v>
      </c>
      <c r="L72" s="290"/>
      <c r="M72" s="289">
        <f t="shared" si="10"/>
        <v>786401.46283619665</v>
      </c>
      <c r="N72" s="289">
        <v>-472564.01996446296</v>
      </c>
      <c r="O72" s="301">
        <v>117335.22380468994</v>
      </c>
      <c r="P72" s="289">
        <v>854732.30175389256</v>
      </c>
      <c r="Q72" s="289">
        <v>-725824.72209087736</v>
      </c>
      <c r="R72" s="314">
        <f t="shared" si="1"/>
        <v>-1198388.7420553402</v>
      </c>
      <c r="S72" s="314"/>
      <c r="T72" s="292">
        <f t="shared" si="11"/>
        <v>1281871.7805430964</v>
      </c>
      <c r="U72" s="307">
        <v>-781894.76511632674</v>
      </c>
      <c r="V72" s="302">
        <v>-374119.3780720979</v>
      </c>
      <c r="W72" s="292">
        <v>570703.19786677323</v>
      </c>
      <c r="X72" s="292">
        <v>-903251.55099046126</v>
      </c>
      <c r="Y72" s="299">
        <v>-243545.46085811229</v>
      </c>
      <c r="Z72" s="299">
        <v>93300.378360531671</v>
      </c>
      <c r="AA72" s="314">
        <f t="shared" si="3"/>
        <v>-1835391.3986043683</v>
      </c>
      <c r="AB72" s="314"/>
      <c r="AC72" s="312">
        <f t="shared" si="4"/>
        <v>-637002.65654902812</v>
      </c>
      <c r="AD72" s="322">
        <f>'1. Vos-laskelma'!T72</f>
        <v>-593135.55057112314</v>
      </c>
      <c r="AE72" s="289">
        <f t="shared" si="5"/>
        <v>-220.57848663857314</v>
      </c>
      <c r="AF72" s="289"/>
      <c r="AG72" s="294">
        <v>2689</v>
      </c>
      <c r="AH72" s="295">
        <v>11</v>
      </c>
    </row>
    <row r="73" spans="1:34" s="283" customFormat="1">
      <c r="A73" s="296">
        <v>205</v>
      </c>
      <c r="B73" s="296" t="s">
        <v>104</v>
      </c>
      <c r="C73" s="292">
        <v>163073776.37715375</v>
      </c>
      <c r="D73" s="292">
        <v>160660591.15222764</v>
      </c>
      <c r="E73" s="321">
        <f t="shared" si="6"/>
        <v>-2413185.2249261141</v>
      </c>
      <c r="F73" s="293">
        <f t="shared" si="7"/>
        <v>-1.4798119467994338E-2</v>
      </c>
      <c r="G73" s="293"/>
      <c r="H73" s="292">
        <v>150168162.46475106</v>
      </c>
      <c r="I73" s="292">
        <v>151842684.18090779</v>
      </c>
      <c r="J73" s="321">
        <f t="shared" si="8"/>
        <v>1674521.7161567211</v>
      </c>
      <c r="K73" s="293">
        <f t="shared" si="9"/>
        <v>1.115097693593861E-2</v>
      </c>
      <c r="L73" s="290"/>
      <c r="M73" s="289">
        <f t="shared" si="10"/>
        <v>12905613.912402689</v>
      </c>
      <c r="N73" s="289">
        <v>-7752867.8544950169</v>
      </c>
      <c r="O73" s="301">
        <v>-10580702.407771945</v>
      </c>
      <c r="P73" s="289">
        <v>-5529810.3840444684</v>
      </c>
      <c r="Q73" s="289">
        <v>-4898872.5916404137</v>
      </c>
      <c r="R73" s="314">
        <f t="shared" si="1"/>
        <v>-12651740.446135432</v>
      </c>
      <c r="S73" s="314"/>
      <c r="T73" s="292">
        <f t="shared" si="11"/>
        <v>8817906.9713198543</v>
      </c>
      <c r="U73" s="307">
        <v>-5505661.1376929609</v>
      </c>
      <c r="V73" s="302">
        <v>-4427425.4710866213</v>
      </c>
      <c r="W73" s="292">
        <v>-858843.27733561397</v>
      </c>
      <c r="X73" s="292">
        <v>-3007442.9254161492</v>
      </c>
      <c r="Y73" s="299">
        <v>-3287456.1520144669</v>
      </c>
      <c r="Z73" s="299">
        <v>1259398.9711239189</v>
      </c>
      <c r="AA73" s="314">
        <f t="shared" si="3"/>
        <v>-10541161.24399966</v>
      </c>
      <c r="AB73" s="314"/>
      <c r="AC73" s="312">
        <f t="shared" si="4"/>
        <v>2110579.2021357715</v>
      </c>
      <c r="AD73" s="322">
        <f>'1. Vos-laskelma'!T73</f>
        <v>2932470.5900521874</v>
      </c>
      <c r="AE73" s="289">
        <f t="shared" si="5"/>
        <v>80.790990716923915</v>
      </c>
      <c r="AF73" s="289"/>
      <c r="AG73" s="294">
        <v>36297</v>
      </c>
      <c r="AH73" s="295">
        <v>18</v>
      </c>
    </row>
    <row r="74" spans="1:34" s="283" customFormat="1">
      <c r="A74" s="296">
        <v>208</v>
      </c>
      <c r="B74" s="296" t="s">
        <v>105</v>
      </c>
      <c r="C74" s="292">
        <v>46352544.590905115</v>
      </c>
      <c r="D74" s="292">
        <v>48599063.063041247</v>
      </c>
      <c r="E74" s="321">
        <f t="shared" si="6"/>
        <v>2246518.4721361324</v>
      </c>
      <c r="F74" s="293">
        <f t="shared" si="7"/>
        <v>4.8465914697095706E-2</v>
      </c>
      <c r="G74" s="293"/>
      <c r="H74" s="292">
        <v>49009786.761896834</v>
      </c>
      <c r="I74" s="292">
        <v>50521562.789400898</v>
      </c>
      <c r="J74" s="321">
        <f t="shared" si="8"/>
        <v>1511776.0275040641</v>
      </c>
      <c r="K74" s="293">
        <f t="shared" si="9"/>
        <v>3.0846411041302674E-2</v>
      </c>
      <c r="L74" s="290"/>
      <c r="M74" s="289">
        <f t="shared" si="10"/>
        <v>-2657242.1709917188</v>
      </c>
      <c r="N74" s="289">
        <v>1591114.3300373671</v>
      </c>
      <c r="O74" s="301">
        <v>4809967.0117983222</v>
      </c>
      <c r="P74" s="289">
        <v>4146926.5576475188</v>
      </c>
      <c r="Q74" s="289">
        <v>714745.30689145578</v>
      </c>
      <c r="R74" s="314">
        <f t="shared" ref="R74:R137" si="12">N74+Q74</f>
        <v>2305859.6369288228</v>
      </c>
      <c r="S74" s="314"/>
      <c r="T74" s="292">
        <f t="shared" si="11"/>
        <v>-1922499.7263596505</v>
      </c>
      <c r="U74" s="307">
        <v>1090660.0327865274</v>
      </c>
      <c r="V74" s="302">
        <v>4229147.9836835116</v>
      </c>
      <c r="W74" s="292">
        <v>3905126.7515083104</v>
      </c>
      <c r="X74" s="292">
        <v>144666.13464401322</v>
      </c>
      <c r="Y74" s="299">
        <v>-1117193.4770118315</v>
      </c>
      <c r="Z74" s="299">
        <v>427988.16179886874</v>
      </c>
      <c r="AA74" s="314">
        <f t="shared" ref="AA74:AA137" si="13">U74+X74+Y74+Z74</f>
        <v>546120.85221757786</v>
      </c>
      <c r="AB74" s="314"/>
      <c r="AC74" s="312">
        <f t="shared" ref="AC74:AC137" si="14">AA74-R74</f>
        <v>-1759738.784711245</v>
      </c>
      <c r="AD74" s="322">
        <f>'1. Vos-laskelma'!T74</f>
        <v>-1966360.1611635759</v>
      </c>
      <c r="AE74" s="289">
        <f t="shared" ref="AE74:AE137" si="15">AD74/AG74</f>
        <v>-159.41306535578241</v>
      </c>
      <c r="AF74" s="289"/>
      <c r="AG74" s="294">
        <v>12335</v>
      </c>
      <c r="AH74" s="295">
        <v>17</v>
      </c>
    </row>
    <row r="75" spans="1:34" s="283" customFormat="1">
      <c r="A75" s="296">
        <v>211</v>
      </c>
      <c r="B75" s="296" t="s">
        <v>106</v>
      </c>
      <c r="C75" s="292">
        <v>108247921.93764494</v>
      </c>
      <c r="D75" s="292">
        <v>113713494.01345445</v>
      </c>
      <c r="E75" s="321">
        <f t="shared" ref="E75:E138" si="16">D75-C75</f>
        <v>5465572.0758095086</v>
      </c>
      <c r="F75" s="293">
        <f t="shared" ref="F75:F138" si="17">E75/C75</f>
        <v>5.0491242492007309E-2</v>
      </c>
      <c r="G75" s="293"/>
      <c r="H75" s="292">
        <v>109403628.20892224</v>
      </c>
      <c r="I75" s="292">
        <v>114464156.16379912</v>
      </c>
      <c r="J75" s="321">
        <f t="shared" ref="J75:J138" si="18">I75-H75</f>
        <v>5060527.9548768848</v>
      </c>
      <c r="K75" s="293">
        <f t="shared" ref="K75:K138" si="19">J75/H75</f>
        <v>4.625557705648542E-2</v>
      </c>
      <c r="L75" s="290"/>
      <c r="M75" s="289">
        <f t="shared" ref="M75:M138" si="20">C75-H75</f>
        <v>-1155706.2712772936</v>
      </c>
      <c r="N75" s="289">
        <v>684931.9172317225</v>
      </c>
      <c r="O75" s="301">
        <v>-3070351.907643497</v>
      </c>
      <c r="P75" s="289">
        <v>-3214930.7741303146</v>
      </c>
      <c r="Q75" s="289">
        <v>280472.81638252817</v>
      </c>
      <c r="R75" s="314">
        <f t="shared" si="12"/>
        <v>965404.73361425067</v>
      </c>
      <c r="S75" s="314"/>
      <c r="T75" s="292">
        <f t="shared" ref="T75:T138" si="21">D75-I75</f>
        <v>-750662.15034466982</v>
      </c>
      <c r="U75" s="307">
        <v>227491.82921693509</v>
      </c>
      <c r="V75" s="302">
        <v>-127761.58869799972</v>
      </c>
      <c r="W75" s="292">
        <v>46766.84721942246</v>
      </c>
      <c r="X75" s="292">
        <v>15149.9242375013</v>
      </c>
      <c r="Y75" s="299">
        <v>-2985130.1020537461</v>
      </c>
      <c r="Z75" s="299">
        <v>1143580.2046800905</v>
      </c>
      <c r="AA75" s="314">
        <f t="shared" si="13"/>
        <v>-1598908.143919219</v>
      </c>
      <c r="AB75" s="314"/>
      <c r="AC75" s="312">
        <f t="shared" si="14"/>
        <v>-2564312.8775334698</v>
      </c>
      <c r="AD75" s="322">
        <f>'1. Vos-laskelma'!T75</f>
        <v>-3692453.9206152484</v>
      </c>
      <c r="AE75" s="289">
        <f t="shared" si="15"/>
        <v>-112.03173399117838</v>
      </c>
      <c r="AF75" s="289"/>
      <c r="AG75" s="294">
        <v>32959</v>
      </c>
      <c r="AH75" s="295">
        <v>6</v>
      </c>
    </row>
    <row r="76" spans="1:34" s="283" customFormat="1">
      <c r="A76" s="296">
        <v>213</v>
      </c>
      <c r="B76" s="296" t="s">
        <v>107</v>
      </c>
      <c r="C76" s="292">
        <v>27589643.589371502</v>
      </c>
      <c r="D76" s="292">
        <v>28647659.497246835</v>
      </c>
      <c r="E76" s="321">
        <f t="shared" si="16"/>
        <v>1058015.907875333</v>
      </c>
      <c r="F76" s="293">
        <f t="shared" si="17"/>
        <v>3.8348299224964175E-2</v>
      </c>
      <c r="G76" s="293"/>
      <c r="H76" s="292">
        <v>27365845.661378279</v>
      </c>
      <c r="I76" s="292">
        <v>27910722.814136304</v>
      </c>
      <c r="J76" s="321">
        <f t="shared" si="18"/>
        <v>544877.15275802463</v>
      </c>
      <c r="K76" s="293">
        <f t="shared" si="19"/>
        <v>1.9910846516503444E-2</v>
      </c>
      <c r="L76" s="290"/>
      <c r="M76" s="289">
        <f t="shared" si="20"/>
        <v>223797.92799322307</v>
      </c>
      <c r="N76" s="289">
        <v>-135640.18013436309</v>
      </c>
      <c r="O76" s="301">
        <v>457259.99852294475</v>
      </c>
      <c r="P76" s="289">
        <v>412123.96094164066</v>
      </c>
      <c r="Q76" s="289">
        <v>66922.726256264737</v>
      </c>
      <c r="R76" s="314">
        <f t="shared" si="12"/>
        <v>-68717.453878098357</v>
      </c>
      <c r="S76" s="314"/>
      <c r="T76" s="292">
        <f t="shared" si="21"/>
        <v>736936.68311053142</v>
      </c>
      <c r="U76" s="307">
        <v>-469288.93150539533</v>
      </c>
      <c r="V76" s="302">
        <v>400790.74563746899</v>
      </c>
      <c r="W76" s="292">
        <v>580355.76180025004</v>
      </c>
      <c r="X76" s="292">
        <v>-99885.930040019972</v>
      </c>
      <c r="Y76" s="299">
        <v>-466803.01422934578</v>
      </c>
      <c r="Z76" s="299">
        <v>178828.6166121905</v>
      </c>
      <c r="AA76" s="314">
        <f t="shared" si="13"/>
        <v>-857149.2591625707</v>
      </c>
      <c r="AB76" s="314"/>
      <c r="AC76" s="312">
        <f t="shared" si="14"/>
        <v>-788431.8052844723</v>
      </c>
      <c r="AD76" s="322">
        <f>'1. Vos-laskelma'!T76</f>
        <v>-218156.7911781054</v>
      </c>
      <c r="AE76" s="289">
        <f t="shared" si="15"/>
        <v>-42.327666119151225</v>
      </c>
      <c r="AF76" s="289"/>
      <c r="AG76" s="294">
        <v>5154</v>
      </c>
      <c r="AH76" s="295">
        <v>10</v>
      </c>
    </row>
    <row r="77" spans="1:34" s="283" customFormat="1">
      <c r="A77" s="296">
        <v>214</v>
      </c>
      <c r="B77" s="296" t="s">
        <v>108</v>
      </c>
      <c r="C77" s="292">
        <v>51808411.877378926</v>
      </c>
      <c r="D77" s="292">
        <v>53310826.344350532</v>
      </c>
      <c r="E77" s="321">
        <f t="shared" si="16"/>
        <v>1502414.466971606</v>
      </c>
      <c r="F77" s="293">
        <f t="shared" si="17"/>
        <v>2.8999431029222578E-2</v>
      </c>
      <c r="G77" s="293"/>
      <c r="H77" s="292">
        <v>52177809.488459423</v>
      </c>
      <c r="I77" s="292">
        <v>52819743.370185651</v>
      </c>
      <c r="J77" s="321">
        <f t="shared" si="18"/>
        <v>641933.8817262277</v>
      </c>
      <c r="K77" s="293">
        <f t="shared" si="19"/>
        <v>1.2302813936031739E-2</v>
      </c>
      <c r="L77" s="290"/>
      <c r="M77" s="289">
        <f t="shared" si="20"/>
        <v>-369397.6110804975</v>
      </c>
      <c r="N77" s="289">
        <v>218342.51649319506</v>
      </c>
      <c r="O77" s="301">
        <v>3022774.539705202</v>
      </c>
      <c r="P77" s="289">
        <v>2251912.7353906631</v>
      </c>
      <c r="Q77" s="289">
        <v>823608.0857681433</v>
      </c>
      <c r="R77" s="314">
        <f t="shared" si="12"/>
        <v>1041950.6022613384</v>
      </c>
      <c r="S77" s="314"/>
      <c r="T77" s="292">
        <f t="shared" si="21"/>
        <v>491082.97416488081</v>
      </c>
      <c r="U77" s="307">
        <v>-359613.47144234675</v>
      </c>
      <c r="V77" s="302">
        <v>1700573.901282683</v>
      </c>
      <c r="W77" s="292">
        <v>1320508.2573812678</v>
      </c>
      <c r="X77" s="292">
        <v>197904.26069341192</v>
      </c>
      <c r="Y77" s="299">
        <v>-1134673.6830161512</v>
      </c>
      <c r="Z77" s="299">
        <v>434684.69323196012</v>
      </c>
      <c r="AA77" s="314">
        <f t="shared" si="13"/>
        <v>-861698.20053312602</v>
      </c>
      <c r="AB77" s="314"/>
      <c r="AC77" s="312">
        <f t="shared" si="14"/>
        <v>-1903648.8027944644</v>
      </c>
      <c r="AD77" s="322">
        <f>'1. Vos-laskelma'!T77</f>
        <v>-1541997.4364038669</v>
      </c>
      <c r="AE77" s="289">
        <f t="shared" si="15"/>
        <v>-123.08408655841849</v>
      </c>
      <c r="AF77" s="289"/>
      <c r="AG77" s="294">
        <v>12528</v>
      </c>
      <c r="AH77" s="295">
        <v>4</v>
      </c>
    </row>
    <row r="78" spans="1:34" s="283" customFormat="1">
      <c r="A78" s="296">
        <v>216</v>
      </c>
      <c r="B78" s="296" t="s">
        <v>109</v>
      </c>
      <c r="C78" s="292">
        <v>7460638.7991346223</v>
      </c>
      <c r="D78" s="292">
        <v>7615160.9290652126</v>
      </c>
      <c r="E78" s="321">
        <f t="shared" si="16"/>
        <v>154522.12993059028</v>
      </c>
      <c r="F78" s="293">
        <f t="shared" si="17"/>
        <v>2.07116487060751E-2</v>
      </c>
      <c r="G78" s="293"/>
      <c r="H78" s="292">
        <v>7651802.6187356943</v>
      </c>
      <c r="I78" s="292">
        <v>7763276.9734536437</v>
      </c>
      <c r="J78" s="321">
        <f t="shared" si="18"/>
        <v>111474.35471794941</v>
      </c>
      <c r="K78" s="293">
        <f t="shared" si="19"/>
        <v>1.4568378233515946E-2</v>
      </c>
      <c r="L78" s="290"/>
      <c r="M78" s="289">
        <f t="shared" si="20"/>
        <v>-191163.819601072</v>
      </c>
      <c r="N78" s="289">
        <v>114357.02483967174</v>
      </c>
      <c r="O78" s="301">
        <v>-310679.33582630567</v>
      </c>
      <c r="P78" s="289">
        <v>-300694.28037362639</v>
      </c>
      <c r="Q78" s="289">
        <v>-4523.8032819577911</v>
      </c>
      <c r="R78" s="314">
        <f t="shared" si="12"/>
        <v>109833.22155771394</v>
      </c>
      <c r="S78" s="314"/>
      <c r="T78" s="292">
        <f t="shared" si="21"/>
        <v>-148116.04438843112</v>
      </c>
      <c r="U78" s="307">
        <v>82910.212932417213</v>
      </c>
      <c r="V78" s="302">
        <v>-1249965.6257500853</v>
      </c>
      <c r="W78" s="292">
        <v>-1218447.3926416198</v>
      </c>
      <c r="X78" s="292">
        <v>-11899.924942034795</v>
      </c>
      <c r="Y78" s="299">
        <v>-114934.61875379119</v>
      </c>
      <c r="Z78" s="299">
        <v>44030.561598926994</v>
      </c>
      <c r="AA78" s="314">
        <f t="shared" si="13"/>
        <v>106.23083551822492</v>
      </c>
      <c r="AB78" s="314"/>
      <c r="AC78" s="312">
        <f t="shared" si="14"/>
        <v>-109726.99072219571</v>
      </c>
      <c r="AD78" s="322">
        <f>'1. Vos-laskelma'!T78</f>
        <v>-37050.24688342819</v>
      </c>
      <c r="AE78" s="289">
        <f t="shared" si="15"/>
        <v>-29.196412043678638</v>
      </c>
      <c r="AF78" s="289"/>
      <c r="AG78" s="294">
        <v>1269</v>
      </c>
      <c r="AH78" s="295">
        <v>13</v>
      </c>
    </row>
    <row r="79" spans="1:34" s="283" customFormat="1">
      <c r="A79" s="296">
        <v>217</v>
      </c>
      <c r="B79" s="296" t="s">
        <v>110</v>
      </c>
      <c r="C79" s="292">
        <v>22288330.350733973</v>
      </c>
      <c r="D79" s="292">
        <v>22906706.342944648</v>
      </c>
      <c r="E79" s="321">
        <f t="shared" si="16"/>
        <v>618375.99221067503</v>
      </c>
      <c r="F79" s="293">
        <f t="shared" si="17"/>
        <v>2.7744383831349279E-2</v>
      </c>
      <c r="G79" s="293"/>
      <c r="H79" s="292">
        <v>21355490.688610952</v>
      </c>
      <c r="I79" s="292">
        <v>21745043.073470615</v>
      </c>
      <c r="J79" s="321">
        <f t="shared" si="18"/>
        <v>389552.3848596625</v>
      </c>
      <c r="K79" s="293">
        <f t="shared" si="19"/>
        <v>1.8241322128337411E-2</v>
      </c>
      <c r="L79" s="290"/>
      <c r="M79" s="289">
        <f t="shared" si="20"/>
        <v>932839.66212302074</v>
      </c>
      <c r="N79" s="289">
        <v>-561106.87027460278</v>
      </c>
      <c r="O79" s="301">
        <v>409970.26728537679</v>
      </c>
      <c r="P79" s="289">
        <v>1204904.6711209267</v>
      </c>
      <c r="Q79" s="289">
        <v>-772481.20078429999</v>
      </c>
      <c r="R79" s="314">
        <f t="shared" si="12"/>
        <v>-1333588.0710589029</v>
      </c>
      <c r="S79" s="314"/>
      <c r="T79" s="292">
        <f t="shared" si="21"/>
        <v>1161663.2694740333</v>
      </c>
      <c r="U79" s="307">
        <v>-723950.50658415561</v>
      </c>
      <c r="V79" s="302">
        <v>-168745.2571592927</v>
      </c>
      <c r="W79" s="292">
        <v>737089.22473570518</v>
      </c>
      <c r="X79" s="292">
        <v>-823094.38315052423</v>
      </c>
      <c r="Y79" s="299">
        <v>-484736.07531149755</v>
      </c>
      <c r="Z79" s="299">
        <v>185698.63331556917</v>
      </c>
      <c r="AA79" s="314">
        <f t="shared" si="13"/>
        <v>-1846082.3317306081</v>
      </c>
      <c r="AB79" s="314"/>
      <c r="AC79" s="312">
        <f t="shared" si="14"/>
        <v>-512494.26067170524</v>
      </c>
      <c r="AD79" s="322">
        <f>'1. Vos-laskelma'!T79</f>
        <v>-428099.22353307344</v>
      </c>
      <c r="AE79" s="289">
        <f t="shared" si="15"/>
        <v>-79.988644157898619</v>
      </c>
      <c r="AF79" s="289"/>
      <c r="AG79" s="294">
        <v>5352</v>
      </c>
      <c r="AH79" s="295">
        <v>16</v>
      </c>
    </row>
    <row r="80" spans="1:34" s="283" customFormat="1">
      <c r="A80" s="296">
        <v>218</v>
      </c>
      <c r="B80" s="296" t="s">
        <v>111</v>
      </c>
      <c r="C80" s="292">
        <v>6438090.9817483546</v>
      </c>
      <c r="D80" s="292">
        <v>6642874.4279271448</v>
      </c>
      <c r="E80" s="321">
        <f t="shared" si="16"/>
        <v>204783.44617879018</v>
      </c>
      <c r="F80" s="293">
        <f t="shared" si="17"/>
        <v>3.18081006868869E-2</v>
      </c>
      <c r="G80" s="293"/>
      <c r="H80" s="292">
        <v>7143559.8777364111</v>
      </c>
      <c r="I80" s="292">
        <v>7204712.6862032851</v>
      </c>
      <c r="J80" s="321">
        <f t="shared" si="18"/>
        <v>61152.808466874063</v>
      </c>
      <c r="K80" s="293">
        <f t="shared" si="19"/>
        <v>8.5605509736766758E-3</v>
      </c>
      <c r="L80" s="290"/>
      <c r="M80" s="289">
        <f t="shared" si="20"/>
        <v>-705468.89598805644</v>
      </c>
      <c r="N80" s="289">
        <v>422971.04760824348</v>
      </c>
      <c r="O80" s="301">
        <v>695352.97322176769</v>
      </c>
      <c r="P80" s="289">
        <v>458877.58456302481</v>
      </c>
      <c r="Q80" s="289">
        <v>241440.92076209918</v>
      </c>
      <c r="R80" s="314">
        <f t="shared" si="12"/>
        <v>664411.96837034263</v>
      </c>
      <c r="S80" s="314"/>
      <c r="T80" s="292">
        <f t="shared" si="21"/>
        <v>-561838.25827614032</v>
      </c>
      <c r="U80" s="307">
        <v>331647.56100849988</v>
      </c>
      <c r="V80" s="302">
        <v>417661.68491309136</v>
      </c>
      <c r="W80" s="292">
        <v>242585.66920257313</v>
      </c>
      <c r="X80" s="292">
        <v>157627.60735726121</v>
      </c>
      <c r="Y80" s="299">
        <v>-108685.21867970798</v>
      </c>
      <c r="Z80" s="299">
        <v>41636.464868961695</v>
      </c>
      <c r="AA80" s="314">
        <f t="shared" si="13"/>
        <v>422226.41455501481</v>
      </c>
      <c r="AB80" s="314"/>
      <c r="AC80" s="312">
        <f t="shared" si="14"/>
        <v>-242185.55381532782</v>
      </c>
      <c r="AD80" s="322">
        <f>'1. Vos-laskelma'!T80</f>
        <v>-207184.65853612521</v>
      </c>
      <c r="AE80" s="289">
        <f t="shared" si="15"/>
        <v>-172.65388211343767</v>
      </c>
      <c r="AF80" s="289"/>
      <c r="AG80" s="294">
        <v>1200</v>
      </c>
      <c r="AH80" s="295">
        <v>14</v>
      </c>
    </row>
    <row r="81" spans="1:34" s="283" customFormat="1">
      <c r="A81" s="296">
        <v>224</v>
      </c>
      <c r="B81" s="296" t="s">
        <v>112</v>
      </c>
      <c r="C81" s="292">
        <v>35477088.020301886</v>
      </c>
      <c r="D81" s="292">
        <v>35002060.365151502</v>
      </c>
      <c r="E81" s="321">
        <f t="shared" si="16"/>
        <v>-475027.65515038371</v>
      </c>
      <c r="F81" s="293">
        <f t="shared" si="17"/>
        <v>-1.338970252796812E-2</v>
      </c>
      <c r="G81" s="293"/>
      <c r="H81" s="292">
        <v>34248039.964237966</v>
      </c>
      <c r="I81" s="292">
        <v>34738219.863727711</v>
      </c>
      <c r="J81" s="321">
        <f t="shared" si="18"/>
        <v>490179.8994897455</v>
      </c>
      <c r="K81" s="293">
        <f t="shared" si="19"/>
        <v>1.4312640957018114E-2</v>
      </c>
      <c r="L81" s="290"/>
      <c r="M81" s="289">
        <f t="shared" si="20"/>
        <v>1229048.0560639203</v>
      </c>
      <c r="N81" s="289">
        <v>-739697.95930586406</v>
      </c>
      <c r="O81" s="301">
        <v>299139.52756076306</v>
      </c>
      <c r="P81" s="289">
        <v>962477.20709376037</v>
      </c>
      <c r="Q81" s="289">
        <v>-627025.14316977886</v>
      </c>
      <c r="R81" s="314">
        <f t="shared" si="12"/>
        <v>-1366723.1024756429</v>
      </c>
      <c r="S81" s="314"/>
      <c r="T81" s="292">
        <f t="shared" si="21"/>
        <v>263840.50142379105</v>
      </c>
      <c r="U81" s="307">
        <v>-207149.17075832974</v>
      </c>
      <c r="V81" s="302">
        <v>2121326.4985081181</v>
      </c>
      <c r="W81" s="292">
        <v>2433412.2969240732</v>
      </c>
      <c r="X81" s="292">
        <v>-179086.34596851381</v>
      </c>
      <c r="Y81" s="299">
        <v>-779182.44691793981</v>
      </c>
      <c r="Z81" s="299">
        <v>298498.75605639786</v>
      </c>
      <c r="AA81" s="314">
        <f t="shared" si="13"/>
        <v>-866919.20758838556</v>
      </c>
      <c r="AB81" s="314"/>
      <c r="AC81" s="312">
        <f t="shared" si="14"/>
        <v>499803.89488725737</v>
      </c>
      <c r="AD81" s="322">
        <f>'1. Vos-laskelma'!T81</f>
        <v>567343.55567318294</v>
      </c>
      <c r="AE81" s="289">
        <f t="shared" si="15"/>
        <v>65.947176063371259</v>
      </c>
      <c r="AF81" s="289"/>
      <c r="AG81" s="294">
        <v>8603</v>
      </c>
      <c r="AH81" s="295">
        <v>1</v>
      </c>
    </row>
    <row r="82" spans="1:34" s="283" customFormat="1">
      <c r="A82" s="296">
        <v>226</v>
      </c>
      <c r="B82" s="296" t="s">
        <v>113</v>
      </c>
      <c r="C82" s="292">
        <v>18785536.010454088</v>
      </c>
      <c r="D82" s="292">
        <v>19613470.959468596</v>
      </c>
      <c r="E82" s="321">
        <f t="shared" si="16"/>
        <v>827934.94901450723</v>
      </c>
      <c r="F82" s="293">
        <f t="shared" si="17"/>
        <v>4.4073001087313358E-2</v>
      </c>
      <c r="G82" s="293"/>
      <c r="H82" s="292">
        <v>20094898.395995013</v>
      </c>
      <c r="I82" s="292">
        <v>20295803.668931928</v>
      </c>
      <c r="J82" s="321">
        <f t="shared" si="18"/>
        <v>200905.27293691412</v>
      </c>
      <c r="K82" s="293">
        <f t="shared" si="19"/>
        <v>9.9978247701394338E-3</v>
      </c>
      <c r="L82" s="290"/>
      <c r="M82" s="289">
        <f t="shared" si="20"/>
        <v>-1309362.385540925</v>
      </c>
      <c r="N82" s="289">
        <v>784635.01991361193</v>
      </c>
      <c r="O82" s="301">
        <v>1656663.3260917999</v>
      </c>
      <c r="P82" s="289">
        <v>1137028.3659625035</v>
      </c>
      <c r="Q82" s="289">
        <v>535356.36798002338</v>
      </c>
      <c r="R82" s="314">
        <f t="shared" si="12"/>
        <v>1319991.3878936353</v>
      </c>
      <c r="S82" s="314"/>
      <c r="T82" s="292">
        <f t="shared" si="21"/>
        <v>-682332.70946333185</v>
      </c>
      <c r="U82" s="307">
        <v>391817.80303608027</v>
      </c>
      <c r="V82" s="302">
        <v>464855.02468243986</v>
      </c>
      <c r="W82" s="292">
        <v>208735.22235398926</v>
      </c>
      <c r="X82" s="292">
        <v>202829.45514954472</v>
      </c>
      <c r="Y82" s="299">
        <v>-331942.77205094142</v>
      </c>
      <c r="Z82" s="299">
        <v>127164.70312062051</v>
      </c>
      <c r="AA82" s="314">
        <f t="shared" si="13"/>
        <v>389869.18925530405</v>
      </c>
      <c r="AB82" s="314"/>
      <c r="AC82" s="312">
        <f t="shared" si="14"/>
        <v>-930122.19863833126</v>
      </c>
      <c r="AD82" s="322">
        <f>'1. Vos-laskelma'!T82</f>
        <v>-805273.48964133486</v>
      </c>
      <c r="AE82" s="289">
        <f t="shared" si="15"/>
        <v>-219.71991531823599</v>
      </c>
      <c r="AF82" s="289"/>
      <c r="AG82" s="294">
        <v>3665</v>
      </c>
      <c r="AH82" s="295">
        <v>13</v>
      </c>
    </row>
    <row r="83" spans="1:34" s="283" customFormat="1">
      <c r="A83" s="296">
        <v>230</v>
      </c>
      <c r="B83" s="296" t="s">
        <v>114</v>
      </c>
      <c r="C83" s="292">
        <v>10808603.451756669</v>
      </c>
      <c r="D83" s="292">
        <v>10765703.691419927</v>
      </c>
      <c r="E83" s="321">
        <f t="shared" si="16"/>
        <v>-42899.760336741805</v>
      </c>
      <c r="F83" s="293">
        <f t="shared" si="17"/>
        <v>-3.9690382322028397E-3</v>
      </c>
      <c r="G83" s="293"/>
      <c r="H83" s="292">
        <v>10626501.127930522</v>
      </c>
      <c r="I83" s="292">
        <v>10828466.735522494</v>
      </c>
      <c r="J83" s="321">
        <f t="shared" si="18"/>
        <v>201965.60759197176</v>
      </c>
      <c r="K83" s="293">
        <f t="shared" si="19"/>
        <v>1.9005842577960931E-2</v>
      </c>
      <c r="L83" s="290"/>
      <c r="M83" s="289">
        <f t="shared" si="20"/>
        <v>182102.32382614724</v>
      </c>
      <c r="N83" s="289">
        <v>-109857.50508823193</v>
      </c>
      <c r="O83" s="301">
        <v>-545685.12911396846</v>
      </c>
      <c r="P83" s="289">
        <v>-420875.61522791348</v>
      </c>
      <c r="Q83" s="289">
        <v>-115270.02687541254</v>
      </c>
      <c r="R83" s="314">
        <f t="shared" si="12"/>
        <v>-225127.53196364449</v>
      </c>
      <c r="S83" s="314"/>
      <c r="T83" s="292">
        <f t="shared" si="21"/>
        <v>-62763.044102566317</v>
      </c>
      <c r="U83" s="307">
        <v>27730.53614179519</v>
      </c>
      <c r="V83" s="302">
        <v>-351323.13617310673</v>
      </c>
      <c r="W83" s="292">
        <v>-317245.64569217991</v>
      </c>
      <c r="X83" s="292">
        <v>552.14725966003346</v>
      </c>
      <c r="Y83" s="299">
        <v>-202879.07486878822</v>
      </c>
      <c r="Z83" s="299">
        <v>77721.401088728497</v>
      </c>
      <c r="AA83" s="314">
        <f t="shared" si="13"/>
        <v>-96874.990378604489</v>
      </c>
      <c r="AB83" s="314"/>
      <c r="AC83" s="312">
        <f t="shared" si="14"/>
        <v>128252.54158504</v>
      </c>
      <c r="AD83" s="322">
        <f>'1. Vos-laskelma'!T83</f>
        <v>359387.83847872075</v>
      </c>
      <c r="AE83" s="289">
        <f t="shared" si="15"/>
        <v>160.44099932085749</v>
      </c>
      <c r="AF83" s="289"/>
      <c r="AG83" s="294">
        <v>2240</v>
      </c>
      <c r="AH83" s="295">
        <v>4</v>
      </c>
    </row>
    <row r="84" spans="1:34" s="283" customFormat="1">
      <c r="A84" s="296">
        <v>231</v>
      </c>
      <c r="B84" s="296" t="s">
        <v>115</v>
      </c>
      <c r="C84" s="292">
        <v>7314178.0283390386</v>
      </c>
      <c r="D84" s="292">
        <v>7220571.7658359595</v>
      </c>
      <c r="E84" s="321">
        <f t="shared" si="16"/>
        <v>-93606.262503079139</v>
      </c>
      <c r="F84" s="293">
        <f t="shared" si="17"/>
        <v>-1.2797919621370769E-2</v>
      </c>
      <c r="G84" s="293"/>
      <c r="H84" s="292">
        <v>5875289.199730712</v>
      </c>
      <c r="I84" s="292">
        <v>5803983.5945181567</v>
      </c>
      <c r="J84" s="321">
        <f t="shared" si="18"/>
        <v>-71305.605212555267</v>
      </c>
      <c r="K84" s="293">
        <f t="shared" si="19"/>
        <v>-1.213652686506453E-2</v>
      </c>
      <c r="L84" s="290"/>
      <c r="M84" s="289">
        <f t="shared" si="20"/>
        <v>1438888.8286083266</v>
      </c>
      <c r="N84" s="289">
        <v>-863668.8372573927</v>
      </c>
      <c r="O84" s="301">
        <v>-488459.10278938338</v>
      </c>
      <c r="P84" s="289">
        <v>51597.63841773523</v>
      </c>
      <c r="Q84" s="289">
        <v>-534687.13476313697</v>
      </c>
      <c r="R84" s="314">
        <f t="shared" si="12"/>
        <v>-1398355.9720205297</v>
      </c>
      <c r="S84" s="314"/>
      <c r="T84" s="292">
        <f t="shared" si="21"/>
        <v>1416588.1713178027</v>
      </c>
      <c r="U84" s="307">
        <v>-858317.88405327871</v>
      </c>
      <c r="V84" s="302">
        <v>-436729.3882349208</v>
      </c>
      <c r="W84" s="292">
        <v>100319.22287695855</v>
      </c>
      <c r="X84" s="292">
        <v>-517631.27852162166</v>
      </c>
      <c r="Y84" s="299">
        <v>-113757.19555142768</v>
      </c>
      <c r="Z84" s="299">
        <v>43579.499896179907</v>
      </c>
      <c r="AA84" s="314">
        <f t="shared" si="13"/>
        <v>-1446126.8582301482</v>
      </c>
      <c r="AB84" s="314"/>
      <c r="AC84" s="312">
        <f t="shared" si="14"/>
        <v>-47770.886209618533</v>
      </c>
      <c r="AD84" s="322">
        <f>'1. Vos-laskelma'!T84</f>
        <v>122800.47454733076</v>
      </c>
      <c r="AE84" s="289">
        <f t="shared" si="15"/>
        <v>97.771078461250596</v>
      </c>
      <c r="AF84" s="289"/>
      <c r="AG84" s="294">
        <v>1256</v>
      </c>
      <c r="AH84" s="295">
        <v>15</v>
      </c>
    </row>
    <row r="85" spans="1:34" s="283" customFormat="1">
      <c r="A85" s="296">
        <v>232</v>
      </c>
      <c r="B85" s="296" t="s">
        <v>116</v>
      </c>
      <c r="C85" s="292">
        <v>59555998.6596414</v>
      </c>
      <c r="D85" s="292">
        <v>60172990.77657868</v>
      </c>
      <c r="E85" s="321">
        <f t="shared" si="16"/>
        <v>616992.1169372797</v>
      </c>
      <c r="F85" s="293">
        <f t="shared" si="17"/>
        <v>1.0359865182739172E-2</v>
      </c>
      <c r="G85" s="293"/>
      <c r="H85" s="292">
        <v>59591348.578620307</v>
      </c>
      <c r="I85" s="292">
        <v>60241930.113666922</v>
      </c>
      <c r="J85" s="321">
        <f t="shared" si="18"/>
        <v>650581.53504661471</v>
      </c>
      <c r="K85" s="293">
        <f t="shared" si="19"/>
        <v>1.0917382314117069E-2</v>
      </c>
      <c r="L85" s="290"/>
      <c r="M85" s="289">
        <f t="shared" si="20"/>
        <v>-35349.918978907168</v>
      </c>
      <c r="N85" s="289">
        <v>17854.550463376247</v>
      </c>
      <c r="O85" s="301">
        <v>3397236.0318471491</v>
      </c>
      <c r="P85" s="289">
        <v>3731133.9274425358</v>
      </c>
      <c r="Q85" s="289">
        <v>-280201.83115556929</v>
      </c>
      <c r="R85" s="314">
        <f t="shared" si="12"/>
        <v>-262347.28069219308</v>
      </c>
      <c r="S85" s="314"/>
      <c r="T85" s="292">
        <f t="shared" si="21"/>
        <v>-68939.337088242173</v>
      </c>
      <c r="U85" s="307">
        <v>-22726.03907395744</v>
      </c>
      <c r="V85" s="302">
        <v>-724988.90225638449</v>
      </c>
      <c r="W85" s="292">
        <v>-358446.47999369353</v>
      </c>
      <c r="X85" s="292">
        <v>-169431.76101604686</v>
      </c>
      <c r="Y85" s="299">
        <v>-1154780.4484718973</v>
      </c>
      <c r="Z85" s="299">
        <v>442387.43923271802</v>
      </c>
      <c r="AA85" s="314">
        <f t="shared" si="13"/>
        <v>-904550.80932918354</v>
      </c>
      <c r="AB85" s="314"/>
      <c r="AC85" s="312">
        <f t="shared" si="14"/>
        <v>-642203.52863699046</v>
      </c>
      <c r="AD85" s="322">
        <f>'1. Vos-laskelma'!T85</f>
        <v>-208823.68217602931</v>
      </c>
      <c r="AE85" s="289">
        <f t="shared" si="15"/>
        <v>-16.378328013806222</v>
      </c>
      <c r="AF85" s="289"/>
      <c r="AG85" s="294">
        <v>12750</v>
      </c>
      <c r="AH85" s="295">
        <v>14</v>
      </c>
    </row>
    <row r="86" spans="1:34" s="283" customFormat="1">
      <c r="A86" s="296">
        <v>233</v>
      </c>
      <c r="B86" s="296" t="s">
        <v>117</v>
      </c>
      <c r="C86" s="292">
        <v>69051992.821900845</v>
      </c>
      <c r="D86" s="292">
        <v>70786252.39612855</v>
      </c>
      <c r="E86" s="321">
        <f t="shared" si="16"/>
        <v>1734259.5742277056</v>
      </c>
      <c r="F86" s="293">
        <f t="shared" si="17"/>
        <v>2.5115271889411133E-2</v>
      </c>
      <c r="G86" s="293"/>
      <c r="H86" s="292">
        <v>73215586.209045202</v>
      </c>
      <c r="I86" s="292">
        <v>74440972.843062818</v>
      </c>
      <c r="J86" s="321">
        <f t="shared" si="18"/>
        <v>1225386.6340176165</v>
      </c>
      <c r="K86" s="293">
        <f t="shared" si="19"/>
        <v>1.6736690880530432E-2</v>
      </c>
      <c r="L86" s="290"/>
      <c r="M86" s="289">
        <f t="shared" si="20"/>
        <v>-4163593.387144357</v>
      </c>
      <c r="N86" s="289">
        <v>2494170.1595986546</v>
      </c>
      <c r="O86" s="301">
        <v>2213332.8004564196</v>
      </c>
      <c r="P86" s="289">
        <v>1490989.1594588533</v>
      </c>
      <c r="Q86" s="289">
        <v>786129.06680846412</v>
      </c>
      <c r="R86" s="314">
        <f t="shared" si="12"/>
        <v>3280299.2264071186</v>
      </c>
      <c r="S86" s="314"/>
      <c r="T86" s="292">
        <f t="shared" si="21"/>
        <v>-3654720.4469342679</v>
      </c>
      <c r="U86" s="307">
        <v>2114932.4284441913</v>
      </c>
      <c r="V86" s="302">
        <v>1614792.3583591431</v>
      </c>
      <c r="W86" s="292">
        <v>1151915.047904931</v>
      </c>
      <c r="X86" s="292">
        <v>243085.5265643512</v>
      </c>
      <c r="Y86" s="299">
        <v>-1369071.4713020548</v>
      </c>
      <c r="Z86" s="299">
        <v>524480.6691326875</v>
      </c>
      <c r="AA86" s="314">
        <f t="shared" si="13"/>
        <v>1513427.1528391754</v>
      </c>
      <c r="AB86" s="314"/>
      <c r="AC86" s="312">
        <f t="shared" si="14"/>
        <v>-1766872.0735679432</v>
      </c>
      <c r="AD86" s="322">
        <f>'1. Vos-laskelma'!T86</f>
        <v>-2074675.2389654834</v>
      </c>
      <c r="AE86" s="289">
        <f t="shared" si="15"/>
        <v>-137.25028042904759</v>
      </c>
      <c r="AF86" s="289"/>
      <c r="AG86" s="294">
        <v>15116</v>
      </c>
      <c r="AH86" s="295">
        <v>14</v>
      </c>
    </row>
    <row r="87" spans="1:34" s="283" customFormat="1">
      <c r="A87" s="296">
        <v>235</v>
      </c>
      <c r="B87" s="296" t="s">
        <v>118</v>
      </c>
      <c r="C87" s="292">
        <v>37664359.167100355</v>
      </c>
      <c r="D87" s="292">
        <v>39439866.88708134</v>
      </c>
      <c r="E87" s="321">
        <f t="shared" si="16"/>
        <v>1775507.7199809849</v>
      </c>
      <c r="F87" s="293">
        <f t="shared" si="17"/>
        <v>4.714026095874433E-2</v>
      </c>
      <c r="G87" s="293"/>
      <c r="H87" s="292">
        <v>49940858.601748839</v>
      </c>
      <c r="I87" s="292">
        <v>56298032.635715447</v>
      </c>
      <c r="J87" s="321">
        <f t="shared" si="18"/>
        <v>6357174.0339666083</v>
      </c>
      <c r="K87" s="293">
        <f t="shared" si="19"/>
        <v>0.12729404763866017</v>
      </c>
      <c r="L87" s="290"/>
      <c r="M87" s="289">
        <f t="shared" si="20"/>
        <v>-12276499.434648484</v>
      </c>
      <c r="N87" s="289">
        <v>7363193.4739771765</v>
      </c>
      <c r="O87" s="301">
        <v>587012.19158521295</v>
      </c>
      <c r="P87" s="289">
        <v>-857751.779755041</v>
      </c>
      <c r="Q87" s="289">
        <v>1488070.7429396594</v>
      </c>
      <c r="R87" s="314">
        <f t="shared" si="12"/>
        <v>8851264.2169168368</v>
      </c>
      <c r="S87" s="314"/>
      <c r="T87" s="292">
        <f t="shared" si="21"/>
        <v>-16858165.748634107</v>
      </c>
      <c r="U87" s="307">
        <v>9961261.5929752979</v>
      </c>
      <c r="V87" s="302">
        <v>7138920.3484004736</v>
      </c>
      <c r="W87" s="292">
        <v>3966619.4107689783</v>
      </c>
      <c r="X87" s="292">
        <v>3022768.0780440816</v>
      </c>
      <c r="Y87" s="299">
        <v>-931432.32408509729</v>
      </c>
      <c r="Z87" s="299">
        <v>356824.50392700173</v>
      </c>
      <c r="AA87" s="314">
        <f t="shared" si="13"/>
        <v>12409421.850861283</v>
      </c>
      <c r="AB87" s="314"/>
      <c r="AC87" s="312">
        <f t="shared" si="14"/>
        <v>3558157.6339444462</v>
      </c>
      <c r="AD87" s="322">
        <f>'1. Vos-laskelma'!T87</f>
        <v>3534012.8794893771</v>
      </c>
      <c r="AE87" s="289">
        <f t="shared" si="15"/>
        <v>343.6418591491032</v>
      </c>
      <c r="AF87" s="289"/>
      <c r="AG87" s="294">
        <v>10284</v>
      </c>
      <c r="AH87" s="295">
        <v>1</v>
      </c>
    </row>
    <row r="88" spans="1:34" s="283" customFormat="1">
      <c r="A88" s="296">
        <v>236</v>
      </c>
      <c r="B88" s="296" t="s">
        <v>119</v>
      </c>
      <c r="C88" s="292">
        <v>16495920.92657513</v>
      </c>
      <c r="D88" s="292">
        <v>16397565.854644995</v>
      </c>
      <c r="E88" s="321">
        <f t="shared" si="16"/>
        <v>-98355.071930134669</v>
      </c>
      <c r="F88" s="293">
        <f t="shared" si="17"/>
        <v>-5.9623874512930919E-3</v>
      </c>
      <c r="G88" s="293"/>
      <c r="H88" s="292">
        <v>16322859.904014653</v>
      </c>
      <c r="I88" s="292">
        <v>16545949.563757034</v>
      </c>
      <c r="J88" s="321">
        <f t="shared" si="18"/>
        <v>223089.65974238142</v>
      </c>
      <c r="K88" s="293">
        <f t="shared" si="19"/>
        <v>1.3667314493553418E-2</v>
      </c>
      <c r="L88" s="290"/>
      <c r="M88" s="289">
        <f t="shared" si="20"/>
        <v>173061.02256047726</v>
      </c>
      <c r="N88" s="289">
        <v>-104928.87593170683</v>
      </c>
      <c r="O88" s="301">
        <v>778195.88227602467</v>
      </c>
      <c r="P88" s="289">
        <v>1219537.0088780914</v>
      </c>
      <c r="Q88" s="289">
        <v>-423861.78708387644</v>
      </c>
      <c r="R88" s="314">
        <f t="shared" si="12"/>
        <v>-528790.6630155833</v>
      </c>
      <c r="S88" s="314"/>
      <c r="T88" s="292">
        <f t="shared" si="21"/>
        <v>-148383.70911203884</v>
      </c>
      <c r="U88" s="307">
        <v>68777.110937036647</v>
      </c>
      <c r="V88" s="302">
        <v>1368825.9148917124</v>
      </c>
      <c r="W88" s="292">
        <v>1696182.7651089802</v>
      </c>
      <c r="X88" s="292">
        <v>-262457.19877307885</v>
      </c>
      <c r="Y88" s="299">
        <v>-380217.12334784504</v>
      </c>
      <c r="Z88" s="299">
        <v>145658.23293325101</v>
      </c>
      <c r="AA88" s="314">
        <f t="shared" si="13"/>
        <v>-428238.9782506362</v>
      </c>
      <c r="AB88" s="314"/>
      <c r="AC88" s="312">
        <f t="shared" si="14"/>
        <v>100551.6847649471</v>
      </c>
      <c r="AD88" s="322">
        <f>'1. Vos-laskelma'!T88</f>
        <v>7757.6886597778648</v>
      </c>
      <c r="AE88" s="289">
        <f t="shared" si="15"/>
        <v>1.8479487040919162</v>
      </c>
      <c r="AF88" s="289"/>
      <c r="AG88" s="294">
        <v>4198</v>
      </c>
      <c r="AH88" s="295">
        <v>16</v>
      </c>
    </row>
    <row r="89" spans="1:34" s="283" customFormat="1">
      <c r="A89" s="296">
        <v>239</v>
      </c>
      <c r="B89" s="296" t="s">
        <v>120</v>
      </c>
      <c r="C89" s="292">
        <v>11528997.331838364</v>
      </c>
      <c r="D89" s="292">
        <v>11438018.209350377</v>
      </c>
      <c r="E89" s="321">
        <f t="shared" si="16"/>
        <v>-90979.12248798646</v>
      </c>
      <c r="F89" s="293">
        <f t="shared" si="17"/>
        <v>-7.8913299976867395E-3</v>
      </c>
      <c r="G89" s="293"/>
      <c r="H89" s="292">
        <v>11855737.55011595</v>
      </c>
      <c r="I89" s="292">
        <v>11914572.316489981</v>
      </c>
      <c r="J89" s="321">
        <f t="shared" si="18"/>
        <v>58834.766374031082</v>
      </c>
      <c r="K89" s="293">
        <f t="shared" si="19"/>
        <v>4.9625564099515405E-3</v>
      </c>
      <c r="L89" s="290"/>
      <c r="M89" s="289">
        <f t="shared" si="20"/>
        <v>-326740.21827758662</v>
      </c>
      <c r="N89" s="289">
        <v>195498.780700011</v>
      </c>
      <c r="O89" s="301">
        <v>123107.73960981518</v>
      </c>
      <c r="P89" s="289">
        <v>419323.16157870926</v>
      </c>
      <c r="Q89" s="289">
        <v>-287488.2493543544</v>
      </c>
      <c r="R89" s="314">
        <f t="shared" si="12"/>
        <v>-91989.468654343393</v>
      </c>
      <c r="S89" s="314"/>
      <c r="T89" s="292">
        <f t="shared" si="21"/>
        <v>-476554.10713960417</v>
      </c>
      <c r="U89" s="307">
        <v>275453.80411995272</v>
      </c>
      <c r="V89" s="302">
        <v>5651.4993380717933</v>
      </c>
      <c r="W89" s="292">
        <v>249472.36662427895</v>
      </c>
      <c r="X89" s="292">
        <v>-212453.2177435059</v>
      </c>
      <c r="Y89" s="299">
        <v>-183768.5905842729</v>
      </c>
      <c r="Z89" s="299">
        <v>70400.322682602738</v>
      </c>
      <c r="AA89" s="314">
        <f t="shared" si="13"/>
        <v>-50367.681525223335</v>
      </c>
      <c r="AB89" s="314"/>
      <c r="AC89" s="312">
        <f t="shared" si="14"/>
        <v>41621.787129120057</v>
      </c>
      <c r="AD89" s="322">
        <f>'1. Vos-laskelma'!T89</f>
        <v>640456.28342197393</v>
      </c>
      <c r="AE89" s="289">
        <f t="shared" si="15"/>
        <v>315.65119932083485</v>
      </c>
      <c r="AF89" s="289"/>
      <c r="AG89" s="294">
        <v>2029</v>
      </c>
      <c r="AH89" s="295">
        <v>11</v>
      </c>
    </row>
    <row r="90" spans="1:34" s="283" customFormat="1">
      <c r="A90" s="296">
        <v>240</v>
      </c>
      <c r="B90" s="296" t="s">
        <v>121</v>
      </c>
      <c r="C90" s="292">
        <v>101924106.46741857</v>
      </c>
      <c r="D90" s="292">
        <v>104614056.27087474</v>
      </c>
      <c r="E90" s="321">
        <f t="shared" si="16"/>
        <v>2689949.8034561723</v>
      </c>
      <c r="F90" s="293">
        <f t="shared" si="17"/>
        <v>2.6391693748289584E-2</v>
      </c>
      <c r="G90" s="293"/>
      <c r="H90" s="292">
        <v>91752179.630278349</v>
      </c>
      <c r="I90" s="292">
        <v>91622133.554802135</v>
      </c>
      <c r="J90" s="321">
        <f t="shared" si="18"/>
        <v>-130046.07547621429</v>
      </c>
      <c r="K90" s="293">
        <f t="shared" si="19"/>
        <v>-1.4173622468724317E-3</v>
      </c>
      <c r="L90" s="290"/>
      <c r="M90" s="289">
        <f t="shared" si="20"/>
        <v>10171926.837140217</v>
      </c>
      <c r="N90" s="289">
        <v>-6108357.624492256</v>
      </c>
      <c r="O90" s="301">
        <v>578824.54789453745</v>
      </c>
      <c r="P90" s="289">
        <v>4398448.5266422629</v>
      </c>
      <c r="Q90" s="289">
        <v>-3736384.6645788797</v>
      </c>
      <c r="R90" s="314">
        <f t="shared" si="12"/>
        <v>-9844742.2890711352</v>
      </c>
      <c r="S90" s="314"/>
      <c r="T90" s="292">
        <f t="shared" si="21"/>
        <v>12991922.716072604</v>
      </c>
      <c r="U90" s="307">
        <v>-7918485.2210957278</v>
      </c>
      <c r="V90" s="302">
        <v>-5140637.46137169</v>
      </c>
      <c r="W90" s="292">
        <v>-105594.58172659576</v>
      </c>
      <c r="X90" s="292">
        <v>-4733594.9750452265</v>
      </c>
      <c r="Y90" s="299">
        <v>-1766044.2325296882</v>
      </c>
      <c r="Z90" s="299">
        <v>676557.85706657008</v>
      </c>
      <c r="AA90" s="314">
        <f t="shared" si="13"/>
        <v>-13741566.571604073</v>
      </c>
      <c r="AB90" s="314"/>
      <c r="AC90" s="312">
        <f t="shared" si="14"/>
        <v>-3896824.2825329378</v>
      </c>
      <c r="AD90" s="322">
        <f>'1. Vos-laskelma'!T90</f>
        <v>-2716404.1013377467</v>
      </c>
      <c r="AE90" s="289">
        <f t="shared" si="15"/>
        <v>-139.3099185259627</v>
      </c>
      <c r="AF90" s="289"/>
      <c r="AG90" s="294">
        <v>19499</v>
      </c>
      <c r="AH90" s="295">
        <v>19</v>
      </c>
    </row>
    <row r="91" spans="1:34" s="283" customFormat="1">
      <c r="A91" s="296">
        <v>241</v>
      </c>
      <c r="B91" s="296" t="s">
        <v>122</v>
      </c>
      <c r="C91" s="292">
        <v>33604415.770505652</v>
      </c>
      <c r="D91" s="292">
        <v>34549901.662453018</v>
      </c>
      <c r="E91" s="321">
        <f t="shared" si="16"/>
        <v>945485.8919473663</v>
      </c>
      <c r="F91" s="293">
        <f t="shared" si="17"/>
        <v>2.8135763418842483E-2</v>
      </c>
      <c r="G91" s="293"/>
      <c r="H91" s="292">
        <v>31605184.328152325</v>
      </c>
      <c r="I91" s="292">
        <v>31748715.713779591</v>
      </c>
      <c r="J91" s="321">
        <f t="shared" si="18"/>
        <v>143531.38562726602</v>
      </c>
      <c r="K91" s="293">
        <f t="shared" si="19"/>
        <v>4.5413873919227677E-3</v>
      </c>
      <c r="L91" s="290"/>
      <c r="M91" s="289">
        <f t="shared" si="20"/>
        <v>1999231.4423533268</v>
      </c>
      <c r="N91" s="289">
        <v>-1201596.3587326356</v>
      </c>
      <c r="O91" s="301">
        <v>992181.71500562876</v>
      </c>
      <c r="P91" s="289">
        <v>1870297.0670930371</v>
      </c>
      <c r="Q91" s="289">
        <v>-845189.54189871054</v>
      </c>
      <c r="R91" s="314">
        <f t="shared" si="12"/>
        <v>-2046785.9006313463</v>
      </c>
      <c r="S91" s="314"/>
      <c r="T91" s="292">
        <f t="shared" si="21"/>
        <v>2801185.9486734271</v>
      </c>
      <c r="U91" s="307">
        <v>-1733822.0016617521</v>
      </c>
      <c r="V91" s="302">
        <v>109919.12270300835</v>
      </c>
      <c r="W91" s="292">
        <v>1346279.4950530417</v>
      </c>
      <c r="X91" s="292">
        <v>-1116223.3567776668</v>
      </c>
      <c r="Y91" s="299">
        <v>-703827.36196667561</v>
      </c>
      <c r="Z91" s="299">
        <v>269630.80708058446</v>
      </c>
      <c r="AA91" s="314">
        <f t="shared" si="13"/>
        <v>-3284241.91332551</v>
      </c>
      <c r="AB91" s="314"/>
      <c r="AC91" s="312">
        <f t="shared" si="14"/>
        <v>-1237456.0126941637</v>
      </c>
      <c r="AD91" s="322">
        <f>'1. Vos-laskelma'!T91</f>
        <v>-1298972.4743625652</v>
      </c>
      <c r="AE91" s="289">
        <f t="shared" si="15"/>
        <v>-167.15641157670379</v>
      </c>
      <c r="AF91" s="289"/>
      <c r="AG91" s="294">
        <v>7771</v>
      </c>
      <c r="AH91" s="295">
        <v>19</v>
      </c>
    </row>
    <row r="92" spans="1:34" s="283" customFormat="1">
      <c r="A92" s="296">
        <v>244</v>
      </c>
      <c r="B92" s="296" t="s">
        <v>123</v>
      </c>
      <c r="C92" s="292">
        <v>58983023.799799666</v>
      </c>
      <c r="D92" s="292">
        <v>60114139.394712403</v>
      </c>
      <c r="E92" s="321">
        <f t="shared" si="16"/>
        <v>1131115.5949127376</v>
      </c>
      <c r="F92" s="293">
        <f t="shared" si="17"/>
        <v>1.9176968592725479E-2</v>
      </c>
      <c r="G92" s="293"/>
      <c r="H92" s="292">
        <v>57584688.109633952</v>
      </c>
      <c r="I92" s="292">
        <v>61268469.775624484</v>
      </c>
      <c r="J92" s="321">
        <f t="shared" si="18"/>
        <v>3683781.6659905314</v>
      </c>
      <c r="K92" s="293">
        <f t="shared" si="19"/>
        <v>6.3971548460540026E-2</v>
      </c>
      <c r="L92" s="290"/>
      <c r="M92" s="289">
        <f t="shared" si="20"/>
        <v>1398335.6901657134</v>
      </c>
      <c r="N92" s="289">
        <v>-843977.50751002331</v>
      </c>
      <c r="O92" s="301">
        <v>-1442266.6075791717</v>
      </c>
      <c r="P92" s="289">
        <v>210326.5421262309</v>
      </c>
      <c r="Q92" s="289">
        <v>-1572961.3445982235</v>
      </c>
      <c r="R92" s="314">
        <f t="shared" si="12"/>
        <v>-2416938.8521082466</v>
      </c>
      <c r="S92" s="314"/>
      <c r="T92" s="292">
        <f t="shared" si="21"/>
        <v>-1154330.3809120804</v>
      </c>
      <c r="U92" s="307">
        <v>565142.12860777462</v>
      </c>
      <c r="V92" s="302">
        <v>1665498.6368809938</v>
      </c>
      <c r="W92" s="292">
        <v>2386967.96153754</v>
      </c>
      <c r="X92" s="292">
        <v>-423097.89233809686</v>
      </c>
      <c r="Y92" s="299">
        <v>-1748020.6004319699</v>
      </c>
      <c r="Z92" s="299">
        <v>669653.14330913394</v>
      </c>
      <c r="AA92" s="314">
        <f t="shared" si="13"/>
        <v>-936323.22085315816</v>
      </c>
      <c r="AB92" s="314"/>
      <c r="AC92" s="312">
        <f t="shared" si="14"/>
        <v>1480615.6312550884</v>
      </c>
      <c r="AD92" s="322">
        <f>'1. Vos-laskelma'!T92</f>
        <v>845191.22332789749</v>
      </c>
      <c r="AE92" s="289">
        <f t="shared" si="15"/>
        <v>43.792291364139764</v>
      </c>
      <c r="AF92" s="289"/>
      <c r="AG92" s="294">
        <v>19300</v>
      </c>
      <c r="AH92" s="295">
        <v>17</v>
      </c>
    </row>
    <row r="93" spans="1:34" s="283" customFormat="1">
      <c r="A93" s="296">
        <v>245</v>
      </c>
      <c r="B93" s="296" t="s">
        <v>124</v>
      </c>
      <c r="C93" s="292">
        <v>128414005.85076804</v>
      </c>
      <c r="D93" s="292">
        <v>133985166.51150665</v>
      </c>
      <c r="E93" s="321">
        <f t="shared" si="16"/>
        <v>5571160.6607386023</v>
      </c>
      <c r="F93" s="293">
        <f t="shared" si="17"/>
        <v>4.3384369359312225E-2</v>
      </c>
      <c r="G93" s="293"/>
      <c r="H93" s="292">
        <v>126555804.22199422</v>
      </c>
      <c r="I93" s="292">
        <v>130573947.39443843</v>
      </c>
      <c r="J93" s="321">
        <f t="shared" si="18"/>
        <v>4018143.1724442095</v>
      </c>
      <c r="K93" s="293">
        <f t="shared" si="19"/>
        <v>3.1749971462359E-2</v>
      </c>
      <c r="L93" s="290"/>
      <c r="M93" s="289">
        <f t="shared" si="20"/>
        <v>1858201.6287738234</v>
      </c>
      <c r="N93" s="289">
        <v>-1124612.8536957274</v>
      </c>
      <c r="O93" s="301">
        <v>1156277.1415463984</v>
      </c>
      <c r="P93" s="289">
        <v>888717.44950592518</v>
      </c>
      <c r="Q93" s="289">
        <v>422657.58740302263</v>
      </c>
      <c r="R93" s="314">
        <f t="shared" si="12"/>
        <v>-701955.26629270473</v>
      </c>
      <c r="S93" s="314"/>
      <c r="T93" s="292">
        <f t="shared" si="21"/>
        <v>3411219.1170682162</v>
      </c>
      <c r="U93" s="307">
        <v>-2323876.9373060782</v>
      </c>
      <c r="V93" s="302">
        <v>-11117026.120967269</v>
      </c>
      <c r="W93" s="292">
        <v>-10568928.564941123</v>
      </c>
      <c r="X93" s="292">
        <v>17318.139068906792</v>
      </c>
      <c r="Y93" s="299">
        <v>-3412353.5824805647</v>
      </c>
      <c r="Z93" s="299">
        <v>1307246.2086691675</v>
      </c>
      <c r="AA93" s="314">
        <f t="shared" si="13"/>
        <v>-4411666.1720485687</v>
      </c>
      <c r="AB93" s="314"/>
      <c r="AC93" s="312">
        <f t="shared" si="14"/>
        <v>-3709710.905755864</v>
      </c>
      <c r="AD93" s="322">
        <f>'1. Vos-laskelma'!T93</f>
        <v>-4921391.9013666324</v>
      </c>
      <c r="AE93" s="289">
        <f t="shared" si="15"/>
        <v>-130.6240551376641</v>
      </c>
      <c r="AF93" s="289"/>
      <c r="AG93" s="294">
        <v>37676</v>
      </c>
      <c r="AH93" s="295">
        <v>1</v>
      </c>
    </row>
    <row r="94" spans="1:34" s="283" customFormat="1">
      <c r="A94" s="296">
        <v>249</v>
      </c>
      <c r="B94" s="296" t="s">
        <v>125</v>
      </c>
      <c r="C94" s="292">
        <v>43473803.091269471</v>
      </c>
      <c r="D94" s="292">
        <v>43947790.916807272</v>
      </c>
      <c r="E94" s="321">
        <f t="shared" si="16"/>
        <v>473987.82553780079</v>
      </c>
      <c r="F94" s="293">
        <f t="shared" si="17"/>
        <v>1.0902837843349122E-2</v>
      </c>
      <c r="G94" s="293"/>
      <c r="H94" s="292">
        <v>44072811.169826657</v>
      </c>
      <c r="I94" s="292">
        <v>44569216.432726637</v>
      </c>
      <c r="J94" s="321">
        <f t="shared" si="18"/>
        <v>496405.26289997995</v>
      </c>
      <c r="K94" s="293">
        <f t="shared" si="19"/>
        <v>1.1263299293234812E-2</v>
      </c>
      <c r="L94" s="290"/>
      <c r="M94" s="289">
        <f t="shared" si="20"/>
        <v>-599008.07855718583</v>
      </c>
      <c r="N94" s="289">
        <v>356946.7361238359</v>
      </c>
      <c r="O94" s="301">
        <v>-868837.97585324943</v>
      </c>
      <c r="P94" s="289">
        <v>-1703832.4266247675</v>
      </c>
      <c r="Q94" s="289">
        <v>874331.29611714953</v>
      </c>
      <c r="R94" s="314">
        <f t="shared" si="12"/>
        <v>1231278.0322409854</v>
      </c>
      <c r="S94" s="314"/>
      <c r="T94" s="292">
        <f t="shared" si="21"/>
        <v>-621425.51591936499</v>
      </c>
      <c r="U94" s="307">
        <v>321804.04423444072</v>
      </c>
      <c r="V94" s="302">
        <v>-2883578.6999872327</v>
      </c>
      <c r="W94" s="292">
        <v>-3691048.8460998312</v>
      </c>
      <c r="X94" s="292">
        <v>672971.99838957563</v>
      </c>
      <c r="Y94" s="299">
        <v>-837781.89398941561</v>
      </c>
      <c r="Z94" s="299">
        <v>320947.75003157975</v>
      </c>
      <c r="AA94" s="314">
        <f t="shared" si="13"/>
        <v>477941.89866618044</v>
      </c>
      <c r="AB94" s="314"/>
      <c r="AC94" s="312">
        <f t="shared" si="14"/>
        <v>-753336.13357480499</v>
      </c>
      <c r="AD94" s="322">
        <f>'1. Vos-laskelma'!T94</f>
        <v>176200.02124999743</v>
      </c>
      <c r="AE94" s="289">
        <f t="shared" si="15"/>
        <v>19.048650945945667</v>
      </c>
      <c r="AF94" s="289"/>
      <c r="AG94" s="294">
        <v>9250</v>
      </c>
      <c r="AH94" s="295">
        <v>13</v>
      </c>
    </row>
    <row r="95" spans="1:34" s="283" customFormat="1">
      <c r="A95" s="296">
        <v>250</v>
      </c>
      <c r="B95" s="296" t="s">
        <v>126</v>
      </c>
      <c r="C95" s="292">
        <v>9036880.6418287028</v>
      </c>
      <c r="D95" s="292">
        <v>9544644.6171846129</v>
      </c>
      <c r="E95" s="321">
        <f t="shared" si="16"/>
        <v>507763.97535591014</v>
      </c>
      <c r="F95" s="293">
        <f t="shared" si="17"/>
        <v>5.6187969663518654E-2</v>
      </c>
      <c r="G95" s="293"/>
      <c r="H95" s="292">
        <v>9367532.9181663971</v>
      </c>
      <c r="I95" s="292">
        <v>9501755.4178963825</v>
      </c>
      <c r="J95" s="321">
        <f t="shared" si="18"/>
        <v>134222.49972998537</v>
      </c>
      <c r="K95" s="293">
        <f t="shared" si="19"/>
        <v>1.4328479109978736E-2</v>
      </c>
      <c r="L95" s="290"/>
      <c r="M95" s="289">
        <f t="shared" si="20"/>
        <v>-330652.27633769438</v>
      </c>
      <c r="N95" s="289">
        <v>197920.72461793592</v>
      </c>
      <c r="O95" s="301">
        <v>264604.34839843214</v>
      </c>
      <c r="P95" s="289">
        <v>200155.14899268467</v>
      </c>
      <c r="Q95" s="289">
        <v>71980.811857818</v>
      </c>
      <c r="R95" s="314">
        <f t="shared" si="12"/>
        <v>269901.53647575394</v>
      </c>
      <c r="S95" s="314"/>
      <c r="T95" s="292">
        <f t="shared" si="21"/>
        <v>42889.199288230389</v>
      </c>
      <c r="U95" s="307">
        <v>-33912.46675835787</v>
      </c>
      <c r="V95" s="302">
        <v>-295011.88131701946</v>
      </c>
      <c r="W95" s="292">
        <v>-204121.41422288585</v>
      </c>
      <c r="X95" s="292">
        <v>-63511.40975548212</v>
      </c>
      <c r="Y95" s="299">
        <v>-160401.26856813568</v>
      </c>
      <c r="Z95" s="299">
        <v>61448.482735775971</v>
      </c>
      <c r="AA95" s="314">
        <f t="shared" si="13"/>
        <v>-196376.66234619971</v>
      </c>
      <c r="AB95" s="314"/>
      <c r="AC95" s="312">
        <f t="shared" si="14"/>
        <v>-466278.19882195361</v>
      </c>
      <c r="AD95" s="322">
        <f>'1. Vos-laskelma'!T95</f>
        <v>-318031.50032814103</v>
      </c>
      <c r="AE95" s="289">
        <f t="shared" si="15"/>
        <v>-179.57735761046925</v>
      </c>
      <c r="AF95" s="289"/>
      <c r="AG95" s="294">
        <v>1771</v>
      </c>
      <c r="AH95" s="295">
        <v>6</v>
      </c>
    </row>
    <row r="96" spans="1:34" s="283" customFormat="1">
      <c r="A96" s="296">
        <v>256</v>
      </c>
      <c r="B96" s="296" t="s">
        <v>127</v>
      </c>
      <c r="C96" s="292">
        <v>8379057.5617503542</v>
      </c>
      <c r="D96" s="292">
        <v>8585284.5265640151</v>
      </c>
      <c r="E96" s="321">
        <f t="shared" si="16"/>
        <v>206226.96481366083</v>
      </c>
      <c r="F96" s="293">
        <f t="shared" si="17"/>
        <v>2.4612190964657936E-2</v>
      </c>
      <c r="G96" s="293"/>
      <c r="H96" s="292">
        <v>7933591.2484938866</v>
      </c>
      <c r="I96" s="292">
        <v>7992343.4807006521</v>
      </c>
      <c r="J96" s="321">
        <f t="shared" si="18"/>
        <v>58752.232206765562</v>
      </c>
      <c r="K96" s="293">
        <f t="shared" si="19"/>
        <v>7.4055028002506544E-3</v>
      </c>
      <c r="L96" s="290"/>
      <c r="M96" s="289">
        <f t="shared" si="20"/>
        <v>445466.31325646769</v>
      </c>
      <c r="N96" s="289">
        <v>-267691.33868008648</v>
      </c>
      <c r="O96" s="301">
        <v>-165277.43489671685</v>
      </c>
      <c r="P96" s="289">
        <v>229678.59930392541</v>
      </c>
      <c r="Q96" s="289">
        <v>-388370.03901993233</v>
      </c>
      <c r="R96" s="314">
        <f t="shared" si="12"/>
        <v>-656061.37770001881</v>
      </c>
      <c r="S96" s="314"/>
      <c r="T96" s="292">
        <f t="shared" si="21"/>
        <v>592941.04586336296</v>
      </c>
      <c r="U96" s="307">
        <v>-362507.93580721266</v>
      </c>
      <c r="V96" s="302">
        <v>-560154.77178157121</v>
      </c>
      <c r="W96" s="292">
        <v>-101301.95413985383</v>
      </c>
      <c r="X96" s="292">
        <v>-434828.50645918527</v>
      </c>
      <c r="Y96" s="299">
        <v>-140747.35819022183</v>
      </c>
      <c r="Z96" s="299">
        <v>53919.222005305397</v>
      </c>
      <c r="AA96" s="314">
        <f t="shared" si="13"/>
        <v>-884164.57845131436</v>
      </c>
      <c r="AB96" s="314"/>
      <c r="AC96" s="312">
        <f t="shared" si="14"/>
        <v>-228103.20075129555</v>
      </c>
      <c r="AD96" s="322">
        <f>'1. Vos-laskelma'!T96</f>
        <v>95222.19426939683</v>
      </c>
      <c r="AE96" s="289">
        <f t="shared" si="15"/>
        <v>61.275543287900149</v>
      </c>
      <c r="AF96" s="289"/>
      <c r="AG96" s="294">
        <v>1554</v>
      </c>
      <c r="AH96" s="295">
        <v>13</v>
      </c>
    </row>
    <row r="97" spans="1:34" s="283" customFormat="1">
      <c r="A97" s="296">
        <v>257</v>
      </c>
      <c r="B97" s="296" t="s">
        <v>128</v>
      </c>
      <c r="C97" s="292">
        <v>124178336.57183795</v>
      </c>
      <c r="D97" s="292">
        <v>128863807.38386567</v>
      </c>
      <c r="E97" s="321">
        <f t="shared" si="16"/>
        <v>4685470.8120277226</v>
      </c>
      <c r="F97" s="293">
        <f t="shared" si="17"/>
        <v>3.7731789145984802E-2</v>
      </c>
      <c r="G97" s="293"/>
      <c r="H97" s="292">
        <v>132059044.33969294</v>
      </c>
      <c r="I97" s="292">
        <v>140667594.03227851</v>
      </c>
      <c r="J97" s="321">
        <f t="shared" si="18"/>
        <v>8608549.6925855726</v>
      </c>
      <c r="K97" s="293">
        <f t="shared" si="19"/>
        <v>6.5187126982700003E-2</v>
      </c>
      <c r="L97" s="290"/>
      <c r="M97" s="289">
        <f t="shared" si="20"/>
        <v>-7880707.7678549886</v>
      </c>
      <c r="N97" s="289">
        <v>4717899.5307239471</v>
      </c>
      <c r="O97" s="301">
        <v>-3509339.4374180436</v>
      </c>
      <c r="P97" s="289">
        <v>-6827627.3923019171</v>
      </c>
      <c r="Q97" s="289">
        <v>3486720.3034870639</v>
      </c>
      <c r="R97" s="314">
        <f t="shared" si="12"/>
        <v>8204619.8342110105</v>
      </c>
      <c r="S97" s="314"/>
      <c r="T97" s="292">
        <f t="shared" si="21"/>
        <v>-11803786.648412839</v>
      </c>
      <c r="U97" s="307">
        <v>6730177.9833535608</v>
      </c>
      <c r="V97" s="302">
        <v>19637356.541527539</v>
      </c>
      <c r="W97" s="292">
        <v>14995083.774623796</v>
      </c>
      <c r="X97" s="292">
        <v>4050161.0294359676</v>
      </c>
      <c r="Y97" s="299">
        <v>-3688232.89589589</v>
      </c>
      <c r="Z97" s="299">
        <v>1412933.4353282151</v>
      </c>
      <c r="AA97" s="314">
        <f t="shared" si="13"/>
        <v>8505039.5522218533</v>
      </c>
      <c r="AB97" s="314"/>
      <c r="AC97" s="312">
        <f t="shared" si="14"/>
        <v>300419.7180108428</v>
      </c>
      <c r="AD97" s="322">
        <f>'1. Vos-laskelma'!T97</f>
        <v>-1142766.7667119354</v>
      </c>
      <c r="AE97" s="289">
        <f t="shared" si="15"/>
        <v>-28.062638542113241</v>
      </c>
      <c r="AF97" s="289"/>
      <c r="AG97" s="294">
        <v>40722</v>
      </c>
      <c r="AH97" s="295">
        <v>1</v>
      </c>
    </row>
    <row r="98" spans="1:34" s="283" customFormat="1">
      <c r="A98" s="296">
        <v>260</v>
      </c>
      <c r="B98" s="296" t="s">
        <v>129</v>
      </c>
      <c r="C98" s="292">
        <v>47323637.647205532</v>
      </c>
      <c r="D98" s="292">
        <v>50116583.470500939</v>
      </c>
      <c r="E98" s="321">
        <f t="shared" si="16"/>
        <v>2792945.823295407</v>
      </c>
      <c r="F98" s="293">
        <f t="shared" si="17"/>
        <v>5.9017986827568633E-2</v>
      </c>
      <c r="G98" s="293"/>
      <c r="H98" s="292">
        <v>54510891.031798281</v>
      </c>
      <c r="I98" s="292">
        <v>54894525.925276108</v>
      </c>
      <c r="J98" s="321">
        <f t="shared" si="18"/>
        <v>383634.89347782731</v>
      </c>
      <c r="K98" s="293">
        <f t="shared" si="19"/>
        <v>7.0377659622925344E-3</v>
      </c>
      <c r="L98" s="290"/>
      <c r="M98" s="289">
        <f t="shared" si="20"/>
        <v>-7187253.3845927492</v>
      </c>
      <c r="N98" s="289">
        <v>4309780.9450360192</v>
      </c>
      <c r="O98" s="301">
        <v>3231295.8955340683</v>
      </c>
      <c r="P98" s="289">
        <v>441605.47536533698</v>
      </c>
      <c r="Q98" s="289">
        <v>2830835.1857600482</v>
      </c>
      <c r="R98" s="314">
        <f t="shared" si="12"/>
        <v>7140616.1307960674</v>
      </c>
      <c r="S98" s="314"/>
      <c r="T98" s="292">
        <f t="shared" si="21"/>
        <v>-4777942.4547751695</v>
      </c>
      <c r="U98" s="307">
        <v>2820993.2121783863</v>
      </c>
      <c r="V98" s="302">
        <v>1270914.1425305456</v>
      </c>
      <c r="W98" s="292">
        <v>-521966.70219133049</v>
      </c>
      <c r="X98" s="292">
        <v>1651446.9546784337</v>
      </c>
      <c r="Y98" s="299">
        <v>-880984.26841459959</v>
      </c>
      <c r="Z98" s="299">
        <v>337498.24481699202</v>
      </c>
      <c r="AA98" s="314">
        <f t="shared" si="13"/>
        <v>3928954.1432592119</v>
      </c>
      <c r="AB98" s="314"/>
      <c r="AC98" s="312">
        <f t="shared" si="14"/>
        <v>-3211661.9875368555</v>
      </c>
      <c r="AD98" s="322">
        <f>'1. Vos-laskelma'!T98</f>
        <v>-2223765.5210621208</v>
      </c>
      <c r="AE98" s="289">
        <f t="shared" si="15"/>
        <v>-228.61781855270081</v>
      </c>
      <c r="AF98" s="289"/>
      <c r="AG98" s="294">
        <v>9727</v>
      </c>
      <c r="AH98" s="295">
        <v>12</v>
      </c>
    </row>
    <row r="99" spans="1:34" s="283" customFormat="1">
      <c r="A99" s="296">
        <v>261</v>
      </c>
      <c r="B99" s="296" t="s">
        <v>130</v>
      </c>
      <c r="C99" s="292">
        <v>30338562.261454932</v>
      </c>
      <c r="D99" s="292">
        <v>30029250.62567779</v>
      </c>
      <c r="E99" s="321">
        <f t="shared" si="16"/>
        <v>-309311.6357771419</v>
      </c>
      <c r="F99" s="293">
        <f t="shared" si="17"/>
        <v>-1.0195329399973628E-2</v>
      </c>
      <c r="G99" s="293"/>
      <c r="H99" s="292">
        <v>29547121.771643091</v>
      </c>
      <c r="I99" s="292">
        <v>31118606.127207935</v>
      </c>
      <c r="J99" s="321">
        <f t="shared" si="18"/>
        <v>1571484.3555648439</v>
      </c>
      <c r="K99" s="293">
        <f t="shared" si="19"/>
        <v>5.3185700039082177E-2</v>
      </c>
      <c r="L99" s="290"/>
      <c r="M99" s="289">
        <f t="shared" si="20"/>
        <v>791440.4898118414</v>
      </c>
      <c r="N99" s="289">
        <v>-476562.29855948989</v>
      </c>
      <c r="O99" s="301">
        <v>4866799.3946183994</v>
      </c>
      <c r="P99" s="289">
        <v>3647891.0691373907</v>
      </c>
      <c r="Q99" s="289">
        <v>1246081.2834593584</v>
      </c>
      <c r="R99" s="314">
        <f t="shared" si="12"/>
        <v>769518.98489986849</v>
      </c>
      <c r="S99" s="314"/>
      <c r="T99" s="292">
        <f t="shared" si="21"/>
        <v>-1089355.5015301444</v>
      </c>
      <c r="U99" s="307">
        <v>610566.06775582687</v>
      </c>
      <c r="V99" s="302">
        <v>10447187.513198547</v>
      </c>
      <c r="W99" s="292">
        <v>8506356.2848544382</v>
      </c>
      <c r="X99" s="292">
        <v>1844326.9898103022</v>
      </c>
      <c r="Y99" s="299">
        <v>-601119.83031435148</v>
      </c>
      <c r="Z99" s="299">
        <v>230284.34777941564</v>
      </c>
      <c r="AA99" s="314">
        <f t="shared" si="13"/>
        <v>2084057.5750311932</v>
      </c>
      <c r="AB99" s="314"/>
      <c r="AC99" s="312">
        <f t="shared" si="14"/>
        <v>1314538.5901313247</v>
      </c>
      <c r="AD99" s="322">
        <f>'1. Vos-laskelma'!T99</f>
        <v>1198906.6502653081</v>
      </c>
      <c r="AE99" s="289">
        <f t="shared" si="15"/>
        <v>180.63984484937595</v>
      </c>
      <c r="AF99" s="289"/>
      <c r="AG99" s="294">
        <v>6637</v>
      </c>
      <c r="AH99" s="295">
        <v>19</v>
      </c>
    </row>
    <row r="100" spans="1:34" s="283" customFormat="1">
      <c r="A100" s="296">
        <v>263</v>
      </c>
      <c r="B100" s="296" t="s">
        <v>131</v>
      </c>
      <c r="C100" s="292">
        <v>37608445.669073574</v>
      </c>
      <c r="D100" s="292">
        <v>38185506.191628367</v>
      </c>
      <c r="E100" s="321">
        <f t="shared" si="16"/>
        <v>577060.52255479246</v>
      </c>
      <c r="F100" s="293">
        <f t="shared" si="17"/>
        <v>1.5343907792214999E-2</v>
      </c>
      <c r="G100" s="293"/>
      <c r="H100" s="292">
        <v>39652337.771502987</v>
      </c>
      <c r="I100" s="292">
        <v>40077037.567596696</v>
      </c>
      <c r="J100" s="321">
        <f t="shared" si="18"/>
        <v>424699.79609370977</v>
      </c>
      <c r="K100" s="293">
        <f t="shared" si="19"/>
        <v>1.0710586562160517E-2</v>
      </c>
      <c r="L100" s="290"/>
      <c r="M100" s="289">
        <f t="shared" si="20"/>
        <v>-2043892.1024294123</v>
      </c>
      <c r="N100" s="289">
        <v>1224315.5131435227</v>
      </c>
      <c r="O100" s="301">
        <v>2411038.2322335988</v>
      </c>
      <c r="P100" s="289">
        <v>1725847.9967521727</v>
      </c>
      <c r="Q100" s="289">
        <v>717512.01701661141</v>
      </c>
      <c r="R100" s="314">
        <f t="shared" si="12"/>
        <v>1941827.5301601342</v>
      </c>
      <c r="S100" s="314"/>
      <c r="T100" s="292">
        <f t="shared" si="21"/>
        <v>-1891531.3759683296</v>
      </c>
      <c r="U100" s="307">
        <v>1100378.9465230771</v>
      </c>
      <c r="V100" s="302">
        <v>1577128.9176718593</v>
      </c>
      <c r="W100" s="292">
        <v>977928.41256192699</v>
      </c>
      <c r="X100" s="292">
        <v>488737.53989352088</v>
      </c>
      <c r="Y100" s="299">
        <v>-688068.00525811792</v>
      </c>
      <c r="Z100" s="299">
        <v>263593.51967458503</v>
      </c>
      <c r="AA100" s="314">
        <f t="shared" si="13"/>
        <v>1164642.000833065</v>
      </c>
      <c r="AB100" s="314"/>
      <c r="AC100" s="312">
        <f t="shared" si="14"/>
        <v>-777185.52932706918</v>
      </c>
      <c r="AD100" s="322">
        <f>'1. Vos-laskelma'!T100</f>
        <v>-782096.57991206273</v>
      </c>
      <c r="AE100" s="289">
        <f t="shared" si="15"/>
        <v>-102.94808212611066</v>
      </c>
      <c r="AF100" s="289"/>
      <c r="AG100" s="294">
        <v>7597</v>
      </c>
      <c r="AH100" s="295">
        <v>11</v>
      </c>
    </row>
    <row r="101" spans="1:34" s="283" customFormat="1">
      <c r="A101" s="296">
        <v>265</v>
      </c>
      <c r="B101" s="296" t="s">
        <v>132</v>
      </c>
      <c r="C101" s="292">
        <v>5666513.439276523</v>
      </c>
      <c r="D101" s="292">
        <v>5714271.1083782557</v>
      </c>
      <c r="E101" s="321">
        <f t="shared" si="16"/>
        <v>47757.669101732783</v>
      </c>
      <c r="F101" s="293">
        <f t="shared" si="17"/>
        <v>8.428051854727496E-3</v>
      </c>
      <c r="G101" s="293"/>
      <c r="H101" s="292">
        <v>6371975.941626654</v>
      </c>
      <c r="I101" s="292">
        <v>6398322.3434249498</v>
      </c>
      <c r="J101" s="321">
        <f t="shared" si="18"/>
        <v>26346.401798295788</v>
      </c>
      <c r="K101" s="293">
        <f t="shared" si="19"/>
        <v>4.1347302688606842E-3</v>
      </c>
      <c r="L101" s="290"/>
      <c r="M101" s="289">
        <f t="shared" si="20"/>
        <v>-705462.50235013105</v>
      </c>
      <c r="N101" s="289">
        <v>422994.28370602295</v>
      </c>
      <c r="O101" s="301">
        <v>770961.07258676179</v>
      </c>
      <c r="P101" s="289">
        <v>573461.50075449003</v>
      </c>
      <c r="Q101" s="289">
        <v>202031.86959103993</v>
      </c>
      <c r="R101" s="314">
        <f t="shared" si="12"/>
        <v>625026.15329706285</v>
      </c>
      <c r="S101" s="314"/>
      <c r="T101" s="292">
        <f t="shared" si="21"/>
        <v>-684051.23504669406</v>
      </c>
      <c r="U101" s="307">
        <v>405673.08716618933</v>
      </c>
      <c r="V101" s="302">
        <v>1084880.8972981963</v>
      </c>
      <c r="W101" s="292">
        <v>899400.71718641045</v>
      </c>
      <c r="X101" s="292">
        <v>170009.25803856461</v>
      </c>
      <c r="Y101" s="299">
        <v>-96367.560562674407</v>
      </c>
      <c r="Z101" s="299">
        <v>36917.665517146037</v>
      </c>
      <c r="AA101" s="314">
        <f t="shared" si="13"/>
        <v>516232.45015922555</v>
      </c>
      <c r="AB101" s="314"/>
      <c r="AC101" s="312">
        <f t="shared" si="14"/>
        <v>-108793.70313783729</v>
      </c>
      <c r="AD101" s="322">
        <f>'1. Vos-laskelma'!T101</f>
        <v>98806.868738156511</v>
      </c>
      <c r="AE101" s="289">
        <f t="shared" si="15"/>
        <v>92.863598438117023</v>
      </c>
      <c r="AF101" s="289"/>
      <c r="AG101" s="294">
        <v>1064</v>
      </c>
      <c r="AH101" s="295">
        <v>13</v>
      </c>
    </row>
    <row r="102" spans="1:34" s="283" customFormat="1">
      <c r="A102" s="296">
        <v>271</v>
      </c>
      <c r="B102" s="296" t="s">
        <v>133</v>
      </c>
      <c r="C102" s="292">
        <v>31416689.316099692</v>
      </c>
      <c r="D102" s="292">
        <v>32371374.213446643</v>
      </c>
      <c r="E102" s="321">
        <f t="shared" si="16"/>
        <v>954684.89734695107</v>
      </c>
      <c r="F102" s="293">
        <f t="shared" si="17"/>
        <v>3.0387826283710818E-2</v>
      </c>
      <c r="G102" s="293"/>
      <c r="H102" s="292">
        <v>30890637.651352163</v>
      </c>
      <c r="I102" s="292">
        <v>31273882.404375248</v>
      </c>
      <c r="J102" s="321">
        <f t="shared" si="18"/>
        <v>383244.75302308425</v>
      </c>
      <c r="K102" s="293">
        <f t="shared" si="19"/>
        <v>1.2406501845270541E-2</v>
      </c>
      <c r="L102" s="290"/>
      <c r="M102" s="289">
        <f t="shared" si="20"/>
        <v>526051.66474752873</v>
      </c>
      <c r="N102" s="289">
        <v>-317440.41636771831</v>
      </c>
      <c r="O102" s="301">
        <v>1509562.2098414227</v>
      </c>
      <c r="P102" s="289">
        <v>1736456.7694311664</v>
      </c>
      <c r="Q102" s="289">
        <v>-197938.67565481996</v>
      </c>
      <c r="R102" s="314">
        <f t="shared" si="12"/>
        <v>-515379.0920225383</v>
      </c>
      <c r="S102" s="314"/>
      <c r="T102" s="292">
        <f t="shared" si="21"/>
        <v>1097491.8090713955</v>
      </c>
      <c r="U102" s="307">
        <v>-695416.62654656218</v>
      </c>
      <c r="V102" s="302">
        <v>777572.91709924489</v>
      </c>
      <c r="W102" s="292">
        <v>1259466.6867202185</v>
      </c>
      <c r="X102" s="292">
        <v>-375175.73867308459</v>
      </c>
      <c r="Y102" s="299">
        <v>-625211.72045502008</v>
      </c>
      <c r="Z102" s="299">
        <v>239513.76415870216</v>
      </c>
      <c r="AA102" s="314">
        <f t="shared" si="13"/>
        <v>-1456290.3215159646</v>
      </c>
      <c r="AB102" s="314"/>
      <c r="AC102" s="312">
        <f t="shared" si="14"/>
        <v>-940911.22949342628</v>
      </c>
      <c r="AD102" s="322">
        <f>'1. Vos-laskelma'!T102</f>
        <v>-1386884.1536738924</v>
      </c>
      <c r="AE102" s="289">
        <f t="shared" si="15"/>
        <v>-200.91035110443175</v>
      </c>
      <c r="AF102" s="289"/>
      <c r="AG102" s="294">
        <v>6903</v>
      </c>
      <c r="AH102" s="295">
        <v>4</v>
      </c>
    </row>
    <row r="103" spans="1:34" s="283" customFormat="1">
      <c r="A103" s="296">
        <v>272</v>
      </c>
      <c r="B103" s="296" t="s">
        <v>134</v>
      </c>
      <c r="C103" s="292">
        <v>188093030.66802207</v>
      </c>
      <c r="D103" s="292">
        <v>198040576.92708129</v>
      </c>
      <c r="E103" s="321">
        <f t="shared" si="16"/>
        <v>9947546.2590592206</v>
      </c>
      <c r="F103" s="293">
        <f t="shared" si="17"/>
        <v>5.2886309629495566E-2</v>
      </c>
      <c r="G103" s="293"/>
      <c r="H103" s="292">
        <v>178047299.52217159</v>
      </c>
      <c r="I103" s="292">
        <v>182309654.67797825</v>
      </c>
      <c r="J103" s="321">
        <f t="shared" si="18"/>
        <v>4262355.1558066607</v>
      </c>
      <c r="K103" s="293">
        <f t="shared" si="19"/>
        <v>2.3939454107114299E-2</v>
      </c>
      <c r="L103" s="290"/>
      <c r="M103" s="289">
        <f t="shared" si="20"/>
        <v>10045731.14585048</v>
      </c>
      <c r="N103" s="289">
        <v>-6039909.8979731565</v>
      </c>
      <c r="O103" s="301">
        <v>5393991.0165733099</v>
      </c>
      <c r="P103" s="289">
        <v>8149504.1555561423</v>
      </c>
      <c r="Q103" s="289">
        <v>-2555937.9061475191</v>
      </c>
      <c r="R103" s="314">
        <f t="shared" si="12"/>
        <v>-8595847.8041206747</v>
      </c>
      <c r="S103" s="314"/>
      <c r="T103" s="292">
        <f t="shared" si="21"/>
        <v>15730922.24910304</v>
      </c>
      <c r="U103" s="307">
        <v>-9731663.1440515183</v>
      </c>
      <c r="V103" s="302">
        <v>5687178.7945094705</v>
      </c>
      <c r="W103" s="292">
        <v>10924638.947480261</v>
      </c>
      <c r="X103" s="292">
        <v>-4495303.7291428382</v>
      </c>
      <c r="Y103" s="299">
        <v>-4347952.1732817171</v>
      </c>
      <c r="Z103" s="299">
        <v>1665666.7770828127</v>
      </c>
      <c r="AA103" s="314">
        <f t="shared" si="13"/>
        <v>-16909252.269393262</v>
      </c>
      <c r="AB103" s="314"/>
      <c r="AC103" s="312">
        <f t="shared" si="14"/>
        <v>-8313404.4652725868</v>
      </c>
      <c r="AD103" s="322">
        <f>'1. Vos-laskelma'!T103</f>
        <v>-6609435.9927707948</v>
      </c>
      <c r="AE103" s="289">
        <f t="shared" si="15"/>
        <v>-137.67937326106727</v>
      </c>
      <c r="AF103" s="289"/>
      <c r="AG103" s="294">
        <v>48006</v>
      </c>
      <c r="AH103" s="295">
        <v>16</v>
      </c>
    </row>
    <row r="104" spans="1:34" s="283" customFormat="1">
      <c r="A104" s="296">
        <v>273</v>
      </c>
      <c r="B104" s="296" t="s">
        <v>135</v>
      </c>
      <c r="C104" s="292">
        <v>19957006.721964099</v>
      </c>
      <c r="D104" s="292">
        <v>20790939.339206494</v>
      </c>
      <c r="E104" s="321">
        <f t="shared" si="16"/>
        <v>833932.61724239588</v>
      </c>
      <c r="F104" s="293">
        <f t="shared" si="17"/>
        <v>4.1786457701825291E-2</v>
      </c>
      <c r="G104" s="293"/>
      <c r="H104" s="292">
        <v>18601855.174556028</v>
      </c>
      <c r="I104" s="292">
        <v>19645285.447840165</v>
      </c>
      <c r="J104" s="321">
        <f t="shared" si="18"/>
        <v>1043430.2732841372</v>
      </c>
      <c r="K104" s="293">
        <f t="shared" si="19"/>
        <v>5.6092807061059215E-2</v>
      </c>
      <c r="L104" s="290"/>
      <c r="M104" s="289">
        <f t="shared" si="20"/>
        <v>1355151.5474080704</v>
      </c>
      <c r="N104" s="289">
        <v>-814129.30658958305</v>
      </c>
      <c r="O104" s="301">
        <v>1441181.7796168849</v>
      </c>
      <c r="P104" s="289">
        <v>498044.26139991917</v>
      </c>
      <c r="Q104" s="289">
        <v>959754.55476083152</v>
      </c>
      <c r="R104" s="314">
        <f t="shared" si="12"/>
        <v>145625.24817124847</v>
      </c>
      <c r="S104" s="314"/>
      <c r="T104" s="292">
        <f t="shared" si="21"/>
        <v>1145653.891366329</v>
      </c>
      <c r="U104" s="307">
        <v>-708765.87479334534</v>
      </c>
      <c r="V104" s="302">
        <v>1987624.2826681957</v>
      </c>
      <c r="W104" s="292">
        <v>975974.65797300264</v>
      </c>
      <c r="X104" s="292">
        <v>953502.80385796411</v>
      </c>
      <c r="Y104" s="299">
        <v>-362193.49125012686</v>
      </c>
      <c r="Z104" s="299">
        <v>138753.51917581484</v>
      </c>
      <c r="AA104" s="314">
        <f t="shared" si="13"/>
        <v>21296.95699030676</v>
      </c>
      <c r="AB104" s="314"/>
      <c r="AC104" s="312">
        <f t="shared" si="14"/>
        <v>-124328.29118094171</v>
      </c>
      <c r="AD104" s="322">
        <f>'1. Vos-laskelma'!T104</f>
        <v>-119360.41159509309</v>
      </c>
      <c r="AE104" s="289">
        <f t="shared" si="15"/>
        <v>-29.847564789970765</v>
      </c>
      <c r="AF104" s="289"/>
      <c r="AG104" s="294">
        <v>3999</v>
      </c>
      <c r="AH104" s="295">
        <v>19</v>
      </c>
    </row>
    <row r="105" spans="1:34" s="283" customFormat="1">
      <c r="A105" s="296">
        <v>275</v>
      </c>
      <c r="B105" s="296" t="s">
        <v>136</v>
      </c>
      <c r="C105" s="292">
        <v>11912799.578290647</v>
      </c>
      <c r="D105" s="292">
        <v>12554954.876119521</v>
      </c>
      <c r="E105" s="321">
        <f t="shared" si="16"/>
        <v>642155.29782887362</v>
      </c>
      <c r="F105" s="293">
        <f t="shared" si="17"/>
        <v>5.3904650507098993E-2</v>
      </c>
      <c r="G105" s="293"/>
      <c r="H105" s="292">
        <v>12660912.17808889</v>
      </c>
      <c r="I105" s="292">
        <v>12878430.968346264</v>
      </c>
      <c r="J105" s="321">
        <f t="shared" si="18"/>
        <v>217518.79025737382</v>
      </c>
      <c r="K105" s="293">
        <f t="shared" si="19"/>
        <v>1.7180341131645644E-2</v>
      </c>
      <c r="L105" s="290"/>
      <c r="M105" s="289">
        <f t="shared" si="20"/>
        <v>-748112.59979824349</v>
      </c>
      <c r="N105" s="289">
        <v>448194.39721103443</v>
      </c>
      <c r="O105" s="301">
        <v>616503.75570724159</v>
      </c>
      <c r="P105" s="289">
        <v>166397.26924880594</v>
      </c>
      <c r="Q105" s="289">
        <v>460879.0250652135</v>
      </c>
      <c r="R105" s="314">
        <f t="shared" si="12"/>
        <v>909073.42227624799</v>
      </c>
      <c r="S105" s="314"/>
      <c r="T105" s="292">
        <f t="shared" si="21"/>
        <v>-323476.0922267437</v>
      </c>
      <c r="U105" s="307">
        <v>182024.72181221083</v>
      </c>
      <c r="V105" s="302">
        <v>-42969.154841732234</v>
      </c>
      <c r="W105" s="292">
        <v>-314507.51902151853</v>
      </c>
      <c r="X105" s="292">
        <v>234882.16629765218</v>
      </c>
      <c r="Y105" s="299">
        <v>-228329.53024295316</v>
      </c>
      <c r="Z105" s="299">
        <v>87471.273278877023</v>
      </c>
      <c r="AA105" s="314">
        <f t="shared" si="13"/>
        <v>276048.6311457869</v>
      </c>
      <c r="AB105" s="314"/>
      <c r="AC105" s="312">
        <f t="shared" si="14"/>
        <v>-633024.79113046103</v>
      </c>
      <c r="AD105" s="322">
        <f>'1. Vos-laskelma'!T105</f>
        <v>-242787.77315702569</v>
      </c>
      <c r="AE105" s="289">
        <f t="shared" si="15"/>
        <v>-96.306137706079213</v>
      </c>
      <c r="AF105" s="289"/>
      <c r="AG105" s="294">
        <v>2521</v>
      </c>
      <c r="AH105" s="295">
        <v>13</v>
      </c>
    </row>
    <row r="106" spans="1:34" s="283" customFormat="1">
      <c r="A106" s="296">
        <v>276</v>
      </c>
      <c r="B106" s="296" t="s">
        <v>137</v>
      </c>
      <c r="C106" s="292">
        <v>42148676.495659426</v>
      </c>
      <c r="D106" s="292">
        <v>45136642.08123263</v>
      </c>
      <c r="E106" s="321">
        <f t="shared" si="16"/>
        <v>2987965.5855732039</v>
      </c>
      <c r="F106" s="293">
        <f t="shared" si="17"/>
        <v>7.0891089210853672E-2</v>
      </c>
      <c r="G106" s="293"/>
      <c r="H106" s="292">
        <v>45184249.660761744</v>
      </c>
      <c r="I106" s="292">
        <v>47269784.38823504</v>
      </c>
      <c r="J106" s="321">
        <f t="shared" si="18"/>
        <v>2085534.7274732962</v>
      </c>
      <c r="K106" s="293">
        <f t="shared" si="19"/>
        <v>4.6156232384763629E-2</v>
      </c>
      <c r="L106" s="290"/>
      <c r="M106" s="289">
        <f t="shared" si="20"/>
        <v>-3035573.1651023179</v>
      </c>
      <c r="N106" s="289">
        <v>1817430.1323513938</v>
      </c>
      <c r="O106" s="301">
        <v>-11192.53658439219</v>
      </c>
      <c r="P106" s="289">
        <v>-424841.0886444971</v>
      </c>
      <c r="Q106" s="289">
        <v>476280.07485705195</v>
      </c>
      <c r="R106" s="314">
        <f t="shared" si="12"/>
        <v>2293710.2072084458</v>
      </c>
      <c r="S106" s="314"/>
      <c r="T106" s="292">
        <f t="shared" si="21"/>
        <v>-2133142.3070024103</v>
      </c>
      <c r="U106" s="307">
        <v>1190534.1531384191</v>
      </c>
      <c r="V106" s="302">
        <v>-626122.01440295577</v>
      </c>
      <c r="W106" s="292">
        <v>-615320.22098508477</v>
      </c>
      <c r="X106" s="292">
        <v>6967.0621580693351</v>
      </c>
      <c r="Y106" s="299">
        <v>-1372784.8829402782</v>
      </c>
      <c r="Z106" s="299">
        <v>525903.24834904366</v>
      </c>
      <c r="AA106" s="314">
        <f t="shared" si="13"/>
        <v>350619.58070525399</v>
      </c>
      <c r="AB106" s="314"/>
      <c r="AC106" s="312">
        <f t="shared" si="14"/>
        <v>-1943090.6265031919</v>
      </c>
      <c r="AD106" s="322">
        <f>'1. Vos-laskelma'!T106</f>
        <v>-2313986.5867838115</v>
      </c>
      <c r="AE106" s="289">
        <f t="shared" si="15"/>
        <v>-152.66784896640573</v>
      </c>
      <c r="AF106" s="289"/>
      <c r="AG106" s="294">
        <v>15157</v>
      </c>
      <c r="AH106" s="295">
        <v>12</v>
      </c>
    </row>
    <row r="107" spans="1:34" s="283" customFormat="1">
      <c r="A107" s="296">
        <v>280</v>
      </c>
      <c r="B107" s="296" t="s">
        <v>138</v>
      </c>
      <c r="C107" s="292">
        <v>8592057.6233034991</v>
      </c>
      <c r="D107" s="292">
        <v>8494197.6796816811</v>
      </c>
      <c r="E107" s="321">
        <f t="shared" si="16"/>
        <v>-97859.943621817976</v>
      </c>
      <c r="F107" s="293">
        <f t="shared" si="17"/>
        <v>-1.1389581857132902E-2</v>
      </c>
      <c r="G107" s="293"/>
      <c r="H107" s="292">
        <v>8579859.6001275275</v>
      </c>
      <c r="I107" s="292">
        <v>8685184.4783453625</v>
      </c>
      <c r="J107" s="321">
        <f t="shared" si="18"/>
        <v>105324.87821783498</v>
      </c>
      <c r="K107" s="293">
        <f t="shared" si="19"/>
        <v>1.2275827708913729E-2</v>
      </c>
      <c r="L107" s="290"/>
      <c r="M107" s="289">
        <f t="shared" si="20"/>
        <v>12198.023175971583</v>
      </c>
      <c r="N107" s="289">
        <v>-7852.4502045848512</v>
      </c>
      <c r="O107" s="301">
        <v>-164000.03451373614</v>
      </c>
      <c r="P107" s="289">
        <v>-412497.24970758334</v>
      </c>
      <c r="Q107" s="289">
        <v>257036.93064005545</v>
      </c>
      <c r="R107" s="314">
        <f t="shared" si="12"/>
        <v>249184.48043547058</v>
      </c>
      <c r="S107" s="314"/>
      <c r="T107" s="292">
        <f t="shared" si="21"/>
        <v>-190986.79866368137</v>
      </c>
      <c r="U107" s="307">
        <v>105036.56164960016</v>
      </c>
      <c r="V107" s="302">
        <v>31076.995656376705</v>
      </c>
      <c r="W107" s="292">
        <v>-291790.41961765382</v>
      </c>
      <c r="X107" s="292">
        <v>293437.76651820366</v>
      </c>
      <c r="Y107" s="299">
        <v>-183315.73550644077</v>
      </c>
      <c r="Z107" s="299">
        <v>70226.837412315392</v>
      </c>
      <c r="AA107" s="314">
        <f t="shared" si="13"/>
        <v>285385.43007367844</v>
      </c>
      <c r="AB107" s="314"/>
      <c r="AC107" s="312">
        <f t="shared" si="14"/>
        <v>36200.949638207851</v>
      </c>
      <c r="AD107" s="322">
        <f>'1. Vos-laskelma'!T107</f>
        <v>80624.90667982772</v>
      </c>
      <c r="AE107" s="289">
        <f t="shared" si="15"/>
        <v>39.834440059203416</v>
      </c>
      <c r="AF107" s="289"/>
      <c r="AG107" s="294">
        <v>2024</v>
      </c>
      <c r="AH107" s="295">
        <v>15</v>
      </c>
    </row>
    <row r="108" spans="1:34" s="283" customFormat="1">
      <c r="A108" s="296">
        <v>284</v>
      </c>
      <c r="B108" s="296" t="s">
        <v>372</v>
      </c>
      <c r="C108" s="292">
        <v>9247415.607477922</v>
      </c>
      <c r="D108" s="292">
        <v>10343642.073771223</v>
      </c>
      <c r="E108" s="321">
        <f t="shared" si="16"/>
        <v>1096226.4662933014</v>
      </c>
      <c r="F108" s="293">
        <f t="shared" si="17"/>
        <v>0.11854408981108602</v>
      </c>
      <c r="G108" s="293"/>
      <c r="H108" s="292">
        <v>10963096.895916509</v>
      </c>
      <c r="I108" s="292">
        <v>11189344.738346174</v>
      </c>
      <c r="J108" s="321">
        <f t="shared" si="18"/>
        <v>226247.84242966585</v>
      </c>
      <c r="K108" s="293">
        <f t="shared" si="19"/>
        <v>2.0637219991546163E-2</v>
      </c>
      <c r="L108" s="290"/>
      <c r="M108" s="289">
        <f t="shared" si="20"/>
        <v>-1715681.2884385865</v>
      </c>
      <c r="N108" s="289">
        <v>1028817.6081680136</v>
      </c>
      <c r="O108" s="301">
        <v>1174351.9006217383</v>
      </c>
      <c r="P108" s="289">
        <v>348610.33683001809</v>
      </c>
      <c r="Q108" s="289">
        <v>835201.90222017828</v>
      </c>
      <c r="R108" s="314">
        <f t="shared" si="12"/>
        <v>1864019.5103881918</v>
      </c>
      <c r="S108" s="314"/>
      <c r="T108" s="292">
        <f t="shared" si="21"/>
        <v>-845702.66457495093</v>
      </c>
      <c r="U108" s="307">
        <v>495986.30034370022</v>
      </c>
      <c r="V108" s="302">
        <v>-345781.54584963247</v>
      </c>
      <c r="W108" s="292">
        <v>-815317.21574645396</v>
      </c>
      <c r="X108" s="292">
        <v>437154.33206123527</v>
      </c>
      <c r="Y108" s="299">
        <v>-201701.65166642473</v>
      </c>
      <c r="Z108" s="299">
        <v>77270.33938598141</v>
      </c>
      <c r="AA108" s="314">
        <f t="shared" si="13"/>
        <v>808709.32012449228</v>
      </c>
      <c r="AB108" s="314"/>
      <c r="AC108" s="312">
        <f t="shared" si="14"/>
        <v>-1055310.1902636995</v>
      </c>
      <c r="AD108" s="322">
        <f>'1. Vos-laskelma'!T108</f>
        <v>-770906.61871857056</v>
      </c>
      <c r="AE108" s="289">
        <f t="shared" si="15"/>
        <v>-346.16372641157187</v>
      </c>
      <c r="AF108" s="289"/>
      <c r="AG108" s="294">
        <v>2227</v>
      </c>
      <c r="AH108" s="295">
        <v>2</v>
      </c>
    </row>
    <row r="109" spans="1:34" s="283" customFormat="1">
      <c r="A109" s="296">
        <v>285</v>
      </c>
      <c r="B109" s="296" t="s">
        <v>140</v>
      </c>
      <c r="C109" s="292">
        <v>236758560.56656837</v>
      </c>
      <c r="D109" s="292">
        <v>252828705.77933595</v>
      </c>
      <c r="E109" s="321">
        <f t="shared" si="16"/>
        <v>16070145.212767571</v>
      </c>
      <c r="F109" s="293">
        <f t="shared" si="17"/>
        <v>6.7875666984591243E-2</v>
      </c>
      <c r="G109" s="293"/>
      <c r="H109" s="292">
        <v>235429484.49108636</v>
      </c>
      <c r="I109" s="292">
        <v>237766201.68315235</v>
      </c>
      <c r="J109" s="321">
        <f t="shared" si="18"/>
        <v>2336717.192065984</v>
      </c>
      <c r="K109" s="293">
        <f t="shared" si="19"/>
        <v>9.9253379291770697E-3</v>
      </c>
      <c r="L109" s="290"/>
      <c r="M109" s="289">
        <f t="shared" si="20"/>
        <v>1329076.0754820108</v>
      </c>
      <c r="N109" s="289">
        <v>-810784.20997074631</v>
      </c>
      <c r="O109" s="301">
        <v>2221508.8403176069</v>
      </c>
      <c r="P109" s="289">
        <v>-346560.95815363526</v>
      </c>
      <c r="Q109" s="289">
        <v>2781525.1931927828</v>
      </c>
      <c r="R109" s="314">
        <f t="shared" si="12"/>
        <v>1970740.9832220366</v>
      </c>
      <c r="S109" s="314"/>
      <c r="T109" s="292">
        <f t="shared" si="21"/>
        <v>15062504.096183598</v>
      </c>
      <c r="U109" s="307">
        <v>-9374034.1984421462</v>
      </c>
      <c r="V109" s="302">
        <v>-3237055.6426721215</v>
      </c>
      <c r="W109" s="292">
        <v>-74065.87199562788</v>
      </c>
      <c r="X109" s="292">
        <v>-2380468.1753571546</v>
      </c>
      <c r="Y109" s="299">
        <v>-4584433.0949256485</v>
      </c>
      <c r="Z109" s="299">
        <v>1756260.7852268617</v>
      </c>
      <c r="AA109" s="314">
        <f t="shared" si="13"/>
        <v>-14582674.68349809</v>
      </c>
      <c r="AB109" s="314"/>
      <c r="AC109" s="312">
        <f t="shared" si="14"/>
        <v>-16553415.666720126</v>
      </c>
      <c r="AD109" s="322">
        <f>'1. Vos-laskelma'!T109</f>
        <v>-17659815.73931127</v>
      </c>
      <c r="AE109" s="289">
        <f t="shared" si="15"/>
        <v>-348.89099984809985</v>
      </c>
      <c r="AF109" s="289"/>
      <c r="AG109" s="294">
        <v>50617</v>
      </c>
      <c r="AH109" s="295">
        <v>8</v>
      </c>
    </row>
    <row r="110" spans="1:34" s="283" customFormat="1">
      <c r="A110" s="296">
        <v>286</v>
      </c>
      <c r="B110" s="296" t="s">
        <v>141</v>
      </c>
      <c r="C110" s="292">
        <v>356965061.12859821</v>
      </c>
      <c r="D110" s="292">
        <v>377879171.83358181</v>
      </c>
      <c r="E110" s="321">
        <f t="shared" si="16"/>
        <v>20914110.704983592</v>
      </c>
      <c r="F110" s="293">
        <f t="shared" si="17"/>
        <v>5.8588677107111034E-2</v>
      </c>
      <c r="G110" s="293"/>
      <c r="H110" s="292">
        <v>349831607.46340585</v>
      </c>
      <c r="I110" s="292">
        <v>353654016.81389302</v>
      </c>
      <c r="J110" s="321">
        <f t="shared" si="18"/>
        <v>3822409.3504871726</v>
      </c>
      <c r="K110" s="293">
        <f t="shared" si="19"/>
        <v>1.0926426511895487E-2</v>
      </c>
      <c r="L110" s="290"/>
      <c r="M110" s="289">
        <f t="shared" si="20"/>
        <v>7133453.6651923656</v>
      </c>
      <c r="N110" s="289">
        <v>-4301015.2112129303</v>
      </c>
      <c r="O110" s="301">
        <v>15809867.067753196</v>
      </c>
      <c r="P110" s="289">
        <v>16552009.186600029</v>
      </c>
      <c r="Q110" s="289">
        <v>-406993.69615939754</v>
      </c>
      <c r="R110" s="314">
        <f t="shared" si="12"/>
        <v>-4708008.9073723275</v>
      </c>
      <c r="S110" s="314"/>
      <c r="T110" s="292">
        <f t="shared" si="21"/>
        <v>24225155.019688785</v>
      </c>
      <c r="U110" s="307">
        <v>-15053612.211614927</v>
      </c>
      <c r="V110" s="302">
        <v>-24580021.770961404</v>
      </c>
      <c r="W110" s="292">
        <v>-16634584.389131099</v>
      </c>
      <c r="X110" s="292">
        <v>-6717492.0710726827</v>
      </c>
      <c r="Y110" s="299">
        <v>-7193965.1954254378</v>
      </c>
      <c r="Z110" s="299">
        <v>2755952.3067306322</v>
      </c>
      <c r="AA110" s="314">
        <f t="shared" si="13"/>
        <v>-26209117.171382416</v>
      </c>
      <c r="AB110" s="314"/>
      <c r="AC110" s="312">
        <f t="shared" si="14"/>
        <v>-21501108.264010087</v>
      </c>
      <c r="AD110" s="322">
        <f>'1. Vos-laskelma'!T110</f>
        <v>-22223433.376692019</v>
      </c>
      <c r="AE110" s="289">
        <f t="shared" si="15"/>
        <v>-279.78991774656635</v>
      </c>
      <c r="AF110" s="289"/>
      <c r="AG110" s="294">
        <v>79429</v>
      </c>
      <c r="AH110" s="295">
        <v>8</v>
      </c>
    </row>
    <row r="111" spans="1:34" s="283" customFormat="1">
      <c r="A111" s="296">
        <v>287</v>
      </c>
      <c r="B111" s="296" t="s">
        <v>373</v>
      </c>
      <c r="C111" s="292">
        <v>29508438.883393191</v>
      </c>
      <c r="D111" s="292">
        <v>30161493.471180748</v>
      </c>
      <c r="E111" s="321">
        <f t="shared" si="16"/>
        <v>653054.58778755739</v>
      </c>
      <c r="F111" s="293">
        <f t="shared" si="17"/>
        <v>2.2131112742635958E-2</v>
      </c>
      <c r="G111" s="293"/>
      <c r="H111" s="292">
        <v>32189423.774602059</v>
      </c>
      <c r="I111" s="292">
        <v>32460870.75748371</v>
      </c>
      <c r="J111" s="321">
        <f t="shared" si="18"/>
        <v>271446.98288165033</v>
      </c>
      <c r="K111" s="293">
        <f t="shared" si="19"/>
        <v>8.432800312996782E-3</v>
      </c>
      <c r="L111" s="290"/>
      <c r="M111" s="289">
        <f t="shared" si="20"/>
        <v>-2680984.8912088685</v>
      </c>
      <c r="N111" s="289">
        <v>1606930.1544386714</v>
      </c>
      <c r="O111" s="301">
        <v>1929907.8757953346</v>
      </c>
      <c r="P111" s="289">
        <v>883890.07468561828</v>
      </c>
      <c r="Q111" s="289">
        <v>1072595.0618642569</v>
      </c>
      <c r="R111" s="314">
        <f t="shared" si="12"/>
        <v>2679525.2163029285</v>
      </c>
      <c r="S111" s="314"/>
      <c r="T111" s="292">
        <f t="shared" si="21"/>
        <v>-2299377.2863029614</v>
      </c>
      <c r="U111" s="307">
        <v>1344414.7852380527</v>
      </c>
      <c r="V111" s="302">
        <v>-939544.62418591976</v>
      </c>
      <c r="W111" s="292">
        <v>-1807784.7772677355</v>
      </c>
      <c r="X111" s="292">
        <v>777479.34896429034</v>
      </c>
      <c r="Y111" s="299">
        <v>-565344.27916561428</v>
      </c>
      <c r="Z111" s="299">
        <v>216579.01142671576</v>
      </c>
      <c r="AA111" s="314">
        <f t="shared" si="13"/>
        <v>1773128.8664634442</v>
      </c>
      <c r="AB111" s="314"/>
      <c r="AC111" s="312">
        <f t="shared" si="14"/>
        <v>-906396.34983948432</v>
      </c>
      <c r="AD111" s="322">
        <f>'1. Vos-laskelma'!T111</f>
        <v>-117832.82271833345</v>
      </c>
      <c r="AE111" s="289">
        <f t="shared" si="15"/>
        <v>-18.877414725782355</v>
      </c>
      <c r="AF111" s="289"/>
      <c r="AG111" s="294">
        <v>6242</v>
      </c>
      <c r="AH111" s="295">
        <v>15</v>
      </c>
    </row>
    <row r="112" spans="1:34" s="283" customFormat="1">
      <c r="A112" s="296">
        <v>288</v>
      </c>
      <c r="B112" s="296" t="s">
        <v>143</v>
      </c>
      <c r="C112" s="292">
        <v>26270438.009531856</v>
      </c>
      <c r="D112" s="292">
        <v>25954335.861535709</v>
      </c>
      <c r="E112" s="321">
        <f t="shared" si="16"/>
        <v>-316102.14799614623</v>
      </c>
      <c r="F112" s="293">
        <f t="shared" si="17"/>
        <v>-1.2032618104100626E-2</v>
      </c>
      <c r="G112" s="293"/>
      <c r="H112" s="292">
        <v>25467330.341150936</v>
      </c>
      <c r="I112" s="292">
        <v>26018147.467787411</v>
      </c>
      <c r="J112" s="321">
        <f t="shared" si="18"/>
        <v>550817.12663647532</v>
      </c>
      <c r="K112" s="293">
        <f t="shared" si="19"/>
        <v>2.1628381116431634E-2</v>
      </c>
      <c r="L112" s="290"/>
      <c r="M112" s="289">
        <f t="shared" si="20"/>
        <v>803107.66838091984</v>
      </c>
      <c r="N112" s="289">
        <v>-483541.52055936662</v>
      </c>
      <c r="O112" s="301">
        <v>2464278.5314443856</v>
      </c>
      <c r="P112" s="289">
        <v>3112740.4424824044</v>
      </c>
      <c r="Q112" s="289">
        <v>-621626.37596266565</v>
      </c>
      <c r="R112" s="314">
        <f t="shared" si="12"/>
        <v>-1105167.8965220323</v>
      </c>
      <c r="S112" s="314"/>
      <c r="T112" s="292">
        <f t="shared" si="21"/>
        <v>-63811.606251701713</v>
      </c>
      <c r="U112" s="307">
        <v>3202.2815455690056</v>
      </c>
      <c r="V112" s="302">
        <v>3224591.5189330801</v>
      </c>
      <c r="W112" s="292">
        <v>3551351.4290638193</v>
      </c>
      <c r="X112" s="292">
        <v>-227740.78971624881</v>
      </c>
      <c r="Y112" s="299">
        <v>-580107.35470294137</v>
      </c>
      <c r="Z112" s="299">
        <v>222234.63123808306</v>
      </c>
      <c r="AA112" s="314">
        <f t="shared" si="13"/>
        <v>-582411.23163553816</v>
      </c>
      <c r="AB112" s="314"/>
      <c r="AC112" s="312">
        <f t="shared" si="14"/>
        <v>522756.66488649417</v>
      </c>
      <c r="AD112" s="322">
        <f>'1. Vos-laskelma'!T112</f>
        <v>844204.59455141425</v>
      </c>
      <c r="AE112" s="289">
        <f t="shared" si="15"/>
        <v>131.80399602676258</v>
      </c>
      <c r="AF112" s="289"/>
      <c r="AG112" s="294">
        <v>6405</v>
      </c>
      <c r="AH112" s="295">
        <v>15</v>
      </c>
    </row>
    <row r="113" spans="1:34" s="283" customFormat="1">
      <c r="A113" s="296">
        <v>290</v>
      </c>
      <c r="B113" s="296" t="s">
        <v>144</v>
      </c>
      <c r="C113" s="292">
        <v>44125283.421546698</v>
      </c>
      <c r="D113" s="292">
        <v>43585385.817839757</v>
      </c>
      <c r="E113" s="321">
        <f t="shared" si="16"/>
        <v>-539897.60370694101</v>
      </c>
      <c r="F113" s="293">
        <f t="shared" si="17"/>
        <v>-1.2235561153207349E-2</v>
      </c>
      <c r="G113" s="293"/>
      <c r="H113" s="292">
        <v>44020251.94747971</v>
      </c>
      <c r="I113" s="292">
        <v>44316517.895511009</v>
      </c>
      <c r="J113" s="321">
        <f t="shared" si="18"/>
        <v>296265.94803129882</v>
      </c>
      <c r="K113" s="293">
        <f t="shared" si="19"/>
        <v>6.7302192723651807E-3</v>
      </c>
      <c r="L113" s="290"/>
      <c r="M113" s="289">
        <f t="shared" si="20"/>
        <v>105031.47406698763</v>
      </c>
      <c r="N113" s="289">
        <v>-65082.62521018627</v>
      </c>
      <c r="O113" s="301">
        <v>1271051.9354532212</v>
      </c>
      <c r="P113" s="289">
        <v>751224.57213947922</v>
      </c>
      <c r="Q113" s="289">
        <v>552853.15065888315</v>
      </c>
      <c r="R113" s="314">
        <f t="shared" si="12"/>
        <v>487770.52544869686</v>
      </c>
      <c r="S113" s="314"/>
      <c r="T113" s="292">
        <f t="shared" si="21"/>
        <v>-731132.07767125219</v>
      </c>
      <c r="U113" s="307">
        <v>398281.32944976032</v>
      </c>
      <c r="V113" s="302">
        <v>1023806.9988031089</v>
      </c>
      <c r="W113" s="292">
        <v>198509.29946815595</v>
      </c>
      <c r="X113" s="292">
        <v>712537.36035202933</v>
      </c>
      <c r="Y113" s="299">
        <v>-702378.22571761278</v>
      </c>
      <c r="Z113" s="299">
        <v>269075.65421566495</v>
      </c>
      <c r="AA113" s="314">
        <f t="shared" si="13"/>
        <v>677516.11829984176</v>
      </c>
      <c r="AB113" s="314"/>
      <c r="AC113" s="312">
        <f t="shared" si="14"/>
        <v>189745.5928511449</v>
      </c>
      <c r="AD113" s="322">
        <f>'1. Vos-laskelma'!T113</f>
        <v>974619.23697167914</v>
      </c>
      <c r="AE113" s="289">
        <f t="shared" si="15"/>
        <v>125.67623945476198</v>
      </c>
      <c r="AF113" s="289"/>
      <c r="AG113" s="294">
        <v>7755</v>
      </c>
      <c r="AH113" s="295">
        <v>18</v>
      </c>
    </row>
    <row r="114" spans="1:34" s="283" customFormat="1">
      <c r="A114" s="296">
        <v>291</v>
      </c>
      <c r="B114" s="296" t="s">
        <v>145</v>
      </c>
      <c r="C114" s="292">
        <v>11237659.077194907</v>
      </c>
      <c r="D114" s="292">
        <v>11265905.905132851</v>
      </c>
      <c r="E114" s="321">
        <f t="shared" si="16"/>
        <v>28246.827937943861</v>
      </c>
      <c r="F114" s="293">
        <f t="shared" si="17"/>
        <v>2.5135864813043167E-3</v>
      </c>
      <c r="G114" s="293"/>
      <c r="H114" s="292">
        <v>12842288.343944214</v>
      </c>
      <c r="I114" s="292">
        <v>13042247.074607661</v>
      </c>
      <c r="J114" s="321">
        <f t="shared" si="18"/>
        <v>199958.73066344671</v>
      </c>
      <c r="K114" s="293">
        <f t="shared" si="19"/>
        <v>1.5570334920702611E-2</v>
      </c>
      <c r="L114" s="290"/>
      <c r="M114" s="289">
        <f t="shared" si="20"/>
        <v>-1604629.2667493075</v>
      </c>
      <c r="N114" s="289">
        <v>962215.81022848887</v>
      </c>
      <c r="O114" s="301">
        <v>555477.69664178044</v>
      </c>
      <c r="P114" s="289">
        <v>-339277.67464155983</v>
      </c>
      <c r="Q114" s="289">
        <v>903744.98393354379</v>
      </c>
      <c r="R114" s="314">
        <f t="shared" si="12"/>
        <v>1865960.7941620327</v>
      </c>
      <c r="S114" s="314"/>
      <c r="T114" s="292">
        <f t="shared" si="21"/>
        <v>-1776341.1694748104</v>
      </c>
      <c r="U114" s="307">
        <v>1054656.6899326986</v>
      </c>
      <c r="V114" s="302">
        <v>-444061.94793276861</v>
      </c>
      <c r="W114" s="292">
        <v>-1399508.4074135283</v>
      </c>
      <c r="X114" s="292">
        <v>924635.47839696659</v>
      </c>
      <c r="Y114" s="299">
        <v>-191919.98198525101</v>
      </c>
      <c r="Z114" s="299">
        <v>73523.057547774864</v>
      </c>
      <c r="AA114" s="314">
        <f t="shared" si="13"/>
        <v>1860895.2438921891</v>
      </c>
      <c r="AB114" s="314"/>
      <c r="AC114" s="312">
        <f t="shared" si="14"/>
        <v>-5065.5502698435448</v>
      </c>
      <c r="AD114" s="322">
        <f>'1. Vos-laskelma'!T114</f>
        <v>318144.43073759601</v>
      </c>
      <c r="AE114" s="289">
        <f t="shared" si="15"/>
        <v>150.13894796488722</v>
      </c>
      <c r="AF114" s="289"/>
      <c r="AG114" s="294">
        <v>2119</v>
      </c>
      <c r="AH114" s="295">
        <v>6</v>
      </c>
    </row>
    <row r="115" spans="1:34" s="283" customFormat="1">
      <c r="A115" s="296">
        <v>297</v>
      </c>
      <c r="B115" s="296" t="s">
        <v>146</v>
      </c>
      <c r="C115" s="292">
        <v>486586285.25797594</v>
      </c>
      <c r="D115" s="292">
        <v>502676898.84483391</v>
      </c>
      <c r="E115" s="321">
        <f t="shared" si="16"/>
        <v>16090613.586857975</v>
      </c>
      <c r="F115" s="293">
        <f t="shared" si="17"/>
        <v>3.3068366442607668E-2</v>
      </c>
      <c r="G115" s="293"/>
      <c r="H115" s="292">
        <v>466963578.72936374</v>
      </c>
      <c r="I115" s="292">
        <v>482703730.92021966</v>
      </c>
      <c r="J115" s="321">
        <f t="shared" si="18"/>
        <v>15740152.19085592</v>
      </c>
      <c r="K115" s="293">
        <f t="shared" si="19"/>
        <v>3.3707451518351451E-2</v>
      </c>
      <c r="L115" s="290"/>
      <c r="M115" s="289">
        <f t="shared" si="20"/>
        <v>19622706.528612196</v>
      </c>
      <c r="N115" s="289">
        <v>-11805262.822869556</v>
      </c>
      <c r="O115" s="301">
        <v>-11554608.73720336</v>
      </c>
      <c r="P115" s="289">
        <v>-6112922.7505075336</v>
      </c>
      <c r="Q115" s="289">
        <v>-4935372.5064624157</v>
      </c>
      <c r="R115" s="314">
        <f t="shared" si="12"/>
        <v>-16740635.329331972</v>
      </c>
      <c r="S115" s="314"/>
      <c r="T115" s="292">
        <f t="shared" si="21"/>
        <v>19973167.924614251</v>
      </c>
      <c r="U115" s="307">
        <v>-12747671.117118452</v>
      </c>
      <c r="V115" s="302">
        <v>-6335076.9469908476</v>
      </c>
      <c r="W115" s="292">
        <v>-212399.46403986216</v>
      </c>
      <c r="X115" s="292">
        <v>-4227415.9610003131</v>
      </c>
      <c r="Y115" s="299">
        <v>-11103463.082350099</v>
      </c>
      <c r="Z115" s="299">
        <v>4253650.6451212419</v>
      </c>
      <c r="AA115" s="314">
        <f t="shared" si="13"/>
        <v>-23824899.515347619</v>
      </c>
      <c r="AB115" s="314"/>
      <c r="AC115" s="312">
        <f t="shared" si="14"/>
        <v>-7084264.1860156469</v>
      </c>
      <c r="AD115" s="322">
        <f>'1. Vos-laskelma'!T115</f>
        <v>-5981225.8719771132</v>
      </c>
      <c r="AE115" s="289">
        <f t="shared" si="15"/>
        <v>-48.788895639077879</v>
      </c>
      <c r="AF115" s="289"/>
      <c r="AG115" s="294">
        <v>122594</v>
      </c>
      <c r="AH115" s="295">
        <v>11</v>
      </c>
    </row>
    <row r="116" spans="1:34" s="283" customFormat="1">
      <c r="A116" s="296">
        <v>300</v>
      </c>
      <c r="B116" s="296" t="s">
        <v>147</v>
      </c>
      <c r="C116" s="292">
        <v>16071597.905098256</v>
      </c>
      <c r="D116" s="292">
        <v>16243795.896322006</v>
      </c>
      <c r="E116" s="321">
        <f t="shared" si="16"/>
        <v>172197.99122375064</v>
      </c>
      <c r="F116" s="293">
        <f t="shared" si="17"/>
        <v>1.0714428785523917E-2</v>
      </c>
      <c r="G116" s="293"/>
      <c r="H116" s="292">
        <v>18282395.695489384</v>
      </c>
      <c r="I116" s="292">
        <v>18620334.876482628</v>
      </c>
      <c r="J116" s="321">
        <f t="shared" si="18"/>
        <v>337939.18099324405</v>
      </c>
      <c r="K116" s="293">
        <f t="shared" si="19"/>
        <v>1.8484403610005012E-2</v>
      </c>
      <c r="L116" s="290"/>
      <c r="M116" s="289">
        <f t="shared" si="20"/>
        <v>-2210797.7903911285</v>
      </c>
      <c r="N116" s="289">
        <v>1325560.2991796143</v>
      </c>
      <c r="O116" s="301">
        <v>835938.59496181086</v>
      </c>
      <c r="P116" s="289">
        <v>121556.33037283458</v>
      </c>
      <c r="Q116" s="289">
        <v>729078.90658615809</v>
      </c>
      <c r="R116" s="314">
        <f t="shared" si="12"/>
        <v>2054639.2057657724</v>
      </c>
      <c r="S116" s="314"/>
      <c r="T116" s="292">
        <f t="shared" si="21"/>
        <v>-2376538.9801606219</v>
      </c>
      <c r="U116" s="307">
        <v>1409171.1510585283</v>
      </c>
      <c r="V116" s="302">
        <v>1837524.9283603132</v>
      </c>
      <c r="W116" s="292">
        <v>1068932.3427865282</v>
      </c>
      <c r="X116" s="292">
        <v>718617.4359819981</v>
      </c>
      <c r="Y116" s="310">
        <v>-311292.58050179691</v>
      </c>
      <c r="Z116" s="310">
        <v>119253.77479551779</v>
      </c>
      <c r="AA116" s="314">
        <f t="shared" si="13"/>
        <v>1935749.7813342472</v>
      </c>
      <c r="AB116" s="314"/>
      <c r="AC116" s="312">
        <f t="shared" si="14"/>
        <v>-118889.42443152517</v>
      </c>
      <c r="AD116" s="322">
        <f>'1. Vos-laskelma'!T116</f>
        <v>221352.43390818778</v>
      </c>
      <c r="AE116" s="289">
        <f t="shared" si="15"/>
        <v>64.402802999181787</v>
      </c>
      <c r="AF116" s="289"/>
      <c r="AG116" s="294">
        <v>3437</v>
      </c>
      <c r="AH116" s="295">
        <v>14</v>
      </c>
    </row>
    <row r="117" spans="1:34" s="283" customFormat="1">
      <c r="A117" s="296">
        <v>301</v>
      </c>
      <c r="B117" s="296" t="s">
        <v>148</v>
      </c>
      <c r="C117" s="292">
        <v>94733756.011085153</v>
      </c>
      <c r="D117" s="292">
        <v>99489776.685560524</v>
      </c>
      <c r="E117" s="321">
        <f t="shared" si="16"/>
        <v>4756020.6744753718</v>
      </c>
      <c r="F117" s="293">
        <f t="shared" si="17"/>
        <v>5.0204075872583916E-2</v>
      </c>
      <c r="G117" s="293"/>
      <c r="H117" s="292">
        <v>95515104.87797305</v>
      </c>
      <c r="I117" s="292">
        <v>96807690.527655721</v>
      </c>
      <c r="J117" s="321">
        <f t="shared" si="18"/>
        <v>1292585.6496826708</v>
      </c>
      <c r="K117" s="293">
        <f t="shared" si="19"/>
        <v>1.3532787838468436E-2</v>
      </c>
      <c r="L117" s="290"/>
      <c r="M117" s="289">
        <f t="shared" si="20"/>
        <v>-781348.86688789725</v>
      </c>
      <c r="N117" s="289">
        <v>463551.83119081572</v>
      </c>
      <c r="O117" s="301">
        <v>15795016.852715939</v>
      </c>
      <c r="P117" s="289">
        <v>16682920.811195232</v>
      </c>
      <c r="Q117" s="289">
        <v>-803769.0156173053</v>
      </c>
      <c r="R117" s="314">
        <f t="shared" si="12"/>
        <v>-340217.18442648958</v>
      </c>
      <c r="S117" s="314"/>
      <c r="T117" s="292">
        <f t="shared" si="21"/>
        <v>2682086.1579048038</v>
      </c>
      <c r="U117" s="307">
        <v>-1709106.965171943</v>
      </c>
      <c r="V117" s="302">
        <v>4444521.3204152286</v>
      </c>
      <c r="W117" s="292">
        <v>6789624.4151583984</v>
      </c>
      <c r="X117" s="292">
        <v>-2037610.4631984052</v>
      </c>
      <c r="Y117" s="299">
        <v>-1801457.4996161596</v>
      </c>
      <c r="Z117" s="299">
        <v>690124.40520304011</v>
      </c>
      <c r="AA117" s="314">
        <f t="shared" si="13"/>
        <v>-4858050.5227834685</v>
      </c>
      <c r="AB117" s="314"/>
      <c r="AC117" s="312">
        <f t="shared" si="14"/>
        <v>-4517833.3383569792</v>
      </c>
      <c r="AD117" s="322">
        <f>'1. Vos-laskelma'!T117</f>
        <v>-3672711.2616647258</v>
      </c>
      <c r="AE117" s="289">
        <f t="shared" si="15"/>
        <v>-184.65114437731151</v>
      </c>
      <c r="AF117" s="289"/>
      <c r="AG117" s="294">
        <v>19890</v>
      </c>
      <c r="AH117" s="295">
        <v>14</v>
      </c>
    </row>
    <row r="118" spans="1:34" s="283" customFormat="1">
      <c r="A118" s="296">
        <v>304</v>
      </c>
      <c r="B118" s="296" t="s">
        <v>149</v>
      </c>
      <c r="C118" s="292">
        <v>4927451.1040357761</v>
      </c>
      <c r="D118" s="292">
        <v>5171542.7897126954</v>
      </c>
      <c r="E118" s="321">
        <f t="shared" si="16"/>
        <v>244091.6856769193</v>
      </c>
      <c r="F118" s="293">
        <f t="shared" si="17"/>
        <v>4.9537109658378674E-2</v>
      </c>
      <c r="G118" s="293"/>
      <c r="H118" s="292">
        <v>4311907.7528549805</v>
      </c>
      <c r="I118" s="292">
        <v>4737098.6523317127</v>
      </c>
      <c r="J118" s="321">
        <f t="shared" si="18"/>
        <v>425190.89947673213</v>
      </c>
      <c r="K118" s="293">
        <f t="shared" si="19"/>
        <v>9.8608533356310021E-2</v>
      </c>
      <c r="L118" s="290"/>
      <c r="M118" s="289">
        <f t="shared" si="20"/>
        <v>615543.35118079558</v>
      </c>
      <c r="N118" s="289">
        <v>-369578.77209693141</v>
      </c>
      <c r="O118" s="301">
        <v>-165729.172056159</v>
      </c>
      <c r="P118" s="289">
        <v>-69380.519803613424</v>
      </c>
      <c r="Q118" s="289">
        <v>-92303.743131439114</v>
      </c>
      <c r="R118" s="314">
        <f t="shared" si="12"/>
        <v>-461882.51522837055</v>
      </c>
      <c r="S118" s="314"/>
      <c r="T118" s="292">
        <f t="shared" si="21"/>
        <v>434444.13738098275</v>
      </c>
      <c r="U118" s="307">
        <v>-267775.09514843271</v>
      </c>
      <c r="V118" s="302">
        <v>-225790.80623264052</v>
      </c>
      <c r="W118" s="292">
        <v>-196890.05887231138</v>
      </c>
      <c r="X118" s="292">
        <v>-14214.070639990954</v>
      </c>
      <c r="Y118" s="310">
        <v>-86042.464788102152</v>
      </c>
      <c r="Z118" s="310">
        <v>32962.201354594676</v>
      </c>
      <c r="AA118" s="314">
        <f t="shared" si="13"/>
        <v>-335069.42922193115</v>
      </c>
      <c r="AB118" s="314"/>
      <c r="AC118" s="312">
        <f t="shared" si="14"/>
        <v>126813.08600643941</v>
      </c>
      <c r="AD118" s="322">
        <f>'1. Vos-laskelma'!T118</f>
        <v>127652.02097747757</v>
      </c>
      <c r="AE118" s="289">
        <f t="shared" si="15"/>
        <v>134.37054839734481</v>
      </c>
      <c r="AF118" s="289"/>
      <c r="AG118" s="294">
        <v>950</v>
      </c>
      <c r="AH118" s="295">
        <v>2</v>
      </c>
    </row>
    <row r="119" spans="1:34" s="283" customFormat="1">
      <c r="A119" s="296">
        <v>305</v>
      </c>
      <c r="B119" s="296" t="s">
        <v>150</v>
      </c>
      <c r="C119" s="292">
        <v>66257765.707163744</v>
      </c>
      <c r="D119" s="292">
        <v>69469965.241500348</v>
      </c>
      <c r="E119" s="321">
        <f t="shared" si="16"/>
        <v>3212199.5343366042</v>
      </c>
      <c r="F119" s="293">
        <f t="shared" si="17"/>
        <v>4.8480347926813709E-2</v>
      </c>
      <c r="G119" s="293"/>
      <c r="H119" s="292">
        <v>69491924.715203136</v>
      </c>
      <c r="I119" s="292">
        <v>70781242.30674383</v>
      </c>
      <c r="J119" s="321">
        <f t="shared" si="18"/>
        <v>1289317.5915406942</v>
      </c>
      <c r="K119" s="293">
        <f t="shared" si="19"/>
        <v>1.8553488003457515E-2</v>
      </c>
      <c r="L119" s="290"/>
      <c r="M119" s="289">
        <f t="shared" si="20"/>
        <v>-3234159.0080393925</v>
      </c>
      <c r="N119" s="289">
        <v>1936547.7977629702</v>
      </c>
      <c r="O119" s="301">
        <v>3738374.2579028457</v>
      </c>
      <c r="P119" s="289">
        <v>1416626.4370994642</v>
      </c>
      <c r="Q119" s="289">
        <v>2384920.8865310634</v>
      </c>
      <c r="R119" s="314">
        <f t="shared" si="12"/>
        <v>4321468.6842940338</v>
      </c>
      <c r="S119" s="314"/>
      <c r="T119" s="292">
        <f t="shared" si="21"/>
        <v>-1311277.0652434826</v>
      </c>
      <c r="U119" s="307">
        <v>708301.42696446052</v>
      </c>
      <c r="V119" s="302">
        <v>1090691.0646950305</v>
      </c>
      <c r="W119" s="292">
        <v>-405648.32744415849</v>
      </c>
      <c r="X119" s="292">
        <v>1276111.3980404965</v>
      </c>
      <c r="Y119" s="299">
        <v>-1371788.6017690476</v>
      </c>
      <c r="Z119" s="299">
        <v>525521.58075441152</v>
      </c>
      <c r="AA119" s="314">
        <f t="shared" si="13"/>
        <v>1138145.8039903212</v>
      </c>
      <c r="AB119" s="314"/>
      <c r="AC119" s="312">
        <f t="shared" si="14"/>
        <v>-3183322.8803037126</v>
      </c>
      <c r="AD119" s="322">
        <f>'1. Vos-laskelma'!T119</f>
        <v>-2380739.7170319688</v>
      </c>
      <c r="AE119" s="289">
        <f t="shared" si="15"/>
        <v>-157.18603704159307</v>
      </c>
      <c r="AF119" s="289"/>
      <c r="AG119" s="294">
        <v>15146</v>
      </c>
      <c r="AH119" s="295">
        <v>17</v>
      </c>
    </row>
    <row r="120" spans="1:34" s="283" customFormat="1">
      <c r="A120" s="296">
        <v>309</v>
      </c>
      <c r="B120" s="296" t="s">
        <v>151</v>
      </c>
      <c r="C120" s="292">
        <v>31655193.733723085</v>
      </c>
      <c r="D120" s="292">
        <v>33377606.88062204</v>
      </c>
      <c r="E120" s="321">
        <f t="shared" si="16"/>
        <v>1722413.1468989551</v>
      </c>
      <c r="F120" s="293">
        <f t="shared" si="17"/>
        <v>5.4411707645435271E-2</v>
      </c>
      <c r="G120" s="293"/>
      <c r="H120" s="292">
        <v>30769804.48092939</v>
      </c>
      <c r="I120" s="292">
        <v>31219207.079894692</v>
      </c>
      <c r="J120" s="321">
        <f t="shared" si="18"/>
        <v>449402.59896530211</v>
      </c>
      <c r="K120" s="293">
        <f t="shared" si="19"/>
        <v>1.4605312141123105E-2</v>
      </c>
      <c r="L120" s="290"/>
      <c r="M120" s="289">
        <f t="shared" si="20"/>
        <v>885389.25279369578</v>
      </c>
      <c r="N120" s="289">
        <v>-532927.13107197662</v>
      </c>
      <c r="O120" s="301">
        <v>531475.71534418315</v>
      </c>
      <c r="P120" s="289">
        <v>1079870.5173830558</v>
      </c>
      <c r="Q120" s="289">
        <v>-521292.66121300391</v>
      </c>
      <c r="R120" s="314">
        <f t="shared" si="12"/>
        <v>-1054219.7922849804</v>
      </c>
      <c r="S120" s="314"/>
      <c r="T120" s="292">
        <f t="shared" si="21"/>
        <v>2158399.8007273488</v>
      </c>
      <c r="U120" s="307">
        <v>-1325671.1750459524</v>
      </c>
      <c r="V120" s="302">
        <v>-6765130.2425616533</v>
      </c>
      <c r="W120" s="292">
        <v>-5685417.4608068783</v>
      </c>
      <c r="X120" s="292">
        <v>-979889.7590355922</v>
      </c>
      <c r="Y120" s="299">
        <v>-584817.04751239531</v>
      </c>
      <c r="Z120" s="299">
        <v>224038.87804907138</v>
      </c>
      <c r="AA120" s="314">
        <f t="shared" si="13"/>
        <v>-2666339.1035448685</v>
      </c>
      <c r="AB120" s="314"/>
      <c r="AC120" s="312">
        <f t="shared" si="14"/>
        <v>-1612119.3112598881</v>
      </c>
      <c r="AD120" s="322">
        <f>'1. Vos-laskelma'!T120</f>
        <v>-1623544.0274971952</v>
      </c>
      <c r="AE120" s="289">
        <f t="shared" si="15"/>
        <v>-251.43937238612284</v>
      </c>
      <c r="AF120" s="289"/>
      <c r="AG120" s="294">
        <v>6457</v>
      </c>
      <c r="AH120" s="295">
        <v>12</v>
      </c>
    </row>
    <row r="121" spans="1:34" s="283" customFormat="1">
      <c r="A121" s="296">
        <v>312</v>
      </c>
      <c r="B121" s="296" t="s">
        <v>152</v>
      </c>
      <c r="C121" s="292">
        <v>6173543.4211384486</v>
      </c>
      <c r="D121" s="292">
        <v>6592034.8529547611</v>
      </c>
      <c r="E121" s="321">
        <f t="shared" si="16"/>
        <v>418491.43181631248</v>
      </c>
      <c r="F121" s="293">
        <f t="shared" si="17"/>
        <v>6.7787881815714102E-2</v>
      </c>
      <c r="G121" s="293"/>
      <c r="H121" s="292">
        <v>6276221.9833814148</v>
      </c>
      <c r="I121" s="292">
        <v>6448063.2557116579</v>
      </c>
      <c r="J121" s="321">
        <f t="shared" si="18"/>
        <v>171841.27233024314</v>
      </c>
      <c r="K121" s="293">
        <f t="shared" si="19"/>
        <v>2.7379731434811507E-2</v>
      </c>
      <c r="L121" s="290"/>
      <c r="M121" s="289">
        <f t="shared" si="20"/>
        <v>-102678.56224296615</v>
      </c>
      <c r="N121" s="289">
        <v>61286.43494559903</v>
      </c>
      <c r="O121" s="301">
        <v>1338505.0145625863</v>
      </c>
      <c r="P121" s="289">
        <v>1381098.6192172086</v>
      </c>
      <c r="Q121" s="289">
        <v>-37461.443957193558</v>
      </c>
      <c r="R121" s="314">
        <f t="shared" si="12"/>
        <v>23824.990988405472</v>
      </c>
      <c r="S121" s="314"/>
      <c r="T121" s="292">
        <f t="shared" si="21"/>
        <v>143971.5972431032</v>
      </c>
      <c r="U121" s="307">
        <v>-92523.861880266297</v>
      </c>
      <c r="V121" s="302">
        <v>309647.00612852164</v>
      </c>
      <c r="W121" s="292">
        <v>455315.13937467011</v>
      </c>
      <c r="X121" s="292">
        <v>-127178.38023822801</v>
      </c>
      <c r="Y121" s="299">
        <v>-108322.93461744228</v>
      </c>
      <c r="Z121" s="299">
        <v>41497.676652731825</v>
      </c>
      <c r="AA121" s="314">
        <f t="shared" si="13"/>
        <v>-286527.50008320471</v>
      </c>
      <c r="AB121" s="314"/>
      <c r="AC121" s="312">
        <f t="shared" si="14"/>
        <v>-310352.49107161019</v>
      </c>
      <c r="AD121" s="322">
        <f>'1. Vos-laskelma'!T121</f>
        <v>-165640.44404117553</v>
      </c>
      <c r="AE121" s="289">
        <f t="shared" si="15"/>
        <v>-138.49535454947787</v>
      </c>
      <c r="AF121" s="289"/>
      <c r="AG121" s="294">
        <v>1196</v>
      </c>
      <c r="AH121" s="295">
        <v>13</v>
      </c>
    </row>
    <row r="122" spans="1:34" s="283" customFormat="1">
      <c r="A122" s="296">
        <v>316</v>
      </c>
      <c r="B122" s="296" t="s">
        <v>153</v>
      </c>
      <c r="C122" s="292">
        <v>16651389.426078398</v>
      </c>
      <c r="D122" s="292">
        <v>17107138.39312759</v>
      </c>
      <c r="E122" s="321">
        <f t="shared" si="16"/>
        <v>455748.96704919264</v>
      </c>
      <c r="F122" s="293">
        <f t="shared" si="17"/>
        <v>2.7370026331582049E-2</v>
      </c>
      <c r="G122" s="293"/>
      <c r="H122" s="292">
        <v>16468583.178993383</v>
      </c>
      <c r="I122" s="292">
        <v>16791180.295756068</v>
      </c>
      <c r="J122" s="321">
        <f t="shared" si="18"/>
        <v>322597.11676268466</v>
      </c>
      <c r="K122" s="293">
        <f t="shared" si="19"/>
        <v>1.9588638151591307E-2</v>
      </c>
      <c r="L122" s="290"/>
      <c r="M122" s="289">
        <f t="shared" si="20"/>
        <v>182806.24708501436</v>
      </c>
      <c r="N122" s="289">
        <v>-110788.76585552718</v>
      </c>
      <c r="O122" s="301">
        <v>-593625.48290842399</v>
      </c>
      <c r="P122" s="289">
        <v>-423011.84414366446</v>
      </c>
      <c r="Q122" s="289">
        <v>-152930.17921883069</v>
      </c>
      <c r="R122" s="314">
        <f t="shared" si="12"/>
        <v>-263718.94507435785</v>
      </c>
      <c r="S122" s="314"/>
      <c r="T122" s="292">
        <f t="shared" si="21"/>
        <v>315958.09737152234</v>
      </c>
      <c r="U122" s="307">
        <v>-213263.92770545735</v>
      </c>
      <c r="V122" s="302">
        <v>-1001200.695725318</v>
      </c>
      <c r="W122" s="292">
        <v>-760429.06233077496</v>
      </c>
      <c r="X122" s="292">
        <v>-175871.98195035398</v>
      </c>
      <c r="Y122" s="299">
        <v>-380217.12334784504</v>
      </c>
      <c r="Z122" s="299">
        <v>145658.23293325101</v>
      </c>
      <c r="AA122" s="314">
        <f t="shared" si="13"/>
        <v>-623694.80007040547</v>
      </c>
      <c r="AB122" s="314"/>
      <c r="AC122" s="312">
        <f t="shared" si="14"/>
        <v>-359975.85499604762</v>
      </c>
      <c r="AD122" s="322">
        <f>'1. Vos-laskelma'!T122</f>
        <v>-209447.334034428</v>
      </c>
      <c r="AE122" s="289">
        <f t="shared" si="15"/>
        <v>-49.892171042026682</v>
      </c>
      <c r="AF122" s="289"/>
      <c r="AG122" s="294">
        <v>4198</v>
      </c>
      <c r="AH122" s="295">
        <v>7</v>
      </c>
    </row>
    <row r="123" spans="1:34" s="283" customFormat="1">
      <c r="A123" s="296">
        <v>317</v>
      </c>
      <c r="B123" s="296" t="s">
        <v>154</v>
      </c>
      <c r="C123" s="292">
        <v>11301528.56753266</v>
      </c>
      <c r="D123" s="292">
        <v>11883242.120549669</v>
      </c>
      <c r="E123" s="321">
        <f t="shared" si="16"/>
        <v>581713.55301700905</v>
      </c>
      <c r="F123" s="293">
        <f t="shared" si="17"/>
        <v>5.1472112780227945E-2</v>
      </c>
      <c r="G123" s="293"/>
      <c r="H123" s="292">
        <v>12716008.126638688</v>
      </c>
      <c r="I123" s="292">
        <v>12906687.802184939</v>
      </c>
      <c r="J123" s="321">
        <f t="shared" si="18"/>
        <v>190679.67554625124</v>
      </c>
      <c r="K123" s="293">
        <f t="shared" si="19"/>
        <v>1.4995246436403068E-2</v>
      </c>
      <c r="L123" s="290"/>
      <c r="M123" s="289">
        <f t="shared" si="20"/>
        <v>-1414479.5591060277</v>
      </c>
      <c r="N123" s="289">
        <v>848028.36924636201</v>
      </c>
      <c r="O123" s="301">
        <v>733383.34610682353</v>
      </c>
      <c r="P123" s="289">
        <v>306987.87707553431</v>
      </c>
      <c r="Q123" s="289">
        <v>436947.22475092119</v>
      </c>
      <c r="R123" s="314">
        <f t="shared" si="12"/>
        <v>1284975.5939972831</v>
      </c>
      <c r="S123" s="314"/>
      <c r="T123" s="292">
        <f t="shared" si="21"/>
        <v>-1023445.6816352699</v>
      </c>
      <c r="U123" s="307">
        <v>603531.88054677029</v>
      </c>
      <c r="V123" s="302">
        <v>477046.21052690223</v>
      </c>
      <c r="W123" s="292">
        <v>214746.93115160987</v>
      </c>
      <c r="X123" s="292">
        <v>226326.47748699415</v>
      </c>
      <c r="Y123" s="299">
        <v>-224072.69251133129</v>
      </c>
      <c r="Z123" s="299">
        <v>85840.511738176036</v>
      </c>
      <c r="AA123" s="314">
        <f t="shared" si="13"/>
        <v>691626.17726060911</v>
      </c>
      <c r="AB123" s="314"/>
      <c r="AC123" s="312">
        <f t="shared" si="14"/>
        <v>-593349.41673667403</v>
      </c>
      <c r="AD123" s="322">
        <f>'1. Vos-laskelma'!T123</f>
        <v>-527812.31777974218</v>
      </c>
      <c r="AE123" s="289">
        <f t="shared" si="15"/>
        <v>-213.34370160862659</v>
      </c>
      <c r="AF123" s="289"/>
      <c r="AG123" s="294">
        <v>2474</v>
      </c>
      <c r="AH123" s="295">
        <v>17</v>
      </c>
    </row>
    <row r="124" spans="1:34" s="283" customFormat="1">
      <c r="A124" s="296">
        <v>320</v>
      </c>
      <c r="B124" s="296" t="s">
        <v>155</v>
      </c>
      <c r="C124" s="292">
        <v>38102015.625662997</v>
      </c>
      <c r="D124" s="292">
        <v>39596190.524109453</v>
      </c>
      <c r="E124" s="321">
        <f t="shared" si="16"/>
        <v>1494174.8984464556</v>
      </c>
      <c r="F124" s="293">
        <f t="shared" si="17"/>
        <v>3.9215114316421579E-2</v>
      </c>
      <c r="G124" s="293"/>
      <c r="H124" s="292">
        <v>40132379.168039232</v>
      </c>
      <c r="I124" s="292">
        <v>40375352.739330657</v>
      </c>
      <c r="J124" s="321">
        <f t="shared" si="18"/>
        <v>242973.57129142433</v>
      </c>
      <c r="K124" s="293">
        <f t="shared" si="19"/>
        <v>6.0543026934452094E-3</v>
      </c>
      <c r="L124" s="290"/>
      <c r="M124" s="289">
        <f t="shared" si="20"/>
        <v>-2030363.5423762351</v>
      </c>
      <c r="N124" s="289">
        <v>1216368.6201065173</v>
      </c>
      <c r="O124" s="301">
        <v>3327422.2536920458</v>
      </c>
      <c r="P124" s="289">
        <v>1971847.8297237493</v>
      </c>
      <c r="Q124" s="289">
        <v>1385171.8279903987</v>
      </c>
      <c r="R124" s="314">
        <f t="shared" si="12"/>
        <v>2601540.4480969161</v>
      </c>
      <c r="S124" s="314"/>
      <c r="T124" s="292">
        <f t="shared" si="21"/>
        <v>-779162.21522120386</v>
      </c>
      <c r="U124" s="307">
        <v>428143.17379731592</v>
      </c>
      <c r="V124" s="302">
        <v>8995377.7288406417</v>
      </c>
      <c r="W124" s="292">
        <v>8168369.0234813541</v>
      </c>
      <c r="X124" s="292">
        <v>725284.48465979844</v>
      </c>
      <c r="Y124" s="299">
        <v>-633634.82490269747</v>
      </c>
      <c r="Z124" s="299">
        <v>242740.5901860467</v>
      </c>
      <c r="AA124" s="314">
        <f t="shared" si="13"/>
        <v>762533.42374046356</v>
      </c>
      <c r="AB124" s="314"/>
      <c r="AC124" s="312">
        <f t="shared" si="14"/>
        <v>-1839007.0243564525</v>
      </c>
      <c r="AD124" s="322">
        <f>'1. Vos-laskelma'!T124</f>
        <v>-1132589.2195477579</v>
      </c>
      <c r="AE124" s="289">
        <f t="shared" si="15"/>
        <v>-161.89096906057145</v>
      </c>
      <c r="AF124" s="289"/>
      <c r="AG124" s="294">
        <v>6996</v>
      </c>
      <c r="AH124" s="295">
        <v>19</v>
      </c>
    </row>
    <row r="125" spans="1:34" s="283" customFormat="1">
      <c r="A125" s="296">
        <v>322</v>
      </c>
      <c r="B125" s="296" t="s">
        <v>156</v>
      </c>
      <c r="C125" s="292">
        <v>28203421.775330536</v>
      </c>
      <c r="D125" s="292">
        <v>29302581.657257807</v>
      </c>
      <c r="E125" s="321">
        <f t="shared" si="16"/>
        <v>1099159.8819272704</v>
      </c>
      <c r="F125" s="293">
        <f t="shared" si="17"/>
        <v>3.8972571863202174E-2</v>
      </c>
      <c r="G125" s="293"/>
      <c r="H125" s="292">
        <v>30285626.900568552</v>
      </c>
      <c r="I125" s="292">
        <v>31249972.058665324</v>
      </c>
      <c r="J125" s="321">
        <f t="shared" si="18"/>
        <v>964345.15809677169</v>
      </c>
      <c r="K125" s="293">
        <f t="shared" si="19"/>
        <v>3.1841677283512594E-2</v>
      </c>
      <c r="L125" s="290"/>
      <c r="M125" s="289">
        <f t="shared" si="20"/>
        <v>-2082205.1252380162</v>
      </c>
      <c r="N125" s="289">
        <v>1247601.3822249568</v>
      </c>
      <c r="O125" s="301">
        <v>2512752.5782413259</v>
      </c>
      <c r="P125" s="289">
        <v>1307372.4920006394</v>
      </c>
      <c r="Q125" s="289">
        <v>1232932.1242705504</v>
      </c>
      <c r="R125" s="314">
        <f t="shared" si="12"/>
        <v>2480533.5064955074</v>
      </c>
      <c r="S125" s="314"/>
      <c r="T125" s="292">
        <f t="shared" si="21"/>
        <v>-1947390.4014075175</v>
      </c>
      <c r="U125" s="307">
        <v>1132721.2076239495</v>
      </c>
      <c r="V125" s="302">
        <v>1724597.6207973137</v>
      </c>
      <c r="W125" s="292">
        <v>598673.18862143531</v>
      </c>
      <c r="X125" s="292">
        <v>1030699.7435879781</v>
      </c>
      <c r="Y125" s="299">
        <v>-593149.58094450622</v>
      </c>
      <c r="Z125" s="299">
        <v>227231.00702235845</v>
      </c>
      <c r="AA125" s="314">
        <f t="shared" si="13"/>
        <v>1797502.3772897797</v>
      </c>
      <c r="AB125" s="314"/>
      <c r="AC125" s="312">
        <f t="shared" si="14"/>
        <v>-683031.12920572772</v>
      </c>
      <c r="AD125" s="322">
        <f>'1. Vos-laskelma'!T125</f>
        <v>-557776.92695407383</v>
      </c>
      <c r="AE125" s="289">
        <f t="shared" si="15"/>
        <v>-85.169785761806963</v>
      </c>
      <c r="AF125" s="289"/>
      <c r="AG125" s="294">
        <v>6549</v>
      </c>
      <c r="AH125" s="295">
        <v>2</v>
      </c>
    </row>
    <row r="126" spans="1:34" s="283" customFormat="1">
      <c r="A126" s="296">
        <v>398</v>
      </c>
      <c r="B126" s="296" t="s">
        <v>157</v>
      </c>
      <c r="C126" s="292">
        <v>440796185.33686817</v>
      </c>
      <c r="D126" s="292">
        <v>458724540.34239739</v>
      </c>
      <c r="E126" s="321">
        <f t="shared" si="16"/>
        <v>17928355.005529225</v>
      </c>
      <c r="F126" s="293">
        <f t="shared" si="17"/>
        <v>4.0672663697912677E-2</v>
      </c>
      <c r="G126" s="293"/>
      <c r="H126" s="292">
        <v>462272353.58544528</v>
      </c>
      <c r="I126" s="292">
        <v>475877750.60387391</v>
      </c>
      <c r="J126" s="321">
        <f t="shared" si="18"/>
        <v>13605397.018428624</v>
      </c>
      <c r="K126" s="293">
        <f t="shared" si="19"/>
        <v>2.9431561097918515E-2</v>
      </c>
      <c r="L126" s="290"/>
      <c r="M126" s="289">
        <f t="shared" si="20"/>
        <v>-21476168.248577118</v>
      </c>
      <c r="N126" s="289">
        <v>12854456.673994904</v>
      </c>
      <c r="O126" s="301">
        <v>1725541.9026632309</v>
      </c>
      <c r="P126" s="289">
        <v>-16540806.319771886</v>
      </c>
      <c r="Q126" s="289">
        <v>18766346.478953186</v>
      </c>
      <c r="R126" s="314">
        <f t="shared" si="12"/>
        <v>31620803.152948089</v>
      </c>
      <c r="S126" s="314"/>
      <c r="T126" s="292">
        <f t="shared" si="21"/>
        <v>-17153210.261476517</v>
      </c>
      <c r="U126" s="307">
        <v>9529173.0882378947</v>
      </c>
      <c r="V126" s="302">
        <v>-19834742.81165576</v>
      </c>
      <c r="W126" s="292">
        <v>-35832173.738779902</v>
      </c>
      <c r="X126" s="292">
        <v>14250045.532246923</v>
      </c>
      <c r="Y126" s="299">
        <v>-10884371.795694921</v>
      </c>
      <c r="Z126" s="299">
        <v>4169718.4713562266</v>
      </c>
      <c r="AA126" s="314">
        <f t="shared" si="13"/>
        <v>17064565.296146125</v>
      </c>
      <c r="AB126" s="314"/>
      <c r="AC126" s="312">
        <f t="shared" si="14"/>
        <v>-14556237.856801964</v>
      </c>
      <c r="AD126" s="322">
        <f>'1. Vos-laskelma'!T126</f>
        <v>-13666493.226030618</v>
      </c>
      <c r="AE126" s="289">
        <f t="shared" si="15"/>
        <v>-113.72159955091007</v>
      </c>
      <c r="AF126" s="289"/>
      <c r="AG126" s="294">
        <v>120175</v>
      </c>
      <c r="AH126" s="295">
        <v>7</v>
      </c>
    </row>
    <row r="127" spans="1:34" s="283" customFormat="1">
      <c r="A127" s="296">
        <v>399</v>
      </c>
      <c r="B127" s="296" t="s">
        <v>158</v>
      </c>
      <c r="C127" s="292">
        <v>31697012.310204059</v>
      </c>
      <c r="D127" s="292">
        <v>33062519.106042098</v>
      </c>
      <c r="E127" s="321">
        <f t="shared" si="16"/>
        <v>1365506.7958380394</v>
      </c>
      <c r="F127" s="293">
        <f t="shared" si="17"/>
        <v>4.3079984399616383E-2</v>
      </c>
      <c r="G127" s="293"/>
      <c r="H127" s="292">
        <v>29743482.887400839</v>
      </c>
      <c r="I127" s="292">
        <v>30606735.621583838</v>
      </c>
      <c r="J127" s="321">
        <f t="shared" si="18"/>
        <v>863252.73418299854</v>
      </c>
      <c r="K127" s="293">
        <f t="shared" si="19"/>
        <v>2.9023256538280768E-2</v>
      </c>
      <c r="L127" s="290"/>
      <c r="M127" s="289">
        <f t="shared" si="20"/>
        <v>1953529.4228032194</v>
      </c>
      <c r="N127" s="289">
        <v>-1174178.2707272482</v>
      </c>
      <c r="O127" s="301">
        <v>899213.82749259472</v>
      </c>
      <c r="P127" s="289">
        <v>2465375.2349550352</v>
      </c>
      <c r="Q127" s="289">
        <v>-1533185.608695521</v>
      </c>
      <c r="R127" s="314">
        <f t="shared" si="12"/>
        <v>-2707363.879422769</v>
      </c>
      <c r="S127" s="314"/>
      <c r="T127" s="292">
        <f t="shared" si="21"/>
        <v>2455783.4844582602</v>
      </c>
      <c r="U127" s="307">
        <v>-1522000.7555946151</v>
      </c>
      <c r="V127" s="302">
        <v>-177546.60892065614</v>
      </c>
      <c r="W127" s="292">
        <v>1623929.0707698278</v>
      </c>
      <c r="X127" s="292">
        <v>-1680627.519771659</v>
      </c>
      <c r="Y127" s="310">
        <v>-707993.62868273107</v>
      </c>
      <c r="Z127" s="310">
        <v>271226.87156722799</v>
      </c>
      <c r="AA127" s="314">
        <f t="shared" si="13"/>
        <v>-3639395.0324817775</v>
      </c>
      <c r="AB127" s="314"/>
      <c r="AC127" s="312">
        <f t="shared" si="14"/>
        <v>-932031.15305900853</v>
      </c>
      <c r="AD127" s="322">
        <f>'1. Vos-laskelma'!T127</f>
        <v>-1445060.4714673441</v>
      </c>
      <c r="AE127" s="289">
        <f t="shared" si="15"/>
        <v>-184.86126026190919</v>
      </c>
      <c r="AF127" s="289"/>
      <c r="AG127" s="294">
        <v>7817</v>
      </c>
      <c r="AH127" s="295">
        <v>15</v>
      </c>
    </row>
    <row r="128" spans="1:34" s="283" customFormat="1">
      <c r="A128" s="296">
        <v>400</v>
      </c>
      <c r="B128" s="296" t="s">
        <v>159</v>
      </c>
      <c r="C128" s="292">
        <v>30728678.869706031</v>
      </c>
      <c r="D128" s="292">
        <v>32172481.678136524</v>
      </c>
      <c r="E128" s="321">
        <f t="shared" si="16"/>
        <v>1443802.8084304929</v>
      </c>
      <c r="F128" s="293">
        <f t="shared" si="17"/>
        <v>4.6985515210478855E-2</v>
      </c>
      <c r="G128" s="293"/>
      <c r="H128" s="292">
        <v>34228477.068969145</v>
      </c>
      <c r="I128" s="292">
        <v>34813121.868953198</v>
      </c>
      <c r="J128" s="321">
        <f t="shared" si="18"/>
        <v>584644.79998405278</v>
      </c>
      <c r="K128" s="293">
        <f t="shared" si="19"/>
        <v>1.7080654766088908E-2</v>
      </c>
      <c r="L128" s="290"/>
      <c r="M128" s="289">
        <f t="shared" si="20"/>
        <v>-3499798.1992631145</v>
      </c>
      <c r="N128" s="289">
        <v>2097677.7349020829</v>
      </c>
      <c r="O128" s="301">
        <v>1071925.0502676889</v>
      </c>
      <c r="P128" s="289">
        <v>-515903.68630235642</v>
      </c>
      <c r="Q128" s="289">
        <v>1623054.0213569414</v>
      </c>
      <c r="R128" s="314">
        <f t="shared" si="12"/>
        <v>3720731.7562590241</v>
      </c>
      <c r="S128" s="314"/>
      <c r="T128" s="292">
        <f t="shared" si="21"/>
        <v>-2640640.1908166744</v>
      </c>
      <c r="U128" s="307">
        <v>1537828.7900891798</v>
      </c>
      <c r="V128" s="302">
        <v>1261307.423562333</v>
      </c>
      <c r="W128" s="292">
        <v>50378.770198501647</v>
      </c>
      <c r="X128" s="292">
        <v>1089284.166461041</v>
      </c>
      <c r="Y128" s="299">
        <v>-757717.11622869747</v>
      </c>
      <c r="Z128" s="299">
        <v>290275.55424477794</v>
      </c>
      <c r="AA128" s="314">
        <f t="shared" si="13"/>
        <v>2159671.3945663017</v>
      </c>
      <c r="AB128" s="314"/>
      <c r="AC128" s="312">
        <f t="shared" si="14"/>
        <v>-1561060.3616927224</v>
      </c>
      <c r="AD128" s="322">
        <f>'1. Vos-laskelma'!T128</f>
        <v>-428008.39827592485</v>
      </c>
      <c r="AE128" s="289">
        <f t="shared" si="15"/>
        <v>-51.160458794636007</v>
      </c>
      <c r="AF128" s="289"/>
      <c r="AG128" s="294">
        <v>8366</v>
      </c>
      <c r="AH128" s="295">
        <v>2</v>
      </c>
    </row>
    <row r="129" spans="1:34" s="283" customFormat="1">
      <c r="A129" s="296">
        <v>402</v>
      </c>
      <c r="B129" s="296" t="s">
        <v>160</v>
      </c>
      <c r="C129" s="292">
        <v>43629390.738297753</v>
      </c>
      <c r="D129" s="292">
        <v>45856282.519893028</v>
      </c>
      <c r="E129" s="321">
        <f t="shared" si="16"/>
        <v>2226891.7815952748</v>
      </c>
      <c r="F129" s="293">
        <f t="shared" si="17"/>
        <v>5.1041092802621139E-2</v>
      </c>
      <c r="G129" s="293"/>
      <c r="H129" s="292">
        <v>42327668.552964836</v>
      </c>
      <c r="I129" s="292">
        <v>42815180.586085327</v>
      </c>
      <c r="J129" s="321">
        <f t="shared" si="18"/>
        <v>487512.03312049061</v>
      </c>
      <c r="K129" s="293">
        <f t="shared" si="19"/>
        <v>1.1517573487669519E-2</v>
      </c>
      <c r="L129" s="290"/>
      <c r="M129" s="289">
        <f t="shared" si="20"/>
        <v>1301722.1853329167</v>
      </c>
      <c r="N129" s="289">
        <v>-783440.40137383319</v>
      </c>
      <c r="O129" s="301">
        <v>1767713.7666194886</v>
      </c>
      <c r="P129" s="289">
        <v>2761522.3428614885</v>
      </c>
      <c r="Q129" s="289">
        <v>-955288.21100732288</v>
      </c>
      <c r="R129" s="314">
        <f t="shared" si="12"/>
        <v>-1738728.6123811561</v>
      </c>
      <c r="S129" s="314"/>
      <c r="T129" s="292">
        <f t="shared" si="21"/>
        <v>3041101.9338077009</v>
      </c>
      <c r="U129" s="307">
        <v>-1869385.7573780392</v>
      </c>
      <c r="V129" s="302">
        <v>-2762263.0733009577</v>
      </c>
      <c r="W129" s="292">
        <v>-1040480.3899168894</v>
      </c>
      <c r="X129" s="292">
        <v>-1581115.2397226396</v>
      </c>
      <c r="Y129" s="299">
        <v>-824105.6706388857</v>
      </c>
      <c r="Z129" s="299">
        <v>315708.49486890208</v>
      </c>
      <c r="AA129" s="314">
        <f t="shared" si="13"/>
        <v>-3958898.1728706625</v>
      </c>
      <c r="AB129" s="314"/>
      <c r="AC129" s="312">
        <f t="shared" si="14"/>
        <v>-2220169.5604895065</v>
      </c>
      <c r="AD129" s="322">
        <f>'1. Vos-laskelma'!T129</f>
        <v>-2326458.2311161812</v>
      </c>
      <c r="AE129" s="289">
        <f t="shared" si="15"/>
        <v>-255.68284768833732</v>
      </c>
      <c r="AF129" s="289"/>
      <c r="AG129" s="294">
        <v>9099</v>
      </c>
      <c r="AH129" s="295">
        <v>11</v>
      </c>
    </row>
    <row r="130" spans="1:34" s="283" customFormat="1">
      <c r="A130" s="296">
        <v>403</v>
      </c>
      <c r="B130" s="296" t="s">
        <v>161</v>
      </c>
      <c r="C130" s="292">
        <v>14338857.114370346</v>
      </c>
      <c r="D130" s="292">
        <v>14694774.453328025</v>
      </c>
      <c r="E130" s="321">
        <f t="shared" si="16"/>
        <v>355917.33895767853</v>
      </c>
      <c r="F130" s="293">
        <f t="shared" si="17"/>
        <v>2.4821876396339815E-2</v>
      </c>
      <c r="G130" s="293"/>
      <c r="H130" s="292">
        <v>15259058.992057793</v>
      </c>
      <c r="I130" s="292">
        <v>15176476.853188757</v>
      </c>
      <c r="J130" s="321">
        <f t="shared" si="18"/>
        <v>-82582.138869035989</v>
      </c>
      <c r="K130" s="293">
        <f t="shared" si="19"/>
        <v>-5.412007313951619E-3</v>
      </c>
      <c r="L130" s="290"/>
      <c r="M130" s="289">
        <f t="shared" si="20"/>
        <v>-920201.87768744677</v>
      </c>
      <c r="N130" s="289">
        <v>551375.07703542442</v>
      </c>
      <c r="O130" s="301">
        <v>858752.91692307591</v>
      </c>
      <c r="P130" s="289">
        <v>722308.52154781111</v>
      </c>
      <c r="Q130" s="289">
        <v>148383.33414054918</v>
      </c>
      <c r="R130" s="314">
        <f t="shared" si="12"/>
        <v>699758.4111759736</v>
      </c>
      <c r="S130" s="314"/>
      <c r="T130" s="292">
        <f t="shared" si="21"/>
        <v>-481702.39986073226</v>
      </c>
      <c r="U130" s="307">
        <v>275941.70974205603</v>
      </c>
      <c r="V130" s="302">
        <v>273939.60405327007</v>
      </c>
      <c r="W130" s="292">
        <v>322360.55937069189</v>
      </c>
      <c r="X130" s="292">
        <v>-4824.7149475749038</v>
      </c>
      <c r="Y130" s="299">
        <v>-255410.26389731374</v>
      </c>
      <c r="Z130" s="299">
        <v>97845.692442059983</v>
      </c>
      <c r="AA130" s="314">
        <f t="shared" si="13"/>
        <v>113552.42333922739</v>
      </c>
      <c r="AB130" s="314"/>
      <c r="AC130" s="312">
        <f t="shared" si="14"/>
        <v>-586205.98783674627</v>
      </c>
      <c r="AD130" s="322">
        <f>'1. Vos-laskelma'!T130</f>
        <v>-416411.54528839886</v>
      </c>
      <c r="AE130" s="289">
        <f t="shared" si="15"/>
        <v>-147.6636685419854</v>
      </c>
      <c r="AF130" s="289"/>
      <c r="AG130" s="294">
        <v>2820</v>
      </c>
      <c r="AH130" s="295">
        <v>14</v>
      </c>
    </row>
    <row r="131" spans="1:34" s="283" customFormat="1">
      <c r="A131" s="296">
        <v>405</v>
      </c>
      <c r="B131" s="296" t="s">
        <v>162</v>
      </c>
      <c r="C131" s="292">
        <v>275949553.66937459</v>
      </c>
      <c r="D131" s="292">
        <v>284029645.19939363</v>
      </c>
      <c r="E131" s="321">
        <f t="shared" si="16"/>
        <v>8080091.5300190449</v>
      </c>
      <c r="F131" s="293">
        <f t="shared" si="17"/>
        <v>2.928104583818281E-2</v>
      </c>
      <c r="G131" s="293"/>
      <c r="H131" s="292">
        <v>275077109.37097818</v>
      </c>
      <c r="I131" s="292">
        <v>280322793.49400312</v>
      </c>
      <c r="J131" s="321">
        <f t="shared" si="18"/>
        <v>5245684.1230249405</v>
      </c>
      <c r="K131" s="293">
        <f t="shared" si="19"/>
        <v>1.9069867845493593E-2</v>
      </c>
      <c r="L131" s="290"/>
      <c r="M131" s="289">
        <f t="shared" si="20"/>
        <v>872444.29839640856</v>
      </c>
      <c r="N131" s="289">
        <v>-542373.96388745692</v>
      </c>
      <c r="O131" s="301">
        <v>13843594.117912173</v>
      </c>
      <c r="P131" s="289">
        <v>10110319.535944402</v>
      </c>
      <c r="Q131" s="289">
        <v>4035847.1145140617</v>
      </c>
      <c r="R131" s="314">
        <f t="shared" si="12"/>
        <v>3493473.1506266049</v>
      </c>
      <c r="S131" s="314"/>
      <c r="T131" s="292">
        <f t="shared" si="21"/>
        <v>3706851.7053905129</v>
      </c>
      <c r="U131" s="307">
        <v>-2680554.9973284649</v>
      </c>
      <c r="V131" s="302">
        <v>14862286.742555618</v>
      </c>
      <c r="W131" s="292">
        <v>12585971.474921167</v>
      </c>
      <c r="X131" s="292">
        <v>1219959.5452476817</v>
      </c>
      <c r="Y131" s="299">
        <v>-6579984.2809006535</v>
      </c>
      <c r="Z131" s="299">
        <v>2520740.9772750558</v>
      </c>
      <c r="AA131" s="314">
        <f t="shared" si="13"/>
        <v>-5519838.7557063811</v>
      </c>
      <c r="AB131" s="314"/>
      <c r="AC131" s="312">
        <f t="shared" si="14"/>
        <v>-9013311.9063329864</v>
      </c>
      <c r="AD131" s="322">
        <f>'1. Vos-laskelma'!T131</f>
        <v>-4129415.1153175384</v>
      </c>
      <c r="AE131" s="289">
        <f t="shared" si="15"/>
        <v>-56.839850176428605</v>
      </c>
      <c r="AF131" s="289"/>
      <c r="AG131" s="294">
        <v>72650</v>
      </c>
      <c r="AH131" s="295">
        <v>9</v>
      </c>
    </row>
    <row r="132" spans="1:34" s="283" customFormat="1">
      <c r="A132" s="296">
        <v>407</v>
      </c>
      <c r="B132" s="296" t="s">
        <v>163</v>
      </c>
      <c r="C132" s="292">
        <v>11015599.947507635</v>
      </c>
      <c r="D132" s="292">
        <v>11226957.300389705</v>
      </c>
      <c r="E132" s="321">
        <f t="shared" si="16"/>
        <v>211357.35288207047</v>
      </c>
      <c r="F132" s="293">
        <f t="shared" si="17"/>
        <v>1.9187094111010425E-2</v>
      </c>
      <c r="G132" s="293"/>
      <c r="H132" s="292">
        <v>11403014.838416688</v>
      </c>
      <c r="I132" s="292">
        <v>11614029.302347027</v>
      </c>
      <c r="J132" s="321">
        <f t="shared" si="18"/>
        <v>211014.46393033862</v>
      </c>
      <c r="K132" s="293">
        <f t="shared" si="19"/>
        <v>1.8505146833575289E-2</v>
      </c>
      <c r="L132" s="290"/>
      <c r="M132" s="289">
        <f t="shared" si="20"/>
        <v>-387414.89090905339</v>
      </c>
      <c r="N132" s="289">
        <v>231777.33373985888</v>
      </c>
      <c r="O132" s="301">
        <v>717611.10493663326</v>
      </c>
      <c r="P132" s="289">
        <v>616226.07036724221</v>
      </c>
      <c r="Q132" s="289">
        <v>112132.57888705807</v>
      </c>
      <c r="R132" s="314">
        <f t="shared" si="12"/>
        <v>343909.91262691695</v>
      </c>
      <c r="S132" s="314"/>
      <c r="T132" s="292">
        <f t="shared" si="21"/>
        <v>-387072.00195732154</v>
      </c>
      <c r="U132" s="307">
        <v>219185.76756665396</v>
      </c>
      <c r="V132" s="302">
        <v>204194.99885834008</v>
      </c>
      <c r="W132" s="292">
        <v>112323.36908240523</v>
      </c>
      <c r="X132" s="292">
        <v>55259.052914683853</v>
      </c>
      <c r="Y132" s="299">
        <v>-228057.81719625389</v>
      </c>
      <c r="Z132" s="299">
        <v>87367.182116704629</v>
      </c>
      <c r="AA132" s="314">
        <f t="shared" si="13"/>
        <v>133754.18540178856</v>
      </c>
      <c r="AB132" s="314"/>
      <c r="AC132" s="312">
        <f t="shared" si="14"/>
        <v>-210155.72722512839</v>
      </c>
      <c r="AD132" s="322">
        <f>'1. Vos-laskelma'!T132</f>
        <v>-72702.502148063388</v>
      </c>
      <c r="AE132" s="289">
        <f t="shared" si="15"/>
        <v>-28.873114435291257</v>
      </c>
      <c r="AF132" s="289"/>
      <c r="AG132" s="294">
        <v>2518</v>
      </c>
      <c r="AH132" s="295">
        <v>1</v>
      </c>
    </row>
    <row r="133" spans="1:34" s="283" customFormat="1">
      <c r="A133" s="296">
        <v>408</v>
      </c>
      <c r="B133" s="296" t="s">
        <v>164</v>
      </c>
      <c r="C133" s="292">
        <v>56304409.382609233</v>
      </c>
      <c r="D133" s="292">
        <v>58607583.587919734</v>
      </c>
      <c r="E133" s="321">
        <f t="shared" si="16"/>
        <v>2303174.2053105012</v>
      </c>
      <c r="F133" s="293">
        <f t="shared" si="17"/>
        <v>4.0905751975117664E-2</v>
      </c>
      <c r="G133" s="293"/>
      <c r="H133" s="292">
        <v>58189963.569521375</v>
      </c>
      <c r="I133" s="292">
        <v>59704011.524431236</v>
      </c>
      <c r="J133" s="321">
        <f t="shared" si="18"/>
        <v>1514047.9549098611</v>
      </c>
      <c r="K133" s="293">
        <f t="shared" si="19"/>
        <v>2.6019056586983089E-2</v>
      </c>
      <c r="L133" s="290"/>
      <c r="M133" s="289">
        <f t="shared" si="20"/>
        <v>-1885554.1869121417</v>
      </c>
      <c r="N133" s="289">
        <v>1127635.3236815659</v>
      </c>
      <c r="O133" s="301">
        <v>2358822.0356000215</v>
      </c>
      <c r="P133" s="289">
        <v>2343983.0020165518</v>
      </c>
      <c r="Q133" s="289">
        <v>74004.681623711745</v>
      </c>
      <c r="R133" s="314">
        <f t="shared" si="12"/>
        <v>1201640.0053052776</v>
      </c>
      <c r="S133" s="314"/>
      <c r="T133" s="292">
        <f t="shared" si="21"/>
        <v>-1096427.9365115017</v>
      </c>
      <c r="U133" s="307">
        <v>580006.69596974109</v>
      </c>
      <c r="V133" s="302">
        <v>1159348.7038639188</v>
      </c>
      <c r="W133" s="292">
        <v>1515755.000558883</v>
      </c>
      <c r="X133" s="292">
        <v>-138440.55450543977</v>
      </c>
      <c r="Y133" s="299">
        <v>-1276960.7484710023</v>
      </c>
      <c r="Z133" s="299">
        <v>489193.76515624247</v>
      </c>
      <c r="AA133" s="314">
        <f t="shared" si="13"/>
        <v>-346200.84185045847</v>
      </c>
      <c r="AB133" s="314"/>
      <c r="AC133" s="312">
        <f t="shared" si="14"/>
        <v>-1547840.8471557361</v>
      </c>
      <c r="AD133" s="322">
        <f>'1. Vos-laskelma'!T133</f>
        <v>-2042477.328845216</v>
      </c>
      <c r="AE133" s="289">
        <f t="shared" si="15"/>
        <v>-144.86682238777331</v>
      </c>
      <c r="AF133" s="289"/>
      <c r="AG133" s="294">
        <v>14099</v>
      </c>
      <c r="AH133" s="295">
        <v>14</v>
      </c>
    </row>
    <row r="134" spans="1:34" s="283" customFormat="1">
      <c r="A134" s="296">
        <v>410</v>
      </c>
      <c r="B134" s="296" t="s">
        <v>165</v>
      </c>
      <c r="C134" s="292">
        <v>66727994.344625257</v>
      </c>
      <c r="D134" s="292">
        <v>71589585.175959557</v>
      </c>
      <c r="E134" s="321">
        <f t="shared" si="16"/>
        <v>4861590.8313343003</v>
      </c>
      <c r="F134" s="293">
        <f t="shared" si="17"/>
        <v>7.2856840357376745E-2</v>
      </c>
      <c r="G134" s="293"/>
      <c r="H134" s="292">
        <v>63924141.527653478</v>
      </c>
      <c r="I134" s="292">
        <v>65570663.969933175</v>
      </c>
      <c r="J134" s="321">
        <f t="shared" si="18"/>
        <v>1646522.4422796965</v>
      </c>
      <c r="K134" s="293">
        <f t="shared" si="19"/>
        <v>2.5757443165152459E-2</v>
      </c>
      <c r="L134" s="290"/>
      <c r="M134" s="289">
        <f t="shared" si="20"/>
        <v>2803852.8169717789</v>
      </c>
      <c r="N134" s="289">
        <v>-1687202.4017858221</v>
      </c>
      <c r="O134" s="301">
        <v>859264.12069918215</v>
      </c>
      <c r="P134" s="289">
        <v>2613473.6865034327</v>
      </c>
      <c r="Q134" s="289">
        <v>-1675944.1151684648</v>
      </c>
      <c r="R134" s="314">
        <f t="shared" si="12"/>
        <v>-3363146.516954287</v>
      </c>
      <c r="S134" s="314"/>
      <c r="T134" s="292">
        <f t="shared" si="21"/>
        <v>6018921.2060263827</v>
      </c>
      <c r="U134" s="307">
        <v>-3718134.796940987</v>
      </c>
      <c r="V134" s="302">
        <v>-6050451.0063451827</v>
      </c>
      <c r="W134" s="292">
        <v>-2934139.507872358</v>
      </c>
      <c r="X134" s="292">
        <v>-2826056.3874998256</v>
      </c>
      <c r="Y134" s="299">
        <v>-1700470.8172595976</v>
      </c>
      <c r="Z134" s="299">
        <v>651437.1899289632</v>
      </c>
      <c r="AA134" s="314">
        <f t="shared" si="13"/>
        <v>-7593224.8117714468</v>
      </c>
      <c r="AB134" s="314"/>
      <c r="AC134" s="312">
        <f t="shared" si="14"/>
        <v>-4230078.2948171599</v>
      </c>
      <c r="AD134" s="322">
        <f>'1. Vos-laskelma'!T134</f>
        <v>-4754362.5448672213</v>
      </c>
      <c r="AE134" s="289">
        <f t="shared" si="15"/>
        <v>-253.22836457348714</v>
      </c>
      <c r="AF134" s="289"/>
      <c r="AG134" s="294">
        <v>18775</v>
      </c>
      <c r="AH134" s="295">
        <v>13</v>
      </c>
    </row>
    <row r="135" spans="1:34" s="283" customFormat="1">
      <c r="A135" s="296">
        <v>416</v>
      </c>
      <c r="B135" s="296" t="s">
        <v>166</v>
      </c>
      <c r="C135" s="292">
        <v>11782486.769786857</v>
      </c>
      <c r="D135" s="292">
        <v>11971432.110896712</v>
      </c>
      <c r="E135" s="321">
        <f t="shared" si="16"/>
        <v>188945.3411098551</v>
      </c>
      <c r="F135" s="293">
        <f t="shared" si="17"/>
        <v>1.6036117400475815E-2</v>
      </c>
      <c r="G135" s="293"/>
      <c r="H135" s="292">
        <v>11220321.05536258</v>
      </c>
      <c r="I135" s="292">
        <v>11249005.137927053</v>
      </c>
      <c r="J135" s="321">
        <f t="shared" si="18"/>
        <v>28684.082564473152</v>
      </c>
      <c r="K135" s="293">
        <f t="shared" si="19"/>
        <v>2.5564404461282356E-3</v>
      </c>
      <c r="L135" s="290"/>
      <c r="M135" s="289">
        <f t="shared" si="20"/>
        <v>562165.71442427672</v>
      </c>
      <c r="N135" s="289">
        <v>-338058.75406148727</v>
      </c>
      <c r="O135" s="301">
        <v>327125.69169312343</v>
      </c>
      <c r="P135" s="289">
        <v>604496.21093617193</v>
      </c>
      <c r="Q135" s="289">
        <v>-265219.12902032188</v>
      </c>
      <c r="R135" s="314">
        <f t="shared" si="12"/>
        <v>-603277.88308180915</v>
      </c>
      <c r="S135" s="314"/>
      <c r="T135" s="292">
        <f t="shared" si="21"/>
        <v>722426.97296965867</v>
      </c>
      <c r="U135" s="307">
        <v>-449151.69105400209</v>
      </c>
      <c r="V135" s="302">
        <v>19533.094766624272</v>
      </c>
      <c r="W135" s="292">
        <v>372230.51196906064</v>
      </c>
      <c r="X135" s="292">
        <v>-308080.83929201949</v>
      </c>
      <c r="Y135" s="299">
        <v>-261387.95092469768</v>
      </c>
      <c r="Z135" s="299">
        <v>100135.69800985287</v>
      </c>
      <c r="AA135" s="314">
        <f t="shared" si="13"/>
        <v>-918484.7832608663</v>
      </c>
      <c r="AB135" s="314"/>
      <c r="AC135" s="312">
        <f t="shared" si="14"/>
        <v>-315206.90017905715</v>
      </c>
      <c r="AD135" s="322">
        <f>'1. Vos-laskelma'!T135</f>
        <v>-269840.70912771276</v>
      </c>
      <c r="AE135" s="289">
        <f t="shared" si="15"/>
        <v>-93.499899212651684</v>
      </c>
      <c r="AF135" s="289"/>
      <c r="AG135" s="294">
        <v>2886</v>
      </c>
      <c r="AH135" s="295">
        <v>9</v>
      </c>
    </row>
    <row r="136" spans="1:34" s="283" customFormat="1">
      <c r="A136" s="296">
        <v>418</v>
      </c>
      <c r="B136" s="296" t="s">
        <v>167</v>
      </c>
      <c r="C136" s="292">
        <v>71413990.337312698</v>
      </c>
      <c r="D136" s="292">
        <v>75732428.656240895</v>
      </c>
      <c r="E136" s="321">
        <f t="shared" si="16"/>
        <v>4318438.318928197</v>
      </c>
      <c r="F136" s="293">
        <f t="shared" si="17"/>
        <v>6.0470480623344751E-2</v>
      </c>
      <c r="G136" s="293"/>
      <c r="H136" s="292">
        <v>71373295.936547101</v>
      </c>
      <c r="I136" s="292">
        <v>76167308.506834209</v>
      </c>
      <c r="J136" s="321">
        <f t="shared" si="18"/>
        <v>4794012.5702871084</v>
      </c>
      <c r="K136" s="293">
        <f t="shared" si="19"/>
        <v>6.7168154523074328E-2</v>
      </c>
      <c r="L136" s="290"/>
      <c r="M136" s="289">
        <f t="shared" si="20"/>
        <v>40694.40076559782</v>
      </c>
      <c r="N136" s="289">
        <v>-30706.780717447447</v>
      </c>
      <c r="O136" s="301">
        <v>2662074.5606613457</v>
      </c>
      <c r="P136" s="289">
        <v>2580128.4355226755</v>
      </c>
      <c r="Q136" s="289">
        <v>182606.45881778075</v>
      </c>
      <c r="R136" s="314">
        <f t="shared" si="12"/>
        <v>151899.67810033329</v>
      </c>
      <c r="S136" s="314"/>
      <c r="T136" s="292">
        <f t="shared" si="21"/>
        <v>-434879.85059331357</v>
      </c>
      <c r="U136" s="307">
        <v>87527.887049725701</v>
      </c>
      <c r="V136" s="302">
        <v>-1329518.522136122</v>
      </c>
      <c r="W136" s="292">
        <v>-1479809.5398082584</v>
      </c>
      <c r="X136" s="292">
        <v>11298.43556411851</v>
      </c>
      <c r="Y136" s="299">
        <v>-2226235.562622685</v>
      </c>
      <c r="Z136" s="299">
        <v>852853.5887325654</v>
      </c>
      <c r="AA136" s="314">
        <f t="shared" si="13"/>
        <v>-1274555.6512762755</v>
      </c>
      <c r="AB136" s="314"/>
      <c r="AC136" s="312">
        <f t="shared" si="14"/>
        <v>-1426455.3293766088</v>
      </c>
      <c r="AD136" s="322">
        <f>'1. Vos-laskelma'!T136</f>
        <v>-2892644.4876921847</v>
      </c>
      <c r="AE136" s="289">
        <f t="shared" si="15"/>
        <v>-117.68285141139889</v>
      </c>
      <c r="AF136" s="289"/>
      <c r="AG136" s="294">
        <v>24580</v>
      </c>
      <c r="AH136" s="295">
        <v>6</v>
      </c>
    </row>
    <row r="137" spans="1:34" s="283" customFormat="1">
      <c r="A137" s="296">
        <v>420</v>
      </c>
      <c r="B137" s="296" t="s">
        <v>168</v>
      </c>
      <c r="C137" s="292">
        <v>46886495.781843521</v>
      </c>
      <c r="D137" s="292">
        <v>44237268.542449377</v>
      </c>
      <c r="E137" s="321">
        <f t="shared" si="16"/>
        <v>-2649227.2393941432</v>
      </c>
      <c r="F137" s="293">
        <f t="shared" si="17"/>
        <v>-5.6502990791221355E-2</v>
      </c>
      <c r="G137" s="293"/>
      <c r="H137" s="292">
        <v>45055301.718434118</v>
      </c>
      <c r="I137" s="292">
        <v>45710272.419010386</v>
      </c>
      <c r="J137" s="321">
        <f t="shared" si="18"/>
        <v>654970.70057626814</v>
      </c>
      <c r="K137" s="293">
        <f t="shared" si="19"/>
        <v>1.4537039495804567E-2</v>
      </c>
      <c r="L137" s="290"/>
      <c r="M137" s="289">
        <f t="shared" si="20"/>
        <v>1831194.063409403</v>
      </c>
      <c r="N137" s="289">
        <v>1187453.1711064253</v>
      </c>
      <c r="O137" s="301">
        <v>1115945.0775925145</v>
      </c>
      <c r="P137" s="289">
        <v>1974677.6979845203</v>
      </c>
      <c r="Q137" s="289">
        <v>705648.73981212056</v>
      </c>
      <c r="R137" s="314">
        <f t="shared" si="12"/>
        <v>1893101.9109185459</v>
      </c>
      <c r="S137" s="314"/>
      <c r="T137" s="292">
        <f t="shared" si="21"/>
        <v>-1473003.8765610084</v>
      </c>
      <c r="U137" s="307">
        <v>830477.12585432839</v>
      </c>
      <c r="V137" s="302">
        <v>636360.76052550972</v>
      </c>
      <c r="W137" s="292">
        <v>211378.91731668636</v>
      </c>
      <c r="X137" s="292">
        <v>291545.14032729022</v>
      </c>
      <c r="Y137" s="299">
        <v>-831170.20985306671</v>
      </c>
      <c r="Z137" s="299">
        <v>318414.86508538458</v>
      </c>
      <c r="AA137" s="314">
        <f t="shared" si="13"/>
        <v>609266.92141393654</v>
      </c>
      <c r="AB137" s="314"/>
      <c r="AC137" s="312">
        <f t="shared" si="14"/>
        <v>-1283834.9895046093</v>
      </c>
      <c r="AD137" s="322">
        <f>'1. Vos-laskelma'!T137</f>
        <v>-888162.58714545239</v>
      </c>
      <c r="AE137" s="289">
        <f t="shared" si="15"/>
        <v>-96.78136505889205</v>
      </c>
      <c r="AF137" s="289"/>
      <c r="AG137" s="294">
        <v>9177</v>
      </c>
      <c r="AH137" s="295">
        <v>11</v>
      </c>
    </row>
    <row r="138" spans="1:34" s="283" customFormat="1">
      <c r="A138" s="296">
        <v>421</v>
      </c>
      <c r="B138" s="296" t="s">
        <v>169</v>
      </c>
      <c r="C138" s="292">
        <v>3348196.9925903114</v>
      </c>
      <c r="D138" s="292">
        <v>2907983.314918377</v>
      </c>
      <c r="E138" s="321">
        <f t="shared" si="16"/>
        <v>-440213.67767193448</v>
      </c>
      <c r="F138" s="293">
        <f t="shared" si="17"/>
        <v>-0.13147783079852957</v>
      </c>
      <c r="G138" s="293"/>
      <c r="H138" s="292">
        <v>3447049.8986596279</v>
      </c>
      <c r="I138" s="292">
        <v>3480133.2841106891</v>
      </c>
      <c r="J138" s="321">
        <f t="shared" si="18"/>
        <v>33083.385451061185</v>
      </c>
      <c r="K138" s="293">
        <f t="shared" si="19"/>
        <v>9.5975940075383112E-3</v>
      </c>
      <c r="L138" s="290"/>
      <c r="M138" s="289">
        <f t="shared" si="20"/>
        <v>-98852.906069316436</v>
      </c>
      <c r="N138" s="289">
        <v>59124.580471354551</v>
      </c>
      <c r="O138" s="301">
        <v>-1369547.9221476391</v>
      </c>
      <c r="P138" s="289">
        <v>-1315463.3661348158</v>
      </c>
      <c r="Q138" s="289">
        <v>-51089.407034372649</v>
      </c>
      <c r="R138" s="314">
        <f t="shared" ref="R138:R201" si="22">N138+Q138</f>
        <v>8035.1734369819023</v>
      </c>
      <c r="S138" s="314"/>
      <c r="T138" s="292">
        <f t="shared" si="21"/>
        <v>-572149.9691923121</v>
      </c>
      <c r="U138" s="307">
        <v>339846.08488809998</v>
      </c>
      <c r="V138" s="302">
        <v>-1478511.5366741065</v>
      </c>
      <c r="W138" s="292">
        <v>-1611262.7828862639</v>
      </c>
      <c r="X138" s="292">
        <v>122645.7097075627</v>
      </c>
      <c r="Y138" s="299">
        <v>-62946.855818664204</v>
      </c>
      <c r="Z138" s="299">
        <v>24114.452569940317</v>
      </c>
      <c r="AA138" s="314">
        <f t="shared" ref="AA138:AA201" si="23">U138+X138+Y138+Z138</f>
        <v>423659.39134693879</v>
      </c>
      <c r="AB138" s="314"/>
      <c r="AC138" s="312">
        <f t="shared" ref="AC138:AC201" si="24">AA138-R138</f>
        <v>415624.21790995687</v>
      </c>
      <c r="AD138" s="322">
        <f>'1. Vos-laskelma'!T138</f>
        <v>626462.75702611054</v>
      </c>
      <c r="AE138" s="289">
        <f t="shared" ref="AE138:AE201" si="25">AD138/AG138</f>
        <v>901.38526190807272</v>
      </c>
      <c r="AF138" s="289"/>
      <c r="AG138" s="294">
        <v>695</v>
      </c>
      <c r="AH138" s="295">
        <v>16</v>
      </c>
    </row>
    <row r="139" spans="1:34" s="283" customFormat="1">
      <c r="A139" s="296">
        <v>422</v>
      </c>
      <c r="B139" s="296" t="s">
        <v>170</v>
      </c>
      <c r="C139" s="292">
        <v>54837685.609198779</v>
      </c>
      <c r="D139" s="292">
        <v>58310847.744269654</v>
      </c>
      <c r="E139" s="321">
        <f t="shared" ref="E139:E202" si="26">D139-C139</f>
        <v>3473162.1350708753</v>
      </c>
      <c r="F139" s="293">
        <f t="shared" ref="F139:F202" si="27">E139/C139</f>
        <v>6.3335315786709048E-2</v>
      </c>
      <c r="G139" s="293"/>
      <c r="H139" s="292">
        <v>57732990.944491632</v>
      </c>
      <c r="I139" s="292">
        <v>57897128.682712778</v>
      </c>
      <c r="J139" s="321">
        <f t="shared" ref="J139:J202" si="28">I139-H139</f>
        <v>164137.73822114617</v>
      </c>
      <c r="K139" s="293">
        <f t="shared" ref="K139:K202" si="29">J139/H139</f>
        <v>2.8430492779935685E-3</v>
      </c>
      <c r="L139" s="290"/>
      <c r="M139" s="289">
        <f t="shared" ref="M139:M202" si="30">C139-H139</f>
        <v>-2895305.3352928534</v>
      </c>
      <c r="N139" s="289">
        <v>1734438.7487365038</v>
      </c>
      <c r="O139" s="301">
        <v>6548894.6254981905</v>
      </c>
      <c r="P139" s="289">
        <v>5108316.7773505338</v>
      </c>
      <c r="Q139" s="289">
        <v>1484496.9798302788</v>
      </c>
      <c r="R139" s="314">
        <f t="shared" si="22"/>
        <v>3218935.7285667825</v>
      </c>
      <c r="S139" s="314"/>
      <c r="T139" s="292">
        <f t="shared" ref="T139:T202" si="31">D139-I139</f>
        <v>413719.06155687571</v>
      </c>
      <c r="U139" s="307">
        <v>-303805.50825229962</v>
      </c>
      <c r="V139" s="302">
        <v>1048265.4619976729</v>
      </c>
      <c r="W139" s="292">
        <v>971090.53892103583</v>
      </c>
      <c r="X139" s="292">
        <v>4767.5904666817405</v>
      </c>
      <c r="Y139" s="299">
        <v>-939402.57345494255</v>
      </c>
      <c r="Z139" s="299">
        <v>359877.84468405892</v>
      </c>
      <c r="AA139" s="314">
        <f t="shared" si="23"/>
        <v>-878562.64655650163</v>
      </c>
      <c r="AB139" s="314"/>
      <c r="AC139" s="312">
        <f t="shared" si="24"/>
        <v>-4097498.3751232843</v>
      </c>
      <c r="AD139" s="322">
        <f>'1. Vos-laskelma'!T139</f>
        <v>-2936308.0043851864</v>
      </c>
      <c r="AE139" s="289">
        <f t="shared" si="25"/>
        <v>-283.0994990730029</v>
      </c>
      <c r="AF139" s="289"/>
      <c r="AG139" s="294">
        <v>10372</v>
      </c>
      <c r="AH139" s="295">
        <v>12</v>
      </c>
    </row>
    <row r="140" spans="1:34" s="283" customFormat="1">
      <c r="A140" s="296">
        <v>423</v>
      </c>
      <c r="B140" s="296" t="s">
        <v>171</v>
      </c>
      <c r="C140" s="292">
        <v>63401669.588608228</v>
      </c>
      <c r="D140" s="292">
        <v>64036239.143356077</v>
      </c>
      <c r="E140" s="321">
        <f t="shared" si="26"/>
        <v>634569.5547478497</v>
      </c>
      <c r="F140" s="293">
        <f t="shared" si="27"/>
        <v>1.000871994168852E-2</v>
      </c>
      <c r="G140" s="293"/>
      <c r="H140" s="292">
        <v>65855663.16260574</v>
      </c>
      <c r="I140" s="292">
        <v>68764833.406971365</v>
      </c>
      <c r="J140" s="321">
        <f t="shared" si="28"/>
        <v>2909170.2443656251</v>
      </c>
      <c r="K140" s="293">
        <f t="shared" si="29"/>
        <v>4.4174944183350273E-2</v>
      </c>
      <c r="L140" s="290"/>
      <c r="M140" s="289">
        <f t="shared" si="30"/>
        <v>-2453993.5739975125</v>
      </c>
      <c r="N140" s="289">
        <v>1467114.1862799476</v>
      </c>
      <c r="O140" s="301">
        <v>1931949.2592746615</v>
      </c>
      <c r="P140" s="289">
        <v>1779636.1028405428</v>
      </c>
      <c r="Q140" s="289">
        <v>236839.6764921734</v>
      </c>
      <c r="R140" s="314">
        <f t="shared" si="22"/>
        <v>1703953.8627721211</v>
      </c>
      <c r="S140" s="314"/>
      <c r="T140" s="292">
        <f t="shared" si="31"/>
        <v>-4728594.2636152878</v>
      </c>
      <c r="U140" s="307">
        <v>2692273.7804819779</v>
      </c>
      <c r="V140" s="302">
        <v>6040872.3231285214</v>
      </c>
      <c r="W140" s="292">
        <v>5080585.4689723551</v>
      </c>
      <c r="X140" s="292">
        <v>662253.49914224225</v>
      </c>
      <c r="Y140" s="299">
        <v>-1856434.1060649788</v>
      </c>
      <c r="Z140" s="299">
        <v>711185.51701592328</v>
      </c>
      <c r="AA140" s="314">
        <f t="shared" si="23"/>
        <v>2209278.6905751647</v>
      </c>
      <c r="AB140" s="314"/>
      <c r="AC140" s="312">
        <f t="shared" si="24"/>
        <v>505324.82780304365</v>
      </c>
      <c r="AD140" s="322">
        <f>'1. Vos-laskelma'!T140</f>
        <v>-247207.68356758729</v>
      </c>
      <c r="AE140" s="289">
        <f t="shared" si="25"/>
        <v>-12.060676370570683</v>
      </c>
      <c r="AF140" s="289"/>
      <c r="AG140" s="294">
        <v>20497</v>
      </c>
      <c r="AH140" s="295">
        <v>2</v>
      </c>
    </row>
    <row r="141" spans="1:34" s="283" customFormat="1">
      <c r="A141" s="296">
        <v>425</v>
      </c>
      <c r="B141" s="296" t="s">
        <v>172</v>
      </c>
      <c r="C141" s="292">
        <v>29775807.375088315</v>
      </c>
      <c r="D141" s="292">
        <v>29885175.625358321</v>
      </c>
      <c r="E141" s="321">
        <f t="shared" si="26"/>
        <v>109368.25027000532</v>
      </c>
      <c r="F141" s="293">
        <f t="shared" si="27"/>
        <v>3.6730574218285469E-3</v>
      </c>
      <c r="G141" s="293"/>
      <c r="H141" s="292">
        <v>27586799.392314304</v>
      </c>
      <c r="I141" s="292">
        <v>28886617.304537494</v>
      </c>
      <c r="J141" s="321">
        <f t="shared" si="28"/>
        <v>1299817.9122231901</v>
      </c>
      <c r="K141" s="293">
        <f t="shared" si="29"/>
        <v>4.7117387332193381E-2</v>
      </c>
      <c r="L141" s="290"/>
      <c r="M141" s="289">
        <f t="shared" si="30"/>
        <v>2189007.9827740118</v>
      </c>
      <c r="N141" s="289">
        <v>-1316064.6412269443</v>
      </c>
      <c r="O141" s="301">
        <v>1499988.2519809008</v>
      </c>
      <c r="P141" s="289">
        <v>3543917.0589901656</v>
      </c>
      <c r="Q141" s="289">
        <v>-2001363.5326534815</v>
      </c>
      <c r="R141" s="314">
        <f t="shared" si="22"/>
        <v>-3317428.1738804257</v>
      </c>
      <c r="S141" s="314"/>
      <c r="T141" s="292">
        <f t="shared" si="31"/>
        <v>998558.32082082704</v>
      </c>
      <c r="U141" s="307">
        <v>-655908.62277299759</v>
      </c>
      <c r="V141" s="302">
        <v>-207289.59783491492</v>
      </c>
      <c r="W141" s="292">
        <v>1400964.7550382167</v>
      </c>
      <c r="X141" s="292">
        <v>-1449669.1636128903</v>
      </c>
      <c r="Y141" s="310">
        <v>-929077.47768037033</v>
      </c>
      <c r="Z141" s="310">
        <v>355922.38052150758</v>
      </c>
      <c r="AA141" s="314">
        <f t="shared" si="23"/>
        <v>-2678732.8835447505</v>
      </c>
      <c r="AB141" s="314"/>
      <c r="AC141" s="312">
        <f t="shared" si="24"/>
        <v>638695.29033567524</v>
      </c>
      <c r="AD141" s="322">
        <f>'1. Vos-laskelma'!T141</f>
        <v>408719.40164556727</v>
      </c>
      <c r="AE141" s="289">
        <f t="shared" si="25"/>
        <v>39.843965845736719</v>
      </c>
      <c r="AF141" s="289"/>
      <c r="AG141" s="294">
        <v>10258</v>
      </c>
      <c r="AH141" s="295">
        <v>17</v>
      </c>
    </row>
    <row r="142" spans="1:34" s="283" customFormat="1">
      <c r="A142" s="296">
        <v>426</v>
      </c>
      <c r="B142" s="296" t="s">
        <v>173</v>
      </c>
      <c r="C142" s="292">
        <v>45196937.701965511</v>
      </c>
      <c r="D142" s="292">
        <v>48347275.864703991</v>
      </c>
      <c r="E142" s="321">
        <f t="shared" si="26"/>
        <v>3150338.1627384797</v>
      </c>
      <c r="F142" s="293">
        <f t="shared" si="27"/>
        <v>6.9702469302504955E-2</v>
      </c>
      <c r="G142" s="293"/>
      <c r="H142" s="292">
        <v>44683954.965304859</v>
      </c>
      <c r="I142" s="292">
        <v>45635418.602061838</v>
      </c>
      <c r="J142" s="321">
        <f t="shared" si="28"/>
        <v>951463.63675697893</v>
      </c>
      <c r="K142" s="293">
        <f t="shared" si="29"/>
        <v>2.1293183145846176E-2</v>
      </c>
      <c r="L142" s="290"/>
      <c r="M142" s="289">
        <f t="shared" si="30"/>
        <v>512982.73666065186</v>
      </c>
      <c r="N142" s="289">
        <v>-310907.9001552905</v>
      </c>
      <c r="O142" s="301">
        <v>153545.31801582873</v>
      </c>
      <c r="P142" s="289">
        <v>530540.0015607588</v>
      </c>
      <c r="Q142" s="289">
        <v>-327093.58533511113</v>
      </c>
      <c r="R142" s="314">
        <f t="shared" si="22"/>
        <v>-638001.48549040162</v>
      </c>
      <c r="S142" s="314"/>
      <c r="T142" s="292">
        <f t="shared" si="31"/>
        <v>2711857.2626421526</v>
      </c>
      <c r="U142" s="307">
        <v>-1689718.2459034517</v>
      </c>
      <c r="V142" s="302">
        <v>-4019193.1002906859</v>
      </c>
      <c r="W142" s="292">
        <v>-2717796.5566260107</v>
      </c>
      <c r="X142" s="292">
        <v>-1116468.0942660593</v>
      </c>
      <c r="Y142" s="299">
        <v>-1083410.4882055556</v>
      </c>
      <c r="Z142" s="299">
        <v>415046.16063543316</v>
      </c>
      <c r="AA142" s="314">
        <f t="shared" si="23"/>
        <v>-3474550.6677396335</v>
      </c>
      <c r="AB142" s="314"/>
      <c r="AC142" s="312">
        <f t="shared" si="24"/>
        <v>-2836549.1822492317</v>
      </c>
      <c r="AD142" s="322">
        <f>'1. Vos-laskelma'!T142</f>
        <v>-3085510.9409479313</v>
      </c>
      <c r="AE142" s="289">
        <f t="shared" si="25"/>
        <v>-257.94273039190199</v>
      </c>
      <c r="AF142" s="289"/>
      <c r="AG142" s="294">
        <v>11962</v>
      </c>
      <c r="AH142" s="295">
        <v>12</v>
      </c>
    </row>
    <row r="143" spans="1:34" s="283" customFormat="1">
      <c r="A143" s="296">
        <v>430</v>
      </c>
      <c r="B143" s="296" t="s">
        <v>174</v>
      </c>
      <c r="C143" s="292">
        <v>70593963.64526844</v>
      </c>
      <c r="D143" s="292">
        <v>70149641.815579325</v>
      </c>
      <c r="E143" s="321">
        <f t="shared" si="26"/>
        <v>-444321.82968911529</v>
      </c>
      <c r="F143" s="293">
        <f t="shared" si="27"/>
        <v>-6.2940484815644142E-3</v>
      </c>
      <c r="G143" s="293"/>
      <c r="H143" s="292">
        <v>71478020.461549029</v>
      </c>
      <c r="I143" s="292">
        <v>72391416.417439669</v>
      </c>
      <c r="J143" s="321">
        <f t="shared" si="28"/>
        <v>913395.95589064062</v>
      </c>
      <c r="K143" s="293">
        <f t="shared" si="29"/>
        <v>1.2778696863632281E-2</v>
      </c>
      <c r="L143" s="290"/>
      <c r="M143" s="289">
        <f t="shared" si="30"/>
        <v>-884056.81628058851</v>
      </c>
      <c r="N143" s="289">
        <v>526365.95899723028</v>
      </c>
      <c r="O143" s="301">
        <v>3506818.9229021221</v>
      </c>
      <c r="P143" s="289">
        <v>3327247.651471056</v>
      </c>
      <c r="Q143" s="289">
        <v>244673.06313513551</v>
      </c>
      <c r="R143" s="314">
        <f t="shared" si="22"/>
        <v>771039.02213236573</v>
      </c>
      <c r="S143" s="314"/>
      <c r="T143" s="292">
        <f t="shared" si="31"/>
        <v>-2241774.6018603444</v>
      </c>
      <c r="U143" s="307">
        <v>1261488.4010607996</v>
      </c>
      <c r="V143" s="302">
        <v>712727.51705496013</v>
      </c>
      <c r="W143" s="292">
        <v>49853.219098776579</v>
      </c>
      <c r="X143" s="292">
        <v>439069.3801450734</v>
      </c>
      <c r="Y143" s="299">
        <v>-1394069.0715983876</v>
      </c>
      <c r="Z143" s="299">
        <v>534057.05605254869</v>
      </c>
      <c r="AA143" s="314">
        <f t="shared" si="23"/>
        <v>840545.76566003414</v>
      </c>
      <c r="AB143" s="314"/>
      <c r="AC143" s="312">
        <f t="shared" si="24"/>
        <v>69506.743527668412</v>
      </c>
      <c r="AD143" s="322">
        <f>'1. Vos-laskelma'!T143</f>
        <v>-628460.14344648272</v>
      </c>
      <c r="AE143" s="289">
        <f t="shared" si="25"/>
        <v>-40.830310774849451</v>
      </c>
      <c r="AF143" s="289"/>
      <c r="AG143" s="294">
        <v>15392</v>
      </c>
      <c r="AH143" s="295">
        <v>2</v>
      </c>
    </row>
    <row r="144" spans="1:34" s="283" customFormat="1">
      <c r="A144" s="296">
        <v>433</v>
      </c>
      <c r="B144" s="296" t="s">
        <v>175</v>
      </c>
      <c r="C144" s="292">
        <v>28683321.247026645</v>
      </c>
      <c r="D144" s="292">
        <v>30353058.301784977</v>
      </c>
      <c r="E144" s="321">
        <f t="shared" si="26"/>
        <v>1669737.0547583327</v>
      </c>
      <c r="F144" s="293">
        <f t="shared" si="27"/>
        <v>5.8212821324916134E-2</v>
      </c>
      <c r="G144" s="293"/>
      <c r="H144" s="292">
        <v>29645718.616487823</v>
      </c>
      <c r="I144" s="292">
        <v>30520866.752611358</v>
      </c>
      <c r="J144" s="321">
        <f t="shared" si="28"/>
        <v>875148.13612353429</v>
      </c>
      <c r="K144" s="293">
        <f t="shared" si="29"/>
        <v>2.9520220017092456E-2</v>
      </c>
      <c r="L144" s="290"/>
      <c r="M144" s="289">
        <f t="shared" si="30"/>
        <v>-962397.36946117878</v>
      </c>
      <c r="N144" s="289">
        <v>575408.2609469922</v>
      </c>
      <c r="O144" s="301">
        <v>1404704.2810848281</v>
      </c>
      <c r="P144" s="289">
        <v>920845.18311990052</v>
      </c>
      <c r="Q144" s="289">
        <v>516347.5080941855</v>
      </c>
      <c r="R144" s="314">
        <f t="shared" si="22"/>
        <v>1091755.7690411778</v>
      </c>
      <c r="S144" s="314"/>
      <c r="T144" s="292">
        <f t="shared" si="31"/>
        <v>-167808.4508263804</v>
      </c>
      <c r="U144" s="307">
        <v>55291.691277203128</v>
      </c>
      <c r="V144" s="302">
        <v>-422062.566192545</v>
      </c>
      <c r="W144" s="292">
        <v>-555794.9719317928</v>
      </c>
      <c r="X144" s="292">
        <v>21059.308798090573</v>
      </c>
      <c r="Y144" s="299">
        <v>-701834.7996242143</v>
      </c>
      <c r="Z144" s="299">
        <v>268867.47189132014</v>
      </c>
      <c r="AA144" s="314">
        <f t="shared" si="23"/>
        <v>-356616.32765760046</v>
      </c>
      <c r="AB144" s="314"/>
      <c r="AC144" s="312">
        <f t="shared" si="24"/>
        <v>-1448372.0966987782</v>
      </c>
      <c r="AD144" s="322">
        <f>'1. Vos-laskelma'!T144</f>
        <v>-1492328.9961603936</v>
      </c>
      <c r="AE144" s="289">
        <f t="shared" si="25"/>
        <v>-192.58342962451846</v>
      </c>
      <c r="AF144" s="289"/>
      <c r="AG144" s="294">
        <v>7749</v>
      </c>
      <c r="AH144" s="295">
        <v>5</v>
      </c>
    </row>
    <row r="145" spans="1:34" s="283" customFormat="1">
      <c r="A145" s="296">
        <v>434</v>
      </c>
      <c r="B145" s="296" t="s">
        <v>176</v>
      </c>
      <c r="C145" s="292">
        <v>58046431.946679987</v>
      </c>
      <c r="D145" s="292">
        <v>59290491.942540675</v>
      </c>
      <c r="E145" s="321">
        <f t="shared" si="26"/>
        <v>1244059.9958606884</v>
      </c>
      <c r="F145" s="293">
        <f t="shared" si="27"/>
        <v>2.1432152746329886E-2</v>
      </c>
      <c r="G145" s="293"/>
      <c r="H145" s="292">
        <v>61790270.333636887</v>
      </c>
      <c r="I145" s="292">
        <v>63201677.237606809</v>
      </c>
      <c r="J145" s="321">
        <f t="shared" si="28"/>
        <v>1411406.9039699212</v>
      </c>
      <c r="K145" s="293">
        <f t="shared" si="29"/>
        <v>2.2841895598595414E-2</v>
      </c>
      <c r="L145" s="290"/>
      <c r="M145" s="289">
        <f t="shared" si="30"/>
        <v>-3743838.3869569004</v>
      </c>
      <c r="N145" s="289">
        <v>2242491.3071369282</v>
      </c>
      <c r="O145" s="301">
        <v>4849693.8091469407</v>
      </c>
      <c r="P145" s="289">
        <v>3480481.4341464415</v>
      </c>
      <c r="Q145" s="289">
        <v>1430210.937575537</v>
      </c>
      <c r="R145" s="314">
        <f t="shared" si="22"/>
        <v>3672702.2447124654</v>
      </c>
      <c r="S145" s="314"/>
      <c r="T145" s="292">
        <f t="shared" si="31"/>
        <v>-3911185.2950661331</v>
      </c>
      <c r="U145" s="307">
        <v>2253525.4227396073</v>
      </c>
      <c r="V145" s="302">
        <v>3114179.7988670766</v>
      </c>
      <c r="W145" s="292">
        <v>1743962.5486697108</v>
      </c>
      <c r="X145" s="292">
        <v>1158393.5727888257</v>
      </c>
      <c r="Y145" s="299">
        <v>-1319438.5547716548</v>
      </c>
      <c r="Z145" s="299">
        <v>505466.68350919499</v>
      </c>
      <c r="AA145" s="314">
        <f t="shared" si="23"/>
        <v>2597947.1242659735</v>
      </c>
      <c r="AB145" s="314"/>
      <c r="AC145" s="312">
        <f t="shared" si="24"/>
        <v>-1074755.120446492</v>
      </c>
      <c r="AD145" s="322">
        <f>'1. Vos-laskelma'!T145</f>
        <v>-2324270.6058414858</v>
      </c>
      <c r="AE145" s="289">
        <f t="shared" si="25"/>
        <v>-159.54630737517064</v>
      </c>
      <c r="AF145" s="289"/>
      <c r="AG145" s="294">
        <v>14568</v>
      </c>
      <c r="AH145" s="295">
        <v>1</v>
      </c>
    </row>
    <row r="146" spans="1:34" s="283" customFormat="1">
      <c r="A146" s="296">
        <v>435</v>
      </c>
      <c r="B146" s="296" t="s">
        <v>177</v>
      </c>
      <c r="C146" s="292">
        <v>3188326.9564380711</v>
      </c>
      <c r="D146" s="292">
        <v>3169017.7691703481</v>
      </c>
      <c r="E146" s="321">
        <f t="shared" si="26"/>
        <v>-19309.187267723028</v>
      </c>
      <c r="F146" s="293">
        <f t="shared" si="27"/>
        <v>-6.0562130332125121E-3</v>
      </c>
      <c r="G146" s="293"/>
      <c r="H146" s="292">
        <v>3658624.1331454706</v>
      </c>
      <c r="I146" s="292">
        <v>3820015.6687722453</v>
      </c>
      <c r="J146" s="321">
        <f t="shared" si="28"/>
        <v>161391.53562677465</v>
      </c>
      <c r="K146" s="293">
        <f t="shared" si="29"/>
        <v>4.411263080146461E-2</v>
      </c>
      <c r="L146" s="290"/>
      <c r="M146" s="289">
        <f t="shared" si="30"/>
        <v>-470297.17670739954</v>
      </c>
      <c r="N146" s="289">
        <v>281995.3078204405</v>
      </c>
      <c r="O146" s="301">
        <v>169565.22160874307</v>
      </c>
      <c r="P146" s="289">
        <v>-169811.58241942478</v>
      </c>
      <c r="Q146" s="289">
        <v>342305.30156898953</v>
      </c>
      <c r="R146" s="314">
        <f t="shared" si="22"/>
        <v>624300.60938943003</v>
      </c>
      <c r="S146" s="314"/>
      <c r="T146" s="292">
        <f t="shared" si="31"/>
        <v>-650997.89960189722</v>
      </c>
      <c r="U146" s="307">
        <v>386514.52093453839</v>
      </c>
      <c r="V146" s="302">
        <v>-17996.106340077706</v>
      </c>
      <c r="W146" s="292">
        <v>-426747.43942979397</v>
      </c>
      <c r="X146" s="292">
        <v>398689.41760600469</v>
      </c>
      <c r="Y146" s="299">
        <v>-62675.142771964929</v>
      </c>
      <c r="Z146" s="299">
        <v>24010.361407767912</v>
      </c>
      <c r="AA146" s="314">
        <f t="shared" si="23"/>
        <v>746539.15717634605</v>
      </c>
      <c r="AB146" s="314"/>
      <c r="AC146" s="312">
        <f t="shared" si="24"/>
        <v>122238.54778691602</v>
      </c>
      <c r="AD146" s="322">
        <f>'1. Vos-laskelma'!T146</f>
        <v>129248.43085455266</v>
      </c>
      <c r="AE146" s="289">
        <f t="shared" si="25"/>
        <v>186.77518909617436</v>
      </c>
      <c r="AF146" s="289"/>
      <c r="AG146" s="294">
        <v>692</v>
      </c>
      <c r="AH146" s="295">
        <v>13</v>
      </c>
    </row>
    <row r="147" spans="1:34" s="283" customFormat="1">
      <c r="A147" s="296">
        <v>436</v>
      </c>
      <c r="B147" s="296" t="s">
        <v>178</v>
      </c>
      <c r="C147" s="292">
        <v>6256664.9370956225</v>
      </c>
      <c r="D147" s="292">
        <v>7210894.0780946678</v>
      </c>
      <c r="E147" s="321">
        <f t="shared" si="26"/>
        <v>954229.14099904522</v>
      </c>
      <c r="F147" s="293">
        <f t="shared" si="27"/>
        <v>0.15251402314057808</v>
      </c>
      <c r="G147" s="293"/>
      <c r="H147" s="292">
        <v>6838415.6732005971</v>
      </c>
      <c r="I147" s="292">
        <v>7070196.18929369</v>
      </c>
      <c r="J147" s="321">
        <f t="shared" si="28"/>
        <v>231780.51609309297</v>
      </c>
      <c r="K147" s="293">
        <f t="shared" si="29"/>
        <v>3.3893891095481229E-2</v>
      </c>
      <c r="L147" s="290"/>
      <c r="M147" s="289">
        <f t="shared" si="30"/>
        <v>-581750.73610497452</v>
      </c>
      <c r="N147" s="289">
        <v>348525.13529645506</v>
      </c>
      <c r="O147" s="301">
        <v>611655.07514677756</v>
      </c>
      <c r="P147" s="289">
        <v>544530.60841850843</v>
      </c>
      <c r="Q147" s="289">
        <v>75530.87929921945</v>
      </c>
      <c r="R147" s="314">
        <f t="shared" si="22"/>
        <v>424056.01459567453</v>
      </c>
      <c r="S147" s="314"/>
      <c r="T147" s="292">
        <f t="shared" si="31"/>
        <v>140697.88880097773</v>
      </c>
      <c r="U147" s="307">
        <v>-93853.417441251542</v>
      </c>
      <c r="V147" s="302">
        <v>-842407.70111937821</v>
      </c>
      <c r="W147" s="292">
        <v>-613738.20622060169</v>
      </c>
      <c r="X147" s="292">
        <v>-197935.69140400569</v>
      </c>
      <c r="Y147" s="299">
        <v>-180055.17894604953</v>
      </c>
      <c r="Z147" s="299">
        <v>68977.743466246538</v>
      </c>
      <c r="AA147" s="314">
        <f t="shared" si="23"/>
        <v>-402866.54432506021</v>
      </c>
      <c r="AB147" s="314"/>
      <c r="AC147" s="312">
        <f t="shared" si="24"/>
        <v>-826922.55892073479</v>
      </c>
      <c r="AD147" s="322">
        <f>'1. Vos-laskelma'!T147</f>
        <v>-1067608.6626549</v>
      </c>
      <c r="AE147" s="289">
        <f t="shared" si="25"/>
        <v>-537.02649026906442</v>
      </c>
      <c r="AF147" s="289"/>
      <c r="AG147" s="294">
        <v>1988</v>
      </c>
      <c r="AH147" s="295">
        <v>17</v>
      </c>
    </row>
    <row r="148" spans="1:34" s="283" customFormat="1">
      <c r="A148" s="296">
        <v>440</v>
      </c>
      <c r="B148" s="296" t="s">
        <v>179</v>
      </c>
      <c r="C148" s="292">
        <v>18099536.06056748</v>
      </c>
      <c r="D148" s="292">
        <v>18358863.477112882</v>
      </c>
      <c r="E148" s="321">
        <f t="shared" si="26"/>
        <v>259327.41654540226</v>
      </c>
      <c r="F148" s="293">
        <f t="shared" si="27"/>
        <v>1.4327848828699287E-2</v>
      </c>
      <c r="G148" s="293"/>
      <c r="H148" s="292">
        <v>15891158.674335105</v>
      </c>
      <c r="I148" s="292">
        <v>16592797.792686068</v>
      </c>
      <c r="J148" s="321">
        <f t="shared" si="28"/>
        <v>701639.11835096218</v>
      </c>
      <c r="K148" s="293">
        <f t="shared" si="29"/>
        <v>4.4152797963319002E-2</v>
      </c>
      <c r="L148" s="290"/>
      <c r="M148" s="289">
        <f t="shared" si="30"/>
        <v>2208377.3862323742</v>
      </c>
      <c r="N148" s="289">
        <v>-1326489.8967506385</v>
      </c>
      <c r="O148" s="301">
        <v>114722.15439318866</v>
      </c>
      <c r="P148" s="289">
        <v>1520417.735481862</v>
      </c>
      <c r="Q148" s="289">
        <v>-1382275.9321918038</v>
      </c>
      <c r="R148" s="314">
        <f t="shared" si="22"/>
        <v>-2708765.8289424423</v>
      </c>
      <c r="S148" s="314"/>
      <c r="T148" s="292">
        <f t="shared" si="31"/>
        <v>1766065.6844268143</v>
      </c>
      <c r="U148" s="307">
        <v>-1088842.0824706783</v>
      </c>
      <c r="V148" s="302">
        <v>1441555.189375557</v>
      </c>
      <c r="W148" s="292">
        <v>2691256.4193032831</v>
      </c>
      <c r="X148" s="292">
        <v>-1161086.4604951169</v>
      </c>
      <c r="Y148" s="299">
        <v>-519153.06122673844</v>
      </c>
      <c r="Z148" s="299">
        <v>198883.51385740703</v>
      </c>
      <c r="AA148" s="314">
        <f t="shared" si="23"/>
        <v>-2570198.0903351265</v>
      </c>
      <c r="AB148" s="314"/>
      <c r="AC148" s="312">
        <f t="shared" si="24"/>
        <v>138567.73860731581</v>
      </c>
      <c r="AD148" s="322">
        <f>'1. Vos-laskelma'!T148</f>
        <v>353756.29921390861</v>
      </c>
      <c r="AE148" s="289">
        <f t="shared" si="25"/>
        <v>61.716032661184336</v>
      </c>
      <c r="AF148" s="289"/>
      <c r="AG148" s="294">
        <v>5732</v>
      </c>
      <c r="AH148" s="295">
        <v>15</v>
      </c>
    </row>
    <row r="149" spans="1:34" s="283" customFormat="1">
      <c r="A149" s="296">
        <v>441</v>
      </c>
      <c r="B149" s="296" t="s">
        <v>180</v>
      </c>
      <c r="C149" s="292">
        <v>22591449.394380596</v>
      </c>
      <c r="D149" s="292">
        <v>22868497.768585749</v>
      </c>
      <c r="E149" s="321">
        <f t="shared" si="26"/>
        <v>277048.37420515344</v>
      </c>
      <c r="F149" s="293">
        <f t="shared" si="27"/>
        <v>1.2263417427040627E-2</v>
      </c>
      <c r="G149" s="293"/>
      <c r="H149" s="292">
        <v>21462436.30634883</v>
      </c>
      <c r="I149" s="292">
        <v>21526033.139640905</v>
      </c>
      <c r="J149" s="321">
        <f t="shared" si="28"/>
        <v>63596.833292074502</v>
      </c>
      <c r="K149" s="293">
        <f t="shared" si="29"/>
        <v>2.9631693431403146E-3</v>
      </c>
      <c r="L149" s="290"/>
      <c r="M149" s="289">
        <f t="shared" si="30"/>
        <v>1129013.0880317651</v>
      </c>
      <c r="N149" s="289">
        <v>-678572.22119244223</v>
      </c>
      <c r="O149" s="301">
        <v>-1957487.2678868175</v>
      </c>
      <c r="P149" s="289">
        <v>-1744867.4402716924</v>
      </c>
      <c r="Q149" s="289">
        <v>-193986.58508298401</v>
      </c>
      <c r="R149" s="314">
        <f t="shared" si="22"/>
        <v>-872558.80627542618</v>
      </c>
      <c r="S149" s="314"/>
      <c r="T149" s="292">
        <f t="shared" si="31"/>
        <v>1342464.628944844</v>
      </c>
      <c r="U149" s="307">
        <v>-829996.46312295948</v>
      </c>
      <c r="V149" s="302">
        <v>-2021788.2534189299</v>
      </c>
      <c r="W149" s="292">
        <v>-1706278.8115652893</v>
      </c>
      <c r="X149" s="292">
        <v>-247162.28629509846</v>
      </c>
      <c r="Y149" s="299">
        <v>-400414.45981915749</v>
      </c>
      <c r="Z149" s="299">
        <v>153395.67598806639</v>
      </c>
      <c r="AA149" s="314">
        <f t="shared" si="23"/>
        <v>-1324177.5332491491</v>
      </c>
      <c r="AB149" s="314"/>
      <c r="AC149" s="312">
        <f t="shared" si="24"/>
        <v>-451618.72697372292</v>
      </c>
      <c r="AD149" s="322">
        <f>'1. Vos-laskelma'!T149</f>
        <v>-3616.7582222295459</v>
      </c>
      <c r="AE149" s="289">
        <f t="shared" si="25"/>
        <v>-0.81808600367101247</v>
      </c>
      <c r="AF149" s="289"/>
      <c r="AG149" s="294">
        <v>4421</v>
      </c>
      <c r="AH149" s="295">
        <v>9</v>
      </c>
    </row>
    <row r="150" spans="1:34" s="283" customFormat="1">
      <c r="A150" s="296">
        <v>444</v>
      </c>
      <c r="B150" s="296" t="s">
        <v>181</v>
      </c>
      <c r="C150" s="292">
        <v>173383793.79848853</v>
      </c>
      <c r="D150" s="292">
        <v>175621192.77384448</v>
      </c>
      <c r="E150" s="321">
        <f t="shared" si="26"/>
        <v>2237398.975355953</v>
      </c>
      <c r="F150" s="293">
        <f t="shared" si="27"/>
        <v>1.2904314332608965E-2</v>
      </c>
      <c r="G150" s="293"/>
      <c r="H150" s="292">
        <v>176306187.51597098</v>
      </c>
      <c r="I150" s="292">
        <v>180273667.114995</v>
      </c>
      <c r="J150" s="321">
        <f t="shared" si="28"/>
        <v>3967479.5990240276</v>
      </c>
      <c r="K150" s="293">
        <f t="shared" si="29"/>
        <v>2.2503348605757964E-2</v>
      </c>
      <c r="L150" s="290"/>
      <c r="M150" s="289">
        <f t="shared" si="30"/>
        <v>-2922393.7174824476</v>
      </c>
      <c r="N150" s="289">
        <v>1741465.0762853224</v>
      </c>
      <c r="O150" s="301">
        <v>8949548.757476151</v>
      </c>
      <c r="P150" s="289">
        <v>5182428.4122827798</v>
      </c>
      <c r="Q150" s="289">
        <v>3958693.2397983586</v>
      </c>
      <c r="R150" s="314">
        <f t="shared" si="22"/>
        <v>5700158.3160836808</v>
      </c>
      <c r="S150" s="314"/>
      <c r="T150" s="292">
        <f t="shared" si="31"/>
        <v>-4652474.3411505222</v>
      </c>
      <c r="U150" s="307">
        <v>2478386.7976316563</v>
      </c>
      <c r="V150" s="302">
        <v>10526868.926301122</v>
      </c>
      <c r="W150" s="292">
        <v>6288412.7972141057</v>
      </c>
      <c r="X150" s="292">
        <v>3572348.5998611343</v>
      </c>
      <c r="Y150" s="299">
        <v>-4149148.7941134186</v>
      </c>
      <c r="Z150" s="299">
        <v>1589506.7434266701</v>
      </c>
      <c r="AA150" s="314">
        <f t="shared" si="23"/>
        <v>3491093.3468060419</v>
      </c>
      <c r="AB150" s="314"/>
      <c r="AC150" s="312">
        <f t="shared" si="24"/>
        <v>-2209064.9692776389</v>
      </c>
      <c r="AD150" s="322">
        <f>'1. Vos-laskelma'!T150</f>
        <v>-4171084.8443287946</v>
      </c>
      <c r="AE150" s="289">
        <f t="shared" si="25"/>
        <v>-91.049853623120967</v>
      </c>
      <c r="AF150" s="289"/>
      <c r="AG150" s="294">
        <v>45811</v>
      </c>
      <c r="AH150" s="295">
        <v>1</v>
      </c>
    </row>
    <row r="151" spans="1:34" s="283" customFormat="1">
      <c r="A151" s="296">
        <v>445</v>
      </c>
      <c r="B151" s="296" t="s">
        <v>182</v>
      </c>
      <c r="C151" s="292">
        <v>64023125.694605701</v>
      </c>
      <c r="D151" s="292">
        <v>67038805.398504719</v>
      </c>
      <c r="E151" s="321">
        <f t="shared" si="26"/>
        <v>3015679.7038990185</v>
      </c>
      <c r="F151" s="293">
        <f t="shared" si="27"/>
        <v>4.7102975232480818E-2</v>
      </c>
      <c r="G151" s="293"/>
      <c r="H151" s="292">
        <v>58364020.813146494</v>
      </c>
      <c r="I151" s="292">
        <v>59715463.409283035</v>
      </c>
      <c r="J151" s="321">
        <f t="shared" si="28"/>
        <v>1351442.5961365402</v>
      </c>
      <c r="K151" s="293">
        <f t="shared" si="29"/>
        <v>2.3155405972854561E-2</v>
      </c>
      <c r="L151" s="290"/>
      <c r="M151" s="289">
        <f t="shared" si="30"/>
        <v>5659104.8814592063</v>
      </c>
      <c r="N151" s="289">
        <v>-3399389.9714153982</v>
      </c>
      <c r="O151" s="301">
        <v>3054515.766576916</v>
      </c>
      <c r="P151" s="289">
        <v>3339835.8129688352</v>
      </c>
      <c r="Q151" s="289">
        <v>-222476.07213752993</v>
      </c>
      <c r="R151" s="314">
        <f t="shared" si="22"/>
        <v>-3621866.0435529281</v>
      </c>
      <c r="S151" s="314"/>
      <c r="T151" s="292">
        <f t="shared" si="31"/>
        <v>7323341.9892216846</v>
      </c>
      <c r="U151" s="307">
        <v>-4499630.5183719164</v>
      </c>
      <c r="V151" s="302">
        <v>-26352.358509764075</v>
      </c>
      <c r="W151" s="292">
        <v>999004.32880330831</v>
      </c>
      <c r="X151" s="292">
        <v>-793600.92866613599</v>
      </c>
      <c r="Y151" s="299">
        <v>-1357750.0943562519</v>
      </c>
      <c r="Z151" s="299">
        <v>520143.53737550398</v>
      </c>
      <c r="AA151" s="314">
        <f t="shared" si="23"/>
        <v>-6130838.0040188003</v>
      </c>
      <c r="AB151" s="314"/>
      <c r="AC151" s="312">
        <f t="shared" si="24"/>
        <v>-2508971.9604658722</v>
      </c>
      <c r="AD151" s="322">
        <f>'1. Vos-laskelma'!T151</f>
        <v>-2380411.5595748452</v>
      </c>
      <c r="AE151" s="289">
        <f t="shared" si="25"/>
        <v>-158.78937759821528</v>
      </c>
      <c r="AF151" s="289"/>
      <c r="AG151" s="294">
        <v>14991</v>
      </c>
      <c r="AH151" s="295">
        <v>2</v>
      </c>
    </row>
    <row r="152" spans="1:34" s="283" customFormat="1">
      <c r="A152" s="296">
        <v>475</v>
      </c>
      <c r="B152" s="296" t="s">
        <v>183</v>
      </c>
      <c r="C152" s="292">
        <v>25146517.746468872</v>
      </c>
      <c r="D152" s="292">
        <v>26003175.205774892</v>
      </c>
      <c r="E152" s="321">
        <f t="shared" si="26"/>
        <v>856657.45930602029</v>
      </c>
      <c r="F152" s="293">
        <f t="shared" si="27"/>
        <v>3.406664365790027E-2</v>
      </c>
      <c r="G152" s="293"/>
      <c r="H152" s="292">
        <v>23114173.00311562</v>
      </c>
      <c r="I152" s="292">
        <v>23773517.126705602</v>
      </c>
      <c r="J152" s="321">
        <f t="shared" si="28"/>
        <v>659344.12358998135</v>
      </c>
      <c r="K152" s="293">
        <f t="shared" si="29"/>
        <v>2.852553381430115E-2</v>
      </c>
      <c r="L152" s="290"/>
      <c r="M152" s="289">
        <f t="shared" si="30"/>
        <v>2032344.7433532514</v>
      </c>
      <c r="N152" s="289">
        <v>-1220835.1691205476</v>
      </c>
      <c r="O152" s="301">
        <v>983251.71753782034</v>
      </c>
      <c r="P152" s="289">
        <v>1948861.721462626</v>
      </c>
      <c r="Q152" s="289">
        <v>-942752.72653293004</v>
      </c>
      <c r="R152" s="314">
        <f t="shared" si="22"/>
        <v>-2163587.8956534779</v>
      </c>
      <c r="S152" s="314"/>
      <c r="T152" s="292">
        <f t="shared" si="31"/>
        <v>2229658.0790692903</v>
      </c>
      <c r="U152" s="307">
        <v>-1368804.3046799542</v>
      </c>
      <c r="V152" s="302">
        <v>144351.12676627934</v>
      </c>
      <c r="W152" s="292">
        <v>1210987.0107636489</v>
      </c>
      <c r="X152" s="292">
        <v>-981932.40847028233</v>
      </c>
      <c r="Y152" s="299">
        <v>-496238.59428843332</v>
      </c>
      <c r="Z152" s="299">
        <v>190105.1591808676</v>
      </c>
      <c r="AA152" s="314">
        <f t="shared" si="23"/>
        <v>-2656870.1482578027</v>
      </c>
      <c r="AB152" s="314"/>
      <c r="AC152" s="312">
        <f t="shared" si="24"/>
        <v>-493282.25260432484</v>
      </c>
      <c r="AD152" s="322">
        <f>'1. Vos-laskelma'!T152</f>
        <v>-37637.174505225383</v>
      </c>
      <c r="AE152" s="289">
        <f t="shared" si="25"/>
        <v>-6.8693510686667976</v>
      </c>
      <c r="AF152" s="289"/>
      <c r="AG152" s="294">
        <v>5479</v>
      </c>
      <c r="AH152" s="295">
        <v>15</v>
      </c>
    </row>
    <row r="153" spans="1:34" s="283" customFormat="1">
      <c r="A153" s="296">
        <v>480</v>
      </c>
      <c r="B153" s="296" t="s">
        <v>184</v>
      </c>
      <c r="C153" s="292">
        <v>7580324.1747299535</v>
      </c>
      <c r="D153" s="292">
        <v>7793616.5870151557</v>
      </c>
      <c r="E153" s="321">
        <f t="shared" si="26"/>
        <v>213292.41228520218</v>
      </c>
      <c r="F153" s="293">
        <f t="shared" si="27"/>
        <v>2.8137637305307019E-2</v>
      </c>
      <c r="G153" s="293"/>
      <c r="H153" s="292">
        <v>8017366.3268589377</v>
      </c>
      <c r="I153" s="292">
        <v>7996987.4808255313</v>
      </c>
      <c r="J153" s="321">
        <f t="shared" si="28"/>
        <v>-20378.846033406444</v>
      </c>
      <c r="K153" s="293">
        <f t="shared" si="29"/>
        <v>-2.5418379555809216E-3</v>
      </c>
      <c r="L153" s="290"/>
      <c r="M153" s="289">
        <f t="shared" si="30"/>
        <v>-437042.15212898422</v>
      </c>
      <c r="N153" s="289">
        <v>261707.27360177401</v>
      </c>
      <c r="O153" s="301">
        <v>51682.228910099715</v>
      </c>
      <c r="P153" s="289">
        <v>-14969.249535670504</v>
      </c>
      <c r="Q153" s="289">
        <v>74941.251000869946</v>
      </c>
      <c r="R153" s="314">
        <f t="shared" si="22"/>
        <v>336648.52460264397</v>
      </c>
      <c r="S153" s="314"/>
      <c r="T153" s="292">
        <f t="shared" si="31"/>
        <v>-203370.89381037559</v>
      </c>
      <c r="U153" s="307">
        <v>111836.96442156307</v>
      </c>
      <c r="V153" s="302">
        <v>-300479.62017257512</v>
      </c>
      <c r="W153" s="292">
        <v>-266354.53604033496</v>
      </c>
      <c r="X153" s="292">
        <v>-3545.877234525467</v>
      </c>
      <c r="Y153" s="299">
        <v>-179149.46879038532</v>
      </c>
      <c r="Z153" s="299">
        <v>68630.772925671859</v>
      </c>
      <c r="AA153" s="314">
        <f t="shared" si="23"/>
        <v>-2227.6086776758602</v>
      </c>
      <c r="AB153" s="314"/>
      <c r="AC153" s="312">
        <f t="shared" si="24"/>
        <v>-338876.13328031986</v>
      </c>
      <c r="AD153" s="322">
        <f>'1. Vos-laskelma'!T153</f>
        <v>-99172.204338578507</v>
      </c>
      <c r="AE153" s="289">
        <f t="shared" si="25"/>
        <v>-50.137615944680739</v>
      </c>
      <c r="AF153" s="289"/>
      <c r="AG153" s="294">
        <v>1978</v>
      </c>
      <c r="AH153" s="295">
        <v>2</v>
      </c>
    </row>
    <row r="154" spans="1:34" s="283" customFormat="1">
      <c r="A154" s="296">
        <v>481</v>
      </c>
      <c r="B154" s="296" t="s">
        <v>185</v>
      </c>
      <c r="C154" s="292">
        <v>29536038.085162587</v>
      </c>
      <c r="D154" s="292">
        <v>30120857.272364367</v>
      </c>
      <c r="E154" s="321">
        <f t="shared" si="26"/>
        <v>584819.18720177934</v>
      </c>
      <c r="F154" s="293">
        <f t="shared" si="27"/>
        <v>1.9800190720080463E-2</v>
      </c>
      <c r="G154" s="293"/>
      <c r="H154" s="292">
        <v>29841138.956435651</v>
      </c>
      <c r="I154" s="292">
        <v>30782475.166354295</v>
      </c>
      <c r="J154" s="321">
        <f t="shared" si="28"/>
        <v>941336.20991864428</v>
      </c>
      <c r="K154" s="293">
        <f t="shared" si="29"/>
        <v>3.1544915604356724E-2</v>
      </c>
      <c r="L154" s="290"/>
      <c r="M154" s="289">
        <f t="shared" si="30"/>
        <v>-305100.87127306312</v>
      </c>
      <c r="N154" s="289">
        <v>180558.41929749332</v>
      </c>
      <c r="O154" s="301">
        <v>1826560.3692727014</v>
      </c>
      <c r="P154" s="289">
        <v>1835104.6663338505</v>
      </c>
      <c r="Q154" s="289">
        <v>31496.55409443851</v>
      </c>
      <c r="R154" s="314">
        <f t="shared" si="22"/>
        <v>212054.97339193182</v>
      </c>
      <c r="S154" s="314"/>
      <c r="T154" s="292">
        <f t="shared" si="31"/>
        <v>-661617.89398992807</v>
      </c>
      <c r="U154" s="307">
        <v>328508.05771031545</v>
      </c>
      <c r="V154" s="302">
        <v>974805.67796013504</v>
      </c>
      <c r="W154" s="292">
        <v>888885.07479472458</v>
      </c>
      <c r="X154" s="292">
        <v>4432.0388815797669</v>
      </c>
      <c r="Y154" s="299">
        <v>-873285.73209145362</v>
      </c>
      <c r="Z154" s="299">
        <v>334548.99522210722</v>
      </c>
      <c r="AA154" s="314">
        <f t="shared" si="23"/>
        <v>-205796.6402774512</v>
      </c>
      <c r="AB154" s="314"/>
      <c r="AC154" s="312">
        <f t="shared" si="24"/>
        <v>-417851.61366938299</v>
      </c>
      <c r="AD154" s="322">
        <f>'1. Vos-laskelma'!T154</f>
        <v>-1089169.1415458452</v>
      </c>
      <c r="AE154" s="289">
        <f t="shared" si="25"/>
        <v>-112.96091490830172</v>
      </c>
      <c r="AF154" s="289"/>
      <c r="AG154" s="294">
        <v>9642</v>
      </c>
      <c r="AH154" s="295">
        <v>2</v>
      </c>
    </row>
    <row r="155" spans="1:34" s="283" customFormat="1">
      <c r="A155" s="296">
        <v>483</v>
      </c>
      <c r="B155" s="296" t="s">
        <v>186</v>
      </c>
      <c r="C155" s="292">
        <v>4283503.2356674178</v>
      </c>
      <c r="D155" s="292">
        <v>4530664.3233906422</v>
      </c>
      <c r="E155" s="321">
        <f t="shared" si="26"/>
        <v>247161.08772322442</v>
      </c>
      <c r="F155" s="293">
        <f t="shared" si="27"/>
        <v>5.7700688927976022E-2</v>
      </c>
      <c r="G155" s="293"/>
      <c r="H155" s="292">
        <v>4149245.9786909972</v>
      </c>
      <c r="I155" s="292">
        <v>4183330.9866880765</v>
      </c>
      <c r="J155" s="321">
        <f t="shared" si="28"/>
        <v>34085.007997079287</v>
      </c>
      <c r="K155" s="293">
        <f t="shared" si="29"/>
        <v>8.2147474919846558E-3</v>
      </c>
      <c r="L155" s="290"/>
      <c r="M155" s="289">
        <f t="shared" si="30"/>
        <v>134257.25697642053</v>
      </c>
      <c r="N155" s="289">
        <v>-80834.448165230875</v>
      </c>
      <c r="O155" s="301">
        <v>-336556.53670614958</v>
      </c>
      <c r="P155" s="289">
        <v>-132513.09968778538</v>
      </c>
      <c r="Q155" s="289">
        <v>-199561.12783781782</v>
      </c>
      <c r="R155" s="314">
        <f t="shared" si="22"/>
        <v>-280395.57600304869</v>
      </c>
      <c r="S155" s="314"/>
      <c r="T155" s="292">
        <f t="shared" si="31"/>
        <v>347333.33670256566</v>
      </c>
      <c r="U155" s="307">
        <v>-212018.61245962916</v>
      </c>
      <c r="V155" s="302">
        <v>-707917.1377186114</v>
      </c>
      <c r="W155" s="292">
        <v>-415950.99356589187</v>
      </c>
      <c r="X155" s="292">
        <v>-275470.68724682397</v>
      </c>
      <c r="Y155" s="299">
        <v>-96639.273609373675</v>
      </c>
      <c r="Z155" s="299">
        <v>37021.756679318438</v>
      </c>
      <c r="AA155" s="314">
        <f t="shared" si="23"/>
        <v>-547106.81663650833</v>
      </c>
      <c r="AB155" s="314"/>
      <c r="AC155" s="312">
        <f t="shared" si="24"/>
        <v>-266711.24063345965</v>
      </c>
      <c r="AD155" s="322">
        <f>'1. Vos-laskelma'!T155</f>
        <v>-380097.63302302314</v>
      </c>
      <c r="AE155" s="289">
        <f t="shared" si="25"/>
        <v>-356.23020901876583</v>
      </c>
      <c r="AF155" s="289"/>
      <c r="AG155" s="294">
        <v>1067</v>
      </c>
      <c r="AH155" s="295">
        <v>17</v>
      </c>
    </row>
    <row r="156" spans="1:34" s="283" customFormat="1">
      <c r="A156" s="296">
        <v>484</v>
      </c>
      <c r="B156" s="296" t="s">
        <v>187</v>
      </c>
      <c r="C156" s="292">
        <v>15449517.801499097</v>
      </c>
      <c r="D156" s="292">
        <v>15770990.971822843</v>
      </c>
      <c r="E156" s="321">
        <f t="shared" si="26"/>
        <v>321473.17032374628</v>
      </c>
      <c r="F156" s="293">
        <f t="shared" si="27"/>
        <v>2.0807974362316545E-2</v>
      </c>
      <c r="G156" s="293"/>
      <c r="H156" s="292">
        <v>14861773.658478929</v>
      </c>
      <c r="I156" s="292">
        <v>15178413.191950269</v>
      </c>
      <c r="J156" s="321">
        <f t="shared" si="28"/>
        <v>316639.53347134031</v>
      </c>
      <c r="K156" s="293">
        <f t="shared" si="29"/>
        <v>2.1305635568651751E-2</v>
      </c>
      <c r="L156" s="290"/>
      <c r="M156" s="289">
        <f t="shared" si="30"/>
        <v>587744.14302016795</v>
      </c>
      <c r="N156" s="289">
        <v>-353441.73405280849</v>
      </c>
      <c r="O156" s="301">
        <v>-785003.80920432508</v>
      </c>
      <c r="P156" s="289">
        <v>-909630.75265983958</v>
      </c>
      <c r="Q156" s="289">
        <v>137353.20232779079</v>
      </c>
      <c r="R156" s="314">
        <f t="shared" si="22"/>
        <v>-216088.5317250177</v>
      </c>
      <c r="S156" s="314"/>
      <c r="T156" s="292">
        <f t="shared" si="31"/>
        <v>592577.77987257391</v>
      </c>
      <c r="U156" s="307">
        <v>-370876.19512735825</v>
      </c>
      <c r="V156" s="302">
        <v>-1515757.1167113781</v>
      </c>
      <c r="W156" s="292">
        <v>-1627435.9528724868</v>
      </c>
      <c r="X156" s="292">
        <v>68537.646507680751</v>
      </c>
      <c r="Y156" s="299">
        <v>-268724.20318557799</v>
      </c>
      <c r="Z156" s="299">
        <v>102946.15938850779</v>
      </c>
      <c r="AA156" s="314">
        <f t="shared" si="23"/>
        <v>-468116.59241674765</v>
      </c>
      <c r="AB156" s="314"/>
      <c r="AC156" s="312">
        <f t="shared" si="24"/>
        <v>-252028.06069172994</v>
      </c>
      <c r="AD156" s="322">
        <f>'1. Vos-laskelma'!T156</f>
        <v>970216.08714607521</v>
      </c>
      <c r="AE156" s="289">
        <f t="shared" si="25"/>
        <v>327.00238865725487</v>
      </c>
      <c r="AF156" s="289"/>
      <c r="AG156" s="294">
        <v>2967</v>
      </c>
      <c r="AH156" s="295">
        <v>4</v>
      </c>
    </row>
    <row r="157" spans="1:34" s="283" customFormat="1">
      <c r="A157" s="296">
        <v>489</v>
      </c>
      <c r="B157" s="296" t="s">
        <v>188</v>
      </c>
      <c r="C157" s="292">
        <v>9110014.7477279101</v>
      </c>
      <c r="D157" s="292">
        <v>9543551.1250621341</v>
      </c>
      <c r="E157" s="321">
        <f t="shared" si="26"/>
        <v>433536.37733422406</v>
      </c>
      <c r="F157" s="293">
        <f t="shared" si="27"/>
        <v>4.7588987431919416E-2</v>
      </c>
      <c r="G157" s="293"/>
      <c r="H157" s="292">
        <v>10346473.016561367</v>
      </c>
      <c r="I157" s="292">
        <v>10613844.889450395</v>
      </c>
      <c r="J157" s="321">
        <f t="shared" si="28"/>
        <v>267371.87288902886</v>
      </c>
      <c r="K157" s="293">
        <f t="shared" si="29"/>
        <v>2.5841837354724912E-2</v>
      </c>
      <c r="L157" s="290"/>
      <c r="M157" s="289">
        <f t="shared" si="30"/>
        <v>-1236458.2688334566</v>
      </c>
      <c r="N157" s="289">
        <v>741397.29173486971</v>
      </c>
      <c r="O157" s="301">
        <v>273110.87599693798</v>
      </c>
      <c r="P157" s="289">
        <v>-155757.18016763404</v>
      </c>
      <c r="Q157" s="289">
        <v>436512.14291764138</v>
      </c>
      <c r="R157" s="314">
        <f t="shared" si="22"/>
        <v>1177909.434652511</v>
      </c>
      <c r="S157" s="314"/>
      <c r="T157" s="292">
        <f t="shared" si="31"/>
        <v>-1070293.7643882614</v>
      </c>
      <c r="U157" s="307">
        <v>633509.21216143866</v>
      </c>
      <c r="V157" s="302">
        <v>-1300058.3417602926</v>
      </c>
      <c r="W157" s="292">
        <v>-1656205.0710241133</v>
      </c>
      <c r="X157" s="292">
        <v>330104.97979658458</v>
      </c>
      <c r="Y157" s="299">
        <v>-162212.68887946414</v>
      </c>
      <c r="Z157" s="299">
        <v>62142.423816925329</v>
      </c>
      <c r="AA157" s="314">
        <f t="shared" si="23"/>
        <v>863543.92689548444</v>
      </c>
      <c r="AB157" s="314"/>
      <c r="AC157" s="312">
        <f t="shared" si="24"/>
        <v>-314365.50775702659</v>
      </c>
      <c r="AD157" s="322">
        <f>'1. Vos-laskelma'!T157</f>
        <v>-271171.95046071289</v>
      </c>
      <c r="AE157" s="289">
        <f t="shared" si="25"/>
        <v>-151.40812421033661</v>
      </c>
      <c r="AF157" s="289"/>
      <c r="AG157" s="294">
        <v>1791</v>
      </c>
      <c r="AH157" s="295">
        <v>8</v>
      </c>
    </row>
    <row r="158" spans="1:34" s="283" customFormat="1">
      <c r="A158" s="296">
        <v>491</v>
      </c>
      <c r="B158" s="296" t="s">
        <v>189</v>
      </c>
      <c r="C158" s="292">
        <v>239710909.38145477</v>
      </c>
      <c r="D158" s="292">
        <v>248933669.88640514</v>
      </c>
      <c r="E158" s="321">
        <f t="shared" si="26"/>
        <v>9222760.5049503744</v>
      </c>
      <c r="F158" s="293">
        <f t="shared" si="27"/>
        <v>3.8474513023827747E-2</v>
      </c>
      <c r="G158" s="293"/>
      <c r="H158" s="292">
        <v>223344243.30868703</v>
      </c>
      <c r="I158" s="292">
        <v>229261750.46074751</v>
      </c>
      <c r="J158" s="321">
        <f t="shared" si="28"/>
        <v>5917507.1520604789</v>
      </c>
      <c r="K158" s="293">
        <f t="shared" si="29"/>
        <v>2.6495006382957514E-2</v>
      </c>
      <c r="L158" s="290"/>
      <c r="M158" s="289">
        <f t="shared" si="30"/>
        <v>16366666.072767735</v>
      </c>
      <c r="N158" s="289">
        <v>-9833567.5417955555</v>
      </c>
      <c r="O158" s="301">
        <v>-1943835.9032463431</v>
      </c>
      <c r="P158" s="289">
        <v>2341092.8804287612</v>
      </c>
      <c r="Q158" s="289">
        <v>-4067803.3941691201</v>
      </c>
      <c r="R158" s="314">
        <f t="shared" si="22"/>
        <v>-13901370.935964676</v>
      </c>
      <c r="S158" s="314"/>
      <c r="T158" s="292">
        <f t="shared" si="31"/>
        <v>19671919.42565763</v>
      </c>
      <c r="U158" s="307">
        <v>-12122341.839662476</v>
      </c>
      <c r="V158" s="302">
        <v>5745622.5445305109</v>
      </c>
      <c r="W158" s="292">
        <v>11579008.866119593</v>
      </c>
      <c r="X158" s="292">
        <v>-5029793.2100910293</v>
      </c>
      <c r="Y158" s="299">
        <v>-4707881.3891426837</v>
      </c>
      <c r="Z158" s="299">
        <v>1803552.8699071908</v>
      </c>
      <c r="AA158" s="314">
        <f t="shared" si="23"/>
        <v>-20056463.568989001</v>
      </c>
      <c r="AB158" s="314"/>
      <c r="AC158" s="312">
        <f t="shared" si="24"/>
        <v>-6155092.6330243256</v>
      </c>
      <c r="AD158" s="322">
        <f>'1. Vos-laskelma'!T158</f>
        <v>-4731184.9283368737</v>
      </c>
      <c r="AE158" s="289">
        <f t="shared" si="25"/>
        <v>-91.019332980701691</v>
      </c>
      <c r="AF158" s="289"/>
      <c r="AG158" s="294">
        <v>51980</v>
      </c>
      <c r="AH158" s="295">
        <v>10</v>
      </c>
    </row>
    <row r="159" spans="1:34" s="283" customFormat="1">
      <c r="A159" s="296">
        <v>494</v>
      </c>
      <c r="B159" s="296" t="s">
        <v>190</v>
      </c>
      <c r="C159" s="292">
        <v>35195119.638095193</v>
      </c>
      <c r="D159" s="292">
        <v>36086716.75192713</v>
      </c>
      <c r="E159" s="321">
        <f t="shared" si="26"/>
        <v>891597.11383193731</v>
      </c>
      <c r="F159" s="293">
        <f t="shared" si="27"/>
        <v>2.5332975793236762E-2</v>
      </c>
      <c r="G159" s="293"/>
      <c r="H159" s="292">
        <v>32610294.635330819</v>
      </c>
      <c r="I159" s="292">
        <v>33356994.960917536</v>
      </c>
      <c r="J159" s="321">
        <f t="shared" si="28"/>
        <v>746700.32558671758</v>
      </c>
      <c r="K159" s="293">
        <f t="shared" si="29"/>
        <v>2.2897687185497659E-2</v>
      </c>
      <c r="L159" s="290"/>
      <c r="M159" s="289">
        <f t="shared" si="30"/>
        <v>2584825.002764374</v>
      </c>
      <c r="N159" s="289">
        <v>-1332285.5570207154</v>
      </c>
      <c r="O159" s="301">
        <v>2336721.2500145063</v>
      </c>
      <c r="P159" s="289">
        <v>4323672.3634657934</v>
      </c>
      <c r="Q159" s="289">
        <v>-1802553.0599030182</v>
      </c>
      <c r="R159" s="314">
        <f t="shared" si="22"/>
        <v>-3134838.6169237336</v>
      </c>
      <c r="S159" s="314"/>
      <c r="T159" s="292">
        <f t="shared" si="31"/>
        <v>2729721.7910095938</v>
      </c>
      <c r="U159" s="307">
        <v>-1683048.3172458161</v>
      </c>
      <c r="V159" s="302">
        <v>-52997.350142158568</v>
      </c>
      <c r="W159" s="292">
        <v>2024372.9968268014</v>
      </c>
      <c r="X159" s="292">
        <v>-1940057.6494636505</v>
      </c>
      <c r="Y159" s="299">
        <v>-804451.76026097185</v>
      </c>
      <c r="Z159" s="299">
        <v>308179.23413843149</v>
      </c>
      <c r="AA159" s="314">
        <f t="shared" si="23"/>
        <v>-4119378.4928320074</v>
      </c>
      <c r="AB159" s="314"/>
      <c r="AC159" s="312">
        <f t="shared" si="24"/>
        <v>-984539.87590827374</v>
      </c>
      <c r="AD159" s="322">
        <f>'1. Vos-laskelma'!T159</f>
        <v>-1728852.3323488384</v>
      </c>
      <c r="AE159" s="289">
        <f t="shared" si="25"/>
        <v>-194.64673861166838</v>
      </c>
      <c r="AF159" s="289"/>
      <c r="AG159" s="294">
        <v>8882</v>
      </c>
      <c r="AH159" s="295">
        <v>17</v>
      </c>
    </row>
    <row r="160" spans="1:34" s="283" customFormat="1">
      <c r="A160" s="296">
        <v>495</v>
      </c>
      <c r="B160" s="296" t="s">
        <v>191</v>
      </c>
      <c r="C160" s="292">
        <v>7564862.9855306745</v>
      </c>
      <c r="D160" s="292">
        <v>8048947.0235233204</v>
      </c>
      <c r="E160" s="321">
        <f t="shared" si="26"/>
        <v>484084.03799264599</v>
      </c>
      <c r="F160" s="293">
        <f t="shared" si="27"/>
        <v>6.3991117739812906E-2</v>
      </c>
      <c r="G160" s="293"/>
      <c r="H160" s="292">
        <v>7923190.8602454579</v>
      </c>
      <c r="I160" s="292">
        <v>8048223.9338056603</v>
      </c>
      <c r="J160" s="321">
        <f t="shared" si="28"/>
        <v>125033.07356020249</v>
      </c>
      <c r="K160" s="293">
        <f t="shared" si="29"/>
        <v>1.5780646429654353E-2</v>
      </c>
      <c r="L160" s="290"/>
      <c r="M160" s="289">
        <f t="shared" si="30"/>
        <v>-358327.87471478339</v>
      </c>
      <c r="N160" s="289">
        <v>214609.38296891158</v>
      </c>
      <c r="O160" s="301">
        <v>196633.60062773526</v>
      </c>
      <c r="P160" s="289">
        <v>24119.98661617469</v>
      </c>
      <c r="Q160" s="289">
        <v>178712.19771105226</v>
      </c>
      <c r="R160" s="314">
        <f t="shared" si="22"/>
        <v>393321.58067996381</v>
      </c>
      <c r="S160" s="314"/>
      <c r="T160" s="292">
        <f t="shared" si="31"/>
        <v>723.08971766009927</v>
      </c>
      <c r="U160" s="307">
        <v>-7961.7651400020659</v>
      </c>
      <c r="V160" s="302">
        <v>-508928.79974351637</v>
      </c>
      <c r="W160" s="292">
        <v>-532416.26994593395</v>
      </c>
      <c r="X160" s="292">
        <v>2011.3875876180136</v>
      </c>
      <c r="Y160" s="299">
        <v>-133773.38999160723</v>
      </c>
      <c r="Z160" s="299">
        <v>51247.548842880351</v>
      </c>
      <c r="AA160" s="314">
        <f t="shared" si="23"/>
        <v>-88476.21870111092</v>
      </c>
      <c r="AB160" s="314"/>
      <c r="AC160" s="312">
        <f t="shared" si="24"/>
        <v>-481797.79938107473</v>
      </c>
      <c r="AD160" s="322">
        <f>'1. Vos-laskelma'!T160</f>
        <v>-115209.36923099891</v>
      </c>
      <c r="AE160" s="289">
        <f t="shared" si="25"/>
        <v>-78.002281131346592</v>
      </c>
      <c r="AF160" s="289"/>
      <c r="AG160" s="294">
        <v>1477</v>
      </c>
      <c r="AH160" s="295">
        <v>13</v>
      </c>
    </row>
    <row r="161" spans="1:34" s="283" customFormat="1">
      <c r="A161" s="296">
        <v>498</v>
      </c>
      <c r="B161" s="296" t="s">
        <v>192</v>
      </c>
      <c r="C161" s="292">
        <v>11587008.872257523</v>
      </c>
      <c r="D161" s="292">
        <v>11593229.970573768</v>
      </c>
      <c r="E161" s="321">
        <f t="shared" si="26"/>
        <v>6221.098316244781</v>
      </c>
      <c r="F161" s="293">
        <f t="shared" si="27"/>
        <v>5.3690286982862299E-4</v>
      </c>
      <c r="G161" s="293"/>
      <c r="H161" s="292">
        <v>11383539.055511357</v>
      </c>
      <c r="I161" s="292">
        <v>11739204.956402777</v>
      </c>
      <c r="J161" s="321">
        <f t="shared" si="28"/>
        <v>355665.9008914195</v>
      </c>
      <c r="K161" s="293">
        <f t="shared" si="29"/>
        <v>3.1243877598787991E-2</v>
      </c>
      <c r="L161" s="290"/>
      <c r="M161" s="289">
        <f t="shared" si="30"/>
        <v>203469.81674616598</v>
      </c>
      <c r="N161" s="289">
        <v>-122686.07046232563</v>
      </c>
      <c r="O161" s="301">
        <v>292985.64911904931</v>
      </c>
      <c r="P161" s="289">
        <v>-191732.8385112267</v>
      </c>
      <c r="Q161" s="289">
        <v>494387.11180132453</v>
      </c>
      <c r="R161" s="314">
        <f t="shared" si="22"/>
        <v>371701.04133899888</v>
      </c>
      <c r="S161" s="314"/>
      <c r="T161" s="292">
        <f t="shared" si="31"/>
        <v>-145974.98582900874</v>
      </c>
      <c r="U161" s="307">
        <v>73697.868990974603</v>
      </c>
      <c r="V161" s="302">
        <v>1725098.9632084332</v>
      </c>
      <c r="W161" s="292">
        <v>1110464.5056194291</v>
      </c>
      <c r="X161" s="292">
        <v>581467.94137752149</v>
      </c>
      <c r="Y161" s="299">
        <v>-206592.48650701158</v>
      </c>
      <c r="Z161" s="299">
        <v>79143.980305084697</v>
      </c>
      <c r="AA161" s="314">
        <f t="shared" si="23"/>
        <v>527717.30416656926</v>
      </c>
      <c r="AB161" s="314"/>
      <c r="AC161" s="312">
        <f t="shared" si="24"/>
        <v>156016.26282757038</v>
      </c>
      <c r="AD161" s="322">
        <f>'1. Vos-laskelma'!T161</f>
        <v>-124795.48335196218</v>
      </c>
      <c r="AE161" s="289">
        <f t="shared" si="25"/>
        <v>-54.710865125805427</v>
      </c>
      <c r="AF161" s="289"/>
      <c r="AG161" s="294">
        <v>2281</v>
      </c>
      <c r="AH161" s="295">
        <v>19</v>
      </c>
    </row>
    <row r="162" spans="1:34" s="283" customFormat="1">
      <c r="A162" s="296">
        <v>499</v>
      </c>
      <c r="B162" s="296" t="s">
        <v>193</v>
      </c>
      <c r="C162" s="292">
        <v>66359715.431194574</v>
      </c>
      <c r="D162" s="292">
        <v>70199285.53370586</v>
      </c>
      <c r="E162" s="321">
        <f t="shared" si="26"/>
        <v>3839570.1025112867</v>
      </c>
      <c r="F162" s="293">
        <f t="shared" si="27"/>
        <v>5.7859954304541369E-2</v>
      </c>
      <c r="G162" s="293"/>
      <c r="H162" s="292">
        <v>70130017.232512295</v>
      </c>
      <c r="I162" s="292">
        <v>72554723.01677753</v>
      </c>
      <c r="J162" s="321">
        <f t="shared" si="28"/>
        <v>2424705.7842652351</v>
      </c>
      <c r="K162" s="293">
        <f t="shared" si="29"/>
        <v>3.4574435882801138E-2</v>
      </c>
      <c r="L162" s="290"/>
      <c r="M162" s="289">
        <f t="shared" si="30"/>
        <v>-3770301.8013177216</v>
      </c>
      <c r="N162" s="289">
        <v>2257095.6570163397</v>
      </c>
      <c r="O162" s="301">
        <v>3855167.1238681674</v>
      </c>
      <c r="P162" s="289">
        <v>3168603.2831056565</v>
      </c>
      <c r="Q162" s="289">
        <v>767945.24610744999</v>
      </c>
      <c r="R162" s="314">
        <f t="shared" si="22"/>
        <v>3025040.9031237895</v>
      </c>
      <c r="S162" s="314"/>
      <c r="T162" s="292">
        <f t="shared" si="31"/>
        <v>-2355437.4830716699</v>
      </c>
      <c r="U162" s="307">
        <v>1283600.7430349656</v>
      </c>
      <c r="V162" s="302">
        <v>1575199.8209444433</v>
      </c>
      <c r="W162" s="292">
        <v>1546104.5923581645</v>
      </c>
      <c r="X162" s="292">
        <v>9037.8291318835691</v>
      </c>
      <c r="Y162" s="299">
        <v>-1780807.3080670151</v>
      </c>
      <c r="Z162" s="299">
        <v>682213.47687793733</v>
      </c>
      <c r="AA162" s="314">
        <f t="shared" si="23"/>
        <v>194044.74097777135</v>
      </c>
      <c r="AB162" s="314"/>
      <c r="AC162" s="312">
        <f t="shared" si="24"/>
        <v>-2830996.1621460179</v>
      </c>
      <c r="AD162" s="322">
        <f>'1. Vos-laskelma'!T162</f>
        <v>-3491610.2670168206</v>
      </c>
      <c r="AE162" s="289">
        <f t="shared" si="25"/>
        <v>-177.58164311956162</v>
      </c>
      <c r="AF162" s="289"/>
      <c r="AG162" s="294">
        <v>19662</v>
      </c>
      <c r="AH162" s="295">
        <v>15</v>
      </c>
    </row>
    <row r="163" spans="1:34" s="283" customFormat="1">
      <c r="A163" s="296">
        <v>500</v>
      </c>
      <c r="B163" s="296" t="s">
        <v>194</v>
      </c>
      <c r="C163" s="292">
        <v>28672707.108713675</v>
      </c>
      <c r="D163" s="292">
        <v>29362894.597230855</v>
      </c>
      <c r="E163" s="321">
        <f t="shared" si="26"/>
        <v>690187.48851718009</v>
      </c>
      <c r="F163" s="293">
        <f t="shared" si="27"/>
        <v>2.4071235614422717E-2</v>
      </c>
      <c r="G163" s="293"/>
      <c r="H163" s="292">
        <v>32651517.414041921</v>
      </c>
      <c r="I163" s="292">
        <v>33993312.341736533</v>
      </c>
      <c r="J163" s="321">
        <f t="shared" si="28"/>
        <v>1341794.9276946113</v>
      </c>
      <c r="K163" s="293">
        <f t="shared" si="29"/>
        <v>4.1094412571391452E-2</v>
      </c>
      <c r="L163" s="290"/>
      <c r="M163" s="289">
        <f t="shared" si="30"/>
        <v>-3978810.3053282462</v>
      </c>
      <c r="N163" s="289">
        <v>2384572.1870733406</v>
      </c>
      <c r="O163" s="301">
        <v>1595576.1454877779</v>
      </c>
      <c r="P163" s="289">
        <v>366969.63990151137</v>
      </c>
      <c r="Q163" s="289">
        <v>1272038.2486312264</v>
      </c>
      <c r="R163" s="314">
        <f t="shared" si="22"/>
        <v>3656610.435704567</v>
      </c>
      <c r="S163" s="314"/>
      <c r="T163" s="292">
        <f t="shared" si="31"/>
        <v>-4630417.7445056774</v>
      </c>
      <c r="U163" s="307">
        <v>2705573.7844638815</v>
      </c>
      <c r="V163" s="302">
        <v>1447377.8841771558</v>
      </c>
      <c r="W163" s="292">
        <v>9291.3546338714659</v>
      </c>
      <c r="X163" s="292">
        <v>1285616.5212164067</v>
      </c>
      <c r="Y163" s="299">
        <v>-949727.6692295149</v>
      </c>
      <c r="Z163" s="299">
        <v>363833.30884661031</v>
      </c>
      <c r="AA163" s="314">
        <f t="shared" si="23"/>
        <v>3405295.9452973832</v>
      </c>
      <c r="AB163" s="314"/>
      <c r="AC163" s="312">
        <f t="shared" si="24"/>
        <v>-251314.49040718377</v>
      </c>
      <c r="AD163" s="322">
        <f>'1. Vos-laskelma'!T163</f>
        <v>-591885.83764052391</v>
      </c>
      <c r="AE163" s="289">
        <f t="shared" si="25"/>
        <v>-56.445340228926561</v>
      </c>
      <c r="AF163" s="289"/>
      <c r="AG163" s="294">
        <v>10486</v>
      </c>
      <c r="AH163" s="295">
        <v>13</v>
      </c>
    </row>
    <row r="164" spans="1:34" s="283" customFormat="1">
      <c r="A164" s="296">
        <v>503</v>
      </c>
      <c r="B164" s="296" t="s">
        <v>195</v>
      </c>
      <c r="C164" s="292">
        <v>32226543.085044913</v>
      </c>
      <c r="D164" s="292">
        <v>32312757.734684758</v>
      </c>
      <c r="E164" s="321">
        <f t="shared" si="26"/>
        <v>86214.649639844894</v>
      </c>
      <c r="F164" s="293">
        <f t="shared" si="27"/>
        <v>2.6752683156963789E-3</v>
      </c>
      <c r="G164" s="293"/>
      <c r="H164" s="292">
        <v>30774202.277916923</v>
      </c>
      <c r="I164" s="292">
        <v>31339888.642249368</v>
      </c>
      <c r="J164" s="321">
        <f t="shared" si="28"/>
        <v>565686.36433244497</v>
      </c>
      <c r="K164" s="293">
        <f t="shared" si="29"/>
        <v>1.8381836813309453E-2</v>
      </c>
      <c r="L164" s="290"/>
      <c r="M164" s="289">
        <f t="shared" si="30"/>
        <v>1452340.8071279898</v>
      </c>
      <c r="N164" s="289">
        <v>-873381.28137660876</v>
      </c>
      <c r="O164" s="301">
        <v>588621.07632770389</v>
      </c>
      <c r="P164" s="289">
        <v>1624593.5516850948</v>
      </c>
      <c r="Q164" s="289">
        <v>-1004338.0367727539</v>
      </c>
      <c r="R164" s="314">
        <f t="shared" si="22"/>
        <v>-1877719.3181493627</v>
      </c>
      <c r="S164" s="314"/>
      <c r="T164" s="292">
        <f t="shared" si="31"/>
        <v>972869.09243538976</v>
      </c>
      <c r="U164" s="307">
        <v>-627304.2812280748</v>
      </c>
      <c r="V164" s="302">
        <v>894839.06856878102</v>
      </c>
      <c r="W164" s="292">
        <v>1770053.82219778</v>
      </c>
      <c r="X164" s="292">
        <v>-758664.3791083364</v>
      </c>
      <c r="Y164" s="299">
        <v>-682814.88635526539</v>
      </c>
      <c r="Z164" s="299">
        <v>261581.09053925186</v>
      </c>
      <c r="AA164" s="314">
        <f t="shared" si="23"/>
        <v>-1807202.4561524247</v>
      </c>
      <c r="AB164" s="314"/>
      <c r="AC164" s="312">
        <f t="shared" si="24"/>
        <v>70516.861996938009</v>
      </c>
      <c r="AD164" s="322">
        <f>'1. Vos-laskelma'!T164</f>
        <v>-197377.36213175999</v>
      </c>
      <c r="AE164" s="289">
        <f t="shared" si="25"/>
        <v>-26.18084124310386</v>
      </c>
      <c r="AF164" s="289"/>
      <c r="AG164" s="294">
        <v>7539</v>
      </c>
      <c r="AH164" s="295">
        <v>2</v>
      </c>
    </row>
    <row r="165" spans="1:34" s="283" customFormat="1">
      <c r="A165" s="296">
        <v>504</v>
      </c>
      <c r="B165" s="296" t="s">
        <v>196</v>
      </c>
      <c r="C165" s="292">
        <v>7921481.2599362684</v>
      </c>
      <c r="D165" s="292">
        <v>8573173.2556971479</v>
      </c>
      <c r="E165" s="321">
        <f t="shared" si="26"/>
        <v>651691.99576087948</v>
      </c>
      <c r="F165" s="293">
        <f t="shared" si="27"/>
        <v>8.2268956319682382E-2</v>
      </c>
      <c r="G165" s="293"/>
      <c r="H165" s="292">
        <v>7668036.1733634835</v>
      </c>
      <c r="I165" s="292">
        <v>7788371.886460728</v>
      </c>
      <c r="J165" s="321">
        <f t="shared" si="28"/>
        <v>120335.7130972445</v>
      </c>
      <c r="K165" s="293">
        <f t="shared" si="29"/>
        <v>1.5693159288326729E-2</v>
      </c>
      <c r="L165" s="290"/>
      <c r="M165" s="289">
        <f t="shared" si="30"/>
        <v>253445.08657278493</v>
      </c>
      <c r="N165" s="289">
        <v>-152539.77561146973</v>
      </c>
      <c r="O165" s="301">
        <v>215022.5246815607</v>
      </c>
      <c r="P165" s="289">
        <v>197412.29192863312</v>
      </c>
      <c r="Q165" s="289">
        <v>25175.170923812559</v>
      </c>
      <c r="R165" s="314">
        <f t="shared" si="22"/>
        <v>-127364.60468765716</v>
      </c>
      <c r="S165" s="314"/>
      <c r="T165" s="292">
        <f t="shared" si="31"/>
        <v>784801.36923641991</v>
      </c>
      <c r="U165" s="307">
        <v>-480665.71192696487</v>
      </c>
      <c r="V165" s="302">
        <v>-1234455.2700753435</v>
      </c>
      <c r="W165" s="292">
        <v>-1032527.2797762053</v>
      </c>
      <c r="X165" s="292">
        <v>-174657.15057842605</v>
      </c>
      <c r="Y165" s="299">
        <v>-159767.27145917073</v>
      </c>
      <c r="Z165" s="299">
        <v>61205.603357373693</v>
      </c>
      <c r="AA165" s="314">
        <f t="shared" si="23"/>
        <v>-753884.53060718789</v>
      </c>
      <c r="AB165" s="314"/>
      <c r="AC165" s="312">
        <f t="shared" si="24"/>
        <v>-626519.92591953068</v>
      </c>
      <c r="AD165" s="322">
        <f>'1. Vos-laskelma'!T165</f>
        <v>-549483.50099236157</v>
      </c>
      <c r="AE165" s="289">
        <f t="shared" si="25"/>
        <v>-311.49858332900317</v>
      </c>
      <c r="AF165" s="289"/>
      <c r="AG165" s="294">
        <v>1764</v>
      </c>
      <c r="AH165" s="295">
        <v>1</v>
      </c>
    </row>
    <row r="166" spans="1:34" s="283" customFormat="1">
      <c r="A166" s="296">
        <v>505</v>
      </c>
      <c r="B166" s="296" t="s">
        <v>197</v>
      </c>
      <c r="C166" s="292">
        <v>71693164.738589838</v>
      </c>
      <c r="D166" s="292">
        <v>73135924.931569651</v>
      </c>
      <c r="E166" s="321">
        <f t="shared" si="26"/>
        <v>1442760.1929798126</v>
      </c>
      <c r="F166" s="293">
        <f t="shared" si="27"/>
        <v>2.0124096882045254E-2</v>
      </c>
      <c r="G166" s="293"/>
      <c r="H166" s="292">
        <v>69922665.866255298</v>
      </c>
      <c r="I166" s="292">
        <v>72219179.623858675</v>
      </c>
      <c r="J166" s="321">
        <f t="shared" si="28"/>
        <v>2296513.7576033771</v>
      </c>
      <c r="K166" s="293">
        <f t="shared" si="29"/>
        <v>3.2843624154663062E-2</v>
      </c>
      <c r="L166" s="290"/>
      <c r="M166" s="289">
        <f t="shared" si="30"/>
        <v>1770498.8723345399</v>
      </c>
      <c r="N166" s="289">
        <v>-1067723.4109920911</v>
      </c>
      <c r="O166" s="301">
        <v>428179.97267979383</v>
      </c>
      <c r="P166" s="289">
        <v>1002444.2048704699</v>
      </c>
      <c r="Q166" s="289">
        <v>-487463.23182353366</v>
      </c>
      <c r="R166" s="314">
        <f t="shared" si="22"/>
        <v>-1555186.6428156248</v>
      </c>
      <c r="S166" s="314"/>
      <c r="T166" s="292">
        <f t="shared" si="31"/>
        <v>916745.30771097541</v>
      </c>
      <c r="U166" s="307">
        <v>-686844.96260971308</v>
      </c>
      <c r="V166" s="302">
        <v>2487915.4881077558</v>
      </c>
      <c r="W166" s="292">
        <v>2817296.8954900801</v>
      </c>
      <c r="X166" s="292">
        <v>-6089.0036184167311</v>
      </c>
      <c r="Y166" s="299">
        <v>-1894021.0775250443</v>
      </c>
      <c r="Z166" s="299">
        <v>725584.79444977245</v>
      </c>
      <c r="AA166" s="314">
        <f t="shared" si="23"/>
        <v>-1861370.2493034017</v>
      </c>
      <c r="AB166" s="314"/>
      <c r="AC166" s="312">
        <f t="shared" si="24"/>
        <v>-306183.60648777685</v>
      </c>
      <c r="AD166" s="322">
        <f>'1. Vos-laskelma'!T166</f>
        <v>-652706.55625970103</v>
      </c>
      <c r="AE166" s="289">
        <f t="shared" si="25"/>
        <v>-31.212057969572545</v>
      </c>
      <c r="AF166" s="289"/>
      <c r="AG166" s="294">
        <v>20912</v>
      </c>
      <c r="AH166" s="295">
        <v>1</v>
      </c>
    </row>
    <row r="167" spans="1:34" s="283" customFormat="1">
      <c r="A167" s="296">
        <v>507</v>
      </c>
      <c r="B167" s="296" t="s">
        <v>198</v>
      </c>
      <c r="C167" s="292">
        <v>29302412.684784282</v>
      </c>
      <c r="D167" s="292">
        <v>31345371.601558119</v>
      </c>
      <c r="E167" s="321">
        <f t="shared" si="26"/>
        <v>2042958.9167738371</v>
      </c>
      <c r="F167" s="293">
        <f t="shared" si="27"/>
        <v>6.97198192773619E-2</v>
      </c>
      <c r="G167" s="293"/>
      <c r="H167" s="292">
        <v>29514870.121935222</v>
      </c>
      <c r="I167" s="292">
        <v>30101061.329328734</v>
      </c>
      <c r="J167" s="321">
        <f t="shared" si="28"/>
        <v>586191.20739351213</v>
      </c>
      <c r="K167" s="293">
        <f t="shared" si="29"/>
        <v>1.986087707558162E-2</v>
      </c>
      <c r="L167" s="290"/>
      <c r="M167" s="289">
        <f t="shared" si="30"/>
        <v>-212457.4371509403</v>
      </c>
      <c r="N167" s="289">
        <v>126007.61324428333</v>
      </c>
      <c r="O167" s="301">
        <v>849052.61886327714</v>
      </c>
      <c r="P167" s="289">
        <v>405728.77574919723</v>
      </c>
      <c r="Q167" s="289">
        <v>466797.64630402316</v>
      </c>
      <c r="R167" s="314">
        <f t="shared" si="22"/>
        <v>592805.25954830647</v>
      </c>
      <c r="S167" s="314"/>
      <c r="T167" s="292">
        <f t="shared" si="31"/>
        <v>1244310.2722293846</v>
      </c>
      <c r="U167" s="307">
        <v>-777950.7154690891</v>
      </c>
      <c r="V167" s="302">
        <v>900157.60190889984</v>
      </c>
      <c r="W167" s="292">
        <v>1061916.9039608501</v>
      </c>
      <c r="X167" s="292">
        <v>-75741.755449885313</v>
      </c>
      <c r="Y167" s="299">
        <v>-503937.13061157928</v>
      </c>
      <c r="Z167" s="299">
        <v>193054.40877575238</v>
      </c>
      <c r="AA167" s="314">
        <f t="shared" si="23"/>
        <v>-1164575.1927548014</v>
      </c>
      <c r="AB167" s="314"/>
      <c r="AC167" s="312">
        <f t="shared" si="24"/>
        <v>-1757380.4523031078</v>
      </c>
      <c r="AD167" s="322">
        <f>'1. Vos-laskelma'!T167</f>
        <v>-836171.6032201054</v>
      </c>
      <c r="AE167" s="289">
        <f t="shared" si="25"/>
        <v>-150.28245924157179</v>
      </c>
      <c r="AF167" s="289"/>
      <c r="AG167" s="294">
        <v>5564</v>
      </c>
      <c r="AH167" s="295">
        <v>10</v>
      </c>
    </row>
    <row r="168" spans="1:34" s="283" customFormat="1">
      <c r="A168" s="296">
        <v>508</v>
      </c>
      <c r="B168" s="296" t="s">
        <v>199</v>
      </c>
      <c r="C168" s="292">
        <v>47684245.53977675</v>
      </c>
      <c r="D168" s="292">
        <v>48636414.437919453</v>
      </c>
      <c r="E168" s="321">
        <f t="shared" si="26"/>
        <v>952168.89814270288</v>
      </c>
      <c r="F168" s="293">
        <f t="shared" si="27"/>
        <v>1.9968207263517099E-2</v>
      </c>
      <c r="G168" s="293"/>
      <c r="H168" s="292">
        <v>47351402.802659869</v>
      </c>
      <c r="I168" s="292">
        <v>47335966.953021549</v>
      </c>
      <c r="J168" s="321">
        <f t="shared" si="28"/>
        <v>-15435.849638320506</v>
      </c>
      <c r="K168" s="293">
        <f t="shared" si="29"/>
        <v>-3.2598505481770917E-4</v>
      </c>
      <c r="L168" s="290"/>
      <c r="M168" s="289">
        <f t="shared" si="30"/>
        <v>332842.73711688071</v>
      </c>
      <c r="N168" s="289">
        <v>-202194.99052737484</v>
      </c>
      <c r="O168" s="301">
        <v>-1250307.2922356427</v>
      </c>
      <c r="P168" s="289">
        <v>-1041124.3893339969</v>
      </c>
      <c r="Q168" s="289">
        <v>-169346.17177379702</v>
      </c>
      <c r="R168" s="314">
        <f t="shared" si="22"/>
        <v>-371541.16230117186</v>
      </c>
      <c r="S168" s="314"/>
      <c r="T168" s="292">
        <f t="shared" si="31"/>
        <v>1300447.4848979041</v>
      </c>
      <c r="U168" s="307">
        <v>-836985.06646362867</v>
      </c>
      <c r="V168" s="302">
        <v>-1089602.3707459271</v>
      </c>
      <c r="W168" s="292">
        <v>-453077.94444390759</v>
      </c>
      <c r="X168" s="292">
        <v>-491822.01145742444</v>
      </c>
      <c r="Y168" s="299">
        <v>-847744.70570172218</v>
      </c>
      <c r="Z168" s="299">
        <v>324764.42597790121</v>
      </c>
      <c r="AA168" s="314">
        <f t="shared" si="23"/>
        <v>-1851787.3576448741</v>
      </c>
      <c r="AB168" s="314"/>
      <c r="AC168" s="312">
        <f t="shared" si="24"/>
        <v>-1480246.1953437023</v>
      </c>
      <c r="AD168" s="322">
        <f>'1. Vos-laskelma'!T168</f>
        <v>55830.880647347774</v>
      </c>
      <c r="AE168" s="289">
        <f t="shared" si="25"/>
        <v>5.9648376759986936</v>
      </c>
      <c r="AF168" s="289"/>
      <c r="AG168" s="294">
        <v>9360</v>
      </c>
      <c r="AH168" s="295">
        <v>6</v>
      </c>
    </row>
    <row r="169" spans="1:34" s="283" customFormat="1">
      <c r="A169" s="296">
        <v>529</v>
      </c>
      <c r="B169" s="296" t="s">
        <v>200</v>
      </c>
      <c r="C169" s="292">
        <v>69438969.330808952</v>
      </c>
      <c r="D169" s="292">
        <v>70893315.92911832</v>
      </c>
      <c r="E169" s="321">
        <f t="shared" si="26"/>
        <v>1454346.5983093679</v>
      </c>
      <c r="F169" s="293">
        <f t="shared" si="27"/>
        <v>2.0944242293989491E-2</v>
      </c>
      <c r="G169" s="293"/>
      <c r="H169" s="292">
        <v>74862745.357472599</v>
      </c>
      <c r="I169" s="292">
        <v>78374987.647518352</v>
      </c>
      <c r="J169" s="321">
        <f t="shared" si="28"/>
        <v>3512242.2900457531</v>
      </c>
      <c r="K169" s="293">
        <f t="shared" si="29"/>
        <v>4.6915755938079159E-2</v>
      </c>
      <c r="L169" s="290"/>
      <c r="M169" s="289">
        <f t="shared" si="30"/>
        <v>-5423776.0266636461</v>
      </c>
      <c r="N169" s="289">
        <v>3249168.9988771346</v>
      </c>
      <c r="O169" s="301">
        <v>1995494.1756165326</v>
      </c>
      <c r="P169" s="289">
        <v>1464158.4009354115</v>
      </c>
      <c r="Q169" s="289">
        <v>612896.30576468771</v>
      </c>
      <c r="R169" s="314">
        <f t="shared" si="22"/>
        <v>3862065.3046418224</v>
      </c>
      <c r="S169" s="314"/>
      <c r="T169" s="292">
        <f t="shared" si="31"/>
        <v>-7481671.7184000313</v>
      </c>
      <c r="U169" s="307">
        <v>4328799.4813034628</v>
      </c>
      <c r="V169" s="302">
        <v>8455345.2580228895</v>
      </c>
      <c r="W169" s="292">
        <v>7212747.5678502247</v>
      </c>
      <c r="X169" s="292">
        <v>953971.93532920396</v>
      </c>
      <c r="Y169" s="299">
        <v>-1797834.6589935028</v>
      </c>
      <c r="Z169" s="299">
        <v>688736.52304074133</v>
      </c>
      <c r="AA169" s="314">
        <f t="shared" si="23"/>
        <v>4173673.2806799053</v>
      </c>
      <c r="AB169" s="314"/>
      <c r="AC169" s="312">
        <f t="shared" si="24"/>
        <v>311607.97603808297</v>
      </c>
      <c r="AD169" s="322">
        <f>'1. Vos-laskelma'!T169</f>
        <v>811331.44203709997</v>
      </c>
      <c r="AE169" s="289">
        <f t="shared" si="25"/>
        <v>40.873120505647357</v>
      </c>
      <c r="AF169" s="289"/>
      <c r="AG169" s="294">
        <v>19850</v>
      </c>
      <c r="AH169" s="295">
        <v>2</v>
      </c>
    </row>
    <row r="170" spans="1:34" s="283" customFormat="1">
      <c r="A170" s="296">
        <v>531</v>
      </c>
      <c r="B170" s="296" t="s">
        <v>201</v>
      </c>
      <c r="C170" s="292">
        <v>22647827.12545472</v>
      </c>
      <c r="D170" s="292">
        <v>23279761.272284377</v>
      </c>
      <c r="E170" s="321">
        <f t="shared" si="26"/>
        <v>631934.14682965726</v>
      </c>
      <c r="F170" s="293">
        <f t="shared" si="27"/>
        <v>2.7902639106574749E-2</v>
      </c>
      <c r="G170" s="293"/>
      <c r="H170" s="292">
        <v>21148081.633475605</v>
      </c>
      <c r="I170" s="292">
        <v>21456972.482797235</v>
      </c>
      <c r="J170" s="321">
        <f t="shared" si="28"/>
        <v>308890.84932162985</v>
      </c>
      <c r="K170" s="293">
        <f t="shared" si="29"/>
        <v>1.4606093104571814E-2</v>
      </c>
      <c r="L170" s="290"/>
      <c r="M170" s="289">
        <f t="shared" si="30"/>
        <v>1499745.4919791147</v>
      </c>
      <c r="N170" s="289">
        <v>-901192.83959212282</v>
      </c>
      <c r="O170" s="301">
        <v>396501.55843242258</v>
      </c>
      <c r="P170" s="289">
        <v>1324521.5996126104</v>
      </c>
      <c r="Q170" s="289">
        <v>-906487.4611111877</v>
      </c>
      <c r="R170" s="314">
        <f t="shared" si="22"/>
        <v>-1807680.3007033104</v>
      </c>
      <c r="S170" s="314"/>
      <c r="T170" s="292">
        <f t="shared" si="31"/>
        <v>1822788.7894871421</v>
      </c>
      <c r="U170" s="307">
        <v>-1123293.0359543334</v>
      </c>
      <c r="V170" s="302">
        <v>734169.82908732444</v>
      </c>
      <c r="W170" s="292">
        <v>1812498.5177021772</v>
      </c>
      <c r="X170" s="292">
        <v>-999917.29458795243</v>
      </c>
      <c r="Y170" s="299">
        <v>-459376.19095289905</v>
      </c>
      <c r="Z170" s="299">
        <v>175983.4581794781</v>
      </c>
      <c r="AA170" s="314">
        <f t="shared" si="23"/>
        <v>-2406603.0633157068</v>
      </c>
      <c r="AB170" s="314"/>
      <c r="AC170" s="312">
        <f t="shared" si="24"/>
        <v>-598922.76261239639</v>
      </c>
      <c r="AD170" s="322">
        <f>'1. Vos-laskelma'!T170</f>
        <v>-1314728.1873842161</v>
      </c>
      <c r="AE170" s="289">
        <f t="shared" si="25"/>
        <v>-259.21297069878079</v>
      </c>
      <c r="AF170" s="289"/>
      <c r="AG170" s="294">
        <v>5072</v>
      </c>
      <c r="AH170" s="295">
        <v>4</v>
      </c>
    </row>
    <row r="171" spans="1:34" s="283" customFormat="1">
      <c r="A171" s="296">
        <v>535</v>
      </c>
      <c r="B171" s="296" t="s">
        <v>202</v>
      </c>
      <c r="C171" s="292">
        <v>45795606.212770835</v>
      </c>
      <c r="D171" s="292">
        <v>46872960.596559577</v>
      </c>
      <c r="E171" s="321">
        <f t="shared" si="26"/>
        <v>1077354.3837887421</v>
      </c>
      <c r="F171" s="293">
        <f t="shared" si="27"/>
        <v>2.3525278359309166E-2</v>
      </c>
      <c r="G171" s="293"/>
      <c r="H171" s="292">
        <v>46880699.521524869</v>
      </c>
      <c r="I171" s="292">
        <v>47671407.030836813</v>
      </c>
      <c r="J171" s="321">
        <f t="shared" si="28"/>
        <v>790707.50931194425</v>
      </c>
      <c r="K171" s="293">
        <f t="shared" si="29"/>
        <v>1.6866376086152421E-2</v>
      </c>
      <c r="L171" s="290"/>
      <c r="M171" s="289">
        <f t="shared" si="30"/>
        <v>-1085093.3087540343</v>
      </c>
      <c r="N171" s="289">
        <v>648349.79844050645</v>
      </c>
      <c r="O171" s="301">
        <v>669763.01969192922</v>
      </c>
      <c r="P171" s="289">
        <v>1041942.9390717298</v>
      </c>
      <c r="Q171" s="289">
        <v>-328873.14778039505</v>
      </c>
      <c r="R171" s="314">
        <f t="shared" si="22"/>
        <v>319476.65066011139</v>
      </c>
      <c r="S171" s="314"/>
      <c r="T171" s="292">
        <f t="shared" si="31"/>
        <v>-798446.43427723646</v>
      </c>
      <c r="U171" s="307">
        <v>431355.8732414273</v>
      </c>
      <c r="V171" s="302">
        <v>-1315417.4758405387</v>
      </c>
      <c r="W171" s="292">
        <v>-794066.92622331157</v>
      </c>
      <c r="X171" s="292">
        <v>-360276.35514438874</v>
      </c>
      <c r="Y171" s="299">
        <v>-943659.41118656448</v>
      </c>
      <c r="Z171" s="299">
        <v>361508.60622475995</v>
      </c>
      <c r="AA171" s="314">
        <f t="shared" si="23"/>
        <v>-511071.28686476592</v>
      </c>
      <c r="AB171" s="314"/>
      <c r="AC171" s="312">
        <f t="shared" si="24"/>
        <v>-830547.93752487726</v>
      </c>
      <c r="AD171" s="322">
        <f>'1. Vos-laskelma'!T171</f>
        <v>-848806.93418341689</v>
      </c>
      <c r="AE171" s="289">
        <f t="shared" si="25"/>
        <v>-81.467217024994426</v>
      </c>
      <c r="AF171" s="289"/>
      <c r="AG171" s="294">
        <v>10419</v>
      </c>
      <c r="AH171" s="295">
        <v>17</v>
      </c>
    </row>
    <row r="172" spans="1:34" s="283" customFormat="1">
      <c r="A172" s="296">
        <v>536</v>
      </c>
      <c r="B172" s="296" t="s">
        <v>203</v>
      </c>
      <c r="C172" s="292">
        <v>117912817.61396797</v>
      </c>
      <c r="D172" s="292">
        <v>123191323.79760709</v>
      </c>
      <c r="E172" s="321">
        <f t="shared" si="26"/>
        <v>5278506.183639124</v>
      </c>
      <c r="F172" s="293">
        <f t="shared" si="27"/>
        <v>4.4766178015695483E-2</v>
      </c>
      <c r="G172" s="293"/>
      <c r="H172" s="292">
        <v>114806171.93109062</v>
      </c>
      <c r="I172" s="292">
        <v>121137701.01004855</v>
      </c>
      <c r="J172" s="321">
        <f t="shared" si="28"/>
        <v>6331529.0789579302</v>
      </c>
      <c r="K172" s="293">
        <f t="shared" si="29"/>
        <v>5.5149727340079446E-2</v>
      </c>
      <c r="L172" s="290"/>
      <c r="M172" s="289">
        <f t="shared" si="30"/>
        <v>3106645.6828773469</v>
      </c>
      <c r="N172" s="289">
        <v>-1873068.0773626922</v>
      </c>
      <c r="O172" s="301">
        <v>2783698.5650539994</v>
      </c>
      <c r="P172" s="289">
        <v>4447822.9186491668</v>
      </c>
      <c r="Q172" s="289">
        <v>-1518807.5567046653</v>
      </c>
      <c r="R172" s="314">
        <f t="shared" si="22"/>
        <v>-3391875.6340673575</v>
      </c>
      <c r="S172" s="314"/>
      <c r="T172" s="292">
        <f t="shared" si="31"/>
        <v>2053622.7875585407</v>
      </c>
      <c r="U172" s="307">
        <v>-1468266.4195354653</v>
      </c>
      <c r="V172" s="302">
        <v>10541222.4073596</v>
      </c>
      <c r="W172" s="292">
        <v>11950607.391024053</v>
      </c>
      <c r="X172" s="292">
        <v>-862947.85170963779</v>
      </c>
      <c r="Y172" s="299">
        <v>-3201323.1162107983</v>
      </c>
      <c r="Z172" s="299">
        <v>1226402.0727152668</v>
      </c>
      <c r="AA172" s="314">
        <f t="shared" si="23"/>
        <v>-4306135.3147406345</v>
      </c>
      <c r="AB172" s="314"/>
      <c r="AC172" s="312">
        <f t="shared" si="24"/>
        <v>-914259.68067327701</v>
      </c>
      <c r="AD172" s="322">
        <f>'1. Vos-laskelma'!T172</f>
        <v>-437389.24683674052</v>
      </c>
      <c r="AE172" s="289">
        <f t="shared" si="25"/>
        <v>-12.374504804977665</v>
      </c>
      <c r="AF172" s="289"/>
      <c r="AG172" s="294">
        <v>35346</v>
      </c>
      <c r="AH172" s="295">
        <v>6</v>
      </c>
    </row>
    <row r="173" spans="1:34" s="283" customFormat="1">
      <c r="A173" s="296">
        <v>538</v>
      </c>
      <c r="B173" s="296" t="s">
        <v>204</v>
      </c>
      <c r="C173" s="292">
        <v>16426179.895778237</v>
      </c>
      <c r="D173" s="292">
        <v>16419100.903039552</v>
      </c>
      <c r="E173" s="321">
        <f t="shared" si="26"/>
        <v>-7078.9927386846393</v>
      </c>
      <c r="F173" s="293">
        <f t="shared" si="27"/>
        <v>-4.3095794540178153E-4</v>
      </c>
      <c r="G173" s="293"/>
      <c r="H173" s="292">
        <v>16216019.979192086</v>
      </c>
      <c r="I173" s="292">
        <v>16473457.660068186</v>
      </c>
      <c r="J173" s="321">
        <f t="shared" si="28"/>
        <v>257437.68087610044</v>
      </c>
      <c r="K173" s="293">
        <f t="shared" si="29"/>
        <v>1.587551576813773E-2</v>
      </c>
      <c r="L173" s="290"/>
      <c r="M173" s="289">
        <f t="shared" si="30"/>
        <v>210159.91658615135</v>
      </c>
      <c r="N173" s="289">
        <v>-127316.54536926148</v>
      </c>
      <c r="O173" s="301">
        <v>137705.17537078634</v>
      </c>
      <c r="P173" s="289">
        <v>501507.38327908143</v>
      </c>
      <c r="Q173" s="289">
        <v>-344269.17096816306</v>
      </c>
      <c r="R173" s="314">
        <f t="shared" si="22"/>
        <v>-471585.71633742453</v>
      </c>
      <c r="S173" s="314"/>
      <c r="T173" s="292">
        <f t="shared" si="31"/>
        <v>-54356.757028633729</v>
      </c>
      <c r="U173" s="307">
        <v>4520.992781539514</v>
      </c>
      <c r="V173" s="302">
        <v>-311995.06338405609</v>
      </c>
      <c r="W173" s="292">
        <v>-34051.199232757092</v>
      </c>
      <c r="X173" s="292">
        <v>-206149.2044784037</v>
      </c>
      <c r="Y173" s="299">
        <v>-420611.79629046988</v>
      </c>
      <c r="Z173" s="299">
        <v>161133.11904288176</v>
      </c>
      <c r="AA173" s="314">
        <f t="shared" si="23"/>
        <v>-461106.88894445228</v>
      </c>
      <c r="AB173" s="314"/>
      <c r="AC173" s="312">
        <f t="shared" si="24"/>
        <v>10478.827392972249</v>
      </c>
      <c r="AD173" s="322">
        <f>'1. Vos-laskelma'!T173</f>
        <v>77477.931616555899</v>
      </c>
      <c r="AE173" s="289">
        <f t="shared" si="25"/>
        <v>16.683447807182578</v>
      </c>
      <c r="AF173" s="289"/>
      <c r="AG173" s="294">
        <v>4644</v>
      </c>
      <c r="AH173" s="295">
        <v>2</v>
      </c>
    </row>
    <row r="174" spans="1:34" s="283" customFormat="1">
      <c r="A174" s="296">
        <v>541</v>
      </c>
      <c r="B174" s="296" t="s">
        <v>205</v>
      </c>
      <c r="C174" s="292">
        <v>47037631.080680154</v>
      </c>
      <c r="D174" s="292">
        <v>49967697.048863403</v>
      </c>
      <c r="E174" s="321">
        <f t="shared" si="26"/>
        <v>2930065.9681832492</v>
      </c>
      <c r="F174" s="293">
        <f t="shared" si="27"/>
        <v>6.229195435368598E-2</v>
      </c>
      <c r="G174" s="293"/>
      <c r="H174" s="292">
        <v>53486139.30282566</v>
      </c>
      <c r="I174" s="292">
        <v>54128989.728510596</v>
      </c>
      <c r="J174" s="321">
        <f t="shared" si="28"/>
        <v>642850.42568493634</v>
      </c>
      <c r="K174" s="293">
        <f t="shared" si="29"/>
        <v>1.2019009673614163E-2</v>
      </c>
      <c r="L174" s="290"/>
      <c r="M174" s="289">
        <f t="shared" si="30"/>
        <v>-6448508.2221455052</v>
      </c>
      <c r="N174" s="289">
        <v>3866652.0284846225</v>
      </c>
      <c r="O174" s="301">
        <v>868944.12371374667</v>
      </c>
      <c r="P174" s="289">
        <v>-1877911.7943920195</v>
      </c>
      <c r="Q174" s="289">
        <v>2786109.4491543616</v>
      </c>
      <c r="R174" s="314">
        <f t="shared" si="22"/>
        <v>6652761.4776389841</v>
      </c>
      <c r="S174" s="314"/>
      <c r="T174" s="292">
        <f t="shared" si="31"/>
        <v>-4161292.6796471924</v>
      </c>
      <c r="U174" s="307">
        <v>2452029.1786533692</v>
      </c>
      <c r="V174" s="302">
        <v>-1258871.2243410647</v>
      </c>
      <c r="W174" s="292">
        <v>-3058557.7723081112</v>
      </c>
      <c r="X174" s="292">
        <v>1665290.1826260842</v>
      </c>
      <c r="Y174" s="299">
        <v>-837147.89688045066</v>
      </c>
      <c r="Z174" s="299">
        <v>320704.87065317744</v>
      </c>
      <c r="AA174" s="314">
        <f t="shared" si="23"/>
        <v>3600876.3350521801</v>
      </c>
      <c r="AB174" s="314"/>
      <c r="AC174" s="312">
        <f t="shared" si="24"/>
        <v>-3051885.142586804</v>
      </c>
      <c r="AD174" s="322">
        <f>'1. Vos-laskelma'!T174</f>
        <v>-2329744.5339568462</v>
      </c>
      <c r="AE174" s="289">
        <f t="shared" si="25"/>
        <v>-252.05501827943809</v>
      </c>
      <c r="AF174" s="289"/>
      <c r="AG174" s="294">
        <v>9243</v>
      </c>
      <c r="AH174" s="295">
        <v>12</v>
      </c>
    </row>
    <row r="175" spans="1:34" s="283" customFormat="1">
      <c r="A175" s="296">
        <v>543</v>
      </c>
      <c r="B175" s="296" t="s">
        <v>206</v>
      </c>
      <c r="C175" s="292">
        <v>138193844.71294087</v>
      </c>
      <c r="D175" s="292">
        <v>141306683.9708375</v>
      </c>
      <c r="E175" s="321">
        <f t="shared" si="26"/>
        <v>3112839.257896632</v>
      </c>
      <c r="F175" s="293">
        <f t="shared" si="27"/>
        <v>2.2525165750780625E-2</v>
      </c>
      <c r="G175" s="293"/>
      <c r="H175" s="292">
        <v>142980842.38598073</v>
      </c>
      <c r="I175" s="292">
        <v>150605651.69801995</v>
      </c>
      <c r="J175" s="321">
        <f t="shared" si="28"/>
        <v>7624809.3120392263</v>
      </c>
      <c r="K175" s="293">
        <f t="shared" si="29"/>
        <v>5.3327489087355094E-2</v>
      </c>
      <c r="L175" s="290"/>
      <c r="M175" s="289">
        <f t="shared" si="30"/>
        <v>-4786997.6730398536</v>
      </c>
      <c r="N175" s="289">
        <v>2860711.8872551038</v>
      </c>
      <c r="O175" s="301">
        <v>8022953.0759734213</v>
      </c>
      <c r="P175" s="289">
        <v>5946710.487429142</v>
      </c>
      <c r="Q175" s="289">
        <v>2260063.0878100507</v>
      </c>
      <c r="R175" s="314">
        <f t="shared" si="22"/>
        <v>5120774.975065155</v>
      </c>
      <c r="S175" s="314"/>
      <c r="T175" s="292">
        <f t="shared" si="31"/>
        <v>-9298967.7271824479</v>
      </c>
      <c r="U175" s="307">
        <v>5233977.5570725771</v>
      </c>
      <c r="V175" s="302">
        <v>9939840.9515861273</v>
      </c>
      <c r="W175" s="292">
        <v>6300557.2044546604</v>
      </c>
      <c r="X175" s="292">
        <v>2992849.2983238832</v>
      </c>
      <c r="Y175" s="299">
        <v>-4026606.2100520479</v>
      </c>
      <c r="Z175" s="299">
        <v>1542561.629286916</v>
      </c>
      <c r="AA175" s="314">
        <f t="shared" si="23"/>
        <v>5742782.2746313289</v>
      </c>
      <c r="AB175" s="314"/>
      <c r="AC175" s="312">
        <f t="shared" si="24"/>
        <v>622007.29956617393</v>
      </c>
      <c r="AD175" s="322">
        <f>'1. Vos-laskelma'!T175</f>
        <v>-659092.97939672321</v>
      </c>
      <c r="AE175" s="289">
        <f t="shared" si="25"/>
        <v>-14.825070389957336</v>
      </c>
      <c r="AF175" s="289"/>
      <c r="AG175" s="294">
        <v>44458</v>
      </c>
      <c r="AH175" s="295">
        <v>1</v>
      </c>
    </row>
    <row r="176" spans="1:34" s="283" customFormat="1">
      <c r="A176" s="296">
        <v>545</v>
      </c>
      <c r="B176" s="296" t="s">
        <v>207</v>
      </c>
      <c r="C176" s="292">
        <v>40352940.357635066</v>
      </c>
      <c r="D176" s="292">
        <v>39955191.784524351</v>
      </c>
      <c r="E176" s="321">
        <f t="shared" si="26"/>
        <v>-397748.57311071455</v>
      </c>
      <c r="F176" s="293">
        <f t="shared" si="27"/>
        <v>-9.8567432654373521E-3</v>
      </c>
      <c r="G176" s="293"/>
      <c r="H176" s="292">
        <v>42189004.513327554</v>
      </c>
      <c r="I176" s="292">
        <v>43110302.903683215</v>
      </c>
      <c r="J176" s="321">
        <f t="shared" si="28"/>
        <v>921298.39035566151</v>
      </c>
      <c r="K176" s="293">
        <f t="shared" si="29"/>
        <v>2.1837405290390823E-2</v>
      </c>
      <c r="L176" s="290"/>
      <c r="M176" s="289">
        <f t="shared" si="30"/>
        <v>-1836064.155692488</v>
      </c>
      <c r="N176" s="289">
        <v>1099149.4054686362</v>
      </c>
      <c r="O176" s="301">
        <v>3394624.0087045431</v>
      </c>
      <c r="P176" s="289">
        <v>2322354.5502698794</v>
      </c>
      <c r="Q176" s="289">
        <v>1112102.0238476603</v>
      </c>
      <c r="R176" s="314">
        <f t="shared" si="22"/>
        <v>2211251.4293162962</v>
      </c>
      <c r="S176" s="314"/>
      <c r="T176" s="292">
        <f t="shared" si="31"/>
        <v>-3155111.119158864</v>
      </c>
      <c r="U176" s="307">
        <v>1844380.1191372457</v>
      </c>
      <c r="V176" s="302">
        <v>6109964.4896077365</v>
      </c>
      <c r="W176" s="292">
        <v>4545022.0413053408</v>
      </c>
      <c r="X176" s="292">
        <v>1425587.826921049</v>
      </c>
      <c r="Y176" s="299">
        <v>-868032.61318860098</v>
      </c>
      <c r="Z176" s="299">
        <v>332536.56608677405</v>
      </c>
      <c r="AA176" s="314">
        <f t="shared" si="23"/>
        <v>2734471.8989564679</v>
      </c>
      <c r="AB176" s="314"/>
      <c r="AC176" s="312">
        <f t="shared" si="24"/>
        <v>523220.46964017162</v>
      </c>
      <c r="AD176" s="322">
        <f>'1. Vos-laskelma'!T176</f>
        <v>810527.01324818656</v>
      </c>
      <c r="AE176" s="289">
        <f t="shared" si="25"/>
        <v>84.570848627732317</v>
      </c>
      <c r="AF176" s="289"/>
      <c r="AG176" s="294">
        <v>9584</v>
      </c>
      <c r="AH176" s="295">
        <v>15</v>
      </c>
    </row>
    <row r="177" spans="1:34" s="283" customFormat="1">
      <c r="A177" s="296">
        <v>560</v>
      </c>
      <c r="B177" s="296" t="s">
        <v>208</v>
      </c>
      <c r="C177" s="292">
        <v>58874058.765461579</v>
      </c>
      <c r="D177" s="292">
        <v>61288631.520040326</v>
      </c>
      <c r="E177" s="321">
        <f t="shared" si="26"/>
        <v>2414572.7545787469</v>
      </c>
      <c r="F177" s="293">
        <f t="shared" si="27"/>
        <v>4.1012507124704202E-2</v>
      </c>
      <c r="G177" s="293"/>
      <c r="H177" s="292">
        <v>60444789.004923388</v>
      </c>
      <c r="I177" s="292">
        <v>61675065.317697436</v>
      </c>
      <c r="J177" s="321">
        <f t="shared" si="28"/>
        <v>1230276.3127740473</v>
      </c>
      <c r="K177" s="293">
        <f t="shared" si="29"/>
        <v>2.0353720031578537E-2</v>
      </c>
      <c r="L177" s="290"/>
      <c r="M177" s="289">
        <f t="shared" si="30"/>
        <v>-1570730.2394618094</v>
      </c>
      <c r="N177" s="289">
        <v>938323.15703580657</v>
      </c>
      <c r="O177" s="301">
        <v>1892609.7262370437</v>
      </c>
      <c r="P177" s="289">
        <v>1384237.2882092595</v>
      </c>
      <c r="Q177" s="289">
        <v>574224.05840517965</v>
      </c>
      <c r="R177" s="314">
        <f t="shared" si="22"/>
        <v>1512547.2154409862</v>
      </c>
      <c r="S177" s="314"/>
      <c r="T177" s="292">
        <f t="shared" si="31"/>
        <v>-386433.7976571098</v>
      </c>
      <c r="U177" s="307">
        <v>142886.77238777475</v>
      </c>
      <c r="V177" s="302">
        <v>-2575139.8598339856</v>
      </c>
      <c r="W177" s="292">
        <v>-2546365.4762849584</v>
      </c>
      <c r="X177" s="292">
        <v>7232.7454679171988</v>
      </c>
      <c r="Y177" s="299">
        <v>-1425134.9299376709</v>
      </c>
      <c r="Z177" s="299">
        <v>545958.14559426019</v>
      </c>
      <c r="AA177" s="314">
        <f t="shared" si="23"/>
        <v>-729057.26648771879</v>
      </c>
      <c r="AB177" s="314"/>
      <c r="AC177" s="312">
        <f t="shared" si="24"/>
        <v>-2241604.4819287052</v>
      </c>
      <c r="AD177" s="322">
        <f>'1. Vos-laskelma'!T177</f>
        <v>-2157372.7175938245</v>
      </c>
      <c r="AE177" s="289">
        <f t="shared" si="25"/>
        <v>-137.10662329798694</v>
      </c>
      <c r="AF177" s="289"/>
      <c r="AG177" s="294">
        <v>15735</v>
      </c>
      <c r="AH177" s="295">
        <v>7</v>
      </c>
    </row>
    <row r="178" spans="1:34" s="283" customFormat="1">
      <c r="A178" s="296">
        <v>561</v>
      </c>
      <c r="B178" s="296" t="s">
        <v>209</v>
      </c>
      <c r="C178" s="292">
        <v>5100572.9596272614</v>
      </c>
      <c r="D178" s="292">
        <v>5196950.2702006986</v>
      </c>
      <c r="E178" s="321">
        <f t="shared" si="26"/>
        <v>96377.310573437251</v>
      </c>
      <c r="F178" s="293">
        <f t="shared" si="27"/>
        <v>1.8895389074187519E-2</v>
      </c>
      <c r="G178" s="293"/>
      <c r="H178" s="292">
        <v>5734003.549229186</v>
      </c>
      <c r="I178" s="292">
        <v>5871699.058439495</v>
      </c>
      <c r="J178" s="321">
        <f t="shared" si="28"/>
        <v>137695.50921030901</v>
      </c>
      <c r="K178" s="293">
        <f t="shared" si="29"/>
        <v>2.4013851409076862E-2</v>
      </c>
      <c r="L178" s="290"/>
      <c r="M178" s="289">
        <f t="shared" si="30"/>
        <v>-633430.58960192464</v>
      </c>
      <c r="N178" s="289">
        <v>379710.31877004961</v>
      </c>
      <c r="O178" s="301">
        <v>398801.27504181862</v>
      </c>
      <c r="P178" s="289">
        <v>75174.025748429354</v>
      </c>
      <c r="Q178" s="289">
        <v>329196.81005025771</v>
      </c>
      <c r="R178" s="314">
        <f t="shared" si="22"/>
        <v>708907.12882030732</v>
      </c>
      <c r="S178" s="314"/>
      <c r="T178" s="292">
        <f t="shared" si="31"/>
        <v>-674748.78823879641</v>
      </c>
      <c r="U178" s="307">
        <v>397976.52731554653</v>
      </c>
      <c r="V178" s="302">
        <v>70009.851486537606</v>
      </c>
      <c r="W178" s="292">
        <v>-265215.02456767531</v>
      </c>
      <c r="X178" s="292">
        <v>316075.24788651336</v>
      </c>
      <c r="Y178" s="299">
        <v>-119282.0275009795</v>
      </c>
      <c r="Z178" s="299">
        <v>45696.020193685457</v>
      </c>
      <c r="AA178" s="314">
        <f t="shared" si="23"/>
        <v>640465.76789476583</v>
      </c>
      <c r="AB178" s="314"/>
      <c r="AC178" s="312">
        <f t="shared" si="24"/>
        <v>-68441.360925541492</v>
      </c>
      <c r="AD178" s="322">
        <f>'1. Vos-laskelma'!T178</f>
        <v>-271.42911917669699</v>
      </c>
      <c r="AE178" s="289">
        <f t="shared" si="25"/>
        <v>-0.20609652177425739</v>
      </c>
      <c r="AF178" s="289"/>
      <c r="AG178" s="294">
        <v>1317</v>
      </c>
      <c r="AH178" s="295">
        <v>2</v>
      </c>
    </row>
    <row r="179" spans="1:34" s="283" customFormat="1">
      <c r="A179" s="296">
        <v>562</v>
      </c>
      <c r="B179" s="296" t="s">
        <v>210</v>
      </c>
      <c r="C179" s="292">
        <v>39891076.517604642</v>
      </c>
      <c r="D179" s="292">
        <v>40116511.245163456</v>
      </c>
      <c r="E179" s="321">
        <f t="shared" si="26"/>
        <v>225434.72755881399</v>
      </c>
      <c r="F179" s="293">
        <f t="shared" si="27"/>
        <v>5.6512570539259737E-3</v>
      </c>
      <c r="G179" s="293"/>
      <c r="H179" s="292">
        <v>39392731.216608316</v>
      </c>
      <c r="I179" s="292">
        <v>40175057.714648552</v>
      </c>
      <c r="J179" s="321">
        <f t="shared" si="28"/>
        <v>782326.49804023653</v>
      </c>
      <c r="K179" s="293">
        <f t="shared" si="29"/>
        <v>1.9859666336372251E-2</v>
      </c>
      <c r="L179" s="290"/>
      <c r="M179" s="289">
        <f t="shared" si="30"/>
        <v>498345.30099632591</v>
      </c>
      <c r="N179" s="289">
        <v>-301344.2472770341</v>
      </c>
      <c r="O179" s="301">
        <v>-113348.63954401761</v>
      </c>
      <c r="P179" s="289">
        <v>216141.90507042035</v>
      </c>
      <c r="Q179" s="289">
        <v>-292090.75667489751</v>
      </c>
      <c r="R179" s="314">
        <f t="shared" si="22"/>
        <v>-593435.00395193161</v>
      </c>
      <c r="S179" s="314"/>
      <c r="T179" s="292">
        <f t="shared" si="31"/>
        <v>-58546.469485096633</v>
      </c>
      <c r="U179" s="307">
        <v>-14697.310719990495</v>
      </c>
      <c r="V179" s="302">
        <v>779798.29330898821</v>
      </c>
      <c r="W179" s="292">
        <v>922084.81268158555</v>
      </c>
      <c r="X179" s="292">
        <v>-4154.4599028903522</v>
      </c>
      <c r="Y179" s="299">
        <v>-809252.02408599225</v>
      </c>
      <c r="Z179" s="299">
        <v>310018.17800347728</v>
      </c>
      <c r="AA179" s="314">
        <f t="shared" si="23"/>
        <v>-518085.61670539586</v>
      </c>
      <c r="AB179" s="314"/>
      <c r="AC179" s="312">
        <f t="shared" si="24"/>
        <v>75349.387246535742</v>
      </c>
      <c r="AD179" s="322">
        <f>'1. Vos-laskelma'!T179</f>
        <v>70305.885288670659</v>
      </c>
      <c r="AE179" s="289">
        <f t="shared" si="25"/>
        <v>7.8685937648204431</v>
      </c>
      <c r="AF179" s="289"/>
      <c r="AG179" s="294">
        <v>8935</v>
      </c>
      <c r="AH179" s="295">
        <v>6</v>
      </c>
    </row>
    <row r="180" spans="1:34" s="283" customFormat="1">
      <c r="A180" s="296">
        <v>563</v>
      </c>
      <c r="B180" s="296" t="s">
        <v>211</v>
      </c>
      <c r="C180" s="292">
        <v>35571087.750827625</v>
      </c>
      <c r="D180" s="292">
        <v>37632805.793262333</v>
      </c>
      <c r="E180" s="321">
        <f t="shared" si="26"/>
        <v>2061718.0424347073</v>
      </c>
      <c r="F180" s="293">
        <f t="shared" si="27"/>
        <v>5.7960500305103482E-2</v>
      </c>
      <c r="G180" s="293"/>
      <c r="H180" s="292">
        <v>36173198.529388592</v>
      </c>
      <c r="I180" s="292">
        <v>36567326.569623865</v>
      </c>
      <c r="J180" s="321">
        <f t="shared" si="28"/>
        <v>394128.04023527354</v>
      </c>
      <c r="K180" s="293">
        <f t="shared" si="29"/>
        <v>1.0895581708514599E-2</v>
      </c>
      <c r="L180" s="290"/>
      <c r="M180" s="289">
        <f t="shared" si="30"/>
        <v>-602110.77856096625</v>
      </c>
      <c r="N180" s="289">
        <v>359417.74274852534</v>
      </c>
      <c r="O180" s="301">
        <v>430015.98957489431</v>
      </c>
      <c r="P180" s="289">
        <v>853434.83961252868</v>
      </c>
      <c r="Q180" s="289">
        <v>-393833.94316008739</v>
      </c>
      <c r="R180" s="314">
        <f t="shared" si="22"/>
        <v>-34416.200411562051</v>
      </c>
      <c r="S180" s="314"/>
      <c r="T180" s="292">
        <f t="shared" si="31"/>
        <v>1065479.2236384675</v>
      </c>
      <c r="U180" s="307">
        <v>-675793.02046721533</v>
      </c>
      <c r="V180" s="302">
        <v>-4847871.4696184918</v>
      </c>
      <c r="W180" s="292">
        <v>-3731231.9597891085</v>
      </c>
      <c r="X180" s="292">
        <v>-1008035.4003974086</v>
      </c>
      <c r="Y180" s="299">
        <v>-636261.38435412373</v>
      </c>
      <c r="Z180" s="299">
        <v>243746.80475371325</v>
      </c>
      <c r="AA180" s="314">
        <f t="shared" si="23"/>
        <v>-2076343.0004650345</v>
      </c>
      <c r="AB180" s="314"/>
      <c r="AC180" s="312">
        <f t="shared" si="24"/>
        <v>-2041926.8000534724</v>
      </c>
      <c r="AD180" s="322">
        <f>'1. Vos-laskelma'!T180</f>
        <v>-2106607.0729479101</v>
      </c>
      <c r="AE180" s="289">
        <f t="shared" si="25"/>
        <v>-299.87289294632171</v>
      </c>
      <c r="AF180" s="289"/>
      <c r="AG180" s="294">
        <v>7025</v>
      </c>
      <c r="AH180" s="295">
        <v>17</v>
      </c>
    </row>
    <row r="181" spans="1:34" s="283" customFormat="1">
      <c r="A181" s="296">
        <v>564</v>
      </c>
      <c r="B181" s="296" t="s">
        <v>212</v>
      </c>
      <c r="C181" s="292">
        <v>731475056.97190535</v>
      </c>
      <c r="D181" s="292">
        <v>747127303.01280236</v>
      </c>
      <c r="E181" s="321">
        <f t="shared" si="26"/>
        <v>15652246.040897012</v>
      </c>
      <c r="F181" s="293">
        <f t="shared" si="27"/>
        <v>2.1398195183432191E-2</v>
      </c>
      <c r="G181" s="293"/>
      <c r="H181" s="292">
        <v>692965476.861552</v>
      </c>
      <c r="I181" s="292">
        <v>724829848.89543712</v>
      </c>
      <c r="J181" s="321">
        <f t="shared" si="28"/>
        <v>31864372.033885121</v>
      </c>
      <c r="K181" s="293">
        <f t="shared" si="29"/>
        <v>4.5982625538864071E-2</v>
      </c>
      <c r="L181" s="290"/>
      <c r="M181" s="289">
        <f t="shared" si="30"/>
        <v>38509580.110353351</v>
      </c>
      <c r="N181" s="289">
        <v>-23160296.368695986</v>
      </c>
      <c r="O181" s="301">
        <v>-17910279.351450682</v>
      </c>
      <c r="P181" s="289">
        <v>-4011544.5130190849</v>
      </c>
      <c r="Q181" s="289">
        <v>-13025805.125520186</v>
      </c>
      <c r="R181" s="314">
        <f t="shared" si="22"/>
        <v>-36186101.494216174</v>
      </c>
      <c r="S181" s="314"/>
      <c r="T181" s="292">
        <f t="shared" si="31"/>
        <v>22297454.117365241</v>
      </c>
      <c r="U181" s="307">
        <v>-14761047.961879341</v>
      </c>
      <c r="V181" s="302">
        <v>46223973.223551989</v>
      </c>
      <c r="W181" s="292">
        <v>54614093.811541915</v>
      </c>
      <c r="X181" s="292">
        <v>-5115022.5986739183</v>
      </c>
      <c r="Y181" s="299">
        <v>-19187288.505715646</v>
      </c>
      <c r="Z181" s="299">
        <v>7350501.5079664979</v>
      </c>
      <c r="AA181" s="314">
        <f t="shared" si="23"/>
        <v>-31712857.55830241</v>
      </c>
      <c r="AB181" s="314"/>
      <c r="AC181" s="312">
        <f t="shared" si="24"/>
        <v>4473243.9359137639</v>
      </c>
      <c r="AD181" s="322">
        <f>'1. Vos-laskelma'!T181</f>
        <v>-3163767.7432454973</v>
      </c>
      <c r="AE181" s="289">
        <f t="shared" si="25"/>
        <v>-14.934140247939547</v>
      </c>
      <c r="AF181" s="289"/>
      <c r="AG181" s="294">
        <v>211848</v>
      </c>
      <c r="AH181" s="295">
        <v>17</v>
      </c>
    </row>
    <row r="182" spans="1:34" s="283" customFormat="1">
      <c r="A182" s="296">
        <v>576</v>
      </c>
      <c r="B182" s="296" t="s">
        <v>213</v>
      </c>
      <c r="C182" s="292">
        <v>14439990.685029522</v>
      </c>
      <c r="D182" s="292">
        <v>14902170.84437231</v>
      </c>
      <c r="E182" s="321">
        <f t="shared" si="26"/>
        <v>462180.15934278816</v>
      </c>
      <c r="F182" s="293">
        <f t="shared" si="27"/>
        <v>3.2006956889656976E-2</v>
      </c>
      <c r="G182" s="293"/>
      <c r="H182" s="292">
        <v>15493053.596129796</v>
      </c>
      <c r="I182" s="292">
        <v>15526968.443572354</v>
      </c>
      <c r="J182" s="321">
        <f t="shared" si="28"/>
        <v>33914.847442558035</v>
      </c>
      <c r="K182" s="293">
        <f t="shared" si="29"/>
        <v>2.1890357012016052E-3</v>
      </c>
      <c r="L182" s="290"/>
      <c r="M182" s="289">
        <f t="shared" si="30"/>
        <v>-1053062.911100274</v>
      </c>
      <c r="N182" s="289">
        <v>631105.49353377777</v>
      </c>
      <c r="O182" s="301">
        <v>871653.40096927434</v>
      </c>
      <c r="P182" s="289">
        <v>284274.81155086029</v>
      </c>
      <c r="Q182" s="289">
        <v>599096.74529655254</v>
      </c>
      <c r="R182" s="314">
        <f t="shared" si="22"/>
        <v>1230202.2388303303</v>
      </c>
      <c r="S182" s="314"/>
      <c r="T182" s="292">
        <f t="shared" si="31"/>
        <v>-624797.59920004383</v>
      </c>
      <c r="U182" s="307">
        <v>361001.78521974734</v>
      </c>
      <c r="V182" s="302">
        <v>548123.04871309921</v>
      </c>
      <c r="W182" s="292">
        <v>142033.80589991156</v>
      </c>
      <c r="X182" s="292">
        <v>366103.30700364022</v>
      </c>
      <c r="Y182" s="299">
        <v>-249070.29280766411</v>
      </c>
      <c r="Z182" s="299">
        <v>95416.898658037215</v>
      </c>
      <c r="AA182" s="314">
        <f t="shared" si="23"/>
        <v>573451.69807376061</v>
      </c>
      <c r="AB182" s="314"/>
      <c r="AC182" s="312">
        <f t="shared" si="24"/>
        <v>-656750.54075656971</v>
      </c>
      <c r="AD182" s="322">
        <f>'1. Vos-laskelma'!T182</f>
        <v>-359128.84735782631</v>
      </c>
      <c r="AE182" s="289">
        <f t="shared" si="25"/>
        <v>-130.59230813011865</v>
      </c>
      <c r="AF182" s="289"/>
      <c r="AG182" s="294">
        <v>2750</v>
      </c>
      <c r="AH182" s="295">
        <v>7</v>
      </c>
    </row>
    <row r="183" spans="1:34" s="283" customFormat="1">
      <c r="A183" s="296">
        <v>577</v>
      </c>
      <c r="B183" s="296" t="s">
        <v>214</v>
      </c>
      <c r="C183" s="292">
        <v>37369777.425980896</v>
      </c>
      <c r="D183" s="292">
        <v>38450430.863116883</v>
      </c>
      <c r="E183" s="321">
        <f t="shared" si="26"/>
        <v>1080653.437135987</v>
      </c>
      <c r="F183" s="293">
        <f t="shared" si="27"/>
        <v>2.8917845156462597E-2</v>
      </c>
      <c r="G183" s="293"/>
      <c r="H183" s="292">
        <v>37627975.680673845</v>
      </c>
      <c r="I183" s="292">
        <v>39104499.442118302</v>
      </c>
      <c r="J183" s="321">
        <f t="shared" si="28"/>
        <v>1476523.7614444569</v>
      </c>
      <c r="K183" s="293">
        <f t="shared" si="29"/>
        <v>3.9240053038591079E-2</v>
      </c>
      <c r="L183" s="290"/>
      <c r="M183" s="289">
        <f t="shared" si="30"/>
        <v>-258198.25469294935</v>
      </c>
      <c r="N183" s="289">
        <v>152044.8658024623</v>
      </c>
      <c r="O183" s="301">
        <v>1842746.3230571747</v>
      </c>
      <c r="P183" s="289">
        <v>2195946.8529168889</v>
      </c>
      <c r="Q183" s="289">
        <v>-307206.87218089239</v>
      </c>
      <c r="R183" s="314">
        <f t="shared" si="22"/>
        <v>-155162.00637843009</v>
      </c>
      <c r="S183" s="314"/>
      <c r="T183" s="292">
        <f t="shared" si="31"/>
        <v>-654068.57900141925</v>
      </c>
      <c r="U183" s="307">
        <v>320052.1982920107</v>
      </c>
      <c r="V183" s="302">
        <v>1449524.1247791201</v>
      </c>
      <c r="W183" s="292">
        <v>1695507.8922903314</v>
      </c>
      <c r="X183" s="292">
        <v>-73794.077710025405</v>
      </c>
      <c r="Y183" s="299">
        <v>-1008779.9713788228</v>
      </c>
      <c r="Z183" s="299">
        <v>386455.78809207946</v>
      </c>
      <c r="AA183" s="314">
        <f t="shared" si="23"/>
        <v>-376066.06270475814</v>
      </c>
      <c r="AB183" s="314"/>
      <c r="AC183" s="312">
        <f t="shared" si="24"/>
        <v>-220904.05632632805</v>
      </c>
      <c r="AD183" s="322">
        <f>'1. Vos-laskelma'!T183</f>
        <v>-251079.59189708717</v>
      </c>
      <c r="AE183" s="289">
        <f t="shared" si="25"/>
        <v>-22.542610154164766</v>
      </c>
      <c r="AF183" s="289"/>
      <c r="AG183" s="294">
        <v>11138</v>
      </c>
      <c r="AH183" s="295">
        <v>2</v>
      </c>
    </row>
    <row r="184" spans="1:34" s="283" customFormat="1">
      <c r="A184" s="296">
        <v>578</v>
      </c>
      <c r="B184" s="296" t="s">
        <v>215</v>
      </c>
      <c r="C184" s="292">
        <v>17376887.732689824</v>
      </c>
      <c r="D184" s="292">
        <v>17431264.428201851</v>
      </c>
      <c r="E184" s="321">
        <f t="shared" si="26"/>
        <v>54376.695512026548</v>
      </c>
      <c r="F184" s="293">
        <f t="shared" si="27"/>
        <v>3.1292540038531632E-3</v>
      </c>
      <c r="G184" s="293"/>
      <c r="H184" s="292">
        <v>16643119.114485973</v>
      </c>
      <c r="I184" s="292">
        <v>16890838.361815825</v>
      </c>
      <c r="J184" s="321">
        <f t="shared" si="28"/>
        <v>247719.24732985161</v>
      </c>
      <c r="K184" s="293">
        <f t="shared" si="29"/>
        <v>1.4884184005763662E-2</v>
      </c>
      <c r="L184" s="290"/>
      <c r="M184" s="289">
        <f t="shared" si="30"/>
        <v>733768.61820385046</v>
      </c>
      <c r="N184" s="289">
        <v>-441089.73889290687</v>
      </c>
      <c r="O184" s="301">
        <v>-342674.50978014991</v>
      </c>
      <c r="P184" s="289">
        <v>24493.936257688329</v>
      </c>
      <c r="Q184" s="289">
        <v>-353908.97566453047</v>
      </c>
      <c r="R184" s="314">
        <f t="shared" si="22"/>
        <v>-794998.71455743734</v>
      </c>
      <c r="S184" s="314"/>
      <c r="T184" s="292">
        <f t="shared" si="31"/>
        <v>540426.0663860254</v>
      </c>
      <c r="U184" s="307">
        <v>-339452.04647386627</v>
      </c>
      <c r="V184" s="302">
        <v>-536816.87649289519</v>
      </c>
      <c r="W184" s="292">
        <v>-236026.27173855714</v>
      </c>
      <c r="X184" s="292">
        <v>-252865.65966691962</v>
      </c>
      <c r="Y184" s="299">
        <v>-280770.1482559123</v>
      </c>
      <c r="Z184" s="299">
        <v>107560.86757815105</v>
      </c>
      <c r="AA184" s="314">
        <f t="shared" si="23"/>
        <v>-765526.98681854724</v>
      </c>
      <c r="AB184" s="314"/>
      <c r="AC184" s="312">
        <f t="shared" si="24"/>
        <v>29471.727738890098</v>
      </c>
      <c r="AD184" s="322">
        <f>'1. Vos-laskelma'!T184</f>
        <v>-14185.279309653211</v>
      </c>
      <c r="AE184" s="289">
        <f t="shared" si="25"/>
        <v>-4.5758965515010361</v>
      </c>
      <c r="AF184" s="289"/>
      <c r="AG184" s="294">
        <v>3100</v>
      </c>
      <c r="AH184" s="295">
        <v>18</v>
      </c>
    </row>
    <row r="185" spans="1:34" s="283" customFormat="1">
      <c r="A185" s="296">
        <v>580</v>
      </c>
      <c r="B185" s="296" t="s">
        <v>216</v>
      </c>
      <c r="C185" s="292">
        <v>25154517.288707092</v>
      </c>
      <c r="D185" s="292">
        <v>25692659.741927676</v>
      </c>
      <c r="E185" s="321">
        <f t="shared" si="26"/>
        <v>538142.4532205835</v>
      </c>
      <c r="F185" s="293">
        <f t="shared" si="27"/>
        <v>2.1393471679227095E-2</v>
      </c>
      <c r="G185" s="293"/>
      <c r="H185" s="292">
        <v>25041217.982098121</v>
      </c>
      <c r="I185" s="292">
        <v>25080376.595833674</v>
      </c>
      <c r="J185" s="321">
        <f t="shared" si="28"/>
        <v>39158.613735552877</v>
      </c>
      <c r="K185" s="293">
        <f t="shared" si="29"/>
        <v>1.5637663377055873E-3</v>
      </c>
      <c r="L185" s="290"/>
      <c r="M185" s="289">
        <f t="shared" si="30"/>
        <v>113299.30660897121</v>
      </c>
      <c r="N185" s="289">
        <v>-69168.421515403068</v>
      </c>
      <c r="O185" s="301">
        <v>-265932.61999786645</v>
      </c>
      <c r="P185" s="289">
        <v>-443823.42233346216</v>
      </c>
      <c r="Q185" s="289">
        <v>196915.62206380701</v>
      </c>
      <c r="R185" s="314">
        <f t="shared" si="22"/>
        <v>127747.20054840394</v>
      </c>
      <c r="S185" s="314"/>
      <c r="T185" s="292">
        <f t="shared" si="31"/>
        <v>612283.14609400183</v>
      </c>
      <c r="U185" s="307">
        <v>-390449.13455856533</v>
      </c>
      <c r="V185" s="302">
        <v>-1131674.0734086186</v>
      </c>
      <c r="W185" s="292">
        <v>-1093396.6567835268</v>
      </c>
      <c r="X185" s="292">
        <v>2039.9697735377522</v>
      </c>
      <c r="Y185" s="299">
        <v>-401954.16708378668</v>
      </c>
      <c r="Z185" s="299">
        <v>153985.52590704334</v>
      </c>
      <c r="AA185" s="314">
        <f t="shared" si="23"/>
        <v>-636377.80596177094</v>
      </c>
      <c r="AB185" s="314"/>
      <c r="AC185" s="312">
        <f t="shared" si="24"/>
        <v>-764125.00651017483</v>
      </c>
      <c r="AD185" s="322">
        <f>'1. Vos-laskelma'!T185</f>
        <v>-555508.64058806538</v>
      </c>
      <c r="AE185" s="289">
        <f t="shared" si="25"/>
        <v>-125.17094199821211</v>
      </c>
      <c r="AF185" s="289"/>
      <c r="AG185" s="294">
        <v>4438</v>
      </c>
      <c r="AH185" s="295">
        <v>9</v>
      </c>
    </row>
    <row r="186" spans="1:34" s="283" customFormat="1">
      <c r="A186" s="296">
        <v>581</v>
      </c>
      <c r="B186" s="296" t="s">
        <v>217</v>
      </c>
      <c r="C186" s="292">
        <v>29071289.706129231</v>
      </c>
      <c r="D186" s="292">
        <v>31332525.353383705</v>
      </c>
      <c r="E186" s="321">
        <f t="shared" si="26"/>
        <v>2261235.6472544745</v>
      </c>
      <c r="F186" s="293">
        <f t="shared" si="27"/>
        <v>7.7782433119151506E-2</v>
      </c>
      <c r="G186" s="293"/>
      <c r="H186" s="292">
        <v>30390856.066634003</v>
      </c>
      <c r="I186" s="292">
        <v>30639845.952943407</v>
      </c>
      <c r="J186" s="321">
        <f t="shared" si="28"/>
        <v>248989.88630940393</v>
      </c>
      <c r="K186" s="293">
        <f t="shared" si="29"/>
        <v>8.1929211129649262E-3</v>
      </c>
      <c r="L186" s="290"/>
      <c r="M186" s="289">
        <f t="shared" si="30"/>
        <v>-1319566.3605047725</v>
      </c>
      <c r="N186" s="289">
        <v>790103.50519285083</v>
      </c>
      <c r="O186" s="301">
        <v>238909.53018320352</v>
      </c>
      <c r="P186" s="289">
        <v>-180497.84394248575</v>
      </c>
      <c r="Q186" s="289">
        <v>445593.05768416007</v>
      </c>
      <c r="R186" s="314">
        <f t="shared" si="22"/>
        <v>1235696.562877011</v>
      </c>
      <c r="S186" s="314"/>
      <c r="T186" s="292">
        <f t="shared" si="31"/>
        <v>692679.40044029802</v>
      </c>
      <c r="U186" s="307">
        <v>-448062.98222282249</v>
      </c>
      <c r="V186" s="302">
        <v>-619132.99938927591</v>
      </c>
      <c r="W186" s="292">
        <v>-210369.44611713104</v>
      </c>
      <c r="X186" s="292">
        <v>-312295.27670908143</v>
      </c>
      <c r="Y186" s="299">
        <v>-565163.13713448145</v>
      </c>
      <c r="Z186" s="299">
        <v>216509.61731860082</v>
      </c>
      <c r="AA186" s="314">
        <f t="shared" si="23"/>
        <v>-1109011.7787477844</v>
      </c>
      <c r="AB186" s="314"/>
      <c r="AC186" s="312">
        <f t="shared" si="24"/>
        <v>-2344708.3416247955</v>
      </c>
      <c r="AD186" s="322">
        <f>'1. Vos-laskelma'!T186</f>
        <v>-2189360.1813568259</v>
      </c>
      <c r="AE186" s="289">
        <f t="shared" si="25"/>
        <v>-350.85900342256826</v>
      </c>
      <c r="AF186" s="289"/>
      <c r="AG186" s="294">
        <v>6240</v>
      </c>
      <c r="AH186" s="295">
        <v>6</v>
      </c>
    </row>
    <row r="187" spans="1:34" s="283" customFormat="1">
      <c r="A187" s="296">
        <v>583</v>
      </c>
      <c r="B187" s="296" t="s">
        <v>218</v>
      </c>
      <c r="C187" s="292">
        <v>6750301.4563502539</v>
      </c>
      <c r="D187" s="292">
        <v>6486290.131631677</v>
      </c>
      <c r="E187" s="321">
        <f t="shared" si="26"/>
        <v>-264011.32471857686</v>
      </c>
      <c r="F187" s="293">
        <f t="shared" si="27"/>
        <v>-3.9111042140230909E-2</v>
      </c>
      <c r="G187" s="293"/>
      <c r="H187" s="292">
        <v>5471978.4694267362</v>
      </c>
      <c r="I187" s="292">
        <v>5650947.5564243253</v>
      </c>
      <c r="J187" s="321">
        <f t="shared" si="28"/>
        <v>178969.0869975891</v>
      </c>
      <c r="K187" s="293">
        <f t="shared" si="29"/>
        <v>3.2706467687607425E-2</v>
      </c>
      <c r="L187" s="290"/>
      <c r="M187" s="289">
        <f t="shared" si="30"/>
        <v>1278322.9869235177</v>
      </c>
      <c r="N187" s="289">
        <v>-767234.31895424612</v>
      </c>
      <c r="O187" s="301">
        <v>136491.87894701771</v>
      </c>
      <c r="P187" s="289">
        <v>-35130.498874262441</v>
      </c>
      <c r="Q187" s="289">
        <v>175471.4983443516</v>
      </c>
      <c r="R187" s="314">
        <f t="shared" si="22"/>
        <v>-591762.82060989458</v>
      </c>
      <c r="S187" s="314"/>
      <c r="T187" s="292">
        <f t="shared" si="31"/>
        <v>835342.57520735171</v>
      </c>
      <c r="U187" s="307">
        <v>-506309.77841848164</v>
      </c>
      <c r="V187" s="302">
        <v>1898247.6855233964</v>
      </c>
      <c r="W187" s="292">
        <v>1553076.4756409065</v>
      </c>
      <c r="X187" s="292">
        <v>331401.50762371108</v>
      </c>
      <c r="Y187" s="299">
        <v>-85770.751741402884</v>
      </c>
      <c r="Z187" s="299">
        <v>32858.110192422275</v>
      </c>
      <c r="AA187" s="314">
        <f t="shared" si="23"/>
        <v>-227820.91234375117</v>
      </c>
      <c r="AB187" s="314"/>
      <c r="AC187" s="312">
        <f t="shared" si="24"/>
        <v>363941.90826614341</v>
      </c>
      <c r="AD187" s="322">
        <f>'1. Vos-laskelma'!T187</f>
        <v>453588.56579707761</v>
      </c>
      <c r="AE187" s="289">
        <f t="shared" si="25"/>
        <v>478.97419830736811</v>
      </c>
      <c r="AF187" s="289"/>
      <c r="AG187" s="294">
        <v>947</v>
      </c>
      <c r="AH187" s="295">
        <v>19</v>
      </c>
    </row>
    <row r="188" spans="1:34" s="283" customFormat="1">
      <c r="A188" s="296">
        <v>584</v>
      </c>
      <c r="B188" s="296" t="s">
        <v>219</v>
      </c>
      <c r="C188" s="292">
        <v>12160635.19792751</v>
      </c>
      <c r="D188" s="292">
        <v>12481492.664310003</v>
      </c>
      <c r="E188" s="321">
        <f t="shared" si="26"/>
        <v>320857.46638249233</v>
      </c>
      <c r="F188" s="293">
        <f t="shared" si="27"/>
        <v>2.6384926540447065E-2</v>
      </c>
      <c r="G188" s="293"/>
      <c r="H188" s="292">
        <v>11606422.059671445</v>
      </c>
      <c r="I188" s="292">
        <v>11805986.036907924</v>
      </c>
      <c r="J188" s="321">
        <f t="shared" si="28"/>
        <v>199563.97723647952</v>
      </c>
      <c r="K188" s="293">
        <f t="shared" si="29"/>
        <v>1.7194271947933003E-2</v>
      </c>
      <c r="L188" s="290"/>
      <c r="M188" s="289">
        <f t="shared" si="30"/>
        <v>554213.13825606555</v>
      </c>
      <c r="N188" s="289">
        <v>-333224.47355662909</v>
      </c>
      <c r="O188" s="301">
        <v>31916.904363125563</v>
      </c>
      <c r="P188" s="289">
        <v>427412.52608369477</v>
      </c>
      <c r="Q188" s="289">
        <v>-384348.16877712862</v>
      </c>
      <c r="R188" s="314">
        <f t="shared" si="22"/>
        <v>-717572.64233375771</v>
      </c>
      <c r="S188" s="314"/>
      <c r="T188" s="292">
        <f t="shared" si="31"/>
        <v>675506.62740207836</v>
      </c>
      <c r="U188" s="307">
        <v>-416187.28131920501</v>
      </c>
      <c r="V188" s="302">
        <v>-1086344.0437267534</v>
      </c>
      <c r="W188" s="292">
        <v>-634379.52635487355</v>
      </c>
      <c r="X188" s="292">
        <v>-410950.04017287237</v>
      </c>
      <c r="Y188" s="299">
        <v>-240284.90429772105</v>
      </c>
      <c r="Z188" s="299">
        <v>92051.284414462818</v>
      </c>
      <c r="AA188" s="314">
        <f t="shared" si="23"/>
        <v>-975370.94137533556</v>
      </c>
      <c r="AB188" s="314"/>
      <c r="AC188" s="312">
        <f t="shared" si="24"/>
        <v>-257798.29904157785</v>
      </c>
      <c r="AD188" s="322">
        <f>'1. Vos-laskelma'!T188</f>
        <v>-329287.27050996479</v>
      </c>
      <c r="AE188" s="289">
        <f t="shared" si="25"/>
        <v>-124.1188354730361</v>
      </c>
      <c r="AF188" s="289"/>
      <c r="AG188" s="294">
        <v>2653</v>
      </c>
      <c r="AH188" s="295">
        <v>16</v>
      </c>
    </row>
    <row r="189" spans="1:34" s="283" customFormat="1">
      <c r="A189" s="296">
        <v>588</v>
      </c>
      <c r="B189" s="296" t="s">
        <v>220</v>
      </c>
      <c r="C189" s="292">
        <v>9469527.4037598446</v>
      </c>
      <c r="D189" s="292">
        <v>9944443.3781376742</v>
      </c>
      <c r="E189" s="321">
        <f t="shared" si="26"/>
        <v>474915.97437782958</v>
      </c>
      <c r="F189" s="293">
        <f t="shared" si="27"/>
        <v>5.0152024924629897E-2</v>
      </c>
      <c r="G189" s="293"/>
      <c r="H189" s="292">
        <v>8717554.9665930159</v>
      </c>
      <c r="I189" s="292">
        <v>8903606.8195526134</v>
      </c>
      <c r="J189" s="321">
        <f t="shared" si="28"/>
        <v>186051.85295959748</v>
      </c>
      <c r="K189" s="293">
        <f t="shared" si="29"/>
        <v>2.134220589059389E-2</v>
      </c>
      <c r="L189" s="290"/>
      <c r="M189" s="289">
        <f t="shared" si="30"/>
        <v>751972.43716682866</v>
      </c>
      <c r="N189" s="289">
        <v>-451611.41258085769</v>
      </c>
      <c r="O189" s="301">
        <v>-1020761.5020106677</v>
      </c>
      <c r="P189" s="289">
        <v>-768032.35217812145</v>
      </c>
      <c r="Q189" s="289">
        <v>-245880.71461617234</v>
      </c>
      <c r="R189" s="314">
        <f t="shared" si="22"/>
        <v>-697492.12719703</v>
      </c>
      <c r="S189" s="314"/>
      <c r="T189" s="292">
        <f t="shared" si="31"/>
        <v>1040836.5585850608</v>
      </c>
      <c r="U189" s="307">
        <v>-632536.93443983898</v>
      </c>
      <c r="V189" s="302">
        <v>-1058266.2683949862</v>
      </c>
      <c r="W189" s="292">
        <v>-684206.95069468301</v>
      </c>
      <c r="X189" s="292">
        <v>-349323.86217131256</v>
      </c>
      <c r="Y189" s="299">
        <v>-144913.62490627731</v>
      </c>
      <c r="Z189" s="299">
        <v>55515.286491948929</v>
      </c>
      <c r="AA189" s="314">
        <f t="shared" si="23"/>
        <v>-1071259.1350254801</v>
      </c>
      <c r="AB189" s="314"/>
      <c r="AC189" s="312">
        <f t="shared" si="24"/>
        <v>-373767.00782845006</v>
      </c>
      <c r="AD189" s="322">
        <f>'1. Vos-laskelma'!T189</f>
        <v>-210157.80410340155</v>
      </c>
      <c r="AE189" s="289">
        <f t="shared" si="25"/>
        <v>-131.34862756462596</v>
      </c>
      <c r="AF189" s="289"/>
      <c r="AG189" s="294">
        <v>1600</v>
      </c>
      <c r="AH189" s="295">
        <v>10</v>
      </c>
    </row>
    <row r="190" spans="1:34" s="283" customFormat="1">
      <c r="A190" s="296">
        <v>592</v>
      </c>
      <c r="B190" s="296" t="s">
        <v>221</v>
      </c>
      <c r="C190" s="292">
        <v>13850450.392628605</v>
      </c>
      <c r="D190" s="292">
        <v>15151268.930132078</v>
      </c>
      <c r="E190" s="321">
        <f t="shared" si="26"/>
        <v>1300818.5375034735</v>
      </c>
      <c r="F190" s="293">
        <f t="shared" si="27"/>
        <v>9.3918861887392957E-2</v>
      </c>
      <c r="G190" s="293"/>
      <c r="H190" s="292">
        <v>14260476.688065505</v>
      </c>
      <c r="I190" s="292">
        <v>14477485.751760049</v>
      </c>
      <c r="J190" s="321">
        <f t="shared" si="28"/>
        <v>217009.06369454414</v>
      </c>
      <c r="K190" s="293">
        <f t="shared" si="29"/>
        <v>1.5217518210745195E-2</v>
      </c>
      <c r="L190" s="290"/>
      <c r="M190" s="289">
        <f t="shared" si="30"/>
        <v>-410026.29543690011</v>
      </c>
      <c r="N190" s="289">
        <v>245058.35564861374</v>
      </c>
      <c r="O190" s="301">
        <v>-561274.83669944853</v>
      </c>
      <c r="P190" s="289">
        <v>-646769.85475542583</v>
      </c>
      <c r="Q190" s="289">
        <v>100816.51728093039</v>
      </c>
      <c r="R190" s="314">
        <f t="shared" si="22"/>
        <v>345874.87292954413</v>
      </c>
      <c r="S190" s="314"/>
      <c r="T190" s="292">
        <f t="shared" si="31"/>
        <v>673783.17837202922</v>
      </c>
      <c r="U190" s="307">
        <v>-423633.16340313992</v>
      </c>
      <c r="V190" s="302">
        <v>-1919304.2259441242</v>
      </c>
      <c r="W190" s="292">
        <v>-1557409.9620785136</v>
      </c>
      <c r="X190" s="292">
        <v>-305451.04628039506</v>
      </c>
      <c r="Y190" s="299">
        <v>-330674.77783301153</v>
      </c>
      <c r="Z190" s="299">
        <v>126678.94436381596</v>
      </c>
      <c r="AA190" s="314">
        <f t="shared" si="23"/>
        <v>-933080.04315273045</v>
      </c>
      <c r="AB190" s="314"/>
      <c r="AC190" s="312">
        <f t="shared" si="24"/>
        <v>-1278954.9160822746</v>
      </c>
      <c r="AD190" s="322">
        <f>'1. Vos-laskelma'!T190</f>
        <v>-1168107.6557089267</v>
      </c>
      <c r="AE190" s="289">
        <f t="shared" si="25"/>
        <v>-319.94183941630422</v>
      </c>
      <c r="AF190" s="289"/>
      <c r="AG190" s="294">
        <v>3651</v>
      </c>
      <c r="AH190" s="295">
        <v>13</v>
      </c>
    </row>
    <row r="191" spans="1:34" s="283" customFormat="1">
      <c r="A191" s="296">
        <v>593</v>
      </c>
      <c r="B191" s="296" t="s">
        <v>222</v>
      </c>
      <c r="C191" s="292">
        <v>86220078.167261109</v>
      </c>
      <c r="D191" s="292">
        <v>89519665.117495865</v>
      </c>
      <c r="E191" s="321">
        <f t="shared" si="26"/>
        <v>3299586.9502347559</v>
      </c>
      <c r="F191" s="293">
        <f t="shared" si="27"/>
        <v>3.8269356980096689E-2</v>
      </c>
      <c r="G191" s="293"/>
      <c r="H191" s="292">
        <v>86503788.448724836</v>
      </c>
      <c r="I191" s="292">
        <v>87132331.560435146</v>
      </c>
      <c r="J191" s="321">
        <f t="shared" si="28"/>
        <v>628543.11171030998</v>
      </c>
      <c r="K191" s="293">
        <f t="shared" si="29"/>
        <v>7.2660761220056762E-3</v>
      </c>
      <c r="L191" s="290"/>
      <c r="M191" s="289">
        <f t="shared" si="30"/>
        <v>-283710.28146372736</v>
      </c>
      <c r="N191" s="289">
        <v>165735.03372375845</v>
      </c>
      <c r="O191" s="301">
        <v>1074026.4380050898</v>
      </c>
      <c r="P191" s="289">
        <v>1645267.5292990804</v>
      </c>
      <c r="Q191" s="289">
        <v>-499370.01295573113</v>
      </c>
      <c r="R191" s="314">
        <f t="shared" si="22"/>
        <v>-333634.97923197271</v>
      </c>
      <c r="S191" s="314"/>
      <c r="T191" s="292">
        <f t="shared" si="31"/>
        <v>2387333.5570607185</v>
      </c>
      <c r="U191" s="307">
        <v>-1527706.2598609906</v>
      </c>
      <c r="V191" s="302">
        <v>-2559188.2718525827</v>
      </c>
      <c r="W191" s="292">
        <v>-851502.44716640562</v>
      </c>
      <c r="X191" s="292">
        <v>-1443681.2158933189</v>
      </c>
      <c r="Y191" s="299">
        <v>-1546681.2328278108</v>
      </c>
      <c r="Z191" s="299">
        <v>592521.59213938238</v>
      </c>
      <c r="AA191" s="314">
        <f t="shared" si="23"/>
        <v>-3925547.1164427376</v>
      </c>
      <c r="AB191" s="314"/>
      <c r="AC191" s="312">
        <f t="shared" si="24"/>
        <v>-3591912.1372107649</v>
      </c>
      <c r="AD191" s="322">
        <f>'1. Vos-laskelma'!T191</f>
        <v>-2802142.7230943954</v>
      </c>
      <c r="AE191" s="289">
        <f t="shared" si="25"/>
        <v>-164.08869960147538</v>
      </c>
      <c r="AF191" s="289"/>
      <c r="AG191" s="294">
        <v>17077</v>
      </c>
      <c r="AH191" s="295">
        <v>10</v>
      </c>
    </row>
    <row r="192" spans="1:34" s="283" customFormat="1">
      <c r="A192" s="296">
        <v>595</v>
      </c>
      <c r="B192" s="296" t="s">
        <v>223</v>
      </c>
      <c r="C192" s="292">
        <v>24040972.649205178</v>
      </c>
      <c r="D192" s="292">
        <v>24124241.648487486</v>
      </c>
      <c r="E192" s="321">
        <f t="shared" si="26"/>
        <v>83268.999282307923</v>
      </c>
      <c r="F192" s="293">
        <f t="shared" si="27"/>
        <v>3.4636285518614778E-3</v>
      </c>
      <c r="G192" s="293"/>
      <c r="H192" s="292">
        <v>25567598.111663383</v>
      </c>
      <c r="I192" s="292">
        <v>25780558.114177864</v>
      </c>
      <c r="J192" s="321">
        <f t="shared" si="28"/>
        <v>212960.00251448154</v>
      </c>
      <c r="K192" s="293">
        <f t="shared" si="29"/>
        <v>8.3292924734034296E-3</v>
      </c>
      <c r="L192" s="290"/>
      <c r="M192" s="289">
        <f t="shared" si="30"/>
        <v>-1526625.4624582045</v>
      </c>
      <c r="N192" s="289">
        <v>914864.01242104999</v>
      </c>
      <c r="O192" s="301">
        <v>803053.57637675852</v>
      </c>
      <c r="P192" s="289">
        <v>490711.90614757314</v>
      </c>
      <c r="Q192" s="289">
        <v>330125.10693155747</v>
      </c>
      <c r="R192" s="314">
        <f t="shared" si="22"/>
        <v>1244989.1193526075</v>
      </c>
      <c r="S192" s="314"/>
      <c r="T192" s="292">
        <f t="shared" si="31"/>
        <v>-1656316.4656903781</v>
      </c>
      <c r="U192" s="307">
        <v>975549.52950968326</v>
      </c>
      <c r="V192" s="302">
        <v>965872.29974517971</v>
      </c>
      <c r="W192" s="292">
        <v>614925.28712685592</v>
      </c>
      <c r="X192" s="292">
        <v>290750.00379958708</v>
      </c>
      <c r="Y192" s="299">
        <v>-374964.00444499252</v>
      </c>
      <c r="Z192" s="299">
        <v>143645.80379791785</v>
      </c>
      <c r="AA192" s="314">
        <f t="shared" si="23"/>
        <v>1034981.3326621957</v>
      </c>
      <c r="AB192" s="314"/>
      <c r="AC192" s="312">
        <f t="shared" si="24"/>
        <v>-210007.78669041186</v>
      </c>
      <c r="AD192" s="322">
        <f>'1. Vos-laskelma'!T192</f>
        <v>82442.948544681072</v>
      </c>
      <c r="AE192" s="289">
        <f t="shared" si="25"/>
        <v>19.913755687121032</v>
      </c>
      <c r="AF192" s="289"/>
      <c r="AG192" s="294">
        <v>4140</v>
      </c>
      <c r="AH192" s="295">
        <v>11</v>
      </c>
    </row>
    <row r="193" spans="1:34" s="283" customFormat="1">
      <c r="A193" s="296">
        <v>598</v>
      </c>
      <c r="B193" s="296" t="s">
        <v>224</v>
      </c>
      <c r="C193" s="292">
        <v>87643880.047520772</v>
      </c>
      <c r="D193" s="292">
        <v>92277160.666760921</v>
      </c>
      <c r="E193" s="321">
        <f t="shared" si="26"/>
        <v>4633280.6192401499</v>
      </c>
      <c r="F193" s="293">
        <f t="shared" si="27"/>
        <v>5.2864850537515815E-2</v>
      </c>
      <c r="G193" s="293"/>
      <c r="H193" s="292">
        <v>79611403.679786116</v>
      </c>
      <c r="I193" s="292">
        <v>80677287.565686747</v>
      </c>
      <c r="J193" s="321">
        <f t="shared" si="28"/>
        <v>1065883.8859006315</v>
      </c>
      <c r="K193" s="293">
        <f t="shared" si="29"/>
        <v>1.3388582999840597E-2</v>
      </c>
      <c r="L193" s="290"/>
      <c r="M193" s="289">
        <f t="shared" si="30"/>
        <v>8032476.3677346557</v>
      </c>
      <c r="N193" s="289">
        <v>-4824456.9681539834</v>
      </c>
      <c r="O193" s="301">
        <v>4107313.4562042356</v>
      </c>
      <c r="P193" s="289">
        <v>6529745.4806460813</v>
      </c>
      <c r="Q193" s="289">
        <v>-2342879.3679168504</v>
      </c>
      <c r="R193" s="314">
        <f t="shared" si="22"/>
        <v>-7167336.3360708337</v>
      </c>
      <c r="S193" s="314"/>
      <c r="T193" s="292">
        <f t="shared" si="31"/>
        <v>11599873.101074174</v>
      </c>
      <c r="U193" s="307">
        <v>-7083803.5477295332</v>
      </c>
      <c r="V193" s="302">
        <v>-1647295.4457676411</v>
      </c>
      <c r="W193" s="292">
        <v>2296241.2772493064</v>
      </c>
      <c r="X193" s="292">
        <v>-3646603.0390511206</v>
      </c>
      <c r="Y193" s="299">
        <v>-1739597.4959842926</v>
      </c>
      <c r="Z193" s="299">
        <v>666426.31728178938</v>
      </c>
      <c r="AA193" s="314">
        <f t="shared" si="23"/>
        <v>-11803577.765483156</v>
      </c>
      <c r="AB193" s="314"/>
      <c r="AC193" s="312">
        <f t="shared" si="24"/>
        <v>-4636241.4294123221</v>
      </c>
      <c r="AD193" s="322">
        <f>'1. Vos-laskelma'!T193</f>
        <v>-3252578.8398134084</v>
      </c>
      <c r="AE193" s="289">
        <f t="shared" si="25"/>
        <v>-169.34340812273695</v>
      </c>
      <c r="AF193" s="289"/>
      <c r="AG193" s="294">
        <v>19207</v>
      </c>
      <c r="AH193" s="295">
        <v>15</v>
      </c>
    </row>
    <row r="194" spans="1:34" s="283" customFormat="1">
      <c r="A194" s="296">
        <v>599</v>
      </c>
      <c r="B194" s="296" t="s">
        <v>374</v>
      </c>
      <c r="C194" s="292">
        <v>39030983.968892351</v>
      </c>
      <c r="D194" s="292">
        <v>39831750.790782787</v>
      </c>
      <c r="E194" s="321">
        <f t="shared" si="26"/>
        <v>800766.82189043611</v>
      </c>
      <c r="F194" s="293">
        <f t="shared" si="27"/>
        <v>2.0516183310383525E-2</v>
      </c>
      <c r="G194" s="293"/>
      <c r="H194" s="292">
        <v>35181634.11789985</v>
      </c>
      <c r="I194" s="292">
        <v>36633542.084751889</v>
      </c>
      <c r="J194" s="321">
        <f t="shared" si="28"/>
        <v>1451907.9668520391</v>
      </c>
      <c r="K194" s="293">
        <f t="shared" si="29"/>
        <v>4.1268917810538298E-2</v>
      </c>
      <c r="L194" s="290"/>
      <c r="M194" s="289">
        <f t="shared" si="30"/>
        <v>3849349.8509925008</v>
      </c>
      <c r="N194" s="289">
        <v>-2312518.0982698658</v>
      </c>
      <c r="O194" s="301">
        <v>1809755.7699192762</v>
      </c>
      <c r="P194" s="289">
        <v>3980390.4918845817</v>
      </c>
      <c r="Q194" s="289">
        <v>-2124095.3556408966</v>
      </c>
      <c r="R194" s="314">
        <f t="shared" si="22"/>
        <v>-4436613.4539107624</v>
      </c>
      <c r="S194" s="314"/>
      <c r="T194" s="292">
        <f t="shared" si="31"/>
        <v>3198208.7060308978</v>
      </c>
      <c r="U194" s="307">
        <v>-1977350.292713634</v>
      </c>
      <c r="V194" s="302">
        <v>2974714.054644689</v>
      </c>
      <c r="W194" s="292">
        <v>4920920.7773860693</v>
      </c>
      <c r="X194" s="292">
        <v>-1772965.7760802121</v>
      </c>
      <c r="Y194" s="299">
        <v>-1014938.8004373397</v>
      </c>
      <c r="Z194" s="299">
        <v>388815.18776798731</v>
      </c>
      <c r="AA194" s="314">
        <f t="shared" si="23"/>
        <v>-4376439.6814631987</v>
      </c>
      <c r="AB194" s="314"/>
      <c r="AC194" s="312">
        <f t="shared" si="24"/>
        <v>60173.772447563708</v>
      </c>
      <c r="AD194" s="322">
        <f>'1. Vos-laskelma'!T194</f>
        <v>117667.16138277762</v>
      </c>
      <c r="AE194" s="289">
        <f t="shared" si="25"/>
        <v>10.500371353094557</v>
      </c>
      <c r="AF194" s="289"/>
      <c r="AG194" s="294">
        <v>11206</v>
      </c>
      <c r="AH194" s="295">
        <v>15</v>
      </c>
    </row>
    <row r="195" spans="1:34" s="283" customFormat="1">
      <c r="A195" s="296">
        <v>601</v>
      </c>
      <c r="B195" s="296" t="s">
        <v>226</v>
      </c>
      <c r="C195" s="292">
        <v>19379636.224080268</v>
      </c>
      <c r="D195" s="292">
        <v>20543577.958208002</v>
      </c>
      <c r="E195" s="321">
        <f t="shared" si="26"/>
        <v>1163941.7341277339</v>
      </c>
      <c r="F195" s="293">
        <f t="shared" si="27"/>
        <v>6.0060040377923708E-2</v>
      </c>
      <c r="G195" s="293"/>
      <c r="H195" s="292">
        <v>21403869.194499083</v>
      </c>
      <c r="I195" s="292">
        <v>21866772.051982872</v>
      </c>
      <c r="J195" s="321">
        <f t="shared" si="28"/>
        <v>462902.85748378932</v>
      </c>
      <c r="K195" s="293">
        <f t="shared" si="29"/>
        <v>2.1627064400242084E-2</v>
      </c>
      <c r="L195" s="290"/>
      <c r="M195" s="289">
        <f t="shared" si="30"/>
        <v>-2024232.9704188146</v>
      </c>
      <c r="N195" s="289">
        <v>1213531.6001117597</v>
      </c>
      <c r="O195" s="301">
        <v>680881.57712079212</v>
      </c>
      <c r="P195" s="289">
        <v>-53775.288331197575</v>
      </c>
      <c r="Q195" s="289">
        <v>750790.6790730455</v>
      </c>
      <c r="R195" s="314">
        <f t="shared" si="22"/>
        <v>1964322.2791848052</v>
      </c>
      <c r="S195" s="314"/>
      <c r="T195" s="292">
        <f t="shared" si="31"/>
        <v>-1323194.09377487</v>
      </c>
      <c r="U195" s="307">
        <v>775514.27343585633</v>
      </c>
      <c r="V195" s="302">
        <v>453874.15114951506</v>
      </c>
      <c r="W195" s="292">
        <v>12908.677420757711</v>
      </c>
      <c r="X195" s="292">
        <v>385915.74537423142</v>
      </c>
      <c r="Y195" s="299">
        <v>-342901.86493447865</v>
      </c>
      <c r="Z195" s="299">
        <v>131363.04666157416</v>
      </c>
      <c r="AA195" s="314">
        <f t="shared" si="23"/>
        <v>949891.20053718332</v>
      </c>
      <c r="AB195" s="314"/>
      <c r="AC195" s="312">
        <f t="shared" si="24"/>
        <v>-1014431.0786476219</v>
      </c>
      <c r="AD195" s="322">
        <f>'1. Vos-laskelma'!T195</f>
        <v>-902636.1316543445</v>
      </c>
      <c r="AE195" s="289">
        <f t="shared" si="25"/>
        <v>-238.41419219607621</v>
      </c>
      <c r="AF195" s="289"/>
      <c r="AG195" s="294">
        <v>3786</v>
      </c>
      <c r="AH195" s="295">
        <v>13</v>
      </c>
    </row>
    <row r="196" spans="1:34" s="283" customFormat="1">
      <c r="A196" s="296">
        <v>604</v>
      </c>
      <c r="B196" s="296" t="s">
        <v>227</v>
      </c>
      <c r="C196" s="292">
        <v>61320470.750745051</v>
      </c>
      <c r="D196" s="292">
        <v>64884584.849428132</v>
      </c>
      <c r="E196" s="321">
        <f t="shared" si="26"/>
        <v>3564114.0986830816</v>
      </c>
      <c r="F196" s="293">
        <f t="shared" si="27"/>
        <v>5.8122745227616783E-2</v>
      </c>
      <c r="G196" s="293"/>
      <c r="H196" s="292">
        <v>66703700.783112772</v>
      </c>
      <c r="I196" s="292">
        <v>71760410.363290533</v>
      </c>
      <c r="J196" s="321">
        <f t="shared" si="28"/>
        <v>5056709.5801777616</v>
      </c>
      <c r="K196" s="293">
        <f t="shared" si="29"/>
        <v>7.5808531173100338E-2</v>
      </c>
      <c r="L196" s="290"/>
      <c r="M196" s="289">
        <f t="shared" si="30"/>
        <v>-5383230.0323677212</v>
      </c>
      <c r="N196" s="289">
        <v>3224678.1876852023</v>
      </c>
      <c r="O196" s="301">
        <v>53207.391895264387</v>
      </c>
      <c r="P196" s="289">
        <v>-1589394.0143192858</v>
      </c>
      <c r="Q196" s="289">
        <v>1726773.8405102009</v>
      </c>
      <c r="R196" s="314">
        <f t="shared" si="22"/>
        <v>4951452.0281954035</v>
      </c>
      <c r="S196" s="314"/>
      <c r="T196" s="292">
        <f t="shared" si="31"/>
        <v>-6875825.5138624012</v>
      </c>
      <c r="U196" s="307">
        <v>3959736.1584065026</v>
      </c>
      <c r="V196" s="302">
        <v>4101295.0599118769</v>
      </c>
      <c r="W196" s="292">
        <v>1977417.7918490618</v>
      </c>
      <c r="X196" s="292">
        <v>1827181.6243559737</v>
      </c>
      <c r="Y196" s="299">
        <v>-1848101.5726328676</v>
      </c>
      <c r="Z196" s="299">
        <v>707993.38804263622</v>
      </c>
      <c r="AA196" s="314">
        <f t="shared" si="23"/>
        <v>4646809.5981722446</v>
      </c>
      <c r="AB196" s="314"/>
      <c r="AC196" s="312">
        <f t="shared" si="24"/>
        <v>-304642.4300231589</v>
      </c>
      <c r="AD196" s="322">
        <f>'1. Vos-laskelma'!T196</f>
        <v>-642074.04867227376</v>
      </c>
      <c r="AE196" s="289">
        <f t="shared" si="25"/>
        <v>-31.466505693323878</v>
      </c>
      <c r="AF196" s="289"/>
      <c r="AG196" s="294">
        <v>20405</v>
      </c>
      <c r="AH196" s="295">
        <v>6</v>
      </c>
    </row>
    <row r="197" spans="1:34" s="283" customFormat="1">
      <c r="A197" s="296">
        <v>607</v>
      </c>
      <c r="B197" s="296" t="s">
        <v>228</v>
      </c>
      <c r="C197" s="292">
        <v>19856969.393525008</v>
      </c>
      <c r="D197" s="292">
        <v>21074265.122568704</v>
      </c>
      <c r="E197" s="321">
        <f t="shared" si="26"/>
        <v>1217295.7290436961</v>
      </c>
      <c r="F197" s="293">
        <f t="shared" si="27"/>
        <v>6.1303198132572727E-2</v>
      </c>
      <c r="G197" s="293"/>
      <c r="H197" s="292">
        <v>19868030.670469172</v>
      </c>
      <c r="I197" s="292">
        <v>20181163.301111132</v>
      </c>
      <c r="J197" s="321">
        <f t="shared" si="28"/>
        <v>313132.63064195961</v>
      </c>
      <c r="K197" s="293">
        <f t="shared" si="29"/>
        <v>1.5760627504334587E-2</v>
      </c>
      <c r="L197" s="290"/>
      <c r="M197" s="289">
        <f t="shared" si="30"/>
        <v>-11061.276944164187</v>
      </c>
      <c r="N197" s="289">
        <v>5553.6146347195299</v>
      </c>
      <c r="O197" s="301">
        <v>-712377.2266420573</v>
      </c>
      <c r="P197" s="289">
        <v>-895222.11932033673</v>
      </c>
      <c r="Q197" s="289">
        <v>200178.43217665635</v>
      </c>
      <c r="R197" s="314">
        <f t="shared" si="22"/>
        <v>205732.04681137588</v>
      </c>
      <c r="S197" s="314"/>
      <c r="T197" s="292">
        <f t="shared" si="31"/>
        <v>893101.82145757228</v>
      </c>
      <c r="U197" s="307">
        <v>-553300.11810468417</v>
      </c>
      <c r="V197" s="302">
        <v>-2967731.0668664165</v>
      </c>
      <c r="W197" s="292">
        <v>-2776201.9690790996</v>
      </c>
      <c r="X197" s="292">
        <v>-128391.8475495684</v>
      </c>
      <c r="Y197" s="299">
        <v>-369892.02757327282</v>
      </c>
      <c r="Z197" s="299">
        <v>141702.76877069965</v>
      </c>
      <c r="AA197" s="314">
        <f t="shared" si="23"/>
        <v>-909881.22445682576</v>
      </c>
      <c r="AB197" s="314"/>
      <c r="AC197" s="312">
        <f t="shared" si="24"/>
        <v>-1115613.2712682015</v>
      </c>
      <c r="AD197" s="322">
        <f>'1. Vos-laskelma'!T197</f>
        <v>-904052.44658660144</v>
      </c>
      <c r="AE197" s="289">
        <f t="shared" si="25"/>
        <v>-221.36445802806108</v>
      </c>
      <c r="AF197" s="289"/>
      <c r="AG197" s="294">
        <v>4084</v>
      </c>
      <c r="AH197" s="295">
        <v>12</v>
      </c>
    </row>
    <row r="198" spans="1:34" s="283" customFormat="1">
      <c r="A198" s="296">
        <v>608</v>
      </c>
      <c r="B198" s="296" t="s">
        <v>229</v>
      </c>
      <c r="C198" s="292">
        <v>9421955.6172595844</v>
      </c>
      <c r="D198" s="292">
        <v>9924779.3352333233</v>
      </c>
      <c r="E198" s="321">
        <f t="shared" si="26"/>
        <v>502823.71797373891</v>
      </c>
      <c r="F198" s="293">
        <f t="shared" si="27"/>
        <v>5.3367234828897159E-2</v>
      </c>
      <c r="G198" s="293"/>
      <c r="H198" s="292">
        <v>9495537.2344436087</v>
      </c>
      <c r="I198" s="292">
        <v>9614489.4695453271</v>
      </c>
      <c r="J198" s="321">
        <f t="shared" si="28"/>
        <v>118952.23510171846</v>
      </c>
      <c r="K198" s="293">
        <f t="shared" si="29"/>
        <v>1.2527172730178702E-2</v>
      </c>
      <c r="L198" s="290"/>
      <c r="M198" s="289">
        <f t="shared" si="30"/>
        <v>-73581.617184024304</v>
      </c>
      <c r="N198" s="289">
        <v>43624.965495833691</v>
      </c>
      <c r="O198" s="301">
        <v>-434697.25724474341</v>
      </c>
      <c r="P198" s="289">
        <v>-426977.6575053893</v>
      </c>
      <c r="Q198" s="289">
        <v>665.98425733721444</v>
      </c>
      <c r="R198" s="314">
        <f t="shared" si="22"/>
        <v>44290.949753170906</v>
      </c>
      <c r="S198" s="314"/>
      <c r="T198" s="292">
        <f t="shared" si="31"/>
        <v>310289.86568799615</v>
      </c>
      <c r="U198" s="307">
        <v>-196109.86067561628</v>
      </c>
      <c r="V198" s="302">
        <v>-199572.13062609918</v>
      </c>
      <c r="W198" s="292">
        <v>-31156.237532723695</v>
      </c>
      <c r="X198" s="292">
        <v>-137805.76687624957</v>
      </c>
      <c r="Y198" s="299">
        <v>-179330.61082151814</v>
      </c>
      <c r="Z198" s="299">
        <v>68700.167033786798</v>
      </c>
      <c r="AA198" s="314">
        <f t="shared" si="23"/>
        <v>-444546.07133959723</v>
      </c>
      <c r="AB198" s="314"/>
      <c r="AC198" s="312">
        <f t="shared" si="24"/>
        <v>-488837.02109276812</v>
      </c>
      <c r="AD198" s="322">
        <f>'1. Vos-laskelma'!T198</f>
        <v>-541972.41590741067</v>
      </c>
      <c r="AE198" s="289">
        <f t="shared" si="25"/>
        <v>-273.72344237748013</v>
      </c>
      <c r="AF198" s="289"/>
      <c r="AG198" s="294">
        <v>1980</v>
      </c>
      <c r="AH198" s="295">
        <v>4</v>
      </c>
    </row>
    <row r="199" spans="1:34" s="283" customFormat="1">
      <c r="A199" s="296">
        <v>609</v>
      </c>
      <c r="B199" s="296" t="s">
        <v>230</v>
      </c>
      <c r="C199" s="292">
        <v>351329480.8891468</v>
      </c>
      <c r="D199" s="292">
        <v>362326763.0107317</v>
      </c>
      <c r="E199" s="321">
        <f t="shared" si="26"/>
        <v>10997282.121584892</v>
      </c>
      <c r="F199" s="293">
        <f t="shared" si="27"/>
        <v>3.1301905247896944E-2</v>
      </c>
      <c r="G199" s="293"/>
      <c r="H199" s="292">
        <v>329490881.78608906</v>
      </c>
      <c r="I199" s="292">
        <v>336849792.64699191</v>
      </c>
      <c r="J199" s="321">
        <f t="shared" si="28"/>
        <v>7358910.8609028459</v>
      </c>
      <c r="K199" s="293">
        <f t="shared" si="29"/>
        <v>2.2334186673124305E-2</v>
      </c>
      <c r="L199" s="290"/>
      <c r="M199" s="289">
        <f t="shared" si="30"/>
        <v>21838599.103057742</v>
      </c>
      <c r="N199" s="289">
        <v>-13124890.693792341</v>
      </c>
      <c r="O199" s="301">
        <v>-454290.01734483242</v>
      </c>
      <c r="P199" s="289">
        <v>3241289.9401575625</v>
      </c>
      <c r="Q199" s="289">
        <v>-3347817.7502436833</v>
      </c>
      <c r="R199" s="314">
        <f t="shared" si="22"/>
        <v>-16472708.444036026</v>
      </c>
      <c r="S199" s="314"/>
      <c r="T199" s="292">
        <f t="shared" si="31"/>
        <v>25476970.363739789</v>
      </c>
      <c r="U199" s="307">
        <v>-15791580.061469169</v>
      </c>
      <c r="V199" s="302">
        <v>-6918270.6245554686</v>
      </c>
      <c r="W199" s="292">
        <v>-1408687.4347631931</v>
      </c>
      <c r="X199" s="292">
        <v>-4223262.203986235</v>
      </c>
      <c r="Y199" s="299">
        <v>-7535961.3502042517</v>
      </c>
      <c r="Z199" s="299">
        <v>2886968.3828516314</v>
      </c>
      <c r="AA199" s="314">
        <f t="shared" si="23"/>
        <v>-24663835.232808024</v>
      </c>
      <c r="AB199" s="314"/>
      <c r="AC199" s="312">
        <f t="shared" si="24"/>
        <v>-8191126.7887719981</v>
      </c>
      <c r="AD199" s="322">
        <f>'1. Vos-laskelma'!T199</f>
        <v>-10763801.781711347</v>
      </c>
      <c r="AE199" s="289">
        <f t="shared" si="25"/>
        <v>-129.36484323912441</v>
      </c>
      <c r="AF199" s="289"/>
      <c r="AG199" s="294">
        <v>83205</v>
      </c>
      <c r="AH199" s="295">
        <v>4</v>
      </c>
    </row>
    <row r="200" spans="1:34" s="283" customFormat="1">
      <c r="A200" s="296">
        <v>611</v>
      </c>
      <c r="B200" s="296" t="s">
        <v>231</v>
      </c>
      <c r="C200" s="292">
        <v>14670966.89097039</v>
      </c>
      <c r="D200" s="292">
        <v>15249769.442936754</v>
      </c>
      <c r="E200" s="321">
        <f t="shared" si="26"/>
        <v>578802.55196636356</v>
      </c>
      <c r="F200" s="293">
        <f t="shared" si="27"/>
        <v>3.9452243077625779E-2</v>
      </c>
      <c r="G200" s="293"/>
      <c r="H200" s="292">
        <v>15423579.935280895</v>
      </c>
      <c r="I200" s="292">
        <v>16166993.311662342</v>
      </c>
      <c r="J200" s="321">
        <f t="shared" si="28"/>
        <v>743413.37638144754</v>
      </c>
      <c r="K200" s="293">
        <f t="shared" si="29"/>
        <v>4.8199794049169846E-2</v>
      </c>
      <c r="L200" s="290"/>
      <c r="M200" s="289">
        <f t="shared" si="30"/>
        <v>-752613.04431050457</v>
      </c>
      <c r="N200" s="289">
        <v>450249.09415179363</v>
      </c>
      <c r="O200" s="301">
        <v>-31687.042121626437</v>
      </c>
      <c r="P200" s="289">
        <v>-213560.29006916843</v>
      </c>
      <c r="Q200" s="289">
        <v>202976.75938680599</v>
      </c>
      <c r="R200" s="314">
        <f t="shared" si="22"/>
        <v>653225.85353859956</v>
      </c>
      <c r="S200" s="314"/>
      <c r="T200" s="292">
        <f t="shared" si="31"/>
        <v>-917223.86872558855</v>
      </c>
      <c r="U200" s="307">
        <v>516078.08943939657</v>
      </c>
      <c r="V200" s="302">
        <v>-730833.65465818346</v>
      </c>
      <c r="W200" s="292">
        <v>-954396.07137036882</v>
      </c>
      <c r="X200" s="292">
        <v>150700.77149704285</v>
      </c>
      <c r="Y200" s="310">
        <v>-453851.35900334723</v>
      </c>
      <c r="Z200" s="310">
        <v>173866.93788197255</v>
      </c>
      <c r="AA200" s="314">
        <f t="shared" si="23"/>
        <v>386794.43981506466</v>
      </c>
      <c r="AB200" s="314"/>
      <c r="AC200" s="312">
        <f t="shared" si="24"/>
        <v>-266431.4137235349</v>
      </c>
      <c r="AD200" s="322">
        <f>'1. Vos-laskelma'!T200</f>
        <v>-895177.98576613702</v>
      </c>
      <c r="AE200" s="289">
        <f t="shared" si="25"/>
        <v>-178.64258346959429</v>
      </c>
      <c r="AF200" s="289"/>
      <c r="AG200" s="294">
        <v>5011</v>
      </c>
      <c r="AH200" s="295">
        <v>1</v>
      </c>
    </row>
    <row r="201" spans="1:34" s="283" customFormat="1">
      <c r="A201" s="296">
        <v>614</v>
      </c>
      <c r="B201" s="296" t="s">
        <v>232</v>
      </c>
      <c r="C201" s="292">
        <v>20253929.621004049</v>
      </c>
      <c r="D201" s="292">
        <v>20696439.053834282</v>
      </c>
      <c r="E201" s="321">
        <f t="shared" si="26"/>
        <v>442509.43283023313</v>
      </c>
      <c r="F201" s="293">
        <f t="shared" si="27"/>
        <v>2.1848077934038788E-2</v>
      </c>
      <c r="G201" s="293"/>
      <c r="H201" s="292">
        <v>19372514.60398395</v>
      </c>
      <c r="I201" s="292">
        <v>19582590.755611975</v>
      </c>
      <c r="J201" s="321">
        <f t="shared" si="28"/>
        <v>210076.15162802488</v>
      </c>
      <c r="K201" s="293">
        <f t="shared" si="29"/>
        <v>1.0844031140119663E-2</v>
      </c>
      <c r="L201" s="290"/>
      <c r="M201" s="289">
        <f t="shared" si="30"/>
        <v>881415.01702009887</v>
      </c>
      <c r="N201" s="289">
        <v>-529647.12186705426</v>
      </c>
      <c r="O201" s="301">
        <v>-279102.91397056356</v>
      </c>
      <c r="P201" s="289">
        <v>75117.448558906093</v>
      </c>
      <c r="Q201" s="289">
        <v>-341448.28079382353</v>
      </c>
      <c r="R201" s="314">
        <f t="shared" si="22"/>
        <v>-871095.40266087779</v>
      </c>
      <c r="S201" s="314"/>
      <c r="T201" s="292">
        <f t="shared" si="31"/>
        <v>1113848.2982223071</v>
      </c>
      <c r="U201" s="307">
        <v>-682283.78183482669</v>
      </c>
      <c r="V201" s="302">
        <v>-108520.66813925654</v>
      </c>
      <c r="W201" s="292">
        <v>348787.49907727912</v>
      </c>
      <c r="X201" s="292">
        <v>-410944.64775938384</v>
      </c>
      <c r="Y201" s="299">
        <v>-271622.47568370349</v>
      </c>
      <c r="Z201" s="299">
        <v>104056.46511834676</v>
      </c>
      <c r="AA201" s="314">
        <f t="shared" si="23"/>
        <v>-1260794.4401595674</v>
      </c>
      <c r="AB201" s="314"/>
      <c r="AC201" s="312">
        <f t="shared" si="24"/>
        <v>-389699.03749868961</v>
      </c>
      <c r="AD201" s="322">
        <f>'1. Vos-laskelma'!T201</f>
        <v>-205639.88297880162</v>
      </c>
      <c r="AE201" s="289">
        <f t="shared" si="25"/>
        <v>-68.569484154318644</v>
      </c>
      <c r="AF201" s="289"/>
      <c r="AG201" s="294">
        <v>2999</v>
      </c>
      <c r="AH201" s="295">
        <v>19</v>
      </c>
    </row>
    <row r="202" spans="1:34" s="283" customFormat="1">
      <c r="A202" s="296">
        <v>615</v>
      </c>
      <c r="B202" s="296" t="s">
        <v>233</v>
      </c>
      <c r="C202" s="292">
        <v>37635492.775002725</v>
      </c>
      <c r="D202" s="292">
        <v>38097324.041172102</v>
      </c>
      <c r="E202" s="321">
        <f t="shared" si="26"/>
        <v>461831.26616937667</v>
      </c>
      <c r="F202" s="293">
        <f t="shared" si="27"/>
        <v>1.2271162993144661E-2</v>
      </c>
      <c r="G202" s="293"/>
      <c r="H202" s="292">
        <v>41020324.566809565</v>
      </c>
      <c r="I202" s="292">
        <v>41564522.858962834</v>
      </c>
      <c r="J202" s="321">
        <f t="shared" si="28"/>
        <v>544198.29215326905</v>
      </c>
      <c r="K202" s="293">
        <f t="shared" si="29"/>
        <v>1.3266552566324443E-2</v>
      </c>
      <c r="L202" s="290"/>
      <c r="M202" s="289">
        <f t="shared" si="30"/>
        <v>-3384831.7918068394</v>
      </c>
      <c r="N202" s="289">
        <v>2028894.164462195</v>
      </c>
      <c r="O202" s="301">
        <v>2674432.4770696685</v>
      </c>
      <c r="P202" s="289">
        <v>2222862.0771521255</v>
      </c>
      <c r="Q202" s="289">
        <v>483654.7357061751</v>
      </c>
      <c r="R202" s="314">
        <f t="shared" ref="R202:R265" si="32">N202+Q202</f>
        <v>2512548.90016837</v>
      </c>
      <c r="S202" s="314"/>
      <c r="T202" s="292">
        <f t="shared" si="31"/>
        <v>-3467198.8177907318</v>
      </c>
      <c r="U202" s="307">
        <v>2046202.4918174073</v>
      </c>
      <c r="V202" s="302">
        <v>-736951.48031305522</v>
      </c>
      <c r="W202" s="292">
        <v>-1196720.2366449311</v>
      </c>
      <c r="X202" s="292">
        <v>349218.54907369835</v>
      </c>
      <c r="Y202" s="299">
        <v>-688611.4313515164</v>
      </c>
      <c r="Z202" s="299">
        <v>263801.70199892978</v>
      </c>
      <c r="AA202" s="314">
        <f t="shared" ref="AA202:AA265" si="33">U202+X202+Y202+Z202</f>
        <v>1970611.3115385191</v>
      </c>
      <c r="AB202" s="314"/>
      <c r="AC202" s="312">
        <f t="shared" ref="AC202:AC265" si="34">AA202-R202</f>
        <v>-541937.58862985088</v>
      </c>
      <c r="AD202" s="322">
        <f>'1. Vos-laskelma'!T202</f>
        <v>137645.44629043713</v>
      </c>
      <c r="AE202" s="289">
        <f t="shared" ref="AE202:AE265" si="35">AD202/AG202</f>
        <v>18.104096579039474</v>
      </c>
      <c r="AF202" s="289"/>
      <c r="AG202" s="294">
        <v>7603</v>
      </c>
      <c r="AH202" s="295">
        <v>17</v>
      </c>
    </row>
    <row r="203" spans="1:34" s="283" customFormat="1">
      <c r="A203" s="296">
        <v>616</v>
      </c>
      <c r="B203" s="296" t="s">
        <v>234</v>
      </c>
      <c r="C203" s="292">
        <v>6891009.1317232111</v>
      </c>
      <c r="D203" s="292">
        <v>7399940.0684449971</v>
      </c>
      <c r="E203" s="321">
        <f t="shared" ref="E203:E266" si="36">D203-C203</f>
        <v>508930.93672178593</v>
      </c>
      <c r="F203" s="293">
        <f t="shared" ref="F203:F266" si="37">E203/C203</f>
        <v>7.3854340778462924E-2</v>
      </c>
      <c r="G203" s="293"/>
      <c r="H203" s="292">
        <v>6864176.6130120344</v>
      </c>
      <c r="I203" s="292">
        <v>7064597.3204842955</v>
      </c>
      <c r="J203" s="321">
        <f t="shared" ref="J203:J266" si="38">I203-H203</f>
        <v>200420.70747226104</v>
      </c>
      <c r="K203" s="293">
        <f t="shared" ref="K203:K266" si="39">J203/H203</f>
        <v>2.919806974260172E-2</v>
      </c>
      <c r="L203" s="290"/>
      <c r="M203" s="289">
        <f t="shared" ref="M203:M266" si="40">C203-H203</f>
        <v>26832.518711176701</v>
      </c>
      <c r="N203" s="289">
        <v>-16580.564826977003</v>
      </c>
      <c r="O203" s="301">
        <v>-436377.92793619446</v>
      </c>
      <c r="P203" s="289">
        <v>-389344.14333538618</v>
      </c>
      <c r="Q203" s="289">
        <v>-39335.543554665368</v>
      </c>
      <c r="R203" s="314">
        <f t="shared" si="32"/>
        <v>-55916.108381642371</v>
      </c>
      <c r="S203" s="314"/>
      <c r="T203" s="292">
        <f t="shared" ref="T203:T266" si="41">D203-I203</f>
        <v>335342.74796070158</v>
      </c>
      <c r="U203" s="307">
        <v>-211724.65895705426</v>
      </c>
      <c r="V203" s="302">
        <v>-898600.14818259887</v>
      </c>
      <c r="W203" s="292">
        <v>-720668.81791681796</v>
      </c>
      <c r="X203" s="292">
        <v>-149995.72517772709</v>
      </c>
      <c r="Y203" s="299">
        <v>-163661.82512852692</v>
      </c>
      <c r="Z203" s="299">
        <v>62697.576681844817</v>
      </c>
      <c r="AA203" s="314">
        <f t="shared" si="33"/>
        <v>-462684.63258146337</v>
      </c>
      <c r="AB203" s="314"/>
      <c r="AC203" s="312">
        <f t="shared" si="34"/>
        <v>-406768.524199821</v>
      </c>
      <c r="AD203" s="322">
        <f>'1. Vos-laskelma'!T203</f>
        <v>-539672.75092163146</v>
      </c>
      <c r="AE203" s="289">
        <f t="shared" si="35"/>
        <v>-298.65675203189346</v>
      </c>
      <c r="AF203" s="289"/>
      <c r="AG203" s="294">
        <v>1807</v>
      </c>
      <c r="AH203" s="295">
        <v>1</v>
      </c>
    </row>
    <row r="204" spans="1:34" s="283" customFormat="1">
      <c r="A204" s="296">
        <v>619</v>
      </c>
      <c r="B204" s="296" t="s">
        <v>235</v>
      </c>
      <c r="C204" s="292">
        <v>13162284.072103057</v>
      </c>
      <c r="D204" s="292">
        <v>13268919.397498846</v>
      </c>
      <c r="E204" s="321">
        <f t="shared" si="36"/>
        <v>106635.325395789</v>
      </c>
      <c r="F204" s="293">
        <f t="shared" si="37"/>
        <v>8.1015821275122277E-3</v>
      </c>
      <c r="G204" s="293"/>
      <c r="H204" s="292">
        <v>14394458.449185075</v>
      </c>
      <c r="I204" s="292">
        <v>14579796.246252883</v>
      </c>
      <c r="J204" s="321">
        <f t="shared" si="38"/>
        <v>185337.79706780799</v>
      </c>
      <c r="K204" s="293">
        <f t="shared" si="39"/>
        <v>1.2875635281596902E-2</v>
      </c>
      <c r="L204" s="290"/>
      <c r="M204" s="289">
        <f t="shared" si="40"/>
        <v>-1232174.3770820182</v>
      </c>
      <c r="N204" s="289">
        <v>738596.321678682</v>
      </c>
      <c r="O204" s="301">
        <v>-73779.013892132789</v>
      </c>
      <c r="P204" s="289">
        <v>-476133.33847134095</v>
      </c>
      <c r="Q204" s="289">
        <v>413689.23469098029</v>
      </c>
      <c r="R204" s="314">
        <f t="shared" si="32"/>
        <v>1152285.5563696623</v>
      </c>
      <c r="S204" s="314"/>
      <c r="T204" s="292">
        <f t="shared" si="41"/>
        <v>-1310876.8487540372</v>
      </c>
      <c r="U204" s="307">
        <v>773848.59838102816</v>
      </c>
      <c r="V204" s="302">
        <v>991274.70909853652</v>
      </c>
      <c r="W204" s="292">
        <v>566599.10359898116</v>
      </c>
      <c r="X204" s="292">
        <v>385780.19521208655</v>
      </c>
      <c r="Y204" s="299">
        <v>-242277.46664018236</v>
      </c>
      <c r="Z204" s="299">
        <v>92814.619603727115</v>
      </c>
      <c r="AA204" s="314">
        <f t="shared" si="33"/>
        <v>1010165.9465566595</v>
      </c>
      <c r="AB204" s="314"/>
      <c r="AC204" s="312">
        <f t="shared" si="34"/>
        <v>-142119.60981300275</v>
      </c>
      <c r="AD204" s="322">
        <f>'1. Vos-laskelma'!T204</f>
        <v>-177316.09927611519</v>
      </c>
      <c r="AE204" s="289">
        <f t="shared" si="35"/>
        <v>-66.286392252753345</v>
      </c>
      <c r="AF204" s="289"/>
      <c r="AG204" s="294">
        <v>2675</v>
      </c>
      <c r="AH204" s="295">
        <v>6</v>
      </c>
    </row>
    <row r="205" spans="1:34" s="283" customFormat="1">
      <c r="A205" s="296">
        <v>620</v>
      </c>
      <c r="B205" s="296" t="s">
        <v>236</v>
      </c>
      <c r="C205" s="292">
        <v>15842217.243819408</v>
      </c>
      <c r="D205" s="292">
        <v>16154461.233047374</v>
      </c>
      <c r="E205" s="321">
        <f t="shared" si="36"/>
        <v>312243.98922796547</v>
      </c>
      <c r="F205" s="293">
        <f t="shared" si="37"/>
        <v>1.9709614154532727E-2</v>
      </c>
      <c r="G205" s="293"/>
      <c r="H205" s="292">
        <v>16551769.094683086</v>
      </c>
      <c r="I205" s="292">
        <v>16640696.867394479</v>
      </c>
      <c r="J205" s="321">
        <f t="shared" si="38"/>
        <v>88927.772711392492</v>
      </c>
      <c r="K205" s="293">
        <f t="shared" si="39"/>
        <v>5.372705008309879E-3</v>
      </c>
      <c r="L205" s="290"/>
      <c r="M205" s="289">
        <f t="shared" si="40"/>
        <v>-709551.85086367838</v>
      </c>
      <c r="N205" s="289">
        <v>425094.39130486135</v>
      </c>
      <c r="O205" s="301">
        <v>579621.13475042582</v>
      </c>
      <c r="P205" s="289">
        <v>112363.99385713041</v>
      </c>
      <c r="Q205" s="289">
        <v>477446.47942081996</v>
      </c>
      <c r="R205" s="314">
        <f t="shared" si="32"/>
        <v>902540.87072568131</v>
      </c>
      <c r="S205" s="314"/>
      <c r="T205" s="292">
        <f t="shared" si="41"/>
        <v>-486235.6343471054</v>
      </c>
      <c r="U205" s="307">
        <v>280238.32780430245</v>
      </c>
      <c r="V205" s="302">
        <v>697961.28134929761</v>
      </c>
      <c r="W205" s="292">
        <v>328335.88592293207</v>
      </c>
      <c r="X205" s="292">
        <v>335019.38552573917</v>
      </c>
      <c r="Y205" s="299">
        <v>-215559.01704808749</v>
      </c>
      <c r="Z205" s="299">
        <v>82578.988656774032</v>
      </c>
      <c r="AA205" s="314">
        <f t="shared" si="33"/>
        <v>482277.68493872817</v>
      </c>
      <c r="AB205" s="314"/>
      <c r="AC205" s="312">
        <f t="shared" si="34"/>
        <v>-420263.18578695314</v>
      </c>
      <c r="AD205" s="322">
        <f>'1. Vos-laskelma'!T205</f>
        <v>-222762.8422720246</v>
      </c>
      <c r="AE205" s="289">
        <f t="shared" si="35"/>
        <v>-93.597832887405289</v>
      </c>
      <c r="AF205" s="289"/>
      <c r="AG205" s="294">
        <v>2380</v>
      </c>
      <c r="AH205" s="295">
        <v>18</v>
      </c>
    </row>
    <row r="206" spans="1:34" s="283" customFormat="1">
      <c r="A206" s="296">
        <v>623</v>
      </c>
      <c r="B206" s="296" t="s">
        <v>237</v>
      </c>
      <c r="C206" s="292">
        <v>11402132.58810533</v>
      </c>
      <c r="D206" s="292">
        <v>11940163.763949197</v>
      </c>
      <c r="E206" s="321">
        <f t="shared" si="36"/>
        <v>538031.17584386654</v>
      </c>
      <c r="F206" s="293">
        <f t="shared" si="37"/>
        <v>4.7186889968736115E-2</v>
      </c>
      <c r="G206" s="293"/>
      <c r="H206" s="292">
        <v>12217348.715953542</v>
      </c>
      <c r="I206" s="292">
        <v>12808527.538259219</v>
      </c>
      <c r="J206" s="321">
        <f t="shared" si="38"/>
        <v>591178.82230567746</v>
      </c>
      <c r="K206" s="293">
        <f t="shared" si="39"/>
        <v>4.8388470858142074E-2</v>
      </c>
      <c r="L206" s="290"/>
      <c r="M206" s="289">
        <f t="shared" si="40"/>
        <v>-815216.12784821168</v>
      </c>
      <c r="N206" s="289">
        <v>488578.59961381136</v>
      </c>
      <c r="O206" s="301">
        <v>451030.28623748198</v>
      </c>
      <c r="P206" s="289">
        <v>329529.06478496641</v>
      </c>
      <c r="Q206" s="289">
        <v>130320.03979379506</v>
      </c>
      <c r="R206" s="314">
        <f t="shared" si="32"/>
        <v>618898.63940760645</v>
      </c>
      <c r="S206" s="314"/>
      <c r="T206" s="292">
        <f t="shared" si="41"/>
        <v>-868363.77431002259</v>
      </c>
      <c r="U206" s="307">
        <v>507635.85202716128</v>
      </c>
      <c r="V206" s="302">
        <v>342641.97213512659</v>
      </c>
      <c r="W206" s="292">
        <v>209354.27988054603</v>
      </c>
      <c r="X206" s="292">
        <v>102651.19525432005</v>
      </c>
      <c r="Y206" s="299">
        <v>-190833.12979845391</v>
      </c>
      <c r="Z206" s="299">
        <v>73106.692899085247</v>
      </c>
      <c r="AA206" s="314">
        <f t="shared" si="33"/>
        <v>492560.61038211267</v>
      </c>
      <c r="AB206" s="314"/>
      <c r="AC206" s="312">
        <f t="shared" si="34"/>
        <v>-126338.02902549377</v>
      </c>
      <c r="AD206" s="322">
        <f>'1. Vos-laskelma'!T206</f>
        <v>-110773.6545600933</v>
      </c>
      <c r="AE206" s="289">
        <f t="shared" si="35"/>
        <v>-52.574112273418748</v>
      </c>
      <c r="AF206" s="289"/>
      <c r="AG206" s="294">
        <v>2107</v>
      </c>
      <c r="AH206" s="295">
        <v>10</v>
      </c>
    </row>
    <row r="207" spans="1:34" s="283" customFormat="1">
      <c r="A207" s="296">
        <v>624</v>
      </c>
      <c r="B207" s="296" t="s">
        <v>238</v>
      </c>
      <c r="C207" s="292">
        <v>17728771.585867606</v>
      </c>
      <c r="D207" s="292">
        <v>19052707.374981552</v>
      </c>
      <c r="E207" s="321">
        <f t="shared" si="36"/>
        <v>1323935.7891139463</v>
      </c>
      <c r="F207" s="293">
        <f t="shared" si="37"/>
        <v>7.4677243299209425E-2</v>
      </c>
      <c r="G207" s="293"/>
      <c r="H207" s="292">
        <v>19782280.307789259</v>
      </c>
      <c r="I207" s="292">
        <v>20318584.542669158</v>
      </c>
      <c r="J207" s="321">
        <f t="shared" si="38"/>
        <v>536304.23487989977</v>
      </c>
      <c r="K207" s="293">
        <f t="shared" si="39"/>
        <v>2.7110334427357718E-2</v>
      </c>
      <c r="L207" s="290"/>
      <c r="M207" s="289">
        <f t="shared" si="40"/>
        <v>-2053508.7219216526</v>
      </c>
      <c r="N207" s="289">
        <v>1230772.7042678252</v>
      </c>
      <c r="O207" s="301">
        <v>1093221.7477568686</v>
      </c>
      <c r="P207" s="289">
        <v>-127589.77699125186</v>
      </c>
      <c r="Q207" s="289">
        <v>1242135.8190745302</v>
      </c>
      <c r="R207" s="314">
        <f t="shared" si="32"/>
        <v>2472908.5233423552</v>
      </c>
      <c r="S207" s="314"/>
      <c r="T207" s="292">
        <f t="shared" si="41"/>
        <v>-1265877.1676876061</v>
      </c>
      <c r="U207" s="307">
        <v>725888.94401539117</v>
      </c>
      <c r="V207" s="302">
        <v>1178084.1943549439</v>
      </c>
      <c r="W207" s="292">
        <v>296081.78686864302</v>
      </c>
      <c r="X207" s="292">
        <v>807599.48619995406</v>
      </c>
      <c r="Y207" s="299">
        <v>-463451.88665338809</v>
      </c>
      <c r="Z207" s="299">
        <v>177544.82561206416</v>
      </c>
      <c r="AA207" s="314">
        <f t="shared" si="33"/>
        <v>1247581.3691740213</v>
      </c>
      <c r="AB207" s="314"/>
      <c r="AC207" s="312">
        <f t="shared" si="34"/>
        <v>-1225327.1541683339</v>
      </c>
      <c r="AD207" s="322">
        <f>'1. Vos-laskelma'!T207</f>
        <v>-1437749.2887389418</v>
      </c>
      <c r="AE207" s="289">
        <f t="shared" si="35"/>
        <v>-280.97504177036188</v>
      </c>
      <c r="AF207" s="289"/>
      <c r="AG207" s="294">
        <v>5117</v>
      </c>
      <c r="AH207" s="295">
        <v>8</v>
      </c>
    </row>
    <row r="208" spans="1:34" s="283" customFormat="1">
      <c r="A208" s="296">
        <v>625</v>
      </c>
      <c r="B208" s="296" t="s">
        <v>239</v>
      </c>
      <c r="C208" s="292">
        <v>12695822.734436048</v>
      </c>
      <c r="D208" s="292">
        <v>13249586.232086778</v>
      </c>
      <c r="E208" s="321">
        <f t="shared" si="36"/>
        <v>553763.49765072949</v>
      </c>
      <c r="F208" s="293">
        <f t="shared" si="37"/>
        <v>4.361777170601995E-2</v>
      </c>
      <c r="G208" s="293"/>
      <c r="H208" s="292">
        <v>14241106.339909766</v>
      </c>
      <c r="I208" s="292">
        <v>14722825.681057522</v>
      </c>
      <c r="J208" s="321">
        <f t="shared" si="38"/>
        <v>481719.3411477562</v>
      </c>
      <c r="K208" s="293">
        <f t="shared" si="39"/>
        <v>3.3825977395995521E-2</v>
      </c>
      <c r="L208" s="290"/>
      <c r="M208" s="289">
        <f t="shared" si="40"/>
        <v>-1545283.6054737177</v>
      </c>
      <c r="N208" s="289">
        <v>926376.7372162512</v>
      </c>
      <c r="O208" s="301">
        <v>1840651.9983146526</v>
      </c>
      <c r="P208" s="289">
        <v>1228965.7358290758</v>
      </c>
      <c r="Q208" s="289">
        <v>624383.3613538905</v>
      </c>
      <c r="R208" s="314">
        <f t="shared" si="32"/>
        <v>1550760.0985701417</v>
      </c>
      <c r="S208" s="314"/>
      <c r="T208" s="292">
        <f t="shared" si="41"/>
        <v>-1473239.4489707444</v>
      </c>
      <c r="U208" s="307">
        <v>866263.96259344369</v>
      </c>
      <c r="V208" s="302">
        <v>404589.56383154541</v>
      </c>
      <c r="W208" s="292">
        <v>-165699.66477055289</v>
      </c>
      <c r="X208" s="292">
        <v>526799.0707816052</v>
      </c>
      <c r="Y208" s="299">
        <v>-270897.90755917213</v>
      </c>
      <c r="Z208" s="299">
        <v>103778.88868588702</v>
      </c>
      <c r="AA208" s="314">
        <f t="shared" si="33"/>
        <v>1225944.0145017637</v>
      </c>
      <c r="AB208" s="314"/>
      <c r="AC208" s="312">
        <f t="shared" si="34"/>
        <v>-324816.08406837797</v>
      </c>
      <c r="AD208" s="322">
        <f>'1. Vos-laskelma'!T208</f>
        <v>-436559.03796677943</v>
      </c>
      <c r="AE208" s="289">
        <f t="shared" si="35"/>
        <v>-145.9575519781944</v>
      </c>
      <c r="AF208" s="289"/>
      <c r="AG208" s="294">
        <v>2991</v>
      </c>
      <c r="AH208" s="295">
        <v>17</v>
      </c>
    </row>
    <row r="209" spans="1:34" s="283" customFormat="1">
      <c r="A209" s="296">
        <v>626</v>
      </c>
      <c r="B209" s="296" t="s">
        <v>240</v>
      </c>
      <c r="C209" s="292">
        <v>28472399.797523323</v>
      </c>
      <c r="D209" s="292">
        <v>29453094.418279987</v>
      </c>
      <c r="E209" s="321">
        <f t="shared" si="36"/>
        <v>980694.62075666338</v>
      </c>
      <c r="F209" s="293">
        <f t="shared" si="37"/>
        <v>3.4443693813331788E-2</v>
      </c>
      <c r="G209" s="293"/>
      <c r="H209" s="292">
        <v>27989594.351751622</v>
      </c>
      <c r="I209" s="292">
        <v>28146428.750836719</v>
      </c>
      <c r="J209" s="321">
        <f t="shared" si="38"/>
        <v>156834.39908509701</v>
      </c>
      <c r="K209" s="293">
        <f t="shared" si="39"/>
        <v>5.6033108988334489E-3</v>
      </c>
      <c r="L209" s="290"/>
      <c r="M209" s="289">
        <f t="shared" si="40"/>
        <v>482805.44577170163</v>
      </c>
      <c r="N209" s="289">
        <v>-290975.44823777484</v>
      </c>
      <c r="O209" s="301">
        <v>-2258695.8674827144</v>
      </c>
      <c r="P209" s="289">
        <v>-1897897.9262048248</v>
      </c>
      <c r="Q209" s="289">
        <v>-340119.33275351027</v>
      </c>
      <c r="R209" s="314">
        <f t="shared" si="32"/>
        <v>-631094.78099128511</v>
      </c>
      <c r="S209" s="314"/>
      <c r="T209" s="292">
        <f t="shared" si="41"/>
        <v>1306665.667443268</v>
      </c>
      <c r="U209" s="307">
        <v>-810274.76302125945</v>
      </c>
      <c r="V209" s="302">
        <v>-2907762.1031891853</v>
      </c>
      <c r="W209" s="292">
        <v>-2198611.5940337088</v>
      </c>
      <c r="X209" s="292">
        <v>-634403.05447880784</v>
      </c>
      <c r="Y209" s="299">
        <v>-437910.86026365671</v>
      </c>
      <c r="Z209" s="299">
        <v>167760.25636785818</v>
      </c>
      <c r="AA209" s="314">
        <f t="shared" si="33"/>
        <v>-1714828.421395866</v>
      </c>
      <c r="AB209" s="314"/>
      <c r="AC209" s="312">
        <f t="shared" si="34"/>
        <v>-1083733.6404045809</v>
      </c>
      <c r="AD209" s="322">
        <f>'1. Vos-laskelma'!T209</f>
        <v>588654.32743039494</v>
      </c>
      <c r="AE209" s="289">
        <f t="shared" si="35"/>
        <v>121.7485682379307</v>
      </c>
      <c r="AF209" s="289"/>
      <c r="AG209" s="294">
        <v>4835</v>
      </c>
      <c r="AH209" s="295">
        <v>17</v>
      </c>
    </row>
    <row r="210" spans="1:34" s="283" customFormat="1">
      <c r="A210" s="296">
        <v>630</v>
      </c>
      <c r="B210" s="296" t="s">
        <v>241</v>
      </c>
      <c r="C210" s="292">
        <v>7388843.9175018864</v>
      </c>
      <c r="D210" s="292">
        <v>7509125.0703910412</v>
      </c>
      <c r="E210" s="321">
        <f t="shared" si="36"/>
        <v>120281.15288915485</v>
      </c>
      <c r="F210" s="293">
        <f t="shared" si="37"/>
        <v>1.6278751348941883E-2</v>
      </c>
      <c r="G210" s="293"/>
      <c r="H210" s="292">
        <v>6800697.6055786991</v>
      </c>
      <c r="I210" s="292">
        <v>7167904.5305384966</v>
      </c>
      <c r="J210" s="321">
        <f t="shared" si="38"/>
        <v>367206.92495979741</v>
      </c>
      <c r="K210" s="293">
        <f t="shared" si="39"/>
        <v>5.3995479031235395E-2</v>
      </c>
      <c r="L210" s="290"/>
      <c r="M210" s="289">
        <f t="shared" si="40"/>
        <v>588146.31192318723</v>
      </c>
      <c r="N210" s="289">
        <v>-353312.35339960601</v>
      </c>
      <c r="O210" s="301">
        <v>787450.29321555607</v>
      </c>
      <c r="P210" s="289">
        <v>1262029.6563445553</v>
      </c>
      <c r="Q210" s="289">
        <v>-467785.08220569883</v>
      </c>
      <c r="R210" s="314">
        <f t="shared" si="32"/>
        <v>-821097.43560530478</v>
      </c>
      <c r="S210" s="314"/>
      <c r="T210" s="292">
        <f t="shared" si="41"/>
        <v>341220.53985254467</v>
      </c>
      <c r="U210" s="307">
        <v>-212876.4904722666</v>
      </c>
      <c r="V210" s="302">
        <v>1127871.3489964083</v>
      </c>
      <c r="W210" s="292">
        <v>1509534.1380973449</v>
      </c>
      <c r="X210" s="292">
        <v>-356386.24548224919</v>
      </c>
      <c r="Y210" s="299">
        <v>-148083.61045110211</v>
      </c>
      <c r="Z210" s="299">
        <v>56729.683383960313</v>
      </c>
      <c r="AA210" s="314">
        <f t="shared" si="33"/>
        <v>-660616.66302165762</v>
      </c>
      <c r="AB210" s="314"/>
      <c r="AC210" s="312">
        <f t="shared" si="34"/>
        <v>160480.77258364717</v>
      </c>
      <c r="AD210" s="322">
        <f>'1. Vos-laskelma'!T210</f>
        <v>303116.82410245948</v>
      </c>
      <c r="AE210" s="289">
        <f t="shared" si="35"/>
        <v>185.39255296786513</v>
      </c>
      <c r="AF210" s="289"/>
      <c r="AG210" s="294">
        <v>1635</v>
      </c>
      <c r="AH210" s="295">
        <v>17</v>
      </c>
    </row>
    <row r="211" spans="1:34" s="283" customFormat="1">
      <c r="A211" s="296">
        <v>631</v>
      </c>
      <c r="B211" s="296" t="s">
        <v>242</v>
      </c>
      <c r="C211" s="292">
        <v>6919344.7635190282</v>
      </c>
      <c r="D211" s="292">
        <v>7710414.6403061133</v>
      </c>
      <c r="E211" s="321">
        <f t="shared" si="36"/>
        <v>791069.87678708509</v>
      </c>
      <c r="F211" s="293">
        <f t="shared" si="37"/>
        <v>0.11432728153073907</v>
      </c>
      <c r="G211" s="293"/>
      <c r="H211" s="292">
        <v>7856989.4350042567</v>
      </c>
      <c r="I211" s="292">
        <v>7967246.2841227232</v>
      </c>
      <c r="J211" s="321">
        <f t="shared" si="38"/>
        <v>110256.84911846649</v>
      </c>
      <c r="K211" s="293">
        <f t="shared" si="39"/>
        <v>1.4032963901828991E-2</v>
      </c>
      <c r="L211" s="290"/>
      <c r="M211" s="289">
        <f t="shared" si="40"/>
        <v>-937644.67148522846</v>
      </c>
      <c r="N211" s="289">
        <v>562070.08676746942</v>
      </c>
      <c r="O211" s="301">
        <v>286040.56719387136</v>
      </c>
      <c r="P211" s="289">
        <v>-258542.88747366704</v>
      </c>
      <c r="Q211" s="289">
        <v>552852.39864837914</v>
      </c>
      <c r="R211" s="314">
        <f t="shared" si="32"/>
        <v>1114922.4854158484</v>
      </c>
      <c r="S211" s="314"/>
      <c r="T211" s="292">
        <f t="shared" si="41"/>
        <v>-256831.64381660987</v>
      </c>
      <c r="U211" s="307">
        <v>142206.73888944913</v>
      </c>
      <c r="V211" s="302">
        <v>-434772.5831919834</v>
      </c>
      <c r="W211" s="292">
        <v>-698586.25117113814</v>
      </c>
      <c r="X211" s="292">
        <v>235270.97998128511</v>
      </c>
      <c r="Y211" s="299">
        <v>-177790.90355688895</v>
      </c>
      <c r="Z211" s="299">
        <v>68110.317114809834</v>
      </c>
      <c r="AA211" s="314">
        <f t="shared" si="33"/>
        <v>267797.13242865511</v>
      </c>
      <c r="AB211" s="314"/>
      <c r="AC211" s="312">
        <f t="shared" si="34"/>
        <v>-847125.35298719327</v>
      </c>
      <c r="AD211" s="322">
        <f>'1. Vos-laskelma'!T211</f>
        <v>-999374.34347445564</v>
      </c>
      <c r="AE211" s="289">
        <f t="shared" si="35"/>
        <v>-509.10562581480167</v>
      </c>
      <c r="AF211" s="289"/>
      <c r="AG211" s="294">
        <v>1963</v>
      </c>
      <c r="AH211" s="295">
        <v>2</v>
      </c>
    </row>
    <row r="212" spans="1:34" s="283" customFormat="1">
      <c r="A212" s="296">
        <v>635</v>
      </c>
      <c r="B212" s="296" t="s">
        <v>243</v>
      </c>
      <c r="C212" s="292">
        <v>27638592.77019095</v>
      </c>
      <c r="D212" s="292">
        <v>28278414.212654479</v>
      </c>
      <c r="E212" s="321">
        <f t="shared" si="36"/>
        <v>639821.44246352836</v>
      </c>
      <c r="F212" s="293">
        <f t="shared" si="37"/>
        <v>2.3149566542099601E-2</v>
      </c>
      <c r="G212" s="293"/>
      <c r="H212" s="292">
        <v>27574718.594526194</v>
      </c>
      <c r="I212" s="292">
        <v>28145570.102157563</v>
      </c>
      <c r="J212" s="321">
        <f t="shared" si="38"/>
        <v>570851.50763136894</v>
      </c>
      <c r="K212" s="293">
        <f t="shared" si="39"/>
        <v>2.0701988514388234E-2</v>
      </c>
      <c r="L212" s="290"/>
      <c r="M212" s="289">
        <f t="shared" si="40"/>
        <v>63874.175664756447</v>
      </c>
      <c r="N212" s="289">
        <v>-40000.643998499349</v>
      </c>
      <c r="O212" s="301">
        <v>525117.94271592796</v>
      </c>
      <c r="P212" s="289">
        <v>640539.20552839711</v>
      </c>
      <c r="Q212" s="289">
        <v>-88598.224881671558</v>
      </c>
      <c r="R212" s="314">
        <f t="shared" si="32"/>
        <v>-128598.86888017091</v>
      </c>
      <c r="S212" s="314"/>
      <c r="T212" s="292">
        <f t="shared" si="41"/>
        <v>132844.11049691588</v>
      </c>
      <c r="U212" s="307">
        <v>-114422.80464292956</v>
      </c>
      <c r="V212" s="302">
        <v>301698.81297280639</v>
      </c>
      <c r="W212" s="292">
        <v>469527.56392241269</v>
      </c>
      <c r="X212" s="292">
        <v>-69706.290798041548</v>
      </c>
      <c r="Y212" s="299">
        <v>-574854.23580008873</v>
      </c>
      <c r="Z212" s="299">
        <v>220222.2021027499</v>
      </c>
      <c r="AA212" s="314">
        <f t="shared" si="33"/>
        <v>-538761.12913830997</v>
      </c>
      <c r="AB212" s="314"/>
      <c r="AC212" s="312">
        <f t="shared" si="34"/>
        <v>-410162.26025813905</v>
      </c>
      <c r="AD212" s="322">
        <f>'1. Vos-laskelma'!T212</f>
        <v>-544074.91573483218</v>
      </c>
      <c r="AE212" s="289">
        <f t="shared" si="35"/>
        <v>-85.721587479885329</v>
      </c>
      <c r="AF212" s="289"/>
      <c r="AG212" s="294">
        <v>6347</v>
      </c>
      <c r="AH212" s="295">
        <v>6</v>
      </c>
    </row>
    <row r="213" spans="1:34" s="283" customFormat="1">
      <c r="A213" s="296">
        <v>636</v>
      </c>
      <c r="B213" s="296" t="s">
        <v>244</v>
      </c>
      <c r="C213" s="292">
        <v>30573828.320258491</v>
      </c>
      <c r="D213" s="292">
        <v>30903693.405049566</v>
      </c>
      <c r="E213" s="321">
        <f t="shared" si="36"/>
        <v>329865.08479107544</v>
      </c>
      <c r="F213" s="293">
        <f t="shared" si="37"/>
        <v>1.0789132500377909E-2</v>
      </c>
      <c r="G213" s="293"/>
      <c r="H213" s="292">
        <v>31490077.178788964</v>
      </c>
      <c r="I213" s="292">
        <v>32200594.325072605</v>
      </c>
      <c r="J213" s="321">
        <f t="shared" si="38"/>
        <v>710517.14628364146</v>
      </c>
      <c r="K213" s="293">
        <f t="shared" si="39"/>
        <v>2.2563207522470936E-2</v>
      </c>
      <c r="L213" s="290"/>
      <c r="M213" s="289">
        <f t="shared" si="40"/>
        <v>-916248.85853047296</v>
      </c>
      <c r="N213" s="289">
        <v>547609.04309370148</v>
      </c>
      <c r="O213" s="301">
        <v>-17064.770558536053</v>
      </c>
      <c r="P213" s="289">
        <v>-210469.54868590832</v>
      </c>
      <c r="Q213" s="289">
        <v>227655.28563894515</v>
      </c>
      <c r="R213" s="314">
        <f t="shared" si="32"/>
        <v>775264.32873264665</v>
      </c>
      <c r="S213" s="314"/>
      <c r="T213" s="292">
        <f t="shared" si="41"/>
        <v>-1296900.920023039</v>
      </c>
      <c r="U213" s="307">
        <v>736313.75676624791</v>
      </c>
      <c r="V213" s="302">
        <v>-302655.03139510751</v>
      </c>
      <c r="W213" s="292">
        <v>-618297.23801899329</v>
      </c>
      <c r="X213" s="292">
        <v>197080.27186350423</v>
      </c>
      <c r="Y213" s="299">
        <v>-738516.06092861574</v>
      </c>
      <c r="Z213" s="299">
        <v>282919.77878459473</v>
      </c>
      <c r="AA213" s="314">
        <f t="shared" si="33"/>
        <v>477797.7464857311</v>
      </c>
      <c r="AB213" s="314"/>
      <c r="AC213" s="312">
        <f t="shared" si="34"/>
        <v>-297466.58224691555</v>
      </c>
      <c r="AD213" s="322">
        <f>'1. Vos-laskelma'!T213</f>
        <v>1082884.8535307609</v>
      </c>
      <c r="AE213" s="289">
        <f t="shared" si="35"/>
        <v>132.80412724193781</v>
      </c>
      <c r="AF213" s="289"/>
      <c r="AG213" s="294">
        <v>8154</v>
      </c>
      <c r="AH213" s="295">
        <v>2</v>
      </c>
    </row>
    <row r="214" spans="1:34" s="283" customFormat="1">
      <c r="A214" s="296">
        <v>638</v>
      </c>
      <c r="B214" s="296" t="s">
        <v>245</v>
      </c>
      <c r="C214" s="292">
        <v>173129250.53718251</v>
      </c>
      <c r="D214" s="292">
        <v>181149370.07500255</v>
      </c>
      <c r="E214" s="321">
        <f t="shared" si="36"/>
        <v>8020119.5378200412</v>
      </c>
      <c r="F214" s="293">
        <f t="shared" si="37"/>
        <v>4.6324462867686135E-2</v>
      </c>
      <c r="G214" s="293"/>
      <c r="H214" s="292">
        <v>195877619.95588183</v>
      </c>
      <c r="I214" s="292">
        <v>206076049.02391353</v>
      </c>
      <c r="J214" s="321">
        <f t="shared" si="38"/>
        <v>10198429.068031698</v>
      </c>
      <c r="K214" s="293">
        <f t="shared" si="39"/>
        <v>5.2065310321458495E-2</v>
      </c>
      <c r="L214" s="290"/>
      <c r="M214" s="289">
        <f t="shared" si="40"/>
        <v>-22748369.418699324</v>
      </c>
      <c r="N214" s="289">
        <v>13635707.035093911</v>
      </c>
      <c r="O214" s="301">
        <v>30497224.546505332</v>
      </c>
      <c r="P214" s="289">
        <v>24918998.861357123</v>
      </c>
      <c r="Q214" s="289">
        <v>5791297.8341033831</v>
      </c>
      <c r="R214" s="314">
        <f t="shared" si="32"/>
        <v>19427004.869197294</v>
      </c>
      <c r="S214" s="314"/>
      <c r="T214" s="292">
        <f t="shared" si="41"/>
        <v>-24926678.948910981</v>
      </c>
      <c r="U214" s="307">
        <v>14522566.989777571</v>
      </c>
      <c r="V214" s="302">
        <v>32929898.173927844</v>
      </c>
      <c r="W214" s="292">
        <v>26782616.422616422</v>
      </c>
      <c r="X214" s="292">
        <v>5402351.0373497</v>
      </c>
      <c r="Y214" s="299">
        <v>-4640134.2694989992</v>
      </c>
      <c r="Z214" s="299">
        <v>1777599.4734722048</v>
      </c>
      <c r="AA214" s="314">
        <f t="shared" si="33"/>
        <v>17062383.231100474</v>
      </c>
      <c r="AB214" s="314"/>
      <c r="AC214" s="312">
        <f t="shared" si="34"/>
        <v>-2364621.6380968206</v>
      </c>
      <c r="AD214" s="322">
        <f>'1. Vos-laskelma'!T214</f>
        <v>-1044974.1691220552</v>
      </c>
      <c r="AE214" s="289">
        <f t="shared" si="35"/>
        <v>-20.396903675867723</v>
      </c>
      <c r="AF214" s="289"/>
      <c r="AG214" s="294">
        <v>51232</v>
      </c>
      <c r="AH214" s="295">
        <v>1</v>
      </c>
    </row>
    <row r="215" spans="1:34" s="283" customFormat="1">
      <c r="A215" s="296">
        <v>678</v>
      </c>
      <c r="B215" s="296" t="s">
        <v>246</v>
      </c>
      <c r="C215" s="292">
        <v>100805579.58072552</v>
      </c>
      <c r="D215" s="292">
        <v>103917983.50056522</v>
      </c>
      <c r="E215" s="321">
        <f t="shared" si="36"/>
        <v>3112403.9198396951</v>
      </c>
      <c r="F215" s="293">
        <f t="shared" si="37"/>
        <v>3.0875313973541211E-2</v>
      </c>
      <c r="G215" s="293"/>
      <c r="H215" s="292">
        <v>104176417.5339165</v>
      </c>
      <c r="I215" s="292">
        <v>106690735.94059655</v>
      </c>
      <c r="J215" s="321">
        <f t="shared" si="38"/>
        <v>2514318.4066800475</v>
      </c>
      <c r="K215" s="293">
        <f t="shared" si="39"/>
        <v>2.4135197448707294E-2</v>
      </c>
      <c r="L215" s="290"/>
      <c r="M215" s="289">
        <f t="shared" si="40"/>
        <v>-3370837.9531909823</v>
      </c>
      <c r="N215" s="289">
        <v>2016187.6418590839</v>
      </c>
      <c r="O215" s="301">
        <v>-110603.31541621685</v>
      </c>
      <c r="P215" s="289">
        <v>-1347597.1775208712</v>
      </c>
      <c r="Q215" s="289">
        <v>1338054.1044095384</v>
      </c>
      <c r="R215" s="314">
        <f t="shared" si="32"/>
        <v>3354241.7462686226</v>
      </c>
      <c r="S215" s="314"/>
      <c r="T215" s="292">
        <f t="shared" si="41"/>
        <v>-2772752.4400313348</v>
      </c>
      <c r="U215" s="307">
        <v>1514748.4909656369</v>
      </c>
      <c r="V215" s="302">
        <v>-7314122.2963607311</v>
      </c>
      <c r="W215" s="292">
        <v>-8206301.9110324234</v>
      </c>
      <c r="X215" s="292">
        <v>542150.00276506203</v>
      </c>
      <c r="Y215" s="299">
        <v>-2180316.0577305085</v>
      </c>
      <c r="Z215" s="299">
        <v>835262.18232542905</v>
      </c>
      <c r="AA215" s="314">
        <f t="shared" si="33"/>
        <v>711844.61832561949</v>
      </c>
      <c r="AB215" s="314"/>
      <c r="AC215" s="312">
        <f t="shared" si="34"/>
        <v>-2642397.1279430031</v>
      </c>
      <c r="AD215" s="322">
        <f>'1. Vos-laskelma'!T215</f>
        <v>-1820845.9395398609</v>
      </c>
      <c r="AE215" s="289">
        <f t="shared" si="35"/>
        <v>-75.638513668419435</v>
      </c>
      <c r="AF215" s="289"/>
      <c r="AG215" s="294">
        <v>24073</v>
      </c>
      <c r="AH215" s="295">
        <v>17</v>
      </c>
    </row>
    <row r="216" spans="1:34" s="283" customFormat="1">
      <c r="A216" s="296">
        <v>680</v>
      </c>
      <c r="B216" s="296" t="s">
        <v>247</v>
      </c>
      <c r="C216" s="292">
        <v>90256462.784860387</v>
      </c>
      <c r="D216" s="292">
        <v>92727856.848981038</v>
      </c>
      <c r="E216" s="321">
        <f t="shared" si="36"/>
        <v>2471394.0641206503</v>
      </c>
      <c r="F216" s="293">
        <f t="shared" si="37"/>
        <v>2.7381906933485564E-2</v>
      </c>
      <c r="G216" s="293"/>
      <c r="H216" s="292">
        <v>90473364.84795858</v>
      </c>
      <c r="I216" s="292">
        <v>94328546.473469853</v>
      </c>
      <c r="J216" s="321">
        <f t="shared" si="38"/>
        <v>3855181.6255112737</v>
      </c>
      <c r="K216" s="293">
        <f t="shared" si="39"/>
        <v>4.2611232952261102E-2</v>
      </c>
      <c r="L216" s="290"/>
      <c r="M216" s="289">
        <f t="shared" si="40"/>
        <v>-216902.06309819221</v>
      </c>
      <c r="N216" s="289">
        <v>123682.93708904352</v>
      </c>
      <c r="O216" s="301">
        <v>749458.91616383195</v>
      </c>
      <c r="P216" s="289">
        <v>102378.61240512878</v>
      </c>
      <c r="Q216" s="289">
        <v>750431.68923208234</v>
      </c>
      <c r="R216" s="314">
        <f t="shared" si="32"/>
        <v>874114.62632112589</v>
      </c>
      <c r="S216" s="314"/>
      <c r="T216" s="292">
        <f t="shared" si="41"/>
        <v>-1600689.6244888157</v>
      </c>
      <c r="U216" s="307">
        <v>787177.58923664829</v>
      </c>
      <c r="V216" s="302">
        <v>4979627.292885989</v>
      </c>
      <c r="W216" s="292">
        <v>3900978.249728173</v>
      </c>
      <c r="X216" s="292">
        <v>715983.87553536065</v>
      </c>
      <c r="Y216" s="299">
        <v>-2259022.27025773</v>
      </c>
      <c r="Z216" s="299">
        <v>865413.92230136879</v>
      </c>
      <c r="AA216" s="314">
        <f t="shared" si="33"/>
        <v>109553.11681564758</v>
      </c>
      <c r="AB216" s="314"/>
      <c r="AC216" s="312">
        <f t="shared" si="34"/>
        <v>-764561.50950547832</v>
      </c>
      <c r="AD216" s="322">
        <f>'1. Vos-laskelma'!T216</f>
        <v>-243852.50593683124</v>
      </c>
      <c r="AE216" s="289">
        <f t="shared" si="35"/>
        <v>-9.7767823725776299</v>
      </c>
      <c r="AF216" s="289"/>
      <c r="AG216" s="294">
        <v>24942</v>
      </c>
      <c r="AH216" s="295">
        <v>2</v>
      </c>
    </row>
    <row r="217" spans="1:34" s="283" customFormat="1">
      <c r="A217" s="296">
        <v>681</v>
      </c>
      <c r="B217" s="296" t="s">
        <v>248</v>
      </c>
      <c r="C217" s="292">
        <v>15854951.987009918</v>
      </c>
      <c r="D217" s="292">
        <v>16113122.692150572</v>
      </c>
      <c r="E217" s="321">
        <f t="shared" si="36"/>
        <v>258170.705140654</v>
      </c>
      <c r="F217" s="293">
        <f t="shared" si="37"/>
        <v>1.6283285206550938E-2</v>
      </c>
      <c r="G217" s="293"/>
      <c r="H217" s="292">
        <v>16475099.785179598</v>
      </c>
      <c r="I217" s="292">
        <v>16699931.136173643</v>
      </c>
      <c r="J217" s="321">
        <f t="shared" si="38"/>
        <v>224831.35099404491</v>
      </c>
      <c r="K217" s="293">
        <f t="shared" si="39"/>
        <v>1.3646736828647013E-2</v>
      </c>
      <c r="L217" s="290"/>
      <c r="M217" s="289">
        <f t="shared" si="40"/>
        <v>-620147.79816967994</v>
      </c>
      <c r="N217" s="289">
        <v>371221.84530391701</v>
      </c>
      <c r="O217" s="301">
        <v>711419.25193156675</v>
      </c>
      <c r="P217" s="289">
        <v>351618.34964185394</v>
      </c>
      <c r="Q217" s="289">
        <v>373672.73274623655</v>
      </c>
      <c r="R217" s="314">
        <f t="shared" si="32"/>
        <v>744894.57805015356</v>
      </c>
      <c r="S217" s="314"/>
      <c r="T217" s="292">
        <f t="shared" si="41"/>
        <v>-586808.44402307086</v>
      </c>
      <c r="U217" s="307">
        <v>335908.79838194582</v>
      </c>
      <c r="V217" s="302">
        <v>891825.80258113518</v>
      </c>
      <c r="W217" s="292">
        <v>557011.36988391541</v>
      </c>
      <c r="X217" s="292">
        <v>286714.98700340791</v>
      </c>
      <c r="Y217" s="299">
        <v>-299608.91949372832</v>
      </c>
      <c r="Z217" s="299">
        <v>114777.8548221044</v>
      </c>
      <c r="AA217" s="314">
        <f t="shared" si="33"/>
        <v>437792.7207137298</v>
      </c>
      <c r="AB217" s="314"/>
      <c r="AC217" s="312">
        <f t="shared" si="34"/>
        <v>-307101.85733642377</v>
      </c>
      <c r="AD217" s="322">
        <f>'1. Vos-laskelma'!T217</f>
        <v>-9900.1204910515808</v>
      </c>
      <c r="AE217" s="289">
        <f t="shared" si="35"/>
        <v>-2.9927812850820983</v>
      </c>
      <c r="AF217" s="289"/>
      <c r="AG217" s="294">
        <v>3308</v>
      </c>
      <c r="AH217" s="295">
        <v>10</v>
      </c>
    </row>
    <row r="218" spans="1:34" s="283" customFormat="1">
      <c r="A218" s="296">
        <v>683</v>
      </c>
      <c r="B218" s="296" t="s">
        <v>249</v>
      </c>
      <c r="C218" s="292">
        <v>19461290.28990446</v>
      </c>
      <c r="D218" s="292">
        <v>19039718.525253803</v>
      </c>
      <c r="E218" s="321">
        <f t="shared" si="36"/>
        <v>-421571.76465065777</v>
      </c>
      <c r="F218" s="293">
        <f t="shared" si="37"/>
        <v>-2.1662066511044648E-2</v>
      </c>
      <c r="G218" s="293"/>
      <c r="H218" s="292">
        <v>18815463.352840774</v>
      </c>
      <c r="I218" s="292">
        <v>18849433.776626885</v>
      </c>
      <c r="J218" s="321">
        <f t="shared" si="38"/>
        <v>33970.423786111176</v>
      </c>
      <c r="K218" s="293">
        <f t="shared" si="39"/>
        <v>1.8054524169335588E-3</v>
      </c>
      <c r="L218" s="290"/>
      <c r="M218" s="289">
        <f t="shared" si="40"/>
        <v>645826.93706368655</v>
      </c>
      <c r="N218" s="289">
        <v>-388451.5013686202</v>
      </c>
      <c r="O218" s="301">
        <v>-45801.54580552876</v>
      </c>
      <c r="P218" s="289">
        <v>-70081.900221645832</v>
      </c>
      <c r="Q218" s="289">
        <v>39568.52792225578</v>
      </c>
      <c r="R218" s="314">
        <f t="shared" si="32"/>
        <v>-348882.9734463644</v>
      </c>
      <c r="S218" s="314"/>
      <c r="T218" s="292">
        <f t="shared" si="41"/>
        <v>190284.7486269176</v>
      </c>
      <c r="U218" s="307">
        <v>-129120.03389231845</v>
      </c>
      <c r="V218" s="302">
        <v>636677.54619579762</v>
      </c>
      <c r="W218" s="292">
        <v>441101.1315001715</v>
      </c>
      <c r="X218" s="292">
        <v>142969.46351055618</v>
      </c>
      <c r="Y218" s="299">
        <v>-327685.93431931955</v>
      </c>
      <c r="Z218" s="299">
        <v>125533.94157991951</v>
      </c>
      <c r="AA218" s="314">
        <f t="shared" si="33"/>
        <v>-188302.56312116233</v>
      </c>
      <c r="AB218" s="314"/>
      <c r="AC218" s="312">
        <f t="shared" si="34"/>
        <v>160580.41032520207</v>
      </c>
      <c r="AD218" s="322">
        <f>'1. Vos-laskelma'!T218</f>
        <v>109950.39128015283</v>
      </c>
      <c r="AE218" s="289">
        <f t="shared" si="35"/>
        <v>30.38982622447563</v>
      </c>
      <c r="AF218" s="289"/>
      <c r="AG218" s="294">
        <v>3618</v>
      </c>
      <c r="AH218" s="295">
        <v>19</v>
      </c>
    </row>
    <row r="219" spans="1:34" s="283" customFormat="1">
      <c r="A219" s="296">
        <v>684</v>
      </c>
      <c r="B219" s="296" t="s">
        <v>250</v>
      </c>
      <c r="C219" s="292">
        <v>151206262.7896682</v>
      </c>
      <c r="D219" s="292">
        <v>158866228.50084457</v>
      </c>
      <c r="E219" s="321">
        <f t="shared" si="36"/>
        <v>7659965.7111763656</v>
      </c>
      <c r="F219" s="293">
        <f t="shared" si="37"/>
        <v>5.0659050556864663E-2</v>
      </c>
      <c r="G219" s="293"/>
      <c r="H219" s="292">
        <v>158264601.15749767</v>
      </c>
      <c r="I219" s="292">
        <v>158791593.09695435</v>
      </c>
      <c r="J219" s="321">
        <f t="shared" si="38"/>
        <v>526991.93945667148</v>
      </c>
      <c r="K219" s="293">
        <f t="shared" si="39"/>
        <v>3.3298156100758959E-3</v>
      </c>
      <c r="L219" s="290"/>
      <c r="M219" s="289">
        <f t="shared" si="40"/>
        <v>-7058338.3678294718</v>
      </c>
      <c r="N219" s="289">
        <v>4224861.5882231388</v>
      </c>
      <c r="O219" s="301">
        <v>7948210.285667032</v>
      </c>
      <c r="P219" s="289">
        <v>3526259.4259887785</v>
      </c>
      <c r="Q219" s="289">
        <v>4584242.9445898756</v>
      </c>
      <c r="R219" s="314">
        <f t="shared" si="32"/>
        <v>8809104.5328130145</v>
      </c>
      <c r="S219" s="314"/>
      <c r="T219" s="292">
        <f t="shared" si="41"/>
        <v>74635.403890222311</v>
      </c>
      <c r="U219" s="307">
        <v>-324383.78114465909</v>
      </c>
      <c r="V219" s="302">
        <v>-2089002.1512511373</v>
      </c>
      <c r="W219" s="292">
        <v>-3461224.511454463</v>
      </c>
      <c r="X219" s="292">
        <v>809991.02204050089</v>
      </c>
      <c r="Y219" s="299">
        <v>-3502109.4589068904</v>
      </c>
      <c r="Z219" s="299">
        <v>1341630.9892401183</v>
      </c>
      <c r="AA219" s="314">
        <f t="shared" si="33"/>
        <v>-1674871.2287709303</v>
      </c>
      <c r="AB219" s="314"/>
      <c r="AC219" s="312">
        <f t="shared" si="34"/>
        <v>-10483975.761583945</v>
      </c>
      <c r="AD219" s="322">
        <f>'1. Vos-laskelma'!T219</f>
        <v>-10237189.083021536</v>
      </c>
      <c r="AE219" s="289">
        <f t="shared" si="35"/>
        <v>-264.75260772807655</v>
      </c>
      <c r="AF219" s="289"/>
      <c r="AG219" s="294">
        <v>38667</v>
      </c>
      <c r="AH219" s="295">
        <v>4</v>
      </c>
    </row>
    <row r="220" spans="1:34" s="283" customFormat="1">
      <c r="A220" s="296">
        <v>686</v>
      </c>
      <c r="B220" s="296" t="s">
        <v>251</v>
      </c>
      <c r="C220" s="292">
        <v>16722474.471102752</v>
      </c>
      <c r="D220" s="292">
        <v>16459280.180540951</v>
      </c>
      <c r="E220" s="321">
        <f t="shared" si="36"/>
        <v>-263194.29056180082</v>
      </c>
      <c r="F220" s="293">
        <f t="shared" si="37"/>
        <v>-1.5738956038869326E-2</v>
      </c>
      <c r="G220" s="293"/>
      <c r="H220" s="292">
        <v>15994718.297925454</v>
      </c>
      <c r="I220" s="292">
        <v>16182094.894834505</v>
      </c>
      <c r="J220" s="321">
        <f t="shared" si="38"/>
        <v>187376.59690905176</v>
      </c>
      <c r="K220" s="293">
        <f t="shared" si="39"/>
        <v>1.1714904471518881E-2</v>
      </c>
      <c r="L220" s="290"/>
      <c r="M220" s="289">
        <f t="shared" si="40"/>
        <v>727756.17317729816</v>
      </c>
      <c r="N220" s="289">
        <v>-437443.22531851195</v>
      </c>
      <c r="O220" s="301">
        <v>-1146886.8541256413</v>
      </c>
      <c r="P220" s="289">
        <v>-707400.04474192858</v>
      </c>
      <c r="Q220" s="289">
        <v>-426852.19623817643</v>
      </c>
      <c r="R220" s="314">
        <f t="shared" si="32"/>
        <v>-864295.42155668838</v>
      </c>
      <c r="S220" s="314"/>
      <c r="T220" s="292">
        <f t="shared" si="41"/>
        <v>277185.28570644557</v>
      </c>
      <c r="U220" s="307">
        <v>-180845.56850963301</v>
      </c>
      <c r="V220" s="302">
        <v>674242.26128535718</v>
      </c>
      <c r="W220" s="292">
        <v>943979.54065527581</v>
      </c>
      <c r="X220" s="292">
        <v>-223914.84800246346</v>
      </c>
      <c r="Y220" s="299">
        <v>-268452.4901388787</v>
      </c>
      <c r="Z220" s="299">
        <v>102842.06822633538</v>
      </c>
      <c r="AA220" s="314">
        <f t="shared" si="33"/>
        <v>-570370.83842463978</v>
      </c>
      <c r="AB220" s="314"/>
      <c r="AC220" s="312">
        <f t="shared" si="34"/>
        <v>293924.5831320486</v>
      </c>
      <c r="AD220" s="322">
        <f>'1. Vos-laskelma'!T220</f>
        <v>450435.83662717184</v>
      </c>
      <c r="AE220" s="289">
        <f t="shared" si="35"/>
        <v>151.96890574465988</v>
      </c>
      <c r="AF220" s="289"/>
      <c r="AG220" s="294">
        <v>2964</v>
      </c>
      <c r="AH220" s="295">
        <v>11</v>
      </c>
    </row>
    <row r="221" spans="1:34" s="283" customFormat="1">
      <c r="A221" s="296">
        <v>687</v>
      </c>
      <c r="B221" s="296" t="s">
        <v>252</v>
      </c>
      <c r="C221" s="292">
        <v>10051915.732239412</v>
      </c>
      <c r="D221" s="292">
        <v>9747598.6632798631</v>
      </c>
      <c r="E221" s="321">
        <f t="shared" si="36"/>
        <v>-304317.06895954907</v>
      </c>
      <c r="F221" s="293">
        <f t="shared" si="37"/>
        <v>-3.0274534433622029E-2</v>
      </c>
      <c r="G221" s="293"/>
      <c r="H221" s="292">
        <v>9745820.0697287787</v>
      </c>
      <c r="I221" s="292">
        <v>9895194.6914192569</v>
      </c>
      <c r="J221" s="321">
        <f t="shared" si="38"/>
        <v>149374.62169047818</v>
      </c>
      <c r="K221" s="293">
        <f t="shared" si="39"/>
        <v>1.5327044889167054E-2</v>
      </c>
      <c r="L221" s="290"/>
      <c r="M221" s="289">
        <f t="shared" si="40"/>
        <v>306095.66251063347</v>
      </c>
      <c r="N221" s="289">
        <v>-184051.24712608245</v>
      </c>
      <c r="O221" s="301">
        <v>-417828.69061508402</v>
      </c>
      <c r="P221" s="289">
        <v>-131246.14610713255</v>
      </c>
      <c r="Q221" s="289">
        <v>-280279.81793716457</v>
      </c>
      <c r="R221" s="314">
        <f t="shared" si="32"/>
        <v>-464331.06506324699</v>
      </c>
      <c r="S221" s="314"/>
      <c r="T221" s="292">
        <f t="shared" si="41"/>
        <v>-147596.02813939378</v>
      </c>
      <c r="U221" s="307">
        <v>81211.573948834237</v>
      </c>
      <c r="V221" s="302">
        <v>788725.49553043023</v>
      </c>
      <c r="W221" s="292">
        <v>899122.46467017289</v>
      </c>
      <c r="X221" s="292">
        <v>-87563.051754543267</v>
      </c>
      <c r="Y221" s="299">
        <v>-133773.38999160723</v>
      </c>
      <c r="Z221" s="299">
        <v>51247.548842880351</v>
      </c>
      <c r="AA221" s="314">
        <f t="shared" si="33"/>
        <v>-88877.318954435905</v>
      </c>
      <c r="AB221" s="314"/>
      <c r="AC221" s="312">
        <f t="shared" si="34"/>
        <v>375453.74610881112</v>
      </c>
      <c r="AD221" s="322">
        <f>'1. Vos-laskelma'!T221</f>
        <v>585049.30849173851</v>
      </c>
      <c r="AE221" s="289">
        <f t="shared" si="35"/>
        <v>396.10650541079116</v>
      </c>
      <c r="AF221" s="289"/>
      <c r="AG221" s="294">
        <v>1477</v>
      </c>
      <c r="AH221" s="295">
        <v>11</v>
      </c>
    </row>
    <row r="222" spans="1:34" s="283" customFormat="1">
      <c r="A222" s="296">
        <v>689</v>
      </c>
      <c r="B222" s="296" t="s">
        <v>253</v>
      </c>
      <c r="C222" s="292">
        <v>16177747.180489806</v>
      </c>
      <c r="D222" s="292">
        <v>16326236.422599258</v>
      </c>
      <c r="E222" s="321">
        <f t="shared" si="36"/>
        <v>148489.24210945144</v>
      </c>
      <c r="F222" s="293">
        <f t="shared" si="37"/>
        <v>9.1786106219120499E-3</v>
      </c>
      <c r="G222" s="293"/>
      <c r="H222" s="292">
        <v>18643556.575550929</v>
      </c>
      <c r="I222" s="292">
        <v>18653822.758683402</v>
      </c>
      <c r="J222" s="321">
        <f t="shared" si="38"/>
        <v>10266.183132473379</v>
      </c>
      <c r="K222" s="293">
        <f t="shared" si="39"/>
        <v>5.5065583065499438E-4</v>
      </c>
      <c r="L222" s="290"/>
      <c r="M222" s="289">
        <f t="shared" si="40"/>
        <v>-2465809.3950611223</v>
      </c>
      <c r="N222" s="289">
        <v>1478680.7573115446</v>
      </c>
      <c r="O222" s="301">
        <v>1321144.0312630683</v>
      </c>
      <c r="P222" s="289">
        <v>311564.70367928594</v>
      </c>
      <c r="Q222" s="289">
        <v>1022459.7179055756</v>
      </c>
      <c r="R222" s="314">
        <f t="shared" si="32"/>
        <v>2501140.4752171203</v>
      </c>
      <c r="S222" s="314"/>
      <c r="T222" s="292">
        <f t="shared" si="41"/>
        <v>-2327586.3360841442</v>
      </c>
      <c r="U222" s="307">
        <v>1376801.1554838896</v>
      </c>
      <c r="V222" s="302">
        <v>732891.4309871383</v>
      </c>
      <c r="W222" s="292">
        <v>-207426.881572593</v>
      </c>
      <c r="X222" s="292">
        <v>895345.04002921132</v>
      </c>
      <c r="Y222" s="299">
        <v>-280136.15114694729</v>
      </c>
      <c r="Z222" s="299">
        <v>107317.98819974877</v>
      </c>
      <c r="AA222" s="314">
        <f t="shared" si="33"/>
        <v>2099328.032565902</v>
      </c>
      <c r="AB222" s="314"/>
      <c r="AC222" s="312">
        <f t="shared" si="34"/>
        <v>-401812.44265121827</v>
      </c>
      <c r="AD222" s="322">
        <f>'1. Vos-laskelma'!T222</f>
        <v>-641599.05089460779</v>
      </c>
      <c r="AE222" s="289">
        <f t="shared" si="35"/>
        <v>-207.43583928050688</v>
      </c>
      <c r="AF222" s="289"/>
      <c r="AG222" s="294">
        <v>3093</v>
      </c>
      <c r="AH222" s="295">
        <v>9</v>
      </c>
    </row>
    <row r="223" spans="1:34" s="283" customFormat="1">
      <c r="A223" s="296">
        <v>691</v>
      </c>
      <c r="B223" s="296" t="s">
        <v>254</v>
      </c>
      <c r="C223" s="292">
        <v>12490744.187425293</v>
      </c>
      <c r="D223" s="292">
        <v>12709575.110711062</v>
      </c>
      <c r="E223" s="321">
        <f t="shared" si="36"/>
        <v>218830.9232857693</v>
      </c>
      <c r="F223" s="293">
        <f t="shared" si="37"/>
        <v>1.751944639984471E-2</v>
      </c>
      <c r="G223" s="293"/>
      <c r="H223" s="292">
        <v>13388631.290161714</v>
      </c>
      <c r="I223" s="292">
        <v>13630069.753115702</v>
      </c>
      <c r="J223" s="321">
        <f t="shared" si="38"/>
        <v>241438.46295398846</v>
      </c>
      <c r="K223" s="293">
        <f t="shared" si="39"/>
        <v>1.8033095222467078E-2</v>
      </c>
      <c r="L223" s="290"/>
      <c r="M223" s="289">
        <f t="shared" si="40"/>
        <v>-897887.10273642093</v>
      </c>
      <c r="N223" s="289">
        <v>538032.02669340617</v>
      </c>
      <c r="O223" s="301">
        <v>1362020.6095396355</v>
      </c>
      <c r="P223" s="289">
        <v>1318098.6981208771</v>
      </c>
      <c r="Q223" s="289">
        <v>55127.68437012424</v>
      </c>
      <c r="R223" s="314">
        <f t="shared" si="32"/>
        <v>593159.71106353041</v>
      </c>
      <c r="S223" s="314"/>
      <c r="T223" s="292">
        <f t="shared" si="41"/>
        <v>-920494.64240464009</v>
      </c>
      <c r="U223" s="307">
        <v>540346.54838544631</v>
      </c>
      <c r="V223" s="302">
        <v>690849.54836782813</v>
      </c>
      <c r="W223" s="292">
        <v>646551.252674466</v>
      </c>
      <c r="X223" s="292">
        <v>5969.9586773742358</v>
      </c>
      <c r="Y223" s="299">
        <v>-238745.19703309186</v>
      </c>
      <c r="Z223" s="299">
        <v>91461.434495485853</v>
      </c>
      <c r="AA223" s="314">
        <f t="shared" si="33"/>
        <v>399032.7445252146</v>
      </c>
      <c r="AB223" s="314"/>
      <c r="AC223" s="312">
        <f t="shared" si="34"/>
        <v>-194126.96653831581</v>
      </c>
      <c r="AD223" s="322">
        <f>'1. Vos-laskelma'!T223</f>
        <v>-282769.25933209062</v>
      </c>
      <c r="AE223" s="289">
        <f t="shared" si="35"/>
        <v>-107.27210141581587</v>
      </c>
      <c r="AF223" s="289"/>
      <c r="AG223" s="294">
        <v>2636</v>
      </c>
      <c r="AH223" s="295">
        <v>17</v>
      </c>
    </row>
    <row r="224" spans="1:34" s="283" customFormat="1">
      <c r="A224" s="296">
        <v>694</v>
      </c>
      <c r="B224" s="296" t="s">
        <v>255</v>
      </c>
      <c r="C224" s="292">
        <v>107666191.30539626</v>
      </c>
      <c r="D224" s="292">
        <v>112384671.14474273</v>
      </c>
      <c r="E224" s="321">
        <f t="shared" si="36"/>
        <v>4718479.8393464684</v>
      </c>
      <c r="F224" s="293">
        <f t="shared" si="37"/>
        <v>4.3825083641739045E-2</v>
      </c>
      <c r="G224" s="293"/>
      <c r="H224" s="292">
        <v>107982458.74122477</v>
      </c>
      <c r="I224" s="292">
        <v>110256789.35881497</v>
      </c>
      <c r="J224" s="321">
        <f t="shared" si="38"/>
        <v>2274330.6175902039</v>
      </c>
      <c r="K224" s="293">
        <f t="shared" si="39"/>
        <v>2.1062037705962388E-2</v>
      </c>
      <c r="L224" s="290"/>
      <c r="M224" s="289">
        <f t="shared" si="40"/>
        <v>-316267.43582850695</v>
      </c>
      <c r="N224" s="289">
        <v>182336.14887084407</v>
      </c>
      <c r="O224" s="301">
        <v>14777988.479960978</v>
      </c>
      <c r="P224" s="289">
        <v>13193156.534382179</v>
      </c>
      <c r="Q224" s="289">
        <v>1703642.2988672403</v>
      </c>
      <c r="R224" s="314">
        <f t="shared" si="32"/>
        <v>1885978.4477380845</v>
      </c>
      <c r="S224" s="314"/>
      <c r="T224" s="292">
        <f t="shared" si="41"/>
        <v>2127881.7859277576</v>
      </c>
      <c r="U224" s="307">
        <v>-1473514.3347520274</v>
      </c>
      <c r="V224" s="302">
        <v>6549525.0995854735</v>
      </c>
      <c r="W224" s="292">
        <v>6080963.5903588533</v>
      </c>
      <c r="X224" s="292">
        <v>56357.402221216857</v>
      </c>
      <c r="Y224" s="299">
        <v>-2567597.7202925347</v>
      </c>
      <c r="Z224" s="299">
        <v>983626.78547516256</v>
      </c>
      <c r="AA224" s="314">
        <f t="shared" si="33"/>
        <v>-3001127.8673481829</v>
      </c>
      <c r="AB224" s="314"/>
      <c r="AC224" s="312">
        <f t="shared" si="34"/>
        <v>-4887106.3150862679</v>
      </c>
      <c r="AD224" s="322">
        <f>'1. Vos-laskelma'!T224</f>
        <v>-5801697.6816485478</v>
      </c>
      <c r="AE224" s="289">
        <f t="shared" si="35"/>
        <v>-204.65263965743227</v>
      </c>
      <c r="AF224" s="289"/>
      <c r="AG224" s="294">
        <v>28349</v>
      </c>
      <c r="AH224" s="295">
        <v>5</v>
      </c>
    </row>
    <row r="225" spans="1:34" s="283" customFormat="1">
      <c r="A225" s="296">
        <v>697</v>
      </c>
      <c r="B225" s="296" t="s">
        <v>256</v>
      </c>
      <c r="C225" s="292">
        <v>7927012.100168298</v>
      </c>
      <c r="D225" s="292">
        <v>7925763.9087273329</v>
      </c>
      <c r="E225" s="321">
        <f t="shared" si="36"/>
        <v>-1248.191440965049</v>
      </c>
      <c r="F225" s="293">
        <f t="shared" si="37"/>
        <v>-1.574605191959463E-4</v>
      </c>
      <c r="G225" s="293"/>
      <c r="H225" s="292">
        <v>7709600.376320458</v>
      </c>
      <c r="I225" s="292">
        <v>7720227.0729673887</v>
      </c>
      <c r="J225" s="321">
        <f t="shared" si="38"/>
        <v>10626.69664693065</v>
      </c>
      <c r="K225" s="293">
        <f t="shared" si="39"/>
        <v>1.3783719166002256E-3</v>
      </c>
      <c r="L225" s="290"/>
      <c r="M225" s="289">
        <f t="shared" si="40"/>
        <v>217411.72384783998</v>
      </c>
      <c r="N225" s="289">
        <v>-130762.00988030998</v>
      </c>
      <c r="O225" s="301">
        <v>-162048.25001731142</v>
      </c>
      <c r="P225" s="289">
        <v>-81480.508015783969</v>
      </c>
      <c r="Q225" s="289">
        <v>-75527.227030838651</v>
      </c>
      <c r="R225" s="314">
        <f t="shared" si="32"/>
        <v>-206289.23691114865</v>
      </c>
      <c r="S225" s="314"/>
      <c r="T225" s="292">
        <f t="shared" si="41"/>
        <v>205536.83575994428</v>
      </c>
      <c r="U225" s="307">
        <v>-129552.52919706824</v>
      </c>
      <c r="V225" s="302">
        <v>-18650.086580850184</v>
      </c>
      <c r="W225" s="292">
        <v>61636.195983855054</v>
      </c>
      <c r="X225" s="292">
        <v>-62136.642070308364</v>
      </c>
      <c r="Y225" s="299">
        <v>-106330.37227498097</v>
      </c>
      <c r="Z225" s="299">
        <v>40734.341463467528</v>
      </c>
      <c r="AA225" s="314">
        <f t="shared" si="33"/>
        <v>-257285.20207889006</v>
      </c>
      <c r="AB225" s="314"/>
      <c r="AC225" s="312">
        <f t="shared" si="34"/>
        <v>-50995.965167741408</v>
      </c>
      <c r="AD225" s="322">
        <f>'1. Vos-laskelma'!T225</f>
        <v>160504.48234834452</v>
      </c>
      <c r="AE225" s="289">
        <f t="shared" si="35"/>
        <v>136.71591341426279</v>
      </c>
      <c r="AF225" s="289"/>
      <c r="AG225" s="294">
        <v>1174</v>
      </c>
      <c r="AH225" s="295">
        <v>18</v>
      </c>
    </row>
    <row r="226" spans="1:34" s="283" customFormat="1">
      <c r="A226" s="296">
        <v>698</v>
      </c>
      <c r="B226" s="296" t="s">
        <v>257</v>
      </c>
      <c r="C226" s="292">
        <v>252778135.56028387</v>
      </c>
      <c r="D226" s="292">
        <v>260208475.63215306</v>
      </c>
      <c r="E226" s="321">
        <f t="shared" si="36"/>
        <v>7430340.0718691945</v>
      </c>
      <c r="F226" s="293">
        <f t="shared" si="37"/>
        <v>2.9394710327298731E-2</v>
      </c>
      <c r="G226" s="293"/>
      <c r="H226" s="292">
        <v>222289780.30515894</v>
      </c>
      <c r="I226" s="292">
        <v>230580161.36384267</v>
      </c>
      <c r="J226" s="321">
        <f t="shared" si="38"/>
        <v>8290381.0586837232</v>
      </c>
      <c r="K226" s="293">
        <f t="shared" si="39"/>
        <v>3.7295376545438595E-2</v>
      </c>
      <c r="L226" s="290"/>
      <c r="M226" s="289">
        <f t="shared" si="40"/>
        <v>30488355.255124927</v>
      </c>
      <c r="N226" s="289">
        <v>-18309719.873889558</v>
      </c>
      <c r="O226" s="301">
        <v>-1226038.1033856869</v>
      </c>
      <c r="P226" s="289">
        <v>10907159.904098898</v>
      </c>
      <c r="Q226" s="289">
        <v>-11865842.428295489</v>
      </c>
      <c r="R226" s="314">
        <f t="shared" si="32"/>
        <v>-30175562.302185047</v>
      </c>
      <c r="S226" s="314"/>
      <c r="T226" s="292">
        <f t="shared" si="41"/>
        <v>29628314.268310398</v>
      </c>
      <c r="U226" s="307">
        <v>-18170790.172582045</v>
      </c>
      <c r="V226" s="302">
        <v>1001686.8483233452</v>
      </c>
      <c r="W226" s="292">
        <v>13070101.05513531</v>
      </c>
      <c r="X226" s="292">
        <v>-11070725.067709833</v>
      </c>
      <c r="Y226" s="299">
        <v>-5845000.4895791281</v>
      </c>
      <c r="Z226" s="299">
        <v>2239174.3835987025</v>
      </c>
      <c r="AA226" s="314">
        <f t="shared" si="33"/>
        <v>-32847341.346272301</v>
      </c>
      <c r="AB226" s="314"/>
      <c r="AC226" s="312">
        <f t="shared" si="34"/>
        <v>-2671779.0440872535</v>
      </c>
      <c r="AD226" s="322">
        <f>'1. Vos-laskelma'!T226</f>
        <v>-4992294.4012356438</v>
      </c>
      <c r="AE226" s="289">
        <f t="shared" si="35"/>
        <v>-77.357936022865786</v>
      </c>
      <c r="AF226" s="289"/>
      <c r="AG226" s="294">
        <v>64535</v>
      </c>
      <c r="AH226" s="295">
        <v>19</v>
      </c>
    </row>
    <row r="227" spans="1:34" s="283" customFormat="1">
      <c r="A227" s="296">
        <v>700</v>
      </c>
      <c r="B227" s="296" t="s">
        <v>258</v>
      </c>
      <c r="C227" s="292">
        <v>23024392.419153027</v>
      </c>
      <c r="D227" s="292">
        <v>23191619.756059419</v>
      </c>
      <c r="E227" s="321">
        <f t="shared" si="36"/>
        <v>167227.33690639213</v>
      </c>
      <c r="F227" s="293">
        <f t="shared" si="37"/>
        <v>7.263051022674662E-3</v>
      </c>
      <c r="G227" s="293"/>
      <c r="H227" s="292">
        <v>23431252.775797218</v>
      </c>
      <c r="I227" s="292">
        <v>23681334.933412321</v>
      </c>
      <c r="J227" s="321">
        <f t="shared" si="38"/>
        <v>250082.15761510283</v>
      </c>
      <c r="K227" s="293">
        <f t="shared" si="39"/>
        <v>1.0673016932044688E-2</v>
      </c>
      <c r="L227" s="290"/>
      <c r="M227" s="289">
        <f t="shared" si="40"/>
        <v>-406860.35664419085</v>
      </c>
      <c r="N227" s="289">
        <v>242837.30904163822</v>
      </c>
      <c r="O227" s="301">
        <v>-727654.3702756837</v>
      </c>
      <c r="P227" s="289">
        <v>-1215909.0938632917</v>
      </c>
      <c r="Q227" s="289">
        <v>508720.88065454521</v>
      </c>
      <c r="R227" s="314">
        <f t="shared" si="32"/>
        <v>751558.18969618343</v>
      </c>
      <c r="S227" s="314"/>
      <c r="T227" s="292">
        <f t="shared" si="41"/>
        <v>-489715.17735290155</v>
      </c>
      <c r="U227" s="307">
        <v>262424.35537567706</v>
      </c>
      <c r="V227" s="302">
        <v>-711438.61143898964</v>
      </c>
      <c r="W227" s="292">
        <v>-1210620.4967057947</v>
      </c>
      <c r="X227" s="292">
        <v>428777.55756141309</v>
      </c>
      <c r="Y227" s="299">
        <v>-438544.85737262166</v>
      </c>
      <c r="Z227" s="299">
        <v>168003.13574626044</v>
      </c>
      <c r="AA227" s="314">
        <f t="shared" si="33"/>
        <v>420660.1913107289</v>
      </c>
      <c r="AB227" s="314"/>
      <c r="AC227" s="312">
        <f t="shared" si="34"/>
        <v>-330897.99838545453</v>
      </c>
      <c r="AD227" s="322">
        <f>'1. Vos-laskelma'!T227</f>
        <v>4772.6511418502778</v>
      </c>
      <c r="AE227" s="289">
        <f t="shared" si="35"/>
        <v>0.98567764185259765</v>
      </c>
      <c r="AF227" s="289"/>
      <c r="AG227" s="294">
        <v>4842</v>
      </c>
      <c r="AH227" s="295">
        <v>9</v>
      </c>
    </row>
    <row r="228" spans="1:34" s="283" customFormat="1">
      <c r="A228" s="296">
        <v>702</v>
      </c>
      <c r="B228" s="296" t="s">
        <v>259</v>
      </c>
      <c r="C228" s="292">
        <v>21032281.763295606</v>
      </c>
      <c r="D228" s="292">
        <v>21079806.580963857</v>
      </c>
      <c r="E228" s="321">
        <f t="shared" si="36"/>
        <v>47524.817668251693</v>
      </c>
      <c r="F228" s="293">
        <f t="shared" si="37"/>
        <v>2.2596130178889778E-3</v>
      </c>
      <c r="G228" s="293"/>
      <c r="H228" s="292">
        <v>22026586.148875583</v>
      </c>
      <c r="I228" s="292">
        <v>22168310.183140416</v>
      </c>
      <c r="J228" s="321">
        <f t="shared" si="38"/>
        <v>141724.03426483274</v>
      </c>
      <c r="K228" s="293">
        <f t="shared" si="39"/>
        <v>6.4342260442418805E-3</v>
      </c>
      <c r="L228" s="290"/>
      <c r="M228" s="289">
        <f t="shared" si="40"/>
        <v>-994304.38557997718</v>
      </c>
      <c r="N228" s="289">
        <v>595501.04167854588</v>
      </c>
      <c r="O228" s="301">
        <v>-1709969.2933956943</v>
      </c>
      <c r="P228" s="289">
        <v>-1911729.3391965982</v>
      </c>
      <c r="Q228" s="289">
        <v>219068.59101016991</v>
      </c>
      <c r="R228" s="314">
        <f t="shared" si="32"/>
        <v>814569.63268871582</v>
      </c>
      <c r="S228" s="314"/>
      <c r="T228" s="292">
        <f t="shared" si="41"/>
        <v>-1088503.6021765582</v>
      </c>
      <c r="U228" s="307">
        <v>631630.07506514434</v>
      </c>
      <c r="V228" s="302">
        <v>-657513.83578744158</v>
      </c>
      <c r="W228" s="292">
        <v>-881557.54644651338</v>
      </c>
      <c r="X228" s="292">
        <v>164224.75068798894</v>
      </c>
      <c r="Y228" s="299">
        <v>-372609.15804026549</v>
      </c>
      <c r="Z228" s="299">
        <v>142743.68039242367</v>
      </c>
      <c r="AA228" s="314">
        <f t="shared" si="33"/>
        <v>565989.34810529149</v>
      </c>
      <c r="AB228" s="314"/>
      <c r="AC228" s="312">
        <f t="shared" si="34"/>
        <v>-248580.28458342433</v>
      </c>
      <c r="AD228" s="322">
        <f>'1. Vos-laskelma'!T228</f>
        <v>-15486.64429965755</v>
      </c>
      <c r="AE228" s="289">
        <f t="shared" si="35"/>
        <v>-3.7643763489687774</v>
      </c>
      <c r="AF228" s="289"/>
      <c r="AG228" s="294">
        <v>4114</v>
      </c>
      <c r="AH228" s="295">
        <v>6</v>
      </c>
    </row>
    <row r="229" spans="1:34" s="283" customFormat="1">
      <c r="A229" s="296">
        <v>704</v>
      </c>
      <c r="B229" s="296" t="s">
        <v>260</v>
      </c>
      <c r="C229" s="292">
        <v>19315804.471712433</v>
      </c>
      <c r="D229" s="292">
        <v>19090426.959326189</v>
      </c>
      <c r="E229" s="321">
        <f t="shared" si="36"/>
        <v>-225377.51238624379</v>
      </c>
      <c r="F229" s="293">
        <f t="shared" si="37"/>
        <v>-1.1668036540559527E-2</v>
      </c>
      <c r="G229" s="293"/>
      <c r="H229" s="292">
        <v>20076857.615023993</v>
      </c>
      <c r="I229" s="292">
        <v>20695439.316177972</v>
      </c>
      <c r="J229" s="321">
        <f t="shared" si="38"/>
        <v>618581.70115397871</v>
      </c>
      <c r="K229" s="293">
        <f t="shared" si="39"/>
        <v>3.0810683276006261E-2</v>
      </c>
      <c r="L229" s="290"/>
      <c r="M229" s="289">
        <f t="shared" si="40"/>
        <v>-761053.14331156015</v>
      </c>
      <c r="N229" s="289">
        <v>454971.36601067602</v>
      </c>
      <c r="O229" s="301">
        <v>-425816.75830504298</v>
      </c>
      <c r="P229" s="289">
        <v>-393734.21837689355</v>
      </c>
      <c r="Q229" s="289">
        <v>-5509.4448884603189</v>
      </c>
      <c r="R229" s="314">
        <f t="shared" si="32"/>
        <v>449461.92112221569</v>
      </c>
      <c r="S229" s="314"/>
      <c r="T229" s="292">
        <f t="shared" si="41"/>
        <v>-1605012.3568517826</v>
      </c>
      <c r="U229" s="307">
        <v>919069.55215610692</v>
      </c>
      <c r="V229" s="302">
        <v>348525.30419188738</v>
      </c>
      <c r="W229" s="292">
        <v>73975.364004217088</v>
      </c>
      <c r="X229" s="292">
        <v>181084.63277539014</v>
      </c>
      <c r="Y229" s="299">
        <v>-582190.48806096904</v>
      </c>
      <c r="Z229" s="299">
        <v>223032.66348140483</v>
      </c>
      <c r="AA229" s="314">
        <f t="shared" si="33"/>
        <v>740996.36035193293</v>
      </c>
      <c r="AB229" s="314"/>
      <c r="AC229" s="312">
        <f t="shared" si="34"/>
        <v>291534.43922971725</v>
      </c>
      <c r="AD229" s="322">
        <f>'1. Vos-laskelma'!T229</f>
        <v>279493.34618252423</v>
      </c>
      <c r="AE229" s="289">
        <f t="shared" si="35"/>
        <v>43.480607682408873</v>
      </c>
      <c r="AF229" s="289"/>
      <c r="AG229" s="294">
        <v>6428</v>
      </c>
      <c r="AH229" s="295">
        <v>2</v>
      </c>
    </row>
    <row r="230" spans="1:34" s="283" customFormat="1">
      <c r="A230" s="296">
        <v>707</v>
      </c>
      <c r="B230" s="296" t="s">
        <v>261</v>
      </c>
      <c r="C230" s="292">
        <v>11455106.937109882</v>
      </c>
      <c r="D230" s="292">
        <v>12159427.489071509</v>
      </c>
      <c r="E230" s="321">
        <f t="shared" si="36"/>
        <v>704320.55196162686</v>
      </c>
      <c r="F230" s="293">
        <f t="shared" si="37"/>
        <v>6.1485288249899711E-2</v>
      </c>
      <c r="G230" s="293"/>
      <c r="H230" s="292">
        <v>11657057.642788917</v>
      </c>
      <c r="I230" s="292">
        <v>11818722.145372864</v>
      </c>
      <c r="J230" s="321">
        <f t="shared" si="38"/>
        <v>161664.50258394703</v>
      </c>
      <c r="K230" s="293">
        <f t="shared" si="39"/>
        <v>1.3868379786553862E-2</v>
      </c>
      <c r="L230" s="290"/>
      <c r="M230" s="289">
        <f t="shared" si="40"/>
        <v>-201950.70567903481</v>
      </c>
      <c r="N230" s="289">
        <v>120641.47269543461</v>
      </c>
      <c r="O230" s="301">
        <v>1025118.8306720369</v>
      </c>
      <c r="P230" s="289">
        <v>783582.47758604679</v>
      </c>
      <c r="Q230" s="289">
        <v>250001.08566486579</v>
      </c>
      <c r="R230" s="314">
        <f t="shared" si="32"/>
        <v>370642.55836030038</v>
      </c>
      <c r="S230" s="314"/>
      <c r="T230" s="292">
        <f t="shared" si="41"/>
        <v>340705.34369864501</v>
      </c>
      <c r="U230" s="307">
        <v>-212619.09718746648</v>
      </c>
      <c r="V230" s="302">
        <v>1533972.6870792154</v>
      </c>
      <c r="W230" s="292">
        <v>1515491.4895791877</v>
      </c>
      <c r="X230" s="292">
        <v>900.93302301351832</v>
      </c>
      <c r="Y230" s="299">
        <v>-177519.19051018968</v>
      </c>
      <c r="Z230" s="299">
        <v>68006.22595263744</v>
      </c>
      <c r="AA230" s="314">
        <f t="shared" si="33"/>
        <v>-321231.12872200523</v>
      </c>
      <c r="AB230" s="314"/>
      <c r="AC230" s="312">
        <f t="shared" si="34"/>
        <v>-691873.68708230555</v>
      </c>
      <c r="AD230" s="322">
        <f>'1. Vos-laskelma'!T230</f>
        <v>-696787.04553838586</v>
      </c>
      <c r="AE230" s="289">
        <f t="shared" si="35"/>
        <v>-355.50359466244174</v>
      </c>
      <c r="AF230" s="289"/>
      <c r="AG230" s="294">
        <v>1960</v>
      </c>
      <c r="AH230" s="295">
        <v>12</v>
      </c>
    </row>
    <row r="231" spans="1:34" s="283" customFormat="1">
      <c r="A231" s="296">
        <v>710</v>
      </c>
      <c r="B231" s="296" t="s">
        <v>262</v>
      </c>
      <c r="C231" s="292">
        <v>113289649.97516491</v>
      </c>
      <c r="D231" s="292">
        <v>116219463.57576847</v>
      </c>
      <c r="E231" s="321">
        <f t="shared" si="36"/>
        <v>2929813.6006035656</v>
      </c>
      <c r="F231" s="293">
        <f t="shared" si="37"/>
        <v>2.5861264477786212E-2</v>
      </c>
      <c r="G231" s="293"/>
      <c r="H231" s="292">
        <v>110174182.70672625</v>
      </c>
      <c r="I231" s="292">
        <v>112577912.19576769</v>
      </c>
      <c r="J231" s="321">
        <f t="shared" si="38"/>
        <v>2403729.4890414327</v>
      </c>
      <c r="K231" s="293">
        <f t="shared" si="39"/>
        <v>2.181753864641723E-2</v>
      </c>
      <c r="L231" s="290"/>
      <c r="M231" s="289">
        <f t="shared" si="40"/>
        <v>3115467.2684386522</v>
      </c>
      <c r="N231" s="289">
        <v>-1876434.7318152732</v>
      </c>
      <c r="O231" s="301">
        <v>5098148.3664382994</v>
      </c>
      <c r="P231" s="289">
        <v>4799715.7538565695</v>
      </c>
      <c r="Q231" s="289">
        <v>412923.11956884601</v>
      </c>
      <c r="R231" s="314">
        <f t="shared" si="32"/>
        <v>-1463511.6122464272</v>
      </c>
      <c r="S231" s="314"/>
      <c r="T231" s="292">
        <f t="shared" si="41"/>
        <v>3641551.380000785</v>
      </c>
      <c r="U231" s="307">
        <v>-2352267.1041067266</v>
      </c>
      <c r="V231" s="302">
        <v>4059881.8997222185</v>
      </c>
      <c r="W231" s="292">
        <v>4090591.5561537445</v>
      </c>
      <c r="X231" s="292">
        <v>12551.467921636291</v>
      </c>
      <c r="Y231" s="299">
        <v>-2473132.1510567549</v>
      </c>
      <c r="Z231" s="299">
        <v>947437.75809322344</v>
      </c>
      <c r="AA231" s="314">
        <f t="shared" si="33"/>
        <v>-3865410.029148622</v>
      </c>
      <c r="AB231" s="314"/>
      <c r="AC231" s="312">
        <f t="shared" si="34"/>
        <v>-2401898.4169021947</v>
      </c>
      <c r="AD231" s="322">
        <f>'1. Vos-laskelma'!T231</f>
        <v>-2849715.8896099851</v>
      </c>
      <c r="AE231" s="289">
        <f t="shared" si="35"/>
        <v>-104.36226066102633</v>
      </c>
      <c r="AF231" s="289"/>
      <c r="AG231" s="294">
        <v>27306</v>
      </c>
      <c r="AH231" s="295">
        <v>1</v>
      </c>
    </row>
    <row r="232" spans="1:34" s="283" customFormat="1">
      <c r="A232" s="296">
        <v>729</v>
      </c>
      <c r="B232" s="296" t="s">
        <v>263</v>
      </c>
      <c r="C232" s="292">
        <v>43456462.455307066</v>
      </c>
      <c r="D232" s="292">
        <v>44839487.04853905</v>
      </c>
      <c r="E232" s="321">
        <f t="shared" si="36"/>
        <v>1383024.5932319835</v>
      </c>
      <c r="F232" s="293">
        <f t="shared" si="37"/>
        <v>3.1825521800223834E-2</v>
      </c>
      <c r="G232" s="293"/>
      <c r="H232" s="292">
        <v>43456692.053329498</v>
      </c>
      <c r="I232" s="292">
        <v>44066299.069618084</v>
      </c>
      <c r="J232" s="321">
        <f t="shared" si="38"/>
        <v>609607.01628858596</v>
      </c>
      <c r="K232" s="293">
        <f t="shared" si="39"/>
        <v>1.4027920384287051E-2</v>
      </c>
      <c r="L232" s="290"/>
      <c r="M232" s="289">
        <f t="shared" si="40"/>
        <v>-229.59802243113518</v>
      </c>
      <c r="N232" s="289">
        <v>-2235.4910099561166</v>
      </c>
      <c r="O232" s="301">
        <v>1592855.2725420594</v>
      </c>
      <c r="P232" s="289">
        <v>1431796.0306712724</v>
      </c>
      <c r="Q232" s="289">
        <v>199038.06417472914</v>
      </c>
      <c r="R232" s="314">
        <f t="shared" si="32"/>
        <v>196802.57316477303</v>
      </c>
      <c r="S232" s="314"/>
      <c r="T232" s="292">
        <f t="shared" si="41"/>
        <v>773187.97892096639</v>
      </c>
      <c r="U232" s="307">
        <v>-506507.40780627506</v>
      </c>
      <c r="V232" s="302">
        <v>1001886.0133955926</v>
      </c>
      <c r="W232" s="292">
        <v>1180962.5097179227</v>
      </c>
      <c r="X232" s="292">
        <v>-40326.05046439841</v>
      </c>
      <c r="Y232" s="299">
        <v>-812874.86470864923</v>
      </c>
      <c r="Z232" s="299">
        <v>311406.060165776</v>
      </c>
      <c r="AA232" s="314">
        <f t="shared" si="33"/>
        <v>-1048302.2628135467</v>
      </c>
      <c r="AB232" s="314"/>
      <c r="AC232" s="312">
        <f t="shared" si="34"/>
        <v>-1245104.8359783196</v>
      </c>
      <c r="AD232" s="322">
        <f>'1. Vos-laskelma'!T232</f>
        <v>-1579311.6809150781</v>
      </c>
      <c r="AE232" s="289">
        <f t="shared" si="35"/>
        <v>-175.96787531087222</v>
      </c>
      <c r="AF232" s="289"/>
      <c r="AG232" s="294">
        <v>8975</v>
      </c>
      <c r="AH232" s="295">
        <v>13</v>
      </c>
    </row>
    <row r="233" spans="1:34" s="283" customFormat="1">
      <c r="A233" s="296">
        <v>732</v>
      </c>
      <c r="B233" s="296" t="s">
        <v>264</v>
      </c>
      <c r="C233" s="292">
        <v>23118694.214338869</v>
      </c>
      <c r="D233" s="292">
        <v>23771679.303435653</v>
      </c>
      <c r="E233" s="321">
        <f t="shared" si="36"/>
        <v>652985.08909678459</v>
      </c>
      <c r="F233" s="293">
        <f t="shared" si="37"/>
        <v>2.8244894934065297E-2</v>
      </c>
      <c r="G233" s="293"/>
      <c r="H233" s="292">
        <v>22112102.172813077</v>
      </c>
      <c r="I233" s="292">
        <v>22616323.947758488</v>
      </c>
      <c r="J233" s="321">
        <f t="shared" si="38"/>
        <v>504221.77494541183</v>
      </c>
      <c r="K233" s="293">
        <f t="shared" si="39"/>
        <v>2.2802977799431239E-2</v>
      </c>
      <c r="L233" s="290"/>
      <c r="M233" s="289">
        <f t="shared" si="40"/>
        <v>1006592.0415257923</v>
      </c>
      <c r="N233" s="289">
        <v>-604844.44520688534</v>
      </c>
      <c r="O233" s="301">
        <v>151721.69741072506</v>
      </c>
      <c r="P233" s="289">
        <v>-413482.43907993101</v>
      </c>
      <c r="Q233" s="289">
        <v>579434.21842443536</v>
      </c>
      <c r="R233" s="314">
        <f t="shared" si="32"/>
        <v>-25410.226782449987</v>
      </c>
      <c r="S233" s="314"/>
      <c r="T233" s="292">
        <f t="shared" si="41"/>
        <v>1155355.3556771651</v>
      </c>
      <c r="U233" s="307">
        <v>-710272.22485074052</v>
      </c>
      <c r="V233" s="302">
        <v>2930106.1384434514</v>
      </c>
      <c r="W233" s="292">
        <v>2436669.0165060777</v>
      </c>
      <c r="X233" s="292">
        <v>444930.54671531904</v>
      </c>
      <c r="Y233" s="299">
        <v>-302144.90792958817</v>
      </c>
      <c r="Z233" s="299">
        <v>115749.37233571352</v>
      </c>
      <c r="AA233" s="314">
        <f t="shared" si="33"/>
        <v>-451737.21372929617</v>
      </c>
      <c r="AB233" s="314"/>
      <c r="AC233" s="312">
        <f t="shared" si="34"/>
        <v>-426326.98694684618</v>
      </c>
      <c r="AD233" s="322">
        <f>'1. Vos-laskelma'!T233</f>
        <v>-204130.91534968186</v>
      </c>
      <c r="AE233" s="289">
        <f t="shared" si="35"/>
        <v>-61.190322347026935</v>
      </c>
      <c r="AF233" s="289"/>
      <c r="AG233" s="294">
        <v>3336</v>
      </c>
      <c r="AH233" s="295">
        <v>19</v>
      </c>
    </row>
    <row r="234" spans="1:34" s="283" customFormat="1">
      <c r="A234" s="296">
        <v>734</v>
      </c>
      <c r="B234" s="296" t="s">
        <v>265</v>
      </c>
      <c r="C234" s="292">
        <v>214282885.85141394</v>
      </c>
      <c r="D234" s="292">
        <v>216463399.01749867</v>
      </c>
      <c r="E234" s="321">
        <f t="shared" si="36"/>
        <v>2180513.1660847366</v>
      </c>
      <c r="F234" s="293">
        <f t="shared" si="37"/>
        <v>1.0175862423267568E-2</v>
      </c>
      <c r="G234" s="293"/>
      <c r="H234" s="292">
        <v>208977765.39493379</v>
      </c>
      <c r="I234" s="292">
        <v>214485071.44590044</v>
      </c>
      <c r="J234" s="321">
        <f t="shared" si="38"/>
        <v>5507306.0509666502</v>
      </c>
      <c r="K234" s="293">
        <f t="shared" si="39"/>
        <v>2.6353550295452451E-2</v>
      </c>
      <c r="L234" s="290"/>
      <c r="M234" s="289">
        <f t="shared" si="40"/>
        <v>5305120.4564801455</v>
      </c>
      <c r="N234" s="289">
        <v>-3196452.2279215986</v>
      </c>
      <c r="O234" s="301">
        <v>-2715494.2061333656</v>
      </c>
      <c r="P234" s="289">
        <v>-2336520.9683373421</v>
      </c>
      <c r="Q234" s="289">
        <v>-164855.49441304526</v>
      </c>
      <c r="R234" s="314">
        <f t="shared" si="32"/>
        <v>-3361307.7223346438</v>
      </c>
      <c r="S234" s="314"/>
      <c r="T234" s="292">
        <f t="shared" si="41"/>
        <v>1978327.5715982318</v>
      </c>
      <c r="U234" s="307">
        <v>-1488226.3948632984</v>
      </c>
      <c r="V234" s="302">
        <v>3973880.7323963046</v>
      </c>
      <c r="W234" s="292">
        <v>3236330.4347980171</v>
      </c>
      <c r="X234" s="292">
        <v>23411.847786299761</v>
      </c>
      <c r="Y234" s="299">
        <v>-4613053.5358446389</v>
      </c>
      <c r="Z234" s="299">
        <v>1767225.0543090217</v>
      </c>
      <c r="AA234" s="314">
        <f t="shared" si="33"/>
        <v>-4310643.0286126155</v>
      </c>
      <c r="AB234" s="314"/>
      <c r="AC234" s="312">
        <f t="shared" si="34"/>
        <v>-949335.30627797171</v>
      </c>
      <c r="AD234" s="322">
        <f>'1. Vos-laskelma'!T234</f>
        <v>-2046410.6097900011</v>
      </c>
      <c r="AE234" s="289">
        <f t="shared" si="35"/>
        <v>-40.178481726778337</v>
      </c>
      <c r="AF234" s="289"/>
      <c r="AG234" s="294">
        <v>50933</v>
      </c>
      <c r="AH234" s="295">
        <v>2</v>
      </c>
    </row>
    <row r="235" spans="1:34" s="283" customFormat="1">
      <c r="A235" s="296">
        <v>738</v>
      </c>
      <c r="B235" s="296" t="s">
        <v>266</v>
      </c>
      <c r="C235" s="292">
        <v>10514388.856360639</v>
      </c>
      <c r="D235" s="292">
        <v>10570566.474199712</v>
      </c>
      <c r="E235" s="321">
        <f t="shared" si="36"/>
        <v>56177.617839073762</v>
      </c>
      <c r="F235" s="293">
        <f t="shared" si="37"/>
        <v>5.342927544960384E-3</v>
      </c>
      <c r="G235" s="293"/>
      <c r="H235" s="292">
        <v>10596501.728034444</v>
      </c>
      <c r="I235" s="292">
        <v>10761382.55595001</v>
      </c>
      <c r="J235" s="321">
        <f t="shared" si="38"/>
        <v>164880.82791556604</v>
      </c>
      <c r="K235" s="293">
        <f t="shared" si="39"/>
        <v>1.5559930262583928E-2</v>
      </c>
      <c r="L235" s="290"/>
      <c r="M235" s="289">
        <f t="shared" si="40"/>
        <v>-82112.871673805639</v>
      </c>
      <c r="N235" s="289">
        <v>48497.464560992346</v>
      </c>
      <c r="O235" s="301">
        <v>364387.34209890664</v>
      </c>
      <c r="P235" s="289">
        <v>382499.58568981383</v>
      </c>
      <c r="Q235" s="289">
        <v>-5785.8933444046088</v>
      </c>
      <c r="R235" s="314">
        <f t="shared" si="32"/>
        <v>42711.571216587734</v>
      </c>
      <c r="S235" s="314"/>
      <c r="T235" s="292">
        <f t="shared" si="41"/>
        <v>-190816.08175029792</v>
      </c>
      <c r="U235" s="307">
        <v>97268.16018971859</v>
      </c>
      <c r="V235" s="302">
        <v>438579.64845360816</v>
      </c>
      <c r="W235" s="292">
        <v>425461.39301757235</v>
      </c>
      <c r="X235" s="292">
        <v>1340.8273612910373</v>
      </c>
      <c r="Y235" s="299">
        <v>-264195.65240725683</v>
      </c>
      <c r="Z235" s="299">
        <v>101211.30668563439</v>
      </c>
      <c r="AA235" s="314">
        <f t="shared" si="33"/>
        <v>-64375.358170612802</v>
      </c>
      <c r="AB235" s="314"/>
      <c r="AC235" s="312">
        <f t="shared" si="34"/>
        <v>-107086.92938720054</v>
      </c>
      <c r="AD235" s="322">
        <f>'1. Vos-laskelma'!T235</f>
        <v>-388.46671988815069</v>
      </c>
      <c r="AE235" s="289">
        <f t="shared" si="35"/>
        <v>-0.13317336986223885</v>
      </c>
      <c r="AF235" s="289"/>
      <c r="AG235" s="294">
        <v>2917</v>
      </c>
      <c r="AH235" s="295">
        <v>2</v>
      </c>
    </row>
    <row r="236" spans="1:34" s="283" customFormat="1">
      <c r="A236" s="296">
        <v>739</v>
      </c>
      <c r="B236" s="296" t="s">
        <v>267</v>
      </c>
      <c r="C236" s="292">
        <v>16018404.968830433</v>
      </c>
      <c r="D236" s="292">
        <v>16448213.832276469</v>
      </c>
      <c r="E236" s="321">
        <f t="shared" si="36"/>
        <v>429808.86344603635</v>
      </c>
      <c r="F236" s="293">
        <f t="shared" si="37"/>
        <v>2.6832188615682026E-2</v>
      </c>
      <c r="G236" s="293"/>
      <c r="H236" s="292">
        <v>18498371.332115397</v>
      </c>
      <c r="I236" s="292">
        <v>18444891.747818973</v>
      </c>
      <c r="J236" s="321">
        <f t="shared" si="38"/>
        <v>-53479.584296423942</v>
      </c>
      <c r="K236" s="293">
        <f t="shared" si="39"/>
        <v>-2.8910428564906661E-3</v>
      </c>
      <c r="L236" s="290"/>
      <c r="M236" s="289">
        <f t="shared" si="40"/>
        <v>-2479966.3632849641</v>
      </c>
      <c r="N236" s="289">
        <v>1487130.9457899807</v>
      </c>
      <c r="O236" s="301">
        <v>869352.19955609739</v>
      </c>
      <c r="P236" s="289">
        <v>-353776.42405352369</v>
      </c>
      <c r="Q236" s="289">
        <v>1236713.0197413699</v>
      </c>
      <c r="R236" s="314">
        <f t="shared" si="32"/>
        <v>2723843.9655313506</v>
      </c>
      <c r="S236" s="314"/>
      <c r="T236" s="292">
        <f t="shared" si="41"/>
        <v>-1996677.9155425038</v>
      </c>
      <c r="U236" s="307">
        <v>1181236.7453195436</v>
      </c>
      <c r="V236" s="302">
        <v>462804.53944652528</v>
      </c>
      <c r="W236" s="292">
        <v>-554980.10568017885</v>
      </c>
      <c r="X236" s="292">
        <v>970441.29712819995</v>
      </c>
      <c r="Y236" s="299">
        <v>-294899.22668427433</v>
      </c>
      <c r="Z236" s="299">
        <v>112973.60801111607</v>
      </c>
      <c r="AA236" s="314">
        <f t="shared" si="33"/>
        <v>1969752.4237745851</v>
      </c>
      <c r="AB236" s="314"/>
      <c r="AC236" s="312">
        <f t="shared" si="34"/>
        <v>-754091.54175676545</v>
      </c>
      <c r="AD236" s="322">
        <f>'1. Vos-laskelma'!T236</f>
        <v>-691369.67570298444</v>
      </c>
      <c r="AE236" s="289">
        <f t="shared" si="35"/>
        <v>-212.33712398740309</v>
      </c>
      <c r="AF236" s="289"/>
      <c r="AG236" s="294">
        <v>3256</v>
      </c>
      <c r="AH236" s="295">
        <v>9</v>
      </c>
    </row>
    <row r="237" spans="1:34" s="283" customFormat="1">
      <c r="A237" s="296">
        <v>740</v>
      </c>
      <c r="B237" s="296" t="s">
        <v>268</v>
      </c>
      <c r="C237" s="292">
        <v>156287133.21070465</v>
      </c>
      <c r="D237" s="292">
        <v>164424489.82158786</v>
      </c>
      <c r="E237" s="321">
        <f t="shared" si="36"/>
        <v>8137356.6108832061</v>
      </c>
      <c r="F237" s="293">
        <f t="shared" si="37"/>
        <v>5.2066708523679353E-2</v>
      </c>
      <c r="G237" s="293"/>
      <c r="H237" s="292">
        <v>152933245.84625196</v>
      </c>
      <c r="I237" s="292">
        <v>155592125.33362889</v>
      </c>
      <c r="J237" s="321">
        <f t="shared" si="38"/>
        <v>2658879.4873769283</v>
      </c>
      <c r="K237" s="293">
        <f t="shared" si="39"/>
        <v>1.7385882792613803E-2</v>
      </c>
      <c r="L237" s="290"/>
      <c r="M237" s="289">
        <f t="shared" si="40"/>
        <v>3353887.3644526899</v>
      </c>
      <c r="N237" s="289">
        <v>-2020804.7409270357</v>
      </c>
      <c r="O237" s="301">
        <v>7476099.452282995</v>
      </c>
      <c r="P237" s="289">
        <v>7383584.9773334265</v>
      </c>
      <c r="Q237" s="289">
        <v>228095.99623139377</v>
      </c>
      <c r="R237" s="314">
        <f t="shared" si="32"/>
        <v>-1792708.744695642</v>
      </c>
      <c r="S237" s="314"/>
      <c r="T237" s="292">
        <f t="shared" si="41"/>
        <v>8832364.4879589677</v>
      </c>
      <c r="U237" s="307">
        <v>-5483952.9192687627</v>
      </c>
      <c r="V237" s="302">
        <v>2840853.0682368279</v>
      </c>
      <c r="W237" s="292">
        <v>5071221.9156431705</v>
      </c>
      <c r="X237" s="292">
        <v>-1734345.665751552</v>
      </c>
      <c r="Y237" s="299">
        <v>-2905971.0344486921</v>
      </c>
      <c r="Z237" s="299">
        <v>1113254.9794338634</v>
      </c>
      <c r="AA237" s="314">
        <f t="shared" si="33"/>
        <v>-9011014.640035145</v>
      </c>
      <c r="AB237" s="314"/>
      <c r="AC237" s="312">
        <f t="shared" si="34"/>
        <v>-7218305.895339503</v>
      </c>
      <c r="AD237" s="322">
        <f>'1. Vos-laskelma'!T237</f>
        <v>-6474608.2094875714</v>
      </c>
      <c r="AE237" s="289">
        <f t="shared" si="35"/>
        <v>-201.79548728339009</v>
      </c>
      <c r="AF237" s="289"/>
      <c r="AG237" s="294">
        <v>32085</v>
      </c>
      <c r="AH237" s="295">
        <v>10</v>
      </c>
    </row>
    <row r="238" spans="1:34" s="283" customFormat="1">
      <c r="A238" s="296">
        <v>742</v>
      </c>
      <c r="B238" s="296" t="s">
        <v>269</v>
      </c>
      <c r="C238" s="292">
        <v>5719961.5912291016</v>
      </c>
      <c r="D238" s="292">
        <v>5666657.7874513734</v>
      </c>
      <c r="E238" s="321">
        <f t="shared" si="36"/>
        <v>-53303.80377772823</v>
      </c>
      <c r="F238" s="293">
        <f t="shared" si="37"/>
        <v>-9.3189093890881074E-3</v>
      </c>
      <c r="G238" s="293"/>
      <c r="H238" s="292">
        <v>5451387.3729565926</v>
      </c>
      <c r="I238" s="292">
        <v>5671782.0893592983</v>
      </c>
      <c r="J238" s="321">
        <f t="shared" si="38"/>
        <v>220394.71640270576</v>
      </c>
      <c r="K238" s="293">
        <f t="shared" si="39"/>
        <v>4.0429105716472569E-2</v>
      </c>
      <c r="L238" s="290"/>
      <c r="M238" s="289">
        <f t="shared" si="40"/>
        <v>268574.21827250905</v>
      </c>
      <c r="N238" s="289">
        <v>-161407.18414677025</v>
      </c>
      <c r="O238" s="301">
        <v>-35177.319557789713</v>
      </c>
      <c r="P238" s="289">
        <v>-154499.52473769803</v>
      </c>
      <c r="Q238" s="289">
        <v>123525.4114653835</v>
      </c>
      <c r="R238" s="314">
        <f t="shared" si="32"/>
        <v>-37881.772681386748</v>
      </c>
      <c r="S238" s="314"/>
      <c r="T238" s="292">
        <f t="shared" si="41"/>
        <v>-5124.3019079249352</v>
      </c>
      <c r="U238" s="307">
        <v>-3069.3803781253428</v>
      </c>
      <c r="V238" s="302">
        <v>1037751.8526420128</v>
      </c>
      <c r="W238" s="292">
        <v>813308.7985601956</v>
      </c>
      <c r="X238" s="292">
        <v>210077.19787096893</v>
      </c>
      <c r="Y238" s="299">
        <v>-89484.163379626232</v>
      </c>
      <c r="Z238" s="299">
        <v>34280.68940877846</v>
      </c>
      <c r="AA238" s="314">
        <f t="shared" si="33"/>
        <v>151804.34352199582</v>
      </c>
      <c r="AB238" s="314"/>
      <c r="AC238" s="312">
        <f t="shared" si="34"/>
        <v>189686.11620338255</v>
      </c>
      <c r="AD238" s="322">
        <f>'1. Vos-laskelma'!T238</f>
        <v>182596.1278651061</v>
      </c>
      <c r="AE238" s="289">
        <f t="shared" si="35"/>
        <v>184.81389460030982</v>
      </c>
      <c r="AF238" s="289"/>
      <c r="AG238" s="294">
        <v>988</v>
      </c>
      <c r="AH238" s="295">
        <v>19</v>
      </c>
    </row>
    <row r="239" spans="1:34" s="283" customFormat="1">
      <c r="A239" s="296">
        <v>743</v>
      </c>
      <c r="B239" s="296" t="s">
        <v>270</v>
      </c>
      <c r="C239" s="292">
        <v>240638585.29064229</v>
      </c>
      <c r="D239" s="292">
        <v>252715135.90782261</v>
      </c>
      <c r="E239" s="321">
        <f t="shared" si="36"/>
        <v>12076550.617180318</v>
      </c>
      <c r="F239" s="293">
        <f t="shared" si="37"/>
        <v>5.0185428918617978E-2</v>
      </c>
      <c r="G239" s="293"/>
      <c r="H239" s="292">
        <v>231503528.93701261</v>
      </c>
      <c r="I239" s="292">
        <v>239167136.30011645</v>
      </c>
      <c r="J239" s="321">
        <f t="shared" si="38"/>
        <v>7663607.3631038368</v>
      </c>
      <c r="K239" s="293">
        <f t="shared" si="39"/>
        <v>3.3103630853026644E-2</v>
      </c>
      <c r="L239" s="290"/>
      <c r="M239" s="289">
        <f t="shared" si="40"/>
        <v>9135056.3536296785</v>
      </c>
      <c r="N239" s="289">
        <v>-5497885.2655691179</v>
      </c>
      <c r="O239" s="301">
        <v>11860885.300071657</v>
      </c>
      <c r="P239" s="289">
        <v>14819863.933790177</v>
      </c>
      <c r="Q239" s="289">
        <v>-2689306.917071817</v>
      </c>
      <c r="R239" s="314">
        <f t="shared" si="32"/>
        <v>-8187192.1826409344</v>
      </c>
      <c r="S239" s="314"/>
      <c r="T239" s="292">
        <f t="shared" si="41"/>
        <v>13547999.607706159</v>
      </c>
      <c r="U239" s="307">
        <v>-8531579.612140391</v>
      </c>
      <c r="V239" s="302">
        <v>648802.80453294516</v>
      </c>
      <c r="W239" s="292">
        <v>5658321.6956909299</v>
      </c>
      <c r="X239" s="292">
        <v>-3999647.5402078256</v>
      </c>
      <c r="Y239" s="299">
        <v>-5916370.4498454705</v>
      </c>
      <c r="Z239" s="299">
        <v>2266515.6621959875</v>
      </c>
      <c r="AA239" s="314">
        <f t="shared" si="33"/>
        <v>-16181081.939997699</v>
      </c>
      <c r="AB239" s="314"/>
      <c r="AC239" s="312">
        <f t="shared" si="34"/>
        <v>-7993889.7573567647</v>
      </c>
      <c r="AD239" s="322">
        <f>'1. Vos-laskelma'!T239</f>
        <v>-6812549.7374521866</v>
      </c>
      <c r="AE239" s="289">
        <f t="shared" si="35"/>
        <v>-104.29021535220652</v>
      </c>
      <c r="AF239" s="289"/>
      <c r="AG239" s="294">
        <v>65323</v>
      </c>
      <c r="AH239" s="295">
        <v>14</v>
      </c>
    </row>
    <row r="240" spans="1:34" s="283" customFormat="1">
      <c r="A240" s="296">
        <v>746</v>
      </c>
      <c r="B240" s="296" t="s">
        <v>271</v>
      </c>
      <c r="C240" s="292">
        <v>21308933.876163457</v>
      </c>
      <c r="D240" s="292">
        <v>21805115.974889301</v>
      </c>
      <c r="E240" s="321">
        <f t="shared" si="36"/>
        <v>496182.09872584417</v>
      </c>
      <c r="F240" s="293">
        <f t="shared" si="37"/>
        <v>2.3285167695831187E-2</v>
      </c>
      <c r="G240" s="293"/>
      <c r="H240" s="292">
        <v>21137815.235026769</v>
      </c>
      <c r="I240" s="292">
        <v>21596055.887072612</v>
      </c>
      <c r="J240" s="321">
        <f t="shared" si="38"/>
        <v>458240.65204584226</v>
      </c>
      <c r="K240" s="293">
        <f t="shared" si="39"/>
        <v>2.1678714046402817E-2</v>
      </c>
      <c r="L240" s="290"/>
      <c r="M240" s="289">
        <f t="shared" si="40"/>
        <v>171118.64113668725</v>
      </c>
      <c r="N240" s="289">
        <v>-103915.72865544069</v>
      </c>
      <c r="O240" s="301">
        <v>1951030.1547562703</v>
      </c>
      <c r="P240" s="289">
        <v>2577604.7156397738</v>
      </c>
      <c r="Q240" s="289">
        <v>-606658.27817700489</v>
      </c>
      <c r="R240" s="314">
        <f t="shared" si="32"/>
        <v>-710574.00683244562</v>
      </c>
      <c r="S240" s="314"/>
      <c r="T240" s="292">
        <f t="shared" si="41"/>
        <v>209060.08781668916</v>
      </c>
      <c r="U240" s="307">
        <v>-148717.32408441388</v>
      </c>
      <c r="V240" s="302">
        <v>2738314.6625949442</v>
      </c>
      <c r="W240" s="292">
        <v>3396830.0334723331</v>
      </c>
      <c r="X240" s="292">
        <v>-585313.8821712822</v>
      </c>
      <c r="Y240" s="299">
        <v>-428853.75870701438</v>
      </c>
      <c r="Z240" s="299">
        <v>164290.55096211136</v>
      </c>
      <c r="AA240" s="314">
        <f t="shared" si="33"/>
        <v>-998594.41400059906</v>
      </c>
      <c r="AB240" s="314"/>
      <c r="AC240" s="312">
        <f t="shared" si="34"/>
        <v>-288020.40716815344</v>
      </c>
      <c r="AD240" s="322">
        <f>'1. Vos-laskelma'!T240</f>
        <v>-210323.71703214757</v>
      </c>
      <c r="AE240" s="289">
        <f t="shared" si="35"/>
        <v>-44.418947630865382</v>
      </c>
      <c r="AF240" s="289"/>
      <c r="AG240" s="294">
        <v>4735</v>
      </c>
      <c r="AH240" s="295">
        <v>17</v>
      </c>
    </row>
    <row r="241" spans="1:34" s="283" customFormat="1">
      <c r="A241" s="296">
        <v>747</v>
      </c>
      <c r="B241" s="296" t="s">
        <v>272</v>
      </c>
      <c r="C241" s="292">
        <v>6215855.2088731322</v>
      </c>
      <c r="D241" s="292">
        <v>6445353.9441492399</v>
      </c>
      <c r="E241" s="321">
        <f t="shared" si="36"/>
        <v>229498.73527610768</v>
      </c>
      <c r="F241" s="293">
        <f t="shared" si="37"/>
        <v>3.6921505981751035E-2</v>
      </c>
      <c r="G241" s="293"/>
      <c r="H241" s="292">
        <v>6962373.3791401554</v>
      </c>
      <c r="I241" s="292">
        <v>7061271.8613178944</v>
      </c>
      <c r="J241" s="321">
        <f t="shared" si="38"/>
        <v>98898.482177739032</v>
      </c>
      <c r="K241" s="293">
        <f t="shared" si="39"/>
        <v>1.4204708192474571E-2</v>
      </c>
      <c r="L241" s="290"/>
      <c r="M241" s="289">
        <f t="shared" si="40"/>
        <v>-746518.17026702315</v>
      </c>
      <c r="N241" s="289">
        <v>447558.96251326235</v>
      </c>
      <c r="O241" s="301">
        <v>-150416.4448271431</v>
      </c>
      <c r="P241" s="289">
        <v>-509960.69309568778</v>
      </c>
      <c r="Q241" s="289">
        <v>365176.29474819027</v>
      </c>
      <c r="R241" s="314">
        <f t="shared" si="32"/>
        <v>812735.25726145261</v>
      </c>
      <c r="S241" s="314"/>
      <c r="T241" s="292">
        <f t="shared" si="41"/>
        <v>-615917.9171686545</v>
      </c>
      <c r="U241" s="307">
        <v>363573.27875279542</v>
      </c>
      <c r="V241" s="302">
        <v>197006.6080360394</v>
      </c>
      <c r="W241" s="292">
        <v>-105960.7419631416</v>
      </c>
      <c r="X241" s="292">
        <v>283948.58489413082</v>
      </c>
      <c r="Y241" s="299">
        <v>-118466.8883608817</v>
      </c>
      <c r="Z241" s="299">
        <v>45383.746707168248</v>
      </c>
      <c r="AA241" s="314">
        <f t="shared" si="33"/>
        <v>574438.72199321282</v>
      </c>
      <c r="AB241" s="314"/>
      <c r="AC241" s="312">
        <f t="shared" si="34"/>
        <v>-238296.53526823979</v>
      </c>
      <c r="AD241" s="322">
        <f>'1. Vos-laskelma'!T241</f>
        <v>-246299.03700603801</v>
      </c>
      <c r="AE241" s="289">
        <f t="shared" si="35"/>
        <v>-188.30201605966209</v>
      </c>
      <c r="AF241" s="289"/>
      <c r="AG241" s="294">
        <v>1308</v>
      </c>
      <c r="AH241" s="295">
        <v>4</v>
      </c>
    </row>
    <row r="242" spans="1:34" s="283" customFormat="1">
      <c r="A242" s="296">
        <v>748</v>
      </c>
      <c r="B242" s="296" t="s">
        <v>273</v>
      </c>
      <c r="C242" s="292">
        <v>22681745.447559733</v>
      </c>
      <c r="D242" s="292">
        <v>23326414.140980985</v>
      </c>
      <c r="E242" s="321">
        <f t="shared" si="36"/>
        <v>644668.69342125207</v>
      </c>
      <c r="F242" s="293">
        <f t="shared" si="37"/>
        <v>2.8422358187191903E-2</v>
      </c>
      <c r="G242" s="293"/>
      <c r="H242" s="292">
        <v>21575248.61100414</v>
      </c>
      <c r="I242" s="292">
        <v>21986435.448547635</v>
      </c>
      <c r="J242" s="321">
        <f t="shared" si="38"/>
        <v>411186.837543495</v>
      </c>
      <c r="K242" s="293">
        <f t="shared" si="39"/>
        <v>1.905826648661537E-2</v>
      </c>
      <c r="L242" s="290"/>
      <c r="M242" s="289">
        <f t="shared" si="40"/>
        <v>1106496.8365555927</v>
      </c>
      <c r="N242" s="289">
        <v>-665206.94257305388</v>
      </c>
      <c r="O242" s="301">
        <v>616513.86800750345</v>
      </c>
      <c r="P242" s="289">
        <v>1472603.9751624037</v>
      </c>
      <c r="Q242" s="289">
        <v>-835144.89288000506</v>
      </c>
      <c r="R242" s="314">
        <f t="shared" si="32"/>
        <v>-1500351.8354530591</v>
      </c>
      <c r="S242" s="314"/>
      <c r="T242" s="292">
        <f t="shared" si="41"/>
        <v>1339978.6924333498</v>
      </c>
      <c r="U242" s="307">
        <v>-828488.94256553904</v>
      </c>
      <c r="V242" s="302">
        <v>1877166.6793458611</v>
      </c>
      <c r="W242" s="292">
        <v>2844291.8022941872</v>
      </c>
      <c r="X242" s="292">
        <v>-891419.16936990723</v>
      </c>
      <c r="Y242" s="299">
        <v>-443526.26322877494</v>
      </c>
      <c r="Z242" s="299">
        <v>169911.47371942119</v>
      </c>
      <c r="AA242" s="314">
        <f t="shared" si="33"/>
        <v>-1993522.9014447997</v>
      </c>
      <c r="AB242" s="314"/>
      <c r="AC242" s="312">
        <f t="shared" si="34"/>
        <v>-493171.06599174067</v>
      </c>
      <c r="AD242" s="322">
        <f>'1. Vos-laskelma'!T242</f>
        <v>-538799.02841606457</v>
      </c>
      <c r="AE242" s="289">
        <f t="shared" si="35"/>
        <v>-110.02634846152023</v>
      </c>
      <c r="AF242" s="289"/>
      <c r="AG242" s="294">
        <v>4897</v>
      </c>
      <c r="AH242" s="295">
        <v>17</v>
      </c>
    </row>
    <row r="243" spans="1:34" s="283" customFormat="1">
      <c r="A243" s="296">
        <v>749</v>
      </c>
      <c r="B243" s="296" t="s">
        <v>274</v>
      </c>
      <c r="C243" s="292">
        <v>83501315.001526102</v>
      </c>
      <c r="D243" s="292">
        <v>84091435.653283715</v>
      </c>
      <c r="E243" s="321">
        <f t="shared" si="36"/>
        <v>590120.65175761282</v>
      </c>
      <c r="F243" s="293">
        <f t="shared" si="37"/>
        <v>7.0672018967225551E-3</v>
      </c>
      <c r="G243" s="293"/>
      <c r="H243" s="292">
        <v>79515292.394314289</v>
      </c>
      <c r="I243" s="292">
        <v>80994935.773416549</v>
      </c>
      <c r="J243" s="321">
        <f t="shared" si="38"/>
        <v>1479643.3791022599</v>
      </c>
      <c r="K243" s="293">
        <f t="shared" si="39"/>
        <v>1.8608286966546591E-2</v>
      </c>
      <c r="L243" s="290"/>
      <c r="M243" s="289">
        <f t="shared" si="40"/>
        <v>3986022.6072118133</v>
      </c>
      <c r="N243" s="289">
        <v>-2397156.3534561843</v>
      </c>
      <c r="O243" s="301">
        <v>-2906322.9397456348</v>
      </c>
      <c r="P243" s="289">
        <v>-166043.20271021128</v>
      </c>
      <c r="Q243" s="289">
        <v>-2651579.1706958557</v>
      </c>
      <c r="R243" s="314">
        <f t="shared" si="32"/>
        <v>-5048735.5241520405</v>
      </c>
      <c r="S243" s="314"/>
      <c r="T243" s="292">
        <f t="shared" si="41"/>
        <v>3096499.8798671663</v>
      </c>
      <c r="U243" s="307">
        <v>-1993593.6277813506</v>
      </c>
      <c r="V243" s="302">
        <v>-2542494.9687756002</v>
      </c>
      <c r="W243" s="292">
        <v>-62022.993288934231</v>
      </c>
      <c r="X243" s="292">
        <v>-2152232.4806169602</v>
      </c>
      <c r="Y243" s="299">
        <v>-1923003.8025062997</v>
      </c>
      <c r="Z243" s="299">
        <v>736687.8517481623</v>
      </c>
      <c r="AA243" s="314">
        <f t="shared" si="33"/>
        <v>-5332142.0591564486</v>
      </c>
      <c r="AB243" s="314"/>
      <c r="AC243" s="312">
        <f t="shared" si="34"/>
        <v>-283406.5350044081</v>
      </c>
      <c r="AD243" s="322">
        <f>'1. Vos-laskelma'!T243</f>
        <v>462909.48807453364</v>
      </c>
      <c r="AE243" s="289">
        <f t="shared" si="35"/>
        <v>21.802443861837492</v>
      </c>
      <c r="AF243" s="289"/>
      <c r="AG243" s="294">
        <v>21232</v>
      </c>
      <c r="AH243" s="295">
        <v>11</v>
      </c>
    </row>
    <row r="244" spans="1:34" s="283" customFormat="1">
      <c r="A244" s="296">
        <v>751</v>
      </c>
      <c r="B244" s="296" t="s">
        <v>275</v>
      </c>
      <c r="C244" s="292">
        <v>13402196.494208146</v>
      </c>
      <c r="D244" s="292">
        <v>13154308.673840594</v>
      </c>
      <c r="E244" s="321">
        <f t="shared" si="36"/>
        <v>-247887.82036755234</v>
      </c>
      <c r="F244" s="293">
        <f t="shared" si="37"/>
        <v>-1.8496059244816985E-2</v>
      </c>
      <c r="G244" s="293"/>
      <c r="H244" s="292">
        <v>13493463.064764367</v>
      </c>
      <c r="I244" s="292">
        <v>13646914.410394263</v>
      </c>
      <c r="J244" s="321">
        <f t="shared" si="38"/>
        <v>153451.34562989511</v>
      </c>
      <c r="K244" s="293">
        <f t="shared" si="39"/>
        <v>1.1372272995699996E-2</v>
      </c>
      <c r="L244" s="290"/>
      <c r="M244" s="289">
        <f t="shared" si="40"/>
        <v>-91266.57055622153</v>
      </c>
      <c r="N244" s="289">
        <v>54004.000961878512</v>
      </c>
      <c r="O244" s="301">
        <v>1294441.5015730299</v>
      </c>
      <c r="P244" s="289">
        <v>1556361.4950815737</v>
      </c>
      <c r="Q244" s="289">
        <v>-249822.7575788908</v>
      </c>
      <c r="R244" s="314">
        <f t="shared" si="32"/>
        <v>-195818.75661701229</v>
      </c>
      <c r="S244" s="314"/>
      <c r="T244" s="292">
        <f t="shared" si="41"/>
        <v>-492605.73655366898</v>
      </c>
      <c r="U244" s="307">
        <v>278470.92239572416</v>
      </c>
      <c r="V244" s="302">
        <v>1703901.3276428282</v>
      </c>
      <c r="W244" s="292">
        <v>1817436.1783507839</v>
      </c>
      <c r="X244" s="292">
        <v>-69057.409734889545</v>
      </c>
      <c r="Y244" s="299">
        <v>-260572.81178459988</v>
      </c>
      <c r="Z244" s="299">
        <v>99823.424523335663</v>
      </c>
      <c r="AA244" s="314">
        <f t="shared" si="33"/>
        <v>48664.125399570403</v>
      </c>
      <c r="AB244" s="314"/>
      <c r="AC244" s="312">
        <f t="shared" si="34"/>
        <v>244482.88201658271</v>
      </c>
      <c r="AD244" s="322">
        <f>'1. Vos-laskelma'!T244</f>
        <v>36417.268265916966</v>
      </c>
      <c r="AE244" s="289">
        <f t="shared" si="35"/>
        <v>12.658070304454975</v>
      </c>
      <c r="AF244" s="289"/>
      <c r="AG244" s="294">
        <v>2877</v>
      </c>
      <c r="AH244" s="295">
        <v>19</v>
      </c>
    </row>
    <row r="245" spans="1:34" s="283" customFormat="1">
      <c r="A245" s="296">
        <v>753</v>
      </c>
      <c r="B245" s="296" t="s">
        <v>276</v>
      </c>
      <c r="C245" s="292">
        <v>64596240.786502823</v>
      </c>
      <c r="D245" s="292">
        <v>66700277.448116824</v>
      </c>
      <c r="E245" s="321">
        <f t="shared" si="36"/>
        <v>2104036.6616140008</v>
      </c>
      <c r="F245" s="293">
        <f t="shared" si="37"/>
        <v>3.2572122402107842E-2</v>
      </c>
      <c r="G245" s="293"/>
      <c r="H245" s="292">
        <v>73659256.235013708</v>
      </c>
      <c r="I245" s="292">
        <v>78043323.934641004</v>
      </c>
      <c r="J245" s="321">
        <f t="shared" si="38"/>
        <v>4384067.6996272951</v>
      </c>
      <c r="K245" s="293">
        <f t="shared" si="39"/>
        <v>5.9518218397966144E-2</v>
      </c>
      <c r="L245" s="290"/>
      <c r="M245" s="289">
        <f t="shared" si="40"/>
        <v>-9063015.4485108852</v>
      </c>
      <c r="N245" s="289">
        <v>5432032.9815578219</v>
      </c>
      <c r="O245" s="301">
        <v>-1703499.285454914</v>
      </c>
      <c r="P245" s="289">
        <v>-4853648.0405787379</v>
      </c>
      <c r="Q245" s="289">
        <v>3242585.9676854638</v>
      </c>
      <c r="R245" s="314">
        <f t="shared" si="32"/>
        <v>8674618.9492432848</v>
      </c>
      <c r="S245" s="314"/>
      <c r="T245" s="292">
        <f t="shared" si="41"/>
        <v>-11343046.48652418</v>
      </c>
      <c r="U245" s="307">
        <v>6620333.6686252933</v>
      </c>
      <c r="V245" s="302">
        <v>11880126.514565125</v>
      </c>
      <c r="W245" s="292">
        <v>7947400.6479164362</v>
      </c>
      <c r="X245" s="292">
        <v>3608185.4712781096</v>
      </c>
      <c r="Y245" s="299">
        <v>-2021545.0674425683</v>
      </c>
      <c r="Z245" s="299">
        <v>774438.24656268756</v>
      </c>
      <c r="AA245" s="314">
        <f t="shared" si="33"/>
        <v>8981412.3190235235</v>
      </c>
      <c r="AB245" s="314"/>
      <c r="AC245" s="312">
        <f t="shared" si="34"/>
        <v>306793.36978023872</v>
      </c>
      <c r="AD245" s="322">
        <f>'1. Vos-laskelma'!T245</f>
        <v>-15563.732920978218</v>
      </c>
      <c r="AE245" s="289">
        <f t="shared" si="35"/>
        <v>-0.69729986205099548</v>
      </c>
      <c r="AF245" s="289"/>
      <c r="AG245" s="294">
        <v>22320</v>
      </c>
      <c r="AH245" s="295">
        <v>1</v>
      </c>
    </row>
    <row r="246" spans="1:34" s="283" customFormat="1">
      <c r="A246" s="296">
        <v>755</v>
      </c>
      <c r="B246" s="296" t="s">
        <v>277</v>
      </c>
      <c r="C246" s="292">
        <v>19710039.656888518</v>
      </c>
      <c r="D246" s="292">
        <v>19871201.631440159</v>
      </c>
      <c r="E246" s="321">
        <f t="shared" si="36"/>
        <v>161161.97455164045</v>
      </c>
      <c r="F246" s="293">
        <f t="shared" si="37"/>
        <v>8.1766438504001435E-3</v>
      </c>
      <c r="G246" s="293"/>
      <c r="H246" s="292">
        <v>20486662.096462112</v>
      </c>
      <c r="I246" s="292">
        <v>21531317.557486203</v>
      </c>
      <c r="J246" s="321">
        <f t="shared" si="38"/>
        <v>1044655.4610240906</v>
      </c>
      <c r="K246" s="293">
        <f t="shared" si="39"/>
        <v>5.0991979860130293E-2</v>
      </c>
      <c r="L246" s="290"/>
      <c r="M246" s="289">
        <f t="shared" si="40"/>
        <v>-776622.43957359344</v>
      </c>
      <c r="N246" s="289">
        <v>464360.05994844204</v>
      </c>
      <c r="O246" s="301">
        <v>2006744.6196058095</v>
      </c>
      <c r="P246" s="289">
        <v>1195646.2438363507</v>
      </c>
      <c r="Q246" s="289">
        <v>836917.47642097028</v>
      </c>
      <c r="R246" s="314">
        <f t="shared" si="32"/>
        <v>1301277.5363694122</v>
      </c>
      <c r="S246" s="314"/>
      <c r="T246" s="292">
        <f t="shared" si="41"/>
        <v>-1660115.9260460436</v>
      </c>
      <c r="U246" s="307">
        <v>948316.28074108204</v>
      </c>
      <c r="V246" s="302">
        <v>485225.60553237796</v>
      </c>
      <c r="W246" s="292">
        <v>-645822.37104611099</v>
      </c>
      <c r="X246" s="292">
        <v>1040650.6809683233</v>
      </c>
      <c r="Y246" s="299">
        <v>-563080.00377645378</v>
      </c>
      <c r="Z246" s="299">
        <v>215711.58507527906</v>
      </c>
      <c r="AA246" s="314">
        <f t="shared" si="33"/>
        <v>1641598.5430082304</v>
      </c>
      <c r="AB246" s="314"/>
      <c r="AC246" s="312">
        <f t="shared" si="34"/>
        <v>340321.00663881819</v>
      </c>
      <c r="AD246" s="322">
        <f>'1. Vos-laskelma'!T246</f>
        <v>-45936.950869293883</v>
      </c>
      <c r="AE246" s="289">
        <f t="shared" si="35"/>
        <v>-7.3889256666067045</v>
      </c>
      <c r="AF246" s="289"/>
      <c r="AG246" s="294">
        <v>6217</v>
      </c>
      <c r="AH246" s="295">
        <v>1</v>
      </c>
    </row>
    <row r="247" spans="1:34" s="283" customFormat="1">
      <c r="A247" s="296">
        <v>758</v>
      </c>
      <c r="B247" s="296" t="s">
        <v>278</v>
      </c>
      <c r="C247" s="292">
        <v>44014835.413453117</v>
      </c>
      <c r="D247" s="292">
        <v>42390658.352915563</v>
      </c>
      <c r="E247" s="321">
        <f t="shared" si="36"/>
        <v>-1624177.0605375543</v>
      </c>
      <c r="F247" s="293">
        <f t="shared" si="37"/>
        <v>-3.6900673268021017E-2</v>
      </c>
      <c r="G247" s="293"/>
      <c r="H247" s="292">
        <v>37867630.368808955</v>
      </c>
      <c r="I247" s="292">
        <v>38612501.316120125</v>
      </c>
      <c r="J247" s="321">
        <f t="shared" si="38"/>
        <v>744870.9473111704</v>
      </c>
      <c r="K247" s="293">
        <f t="shared" si="39"/>
        <v>1.9670387084075647E-2</v>
      </c>
      <c r="L247" s="290"/>
      <c r="M247" s="289">
        <f t="shared" si="40"/>
        <v>6147205.0446441621</v>
      </c>
      <c r="N247" s="289">
        <v>-3690454.1879474381</v>
      </c>
      <c r="O247" s="301">
        <v>1008882.0215726793</v>
      </c>
      <c r="P247" s="289">
        <v>2919859.2234102599</v>
      </c>
      <c r="Q247" s="289">
        <v>-1876872.494345821</v>
      </c>
      <c r="R247" s="314">
        <f t="shared" si="32"/>
        <v>-5567326.6822932586</v>
      </c>
      <c r="S247" s="314"/>
      <c r="T247" s="292">
        <f t="shared" si="41"/>
        <v>3778157.0367954373</v>
      </c>
      <c r="U247" s="307">
        <v>-2318562.9125566757</v>
      </c>
      <c r="V247" s="302">
        <v>6535636.482507132</v>
      </c>
      <c r="W247" s="292">
        <v>7535570.6205652021</v>
      </c>
      <c r="X247" s="292">
        <v>-874185.26601256337</v>
      </c>
      <c r="Y247" s="299">
        <v>-736704.64061728725</v>
      </c>
      <c r="Z247" s="299">
        <v>282225.83770344534</v>
      </c>
      <c r="AA247" s="314">
        <f t="shared" si="33"/>
        <v>-3647226.9814830809</v>
      </c>
      <c r="AB247" s="314"/>
      <c r="AC247" s="312">
        <f t="shared" si="34"/>
        <v>1920099.7008101777</v>
      </c>
      <c r="AD247" s="322">
        <f>'1. Vos-laskelma'!T247</f>
        <v>3268125.0816956437</v>
      </c>
      <c r="AE247" s="289">
        <f t="shared" si="35"/>
        <v>401.78572432943741</v>
      </c>
      <c r="AF247" s="289"/>
      <c r="AG247" s="294">
        <v>8134</v>
      </c>
      <c r="AH247" s="295">
        <v>19</v>
      </c>
    </row>
    <row r="248" spans="1:34" s="283" customFormat="1">
      <c r="A248" s="296">
        <v>759</v>
      </c>
      <c r="B248" s="296" t="s">
        <v>279</v>
      </c>
      <c r="C248" s="292">
        <v>9576623.7085551936</v>
      </c>
      <c r="D248" s="292">
        <v>10069530.103057545</v>
      </c>
      <c r="E248" s="321">
        <f t="shared" si="36"/>
        <v>492906.39450235106</v>
      </c>
      <c r="F248" s="293">
        <f t="shared" si="37"/>
        <v>5.1469746489257735E-2</v>
      </c>
      <c r="G248" s="293"/>
      <c r="H248" s="292">
        <v>10071964.347256454</v>
      </c>
      <c r="I248" s="292">
        <v>10222207.074357722</v>
      </c>
      <c r="J248" s="321">
        <f t="shared" si="38"/>
        <v>150242.72710126825</v>
      </c>
      <c r="K248" s="293">
        <f t="shared" si="39"/>
        <v>1.4916924039965801E-2</v>
      </c>
      <c r="L248" s="290"/>
      <c r="M248" s="289">
        <f t="shared" si="40"/>
        <v>-495340.63870126009</v>
      </c>
      <c r="N248" s="289">
        <v>296684.54337241122</v>
      </c>
      <c r="O248" s="301">
        <v>338256.94125003181</v>
      </c>
      <c r="P248" s="289">
        <v>355988.27834429406</v>
      </c>
      <c r="Q248" s="289">
        <v>-9412.404535199852</v>
      </c>
      <c r="R248" s="314">
        <f t="shared" si="32"/>
        <v>287272.13883721136</v>
      </c>
      <c r="S248" s="314"/>
      <c r="T248" s="292">
        <f t="shared" si="41"/>
        <v>-152676.97130017728</v>
      </c>
      <c r="U248" s="307">
        <v>82997.477848417751</v>
      </c>
      <c r="V248" s="302">
        <v>532163.58972523175</v>
      </c>
      <c r="W248" s="292">
        <v>693219.10365231428</v>
      </c>
      <c r="X248" s="292">
        <v>-131032.85477877008</v>
      </c>
      <c r="Y248" s="299">
        <v>-175888.91222999408</v>
      </c>
      <c r="Z248" s="299">
        <v>67381.678979603006</v>
      </c>
      <c r="AA248" s="314">
        <f t="shared" si="33"/>
        <v>-156542.61018074339</v>
      </c>
      <c r="AB248" s="314"/>
      <c r="AC248" s="312">
        <f t="shared" si="34"/>
        <v>-443814.74901795475</v>
      </c>
      <c r="AD248" s="322">
        <f>'1. Vos-laskelma'!T248</f>
        <v>-368746.32484012796</v>
      </c>
      <c r="AE248" s="289">
        <f t="shared" si="35"/>
        <v>-189.87967293518432</v>
      </c>
      <c r="AF248" s="289"/>
      <c r="AG248" s="294">
        <v>1942</v>
      </c>
      <c r="AH248" s="295">
        <v>14</v>
      </c>
    </row>
    <row r="249" spans="1:34" s="283" customFormat="1">
      <c r="A249" s="296">
        <v>761</v>
      </c>
      <c r="B249" s="296" t="s">
        <v>280</v>
      </c>
      <c r="C249" s="292">
        <v>36610913.075980909</v>
      </c>
      <c r="D249" s="292">
        <v>39031577.248193718</v>
      </c>
      <c r="E249" s="321">
        <f t="shared" si="36"/>
        <v>2420664.1722128093</v>
      </c>
      <c r="F249" s="293">
        <f t="shared" si="37"/>
        <v>6.6118650665419193E-2</v>
      </c>
      <c r="G249" s="293"/>
      <c r="H249" s="292">
        <v>40299042.237173826</v>
      </c>
      <c r="I249" s="292">
        <v>41080279.983075023</v>
      </c>
      <c r="J249" s="321">
        <f t="shared" si="38"/>
        <v>781237.7459011972</v>
      </c>
      <c r="K249" s="293">
        <f t="shared" si="39"/>
        <v>1.9386012732097762E-2</v>
      </c>
      <c r="L249" s="290"/>
      <c r="M249" s="289">
        <f t="shared" si="40"/>
        <v>-3688129.1611929163</v>
      </c>
      <c r="N249" s="289">
        <v>2210648.4588482603</v>
      </c>
      <c r="O249" s="301">
        <v>1291209.2769961581</v>
      </c>
      <c r="P249" s="289">
        <v>-206350.41781065241</v>
      </c>
      <c r="Q249" s="289">
        <v>1533230.7110828501</v>
      </c>
      <c r="R249" s="314">
        <f t="shared" si="32"/>
        <v>3743879.1699311105</v>
      </c>
      <c r="S249" s="314"/>
      <c r="T249" s="292">
        <f t="shared" si="41"/>
        <v>-2048702.7348813042</v>
      </c>
      <c r="U249" s="307">
        <v>1184243.7799134771</v>
      </c>
      <c r="V249" s="302">
        <v>-635114.57662846148</v>
      </c>
      <c r="W249" s="292">
        <v>-1444690.3725655638</v>
      </c>
      <c r="X249" s="292">
        <v>687058.8886166492</v>
      </c>
      <c r="Y249" s="299">
        <v>-763151.37716268282</v>
      </c>
      <c r="Z249" s="299">
        <v>292357.37748822605</v>
      </c>
      <c r="AA249" s="314">
        <f t="shared" si="33"/>
        <v>1400508.6688556694</v>
      </c>
      <c r="AB249" s="314"/>
      <c r="AC249" s="312">
        <f t="shared" si="34"/>
        <v>-2343370.501075441</v>
      </c>
      <c r="AD249" s="322">
        <f>'1. Vos-laskelma'!T249</f>
        <v>-2243539.7402739059</v>
      </c>
      <c r="AE249" s="289">
        <f t="shared" si="35"/>
        <v>-266.26391410798789</v>
      </c>
      <c r="AF249" s="289"/>
      <c r="AG249" s="294">
        <v>8426</v>
      </c>
      <c r="AH249" s="295">
        <v>2</v>
      </c>
    </row>
    <row r="250" spans="1:34" s="283" customFormat="1">
      <c r="A250" s="296">
        <v>762</v>
      </c>
      <c r="B250" s="296" t="s">
        <v>281</v>
      </c>
      <c r="C250" s="292">
        <v>18446134.197727494</v>
      </c>
      <c r="D250" s="292">
        <v>19087638.42473143</v>
      </c>
      <c r="E250" s="321">
        <f t="shared" si="36"/>
        <v>641504.22700393572</v>
      </c>
      <c r="F250" s="293">
        <f t="shared" si="37"/>
        <v>3.4777163612035686E-2</v>
      </c>
      <c r="G250" s="293"/>
      <c r="H250" s="292">
        <v>20650557.041029539</v>
      </c>
      <c r="I250" s="292">
        <v>21007285.319927327</v>
      </c>
      <c r="J250" s="321">
        <f t="shared" si="38"/>
        <v>356728.27889778838</v>
      </c>
      <c r="K250" s="293">
        <f t="shared" si="39"/>
        <v>1.7274511200304338E-2</v>
      </c>
      <c r="L250" s="290"/>
      <c r="M250" s="289">
        <f t="shared" si="40"/>
        <v>-2204422.843302045</v>
      </c>
      <c r="N250" s="289">
        <v>1321670.5136391146</v>
      </c>
      <c r="O250" s="301">
        <v>718043.61560273916</v>
      </c>
      <c r="P250" s="289">
        <v>-57255.092037187889</v>
      </c>
      <c r="Q250" s="289">
        <v>791032.61263520934</v>
      </c>
      <c r="R250" s="314">
        <f t="shared" si="32"/>
        <v>2112703.126274324</v>
      </c>
      <c r="S250" s="314"/>
      <c r="T250" s="292">
        <f t="shared" si="41"/>
        <v>-1919646.8951958977</v>
      </c>
      <c r="U250" s="307">
        <v>1133334.640933282</v>
      </c>
      <c r="V250" s="302">
        <v>518861.64964989945</v>
      </c>
      <c r="W250" s="292">
        <v>-129241.54784360155</v>
      </c>
      <c r="X250" s="292">
        <v>594711.0679325345</v>
      </c>
      <c r="Y250" s="299">
        <v>-332576.76915990643</v>
      </c>
      <c r="Z250" s="299">
        <v>127407.58249902278</v>
      </c>
      <c r="AA250" s="314">
        <f t="shared" si="33"/>
        <v>1522876.522204933</v>
      </c>
      <c r="AB250" s="314"/>
      <c r="AC250" s="312">
        <f t="shared" si="34"/>
        <v>-589826.60406939103</v>
      </c>
      <c r="AD250" s="322">
        <f>'1. Vos-laskelma'!T250</f>
        <v>191916.61810257379</v>
      </c>
      <c r="AE250" s="289">
        <f t="shared" si="35"/>
        <v>52.264874210940576</v>
      </c>
      <c r="AF250" s="289"/>
      <c r="AG250" s="294">
        <v>3672</v>
      </c>
      <c r="AH250" s="295">
        <v>11</v>
      </c>
    </row>
    <row r="251" spans="1:34" s="283" customFormat="1">
      <c r="A251" s="296">
        <v>765</v>
      </c>
      <c r="B251" s="296" t="s">
        <v>282</v>
      </c>
      <c r="C251" s="292">
        <v>46850583.076561481</v>
      </c>
      <c r="D251" s="292">
        <v>46659510.888857327</v>
      </c>
      <c r="E251" s="321">
        <f t="shared" si="36"/>
        <v>-191072.18770415336</v>
      </c>
      <c r="F251" s="293">
        <f t="shared" si="37"/>
        <v>-4.0783310506917339E-3</v>
      </c>
      <c r="G251" s="293"/>
      <c r="H251" s="292">
        <v>43214387.425544567</v>
      </c>
      <c r="I251" s="292">
        <v>45023456.889255375</v>
      </c>
      <c r="J251" s="321">
        <f t="shared" si="38"/>
        <v>1809069.4637108073</v>
      </c>
      <c r="K251" s="293">
        <f t="shared" si="39"/>
        <v>4.186266591948596E-2</v>
      </c>
      <c r="L251" s="290"/>
      <c r="M251" s="289">
        <f t="shared" si="40"/>
        <v>3636195.6510169134</v>
      </c>
      <c r="N251" s="289">
        <v>-2184411.0825233534</v>
      </c>
      <c r="O251" s="301">
        <v>-3054059.4724129438</v>
      </c>
      <c r="P251" s="289">
        <v>-2245684.712107148</v>
      </c>
      <c r="Q251" s="289">
        <v>-765267.9430192773</v>
      </c>
      <c r="R251" s="314">
        <f t="shared" si="32"/>
        <v>-2949679.0255426308</v>
      </c>
      <c r="S251" s="314"/>
      <c r="T251" s="292">
        <f t="shared" si="41"/>
        <v>1636053.9996019527</v>
      </c>
      <c r="U251" s="307">
        <v>-1043874.4614051267</v>
      </c>
      <c r="V251" s="302">
        <v>-3241295.2079889923</v>
      </c>
      <c r="W251" s="292">
        <v>-3188789.8946601674</v>
      </c>
      <c r="X251" s="292">
        <v>4759.3165919805961</v>
      </c>
      <c r="Y251" s="299">
        <v>-937772.29517474701</v>
      </c>
      <c r="Z251" s="299">
        <v>359253.29771102447</v>
      </c>
      <c r="AA251" s="314">
        <f t="shared" si="33"/>
        <v>-1617634.1422768687</v>
      </c>
      <c r="AB251" s="314"/>
      <c r="AC251" s="312">
        <f t="shared" si="34"/>
        <v>1332044.8832657621</v>
      </c>
      <c r="AD251" s="322">
        <f>'1. Vos-laskelma'!T251</f>
        <v>2165121.3572693896</v>
      </c>
      <c r="AE251" s="289">
        <f t="shared" si="35"/>
        <v>209.1096539761821</v>
      </c>
      <c r="AF251" s="289"/>
      <c r="AG251" s="294">
        <v>10354</v>
      </c>
      <c r="AH251" s="295">
        <v>18</v>
      </c>
    </row>
    <row r="252" spans="1:34" s="283" customFormat="1">
      <c r="A252" s="296">
        <v>768</v>
      </c>
      <c r="B252" s="296" t="s">
        <v>283</v>
      </c>
      <c r="C252" s="292">
        <v>13059131.874582067</v>
      </c>
      <c r="D252" s="292">
        <v>12872059.275413122</v>
      </c>
      <c r="E252" s="321">
        <f t="shared" si="36"/>
        <v>-187072.5991689451</v>
      </c>
      <c r="F252" s="293">
        <f t="shared" si="37"/>
        <v>-1.4325040972521155E-2</v>
      </c>
      <c r="G252" s="293"/>
      <c r="H252" s="292">
        <v>13302562.376978215</v>
      </c>
      <c r="I252" s="292">
        <v>13484837.539643155</v>
      </c>
      <c r="J252" s="321">
        <f t="shared" si="38"/>
        <v>182275.16266494058</v>
      </c>
      <c r="K252" s="293">
        <f t="shared" si="39"/>
        <v>1.370225957221528E-2</v>
      </c>
      <c r="L252" s="290"/>
      <c r="M252" s="289">
        <f t="shared" si="40"/>
        <v>-243430.5023961477</v>
      </c>
      <c r="N252" s="289">
        <v>145425.74719057904</v>
      </c>
      <c r="O252" s="301">
        <v>-60875.737270798534</v>
      </c>
      <c r="P252" s="289">
        <v>-536997.58426547516</v>
      </c>
      <c r="Q252" s="289">
        <v>486244.53408457228</v>
      </c>
      <c r="R252" s="314">
        <f t="shared" si="32"/>
        <v>631670.2812751513</v>
      </c>
      <c r="S252" s="314"/>
      <c r="T252" s="292">
        <f t="shared" si="41"/>
        <v>-612778.26423003338</v>
      </c>
      <c r="U252" s="307">
        <v>356138.01502340147</v>
      </c>
      <c r="V252" s="302">
        <v>377615.7131565772</v>
      </c>
      <c r="W252" s="292">
        <v>-237926.83044326212</v>
      </c>
      <c r="X252" s="292">
        <v>581009.23540068476</v>
      </c>
      <c r="Y252" s="299">
        <v>-215106.16197025537</v>
      </c>
      <c r="Z252" s="299">
        <v>82405.503386486685</v>
      </c>
      <c r="AA252" s="314">
        <f t="shared" si="33"/>
        <v>804446.59184031759</v>
      </c>
      <c r="AB252" s="314"/>
      <c r="AC252" s="312">
        <f t="shared" si="34"/>
        <v>172776.31056516629</v>
      </c>
      <c r="AD252" s="322">
        <f>'1. Vos-laskelma'!T252</f>
        <v>572997.86435074685</v>
      </c>
      <c r="AE252" s="289">
        <f t="shared" si="35"/>
        <v>241.26225867399867</v>
      </c>
      <c r="AF252" s="289"/>
      <c r="AG252" s="294">
        <v>2375</v>
      </c>
      <c r="AH252" s="295">
        <v>10</v>
      </c>
    </row>
    <row r="253" spans="1:34" s="283" customFormat="1">
      <c r="A253" s="296">
        <v>777</v>
      </c>
      <c r="B253" s="296" t="s">
        <v>284</v>
      </c>
      <c r="C253" s="292">
        <v>41899719.689984664</v>
      </c>
      <c r="D253" s="292">
        <v>41694251.176613383</v>
      </c>
      <c r="E253" s="321">
        <f t="shared" si="36"/>
        <v>-205468.51337128133</v>
      </c>
      <c r="F253" s="293">
        <f t="shared" si="37"/>
        <v>-4.9038159417661856E-3</v>
      </c>
      <c r="G253" s="293"/>
      <c r="H253" s="292">
        <v>41782971.105322294</v>
      </c>
      <c r="I253" s="292">
        <v>42255935.130409054</v>
      </c>
      <c r="J253" s="321">
        <f t="shared" si="38"/>
        <v>472964.02508676052</v>
      </c>
      <c r="K253" s="293">
        <f t="shared" si="39"/>
        <v>1.1319540295364841E-2</v>
      </c>
      <c r="L253" s="290"/>
      <c r="M253" s="289">
        <f t="shared" si="40"/>
        <v>116748.58466237038</v>
      </c>
      <c r="N253" s="289">
        <v>-72003.561203717982</v>
      </c>
      <c r="O253" s="301">
        <v>602043.99036593735</v>
      </c>
      <c r="P253" s="289">
        <v>177467.56118011102</v>
      </c>
      <c r="Q253" s="289">
        <v>455852.61629320763</v>
      </c>
      <c r="R253" s="314">
        <f t="shared" si="32"/>
        <v>383849.05508948967</v>
      </c>
      <c r="S253" s="314"/>
      <c r="T253" s="292">
        <f t="shared" si="41"/>
        <v>-561683.95379567146</v>
      </c>
      <c r="U253" s="307">
        <v>299371.21545643284</v>
      </c>
      <c r="V253" s="302">
        <v>3854217.4547226056</v>
      </c>
      <c r="W253" s="292">
        <v>3185314.6814588793</v>
      </c>
      <c r="X253" s="292">
        <v>561784.0863150229</v>
      </c>
      <c r="Y253" s="299">
        <v>-667236.67167784052</v>
      </c>
      <c r="Z253" s="299">
        <v>255613.19724136734</v>
      </c>
      <c r="AA253" s="314">
        <f t="shared" si="33"/>
        <v>449531.82733498246</v>
      </c>
      <c r="AB253" s="314"/>
      <c r="AC253" s="312">
        <f t="shared" si="34"/>
        <v>65682.772245492786</v>
      </c>
      <c r="AD253" s="322">
        <f>'1. Vos-laskelma'!T253</f>
        <v>597745.02401651628</v>
      </c>
      <c r="AE253" s="289">
        <f t="shared" si="35"/>
        <v>81.138187052601637</v>
      </c>
      <c r="AF253" s="289"/>
      <c r="AG253" s="294">
        <v>7367</v>
      </c>
      <c r="AH253" s="295">
        <v>18</v>
      </c>
    </row>
    <row r="254" spans="1:34" s="283" customFormat="1">
      <c r="A254" s="296">
        <v>778</v>
      </c>
      <c r="B254" s="296" t="s">
        <v>285</v>
      </c>
      <c r="C254" s="292">
        <v>36095334.01317434</v>
      </c>
      <c r="D254" s="292">
        <v>35474443.179643869</v>
      </c>
      <c r="E254" s="321">
        <f t="shared" si="36"/>
        <v>-620890.83353047073</v>
      </c>
      <c r="F254" s="293">
        <f t="shared" si="37"/>
        <v>-1.7201415376952973E-2</v>
      </c>
      <c r="G254" s="293"/>
      <c r="H254" s="292">
        <v>36439266.627426565</v>
      </c>
      <c r="I254" s="292">
        <v>36757794.421115868</v>
      </c>
      <c r="J254" s="321">
        <f t="shared" si="38"/>
        <v>318527.7936893031</v>
      </c>
      <c r="K254" s="293">
        <f t="shared" si="39"/>
        <v>8.7413338184352575E-3</v>
      </c>
      <c r="L254" s="290"/>
      <c r="M254" s="289">
        <f t="shared" si="40"/>
        <v>-343932.61425222456</v>
      </c>
      <c r="N254" s="289">
        <v>204565.76965551908</v>
      </c>
      <c r="O254" s="301">
        <v>-43575.136563420296</v>
      </c>
      <c r="P254" s="289">
        <v>-15016.841475248337</v>
      </c>
      <c r="Q254" s="289">
        <v>147.64595564326964</v>
      </c>
      <c r="R254" s="314">
        <f t="shared" si="32"/>
        <v>204713.41561116235</v>
      </c>
      <c r="S254" s="314"/>
      <c r="T254" s="292">
        <f t="shared" si="41"/>
        <v>-1283351.2414719984</v>
      </c>
      <c r="U254" s="307">
        <v>735153.47764505388</v>
      </c>
      <c r="V254" s="302">
        <v>795231.39709912241</v>
      </c>
      <c r="W254" s="292">
        <v>473053.50774953142</v>
      </c>
      <c r="X254" s="292">
        <v>223841.56793869319</v>
      </c>
      <c r="Y254" s="299">
        <v>-612531.77827572089</v>
      </c>
      <c r="Z254" s="299">
        <v>234656.17659065663</v>
      </c>
      <c r="AA254" s="314">
        <f t="shared" si="33"/>
        <v>581119.44389868283</v>
      </c>
      <c r="AB254" s="314"/>
      <c r="AC254" s="312">
        <f t="shared" si="34"/>
        <v>376406.02828752052</v>
      </c>
      <c r="AD254" s="322">
        <f>'1. Vos-laskelma'!T254</f>
        <v>822749.08890461922</v>
      </c>
      <c r="AE254" s="289">
        <f t="shared" si="35"/>
        <v>121.65445644013296</v>
      </c>
      <c r="AF254" s="289"/>
      <c r="AG254" s="294">
        <v>6763</v>
      </c>
      <c r="AH254" s="295">
        <v>11</v>
      </c>
    </row>
    <row r="255" spans="1:34" s="283" customFormat="1">
      <c r="A255" s="296">
        <v>781</v>
      </c>
      <c r="B255" s="296" t="s">
        <v>286</v>
      </c>
      <c r="C255" s="292">
        <v>18325838.744703207</v>
      </c>
      <c r="D255" s="292">
        <v>18486254.53723548</v>
      </c>
      <c r="E255" s="321">
        <f t="shared" si="36"/>
        <v>160415.79253227264</v>
      </c>
      <c r="F255" s="293">
        <f t="shared" si="37"/>
        <v>8.7535307260432089E-3</v>
      </c>
      <c r="G255" s="293"/>
      <c r="H255" s="292">
        <v>21115557.761125963</v>
      </c>
      <c r="I255" s="292">
        <v>21489955.889946308</v>
      </c>
      <c r="J255" s="321">
        <f t="shared" si="38"/>
        <v>374398.12882034481</v>
      </c>
      <c r="K255" s="293">
        <f t="shared" si="39"/>
        <v>1.7730913530951901E-2</v>
      </c>
      <c r="L255" s="290"/>
      <c r="M255" s="289">
        <f t="shared" si="40"/>
        <v>-2789719.016422756</v>
      </c>
      <c r="N255" s="289">
        <v>1672898.4574167642</v>
      </c>
      <c r="O255" s="301">
        <v>4224915.6529179588</v>
      </c>
      <c r="P255" s="289">
        <v>2651053.0000827722</v>
      </c>
      <c r="Q255" s="289">
        <v>1588792.5748640695</v>
      </c>
      <c r="R255" s="314">
        <f t="shared" si="32"/>
        <v>3261691.0322808335</v>
      </c>
      <c r="S255" s="314"/>
      <c r="T255" s="292">
        <f t="shared" si="41"/>
        <v>-3003701.3527108282</v>
      </c>
      <c r="U255" s="307">
        <v>1784046.2085390668</v>
      </c>
      <c r="V255" s="302">
        <v>531453.83481705561</v>
      </c>
      <c r="W255" s="292">
        <v>-1114952.5631746184</v>
      </c>
      <c r="X255" s="292">
        <v>1595457.0456001635</v>
      </c>
      <c r="Y255" s="299">
        <v>-317360.83854474727</v>
      </c>
      <c r="Z255" s="299">
        <v>121578.47741736815</v>
      </c>
      <c r="AA255" s="314">
        <f t="shared" si="33"/>
        <v>3183720.8930118512</v>
      </c>
      <c r="AB255" s="314"/>
      <c r="AC255" s="312">
        <f t="shared" si="34"/>
        <v>-77970.139268982224</v>
      </c>
      <c r="AD255" s="322">
        <f>'1. Vos-laskelma'!T255</f>
        <v>202599.49301921157</v>
      </c>
      <c r="AE255" s="289">
        <f t="shared" si="35"/>
        <v>57.819490016898278</v>
      </c>
      <c r="AF255" s="289"/>
      <c r="AG255" s="294">
        <v>3504</v>
      </c>
      <c r="AH255" s="295">
        <v>7</v>
      </c>
    </row>
    <row r="256" spans="1:34" s="283" customFormat="1">
      <c r="A256" s="296">
        <v>783</v>
      </c>
      <c r="B256" s="296" t="s">
        <v>287</v>
      </c>
      <c r="C256" s="292">
        <v>28116083.004946232</v>
      </c>
      <c r="D256" s="292">
        <v>29116493.167389881</v>
      </c>
      <c r="E256" s="321">
        <f t="shared" si="36"/>
        <v>1000410.162443649</v>
      </c>
      <c r="F256" s="293">
        <f t="shared" si="37"/>
        <v>3.5581420152574421E-2</v>
      </c>
      <c r="G256" s="293"/>
      <c r="H256" s="292">
        <v>28923285.072051316</v>
      </c>
      <c r="I256" s="292">
        <v>28990848.18911263</v>
      </c>
      <c r="J256" s="321">
        <f t="shared" si="38"/>
        <v>67563.117061313242</v>
      </c>
      <c r="K256" s="293">
        <f t="shared" si="39"/>
        <v>2.3359420236327079E-3</v>
      </c>
      <c r="L256" s="290"/>
      <c r="M256" s="289">
        <f t="shared" si="40"/>
        <v>-807202.06710508466</v>
      </c>
      <c r="N256" s="289">
        <v>482606.31541533151</v>
      </c>
      <c r="O256" s="301">
        <v>2762475.7074705884</v>
      </c>
      <c r="P256" s="289">
        <v>2485026.7188399211</v>
      </c>
      <c r="Q256" s="289">
        <v>304892.71807438449</v>
      </c>
      <c r="R256" s="314">
        <f t="shared" si="32"/>
        <v>787499.03348971601</v>
      </c>
      <c r="S256" s="314"/>
      <c r="T256" s="292">
        <f t="shared" si="41"/>
        <v>125644.97827725112</v>
      </c>
      <c r="U256" s="307">
        <v>-115446.19249187982</v>
      </c>
      <c r="V256" s="302">
        <v>1020149.3743131682</v>
      </c>
      <c r="W256" s="292">
        <v>1144259.6853108332</v>
      </c>
      <c r="X256" s="292">
        <v>-24874.755347291954</v>
      </c>
      <c r="Y256" s="299">
        <v>-581375.34892087127</v>
      </c>
      <c r="Z256" s="299">
        <v>222720.38999488761</v>
      </c>
      <c r="AA256" s="314">
        <f t="shared" si="33"/>
        <v>-498975.90676515538</v>
      </c>
      <c r="AB256" s="314"/>
      <c r="AC256" s="312">
        <f t="shared" si="34"/>
        <v>-1286474.9402548713</v>
      </c>
      <c r="AD256" s="322">
        <f>'1. Vos-laskelma'!T256</f>
        <v>-925018.84190217964</v>
      </c>
      <c r="AE256" s="289">
        <f t="shared" si="35"/>
        <v>-144.10637823682501</v>
      </c>
      <c r="AF256" s="289"/>
      <c r="AG256" s="294">
        <v>6419</v>
      </c>
      <c r="AH256" s="295">
        <v>4</v>
      </c>
    </row>
    <row r="257" spans="1:34" s="283" customFormat="1">
      <c r="A257" s="296">
        <v>785</v>
      </c>
      <c r="B257" s="296" t="s">
        <v>288</v>
      </c>
      <c r="C257" s="292">
        <v>14946563.797309561</v>
      </c>
      <c r="D257" s="292">
        <v>14574749.715509685</v>
      </c>
      <c r="E257" s="321">
        <f t="shared" si="36"/>
        <v>-371814.08179987594</v>
      </c>
      <c r="F257" s="293">
        <f t="shared" si="37"/>
        <v>-2.4876224852885848E-2</v>
      </c>
      <c r="G257" s="293"/>
      <c r="H257" s="292">
        <v>16818207.613025468</v>
      </c>
      <c r="I257" s="292">
        <v>16912281.18023672</v>
      </c>
      <c r="J257" s="321">
        <f t="shared" si="38"/>
        <v>94073.567211251706</v>
      </c>
      <c r="K257" s="293">
        <f t="shared" si="39"/>
        <v>5.5935548767035697E-3</v>
      </c>
      <c r="L257" s="290"/>
      <c r="M257" s="289">
        <f t="shared" si="40"/>
        <v>-1871643.8157159071</v>
      </c>
      <c r="N257" s="289">
        <v>1122290.4797577236</v>
      </c>
      <c r="O257" s="301">
        <v>1294508.9494752735</v>
      </c>
      <c r="P257" s="289">
        <v>435213.82861178927</v>
      </c>
      <c r="Q257" s="289">
        <v>870430.07666236942</v>
      </c>
      <c r="R257" s="314">
        <f t="shared" si="32"/>
        <v>1992720.5564200929</v>
      </c>
      <c r="S257" s="314"/>
      <c r="T257" s="292">
        <f t="shared" si="41"/>
        <v>-2337531.4647270348</v>
      </c>
      <c r="U257" s="307">
        <v>1389779.8217081872</v>
      </c>
      <c r="V257" s="302">
        <v>1269003.8069049381</v>
      </c>
      <c r="W257" s="292">
        <v>232541.95100292936</v>
      </c>
      <c r="X257" s="292">
        <v>998278.92228896462</v>
      </c>
      <c r="Y257" s="310">
        <v>-237839.48687742761</v>
      </c>
      <c r="Z257" s="310">
        <v>91114.463954911174</v>
      </c>
      <c r="AA257" s="314">
        <f t="shared" si="33"/>
        <v>2241333.7210746356</v>
      </c>
      <c r="AB257" s="314"/>
      <c r="AC257" s="312">
        <f t="shared" si="34"/>
        <v>248613.16465454269</v>
      </c>
      <c r="AD257" s="322">
        <f>'1. Vos-laskelma'!T257</f>
        <v>267518.25880224165</v>
      </c>
      <c r="AE257" s="289">
        <f t="shared" si="35"/>
        <v>101.87290891174473</v>
      </c>
      <c r="AF257" s="289"/>
      <c r="AG257" s="294">
        <v>2626</v>
      </c>
      <c r="AH257" s="295">
        <v>17</v>
      </c>
    </row>
    <row r="258" spans="1:34" s="283" customFormat="1">
      <c r="A258" s="296">
        <v>790</v>
      </c>
      <c r="B258" s="296" t="s">
        <v>289</v>
      </c>
      <c r="C258" s="292">
        <v>105021165.62469263</v>
      </c>
      <c r="D258" s="292">
        <v>106541623.75158659</v>
      </c>
      <c r="E258" s="321">
        <f t="shared" si="36"/>
        <v>1520458.1268939525</v>
      </c>
      <c r="F258" s="293">
        <f t="shared" si="37"/>
        <v>1.4477635225717411E-2</v>
      </c>
      <c r="G258" s="293"/>
      <c r="H258" s="292">
        <v>108621059.01048312</v>
      </c>
      <c r="I258" s="292">
        <v>110679684.13557102</v>
      </c>
      <c r="J258" s="321">
        <f t="shared" si="38"/>
        <v>2058625.1250879019</v>
      </c>
      <c r="K258" s="293">
        <f t="shared" si="39"/>
        <v>1.8952357340662848E-2</v>
      </c>
      <c r="L258" s="290"/>
      <c r="M258" s="289">
        <f t="shared" si="40"/>
        <v>-3599893.3857904822</v>
      </c>
      <c r="N258" s="289">
        <v>2153689.1027409001</v>
      </c>
      <c r="O258" s="301">
        <v>6091875.3364121318</v>
      </c>
      <c r="P258" s="289">
        <v>5019284.5945843682</v>
      </c>
      <c r="Q258" s="289">
        <v>1172559.5668414736</v>
      </c>
      <c r="R258" s="314">
        <f t="shared" si="32"/>
        <v>3326248.6695823735</v>
      </c>
      <c r="S258" s="314"/>
      <c r="T258" s="292">
        <f t="shared" si="41"/>
        <v>-4138060.3839844316</v>
      </c>
      <c r="U258" s="307">
        <v>2354296.3529862952</v>
      </c>
      <c r="V258" s="302">
        <v>5514754.2093346119</v>
      </c>
      <c r="W258" s="292">
        <v>4318834.0662547797</v>
      </c>
      <c r="X258" s="292">
        <v>850819.70653299696</v>
      </c>
      <c r="Y258" s="299">
        <v>-2149612.4834534908</v>
      </c>
      <c r="Z258" s="299">
        <v>823499.88099994743</v>
      </c>
      <c r="AA258" s="314">
        <f t="shared" si="33"/>
        <v>1879003.457065749</v>
      </c>
      <c r="AB258" s="314"/>
      <c r="AC258" s="312">
        <f t="shared" si="34"/>
        <v>-1447245.2125166245</v>
      </c>
      <c r="AD258" s="322">
        <f>'1. Vos-laskelma'!T258</f>
        <v>-2115540.5030613281</v>
      </c>
      <c r="AE258" s="289">
        <f t="shared" si="35"/>
        <v>-89.135438740259886</v>
      </c>
      <c r="AF258" s="289"/>
      <c r="AG258" s="294">
        <v>23734</v>
      </c>
      <c r="AH258" s="295">
        <v>6</v>
      </c>
    </row>
    <row r="259" spans="1:34" s="283" customFormat="1">
      <c r="A259" s="296">
        <v>791</v>
      </c>
      <c r="B259" s="296" t="s">
        <v>290</v>
      </c>
      <c r="C259" s="292">
        <v>25499394.060455244</v>
      </c>
      <c r="D259" s="292">
        <v>26694115.301944904</v>
      </c>
      <c r="E259" s="321">
        <f t="shared" si="36"/>
        <v>1194721.24148966</v>
      </c>
      <c r="F259" s="293">
        <f t="shared" si="37"/>
        <v>4.685292672669613E-2</v>
      </c>
      <c r="G259" s="293"/>
      <c r="H259" s="292">
        <v>27402453.574701112</v>
      </c>
      <c r="I259" s="292">
        <v>27656611.135572258</v>
      </c>
      <c r="J259" s="321">
        <f t="shared" si="38"/>
        <v>254157.56087114662</v>
      </c>
      <c r="K259" s="293">
        <f t="shared" si="39"/>
        <v>9.274992846107534E-3</v>
      </c>
      <c r="L259" s="290"/>
      <c r="M259" s="289">
        <f t="shared" si="40"/>
        <v>-1903059.5142458677</v>
      </c>
      <c r="N259" s="289">
        <v>1140500.0559376774</v>
      </c>
      <c r="O259" s="301">
        <v>1765247.2122734413</v>
      </c>
      <c r="P259" s="289">
        <v>1474577.6367660947</v>
      </c>
      <c r="Q259" s="289">
        <v>312043.85841197806</v>
      </c>
      <c r="R259" s="314">
        <f t="shared" si="32"/>
        <v>1452543.9143496554</v>
      </c>
      <c r="S259" s="314"/>
      <c r="T259" s="292">
        <f t="shared" si="41"/>
        <v>-962495.83362735435</v>
      </c>
      <c r="U259" s="307">
        <v>554688.42463979241</v>
      </c>
      <c r="V259" s="302">
        <v>840474.39367726445</v>
      </c>
      <c r="W259" s="292">
        <v>942571.3664318081</v>
      </c>
      <c r="X259" s="292">
        <v>-24350.344094985019</v>
      </c>
      <c r="Y259" s="299">
        <v>-455481.63728354283</v>
      </c>
      <c r="Z259" s="299">
        <v>174491.48485500697</v>
      </c>
      <c r="AA259" s="314">
        <f t="shared" si="33"/>
        <v>249347.92811627151</v>
      </c>
      <c r="AB259" s="314"/>
      <c r="AC259" s="312">
        <f t="shared" si="34"/>
        <v>-1203195.9862333839</v>
      </c>
      <c r="AD259" s="322">
        <f>'1. Vos-laskelma'!T259</f>
        <v>-1186278.2710438119</v>
      </c>
      <c r="AE259" s="289">
        <f t="shared" si="35"/>
        <v>-235.88750667007594</v>
      </c>
      <c r="AF259" s="289"/>
      <c r="AG259" s="294">
        <v>5029</v>
      </c>
      <c r="AH259" s="295">
        <v>17</v>
      </c>
    </row>
    <row r="260" spans="1:34" s="283" customFormat="1">
      <c r="A260" s="296">
        <v>831</v>
      </c>
      <c r="B260" s="296" t="s">
        <v>291</v>
      </c>
      <c r="C260" s="292">
        <v>15964239.994663078</v>
      </c>
      <c r="D260" s="292">
        <v>16274265.627651684</v>
      </c>
      <c r="E260" s="321">
        <f t="shared" si="36"/>
        <v>310025.63298860565</v>
      </c>
      <c r="F260" s="293">
        <f t="shared" si="37"/>
        <v>1.9420005781186495E-2</v>
      </c>
      <c r="G260" s="293"/>
      <c r="H260" s="292">
        <v>16428707.334859675</v>
      </c>
      <c r="I260" s="292">
        <v>16493399.35184085</v>
      </c>
      <c r="J260" s="321">
        <f t="shared" si="38"/>
        <v>64692.016981175169</v>
      </c>
      <c r="K260" s="293">
        <f t="shared" si="39"/>
        <v>3.9377423714832844E-3</v>
      </c>
      <c r="L260" s="290"/>
      <c r="M260" s="289">
        <f t="shared" si="40"/>
        <v>-464467.34019659646</v>
      </c>
      <c r="N260" s="289">
        <v>277484.27787702432</v>
      </c>
      <c r="O260" s="301">
        <v>-246249.15999959409</v>
      </c>
      <c r="P260" s="289">
        <v>-622589.75909462385</v>
      </c>
      <c r="Q260" s="289">
        <v>395482.0588390918</v>
      </c>
      <c r="R260" s="314">
        <f t="shared" si="32"/>
        <v>672966.33671611617</v>
      </c>
      <c r="S260" s="314"/>
      <c r="T260" s="292">
        <f t="shared" si="41"/>
        <v>-219133.72418916598</v>
      </c>
      <c r="U260" s="307">
        <v>101281.78612818329</v>
      </c>
      <c r="V260" s="302">
        <v>-435445.31637746468</v>
      </c>
      <c r="W260" s="292">
        <v>-692324.75044712611</v>
      </c>
      <c r="X260" s="292">
        <v>190590.02266757912</v>
      </c>
      <c r="Y260" s="299">
        <v>-412913.25996732386</v>
      </c>
      <c r="Z260" s="299">
        <v>158183.86944799699</v>
      </c>
      <c r="AA260" s="314">
        <f t="shared" si="33"/>
        <v>37142.41827643555</v>
      </c>
      <c r="AB260" s="314"/>
      <c r="AC260" s="312">
        <f t="shared" si="34"/>
        <v>-635823.91843968059</v>
      </c>
      <c r="AD260" s="322">
        <f>'1. Vos-laskelma'!T260</f>
        <v>-489866.77957167709</v>
      </c>
      <c r="AE260" s="289">
        <f t="shared" si="35"/>
        <v>-107.45048904840472</v>
      </c>
      <c r="AF260" s="289"/>
      <c r="AG260" s="294">
        <v>4559</v>
      </c>
      <c r="AH260" s="295">
        <v>9</v>
      </c>
    </row>
    <row r="261" spans="1:34" s="283" customFormat="1">
      <c r="A261" s="296">
        <v>832</v>
      </c>
      <c r="B261" s="296" t="s">
        <v>292</v>
      </c>
      <c r="C261" s="292">
        <v>18602444.903935138</v>
      </c>
      <c r="D261" s="292">
        <v>19160789.145396989</v>
      </c>
      <c r="E261" s="321">
        <f t="shared" si="36"/>
        <v>558344.2414618507</v>
      </c>
      <c r="F261" s="293">
        <f t="shared" si="37"/>
        <v>3.0014562297869741E-2</v>
      </c>
      <c r="G261" s="293"/>
      <c r="H261" s="292">
        <v>21565120.095283631</v>
      </c>
      <c r="I261" s="292">
        <v>21881254.499279831</v>
      </c>
      <c r="J261" s="321">
        <f t="shared" si="38"/>
        <v>316134.40399619937</v>
      </c>
      <c r="K261" s="293">
        <f t="shared" si="39"/>
        <v>1.4659524389355898E-2</v>
      </c>
      <c r="L261" s="290"/>
      <c r="M261" s="289">
        <f t="shared" si="40"/>
        <v>-2962675.1913484931</v>
      </c>
      <c r="N261" s="289">
        <v>1776586.5202539766</v>
      </c>
      <c r="O261" s="301">
        <v>-86608.59563614428</v>
      </c>
      <c r="P261" s="289">
        <v>-1244660.3256014474</v>
      </c>
      <c r="Q261" s="289">
        <v>1174352.1721804312</v>
      </c>
      <c r="R261" s="314">
        <f t="shared" si="32"/>
        <v>2950938.6924344078</v>
      </c>
      <c r="S261" s="314"/>
      <c r="T261" s="292">
        <f t="shared" si="41"/>
        <v>-2720465.3538828418</v>
      </c>
      <c r="U261" s="307">
        <v>1613949.5257217507</v>
      </c>
      <c r="V261" s="302">
        <v>1356664.4912767485</v>
      </c>
      <c r="W261" s="292">
        <v>308734.56855737418</v>
      </c>
      <c r="X261" s="292">
        <v>992313.12109336723</v>
      </c>
      <c r="Y261" s="299">
        <v>-346434.13454156916</v>
      </c>
      <c r="Z261" s="299">
        <v>132716.23176981541</v>
      </c>
      <c r="AA261" s="314">
        <f t="shared" si="33"/>
        <v>2392544.7440433642</v>
      </c>
      <c r="AB261" s="314"/>
      <c r="AC261" s="312">
        <f t="shared" si="34"/>
        <v>-558393.94839104358</v>
      </c>
      <c r="AD261" s="322">
        <f>'1. Vos-laskelma'!T261</f>
        <v>-49827.801336724311</v>
      </c>
      <c r="AE261" s="289">
        <f t="shared" si="35"/>
        <v>-13.026876166463872</v>
      </c>
      <c r="AF261" s="289"/>
      <c r="AG261" s="294">
        <v>3825</v>
      </c>
      <c r="AH261" s="295">
        <v>17</v>
      </c>
    </row>
    <row r="262" spans="1:34" s="283" customFormat="1">
      <c r="A262" s="296">
        <v>833</v>
      </c>
      <c r="B262" s="296" t="s">
        <v>293</v>
      </c>
      <c r="C262" s="292">
        <v>7045367.4202723131</v>
      </c>
      <c r="D262" s="292">
        <v>7225751.143895681</v>
      </c>
      <c r="E262" s="321">
        <f t="shared" si="36"/>
        <v>180383.72362336796</v>
      </c>
      <c r="F262" s="293">
        <f t="shared" si="37"/>
        <v>2.5603167707667386E-2</v>
      </c>
      <c r="G262" s="293"/>
      <c r="H262" s="292">
        <v>7813547.610695404</v>
      </c>
      <c r="I262" s="292">
        <v>7985132.4612861145</v>
      </c>
      <c r="J262" s="321">
        <f t="shared" si="38"/>
        <v>171584.85059071053</v>
      </c>
      <c r="K262" s="293">
        <f t="shared" si="39"/>
        <v>2.195991617889937E-2</v>
      </c>
      <c r="L262" s="290"/>
      <c r="M262" s="289">
        <f t="shared" si="40"/>
        <v>-768180.19042309094</v>
      </c>
      <c r="N262" s="289">
        <v>460471.57373023202</v>
      </c>
      <c r="O262" s="301">
        <v>-363130.15204716288</v>
      </c>
      <c r="P262" s="289">
        <v>-965808.22906234954</v>
      </c>
      <c r="Q262" s="289">
        <v>609663.98082167027</v>
      </c>
      <c r="R262" s="314">
        <f t="shared" si="32"/>
        <v>1070135.5545519022</v>
      </c>
      <c r="S262" s="314"/>
      <c r="T262" s="292">
        <f t="shared" si="41"/>
        <v>-759381.31739043351</v>
      </c>
      <c r="U262" s="307">
        <v>446074.66432930698</v>
      </c>
      <c r="V262" s="302">
        <v>-269015.92937737703</v>
      </c>
      <c r="W262" s="292">
        <v>-861368.69935399666</v>
      </c>
      <c r="X262" s="292">
        <v>567765.05453882145</v>
      </c>
      <c r="Y262" s="299">
        <v>-153155.58732282181</v>
      </c>
      <c r="Z262" s="299">
        <v>58672.718411178525</v>
      </c>
      <c r="AA262" s="314">
        <f t="shared" si="33"/>
        <v>919356.84995648521</v>
      </c>
      <c r="AB262" s="314"/>
      <c r="AC262" s="312">
        <f t="shared" si="34"/>
        <v>-150778.70459541702</v>
      </c>
      <c r="AD262" s="322">
        <f>'1. Vos-laskelma'!T262</f>
        <v>-56913.369521111017</v>
      </c>
      <c r="AE262" s="289">
        <f t="shared" si="35"/>
        <v>-33.656634843945014</v>
      </c>
      <c r="AF262" s="289"/>
      <c r="AG262" s="294">
        <v>1691</v>
      </c>
      <c r="AH262" s="295">
        <v>2</v>
      </c>
    </row>
    <row r="263" spans="1:34" s="283" customFormat="1">
      <c r="A263" s="296">
        <v>834</v>
      </c>
      <c r="B263" s="296" t="s">
        <v>294</v>
      </c>
      <c r="C263" s="292">
        <v>22563534.059340678</v>
      </c>
      <c r="D263" s="292">
        <v>22562722.074485317</v>
      </c>
      <c r="E263" s="321">
        <f t="shared" si="36"/>
        <v>-811.98485536128283</v>
      </c>
      <c r="F263" s="293">
        <f t="shared" si="37"/>
        <v>-3.5986599139381876E-5</v>
      </c>
      <c r="G263" s="293"/>
      <c r="H263" s="292">
        <v>24522259.676548902</v>
      </c>
      <c r="I263" s="292">
        <v>25330707.023177143</v>
      </c>
      <c r="J263" s="321">
        <f t="shared" si="38"/>
        <v>808447.34662824124</v>
      </c>
      <c r="K263" s="293">
        <f t="shared" si="39"/>
        <v>3.2967897628185326E-2</v>
      </c>
      <c r="L263" s="290"/>
      <c r="M263" s="289">
        <f t="shared" si="40"/>
        <v>-1958725.6172082238</v>
      </c>
      <c r="N263" s="289">
        <v>1173682.0982292539</v>
      </c>
      <c r="O263" s="301">
        <v>218874.89113819599</v>
      </c>
      <c r="P263" s="289">
        <v>-505803.14477975294</v>
      </c>
      <c r="Q263" s="289">
        <v>749534.85643869278</v>
      </c>
      <c r="R263" s="314">
        <f t="shared" si="32"/>
        <v>1923216.9546679468</v>
      </c>
      <c r="S263" s="314"/>
      <c r="T263" s="292">
        <f t="shared" si="41"/>
        <v>-2767984.9486918263</v>
      </c>
      <c r="U263" s="307">
        <v>1625120.9558775544</v>
      </c>
      <c r="V263" s="302">
        <v>2153361.3513902351</v>
      </c>
      <c r="W263" s="292">
        <v>1130312.0408729278</v>
      </c>
      <c r="X263" s="292">
        <v>937566.64992664231</v>
      </c>
      <c r="Y263" s="299">
        <v>-532467.00051500264</v>
      </c>
      <c r="Z263" s="299">
        <v>203983.98080385485</v>
      </c>
      <c r="AA263" s="314">
        <f t="shared" si="33"/>
        <v>2234204.5860930486</v>
      </c>
      <c r="AB263" s="314"/>
      <c r="AC263" s="312">
        <f t="shared" si="34"/>
        <v>310987.63142510178</v>
      </c>
      <c r="AD263" s="322">
        <f>'1. Vos-laskelma'!T263</f>
        <v>254248.60756291822</v>
      </c>
      <c r="AE263" s="289">
        <f t="shared" si="35"/>
        <v>43.246914026691307</v>
      </c>
      <c r="AF263" s="289"/>
      <c r="AG263" s="294">
        <v>5879</v>
      </c>
      <c r="AH263" s="295">
        <v>5</v>
      </c>
    </row>
    <row r="264" spans="1:34" s="283" customFormat="1">
      <c r="A264" s="296">
        <v>837</v>
      </c>
      <c r="B264" s="296" t="s">
        <v>295</v>
      </c>
      <c r="C264" s="292">
        <v>913098400.4049325</v>
      </c>
      <c r="D264" s="292">
        <v>926906755.03451061</v>
      </c>
      <c r="E264" s="321">
        <f t="shared" si="36"/>
        <v>13808354.629578114</v>
      </c>
      <c r="F264" s="293">
        <f t="shared" si="37"/>
        <v>1.5122526360197884E-2</v>
      </c>
      <c r="G264" s="293"/>
      <c r="H264" s="292">
        <v>823462369.22556555</v>
      </c>
      <c r="I264" s="292">
        <v>871490410.83987868</v>
      </c>
      <c r="J264" s="321">
        <f t="shared" si="38"/>
        <v>48028041.614313126</v>
      </c>
      <c r="K264" s="293">
        <f t="shared" si="39"/>
        <v>5.8324512945845522E-2</v>
      </c>
      <c r="L264" s="290"/>
      <c r="M264" s="289">
        <f t="shared" si="40"/>
        <v>89636031.179366946</v>
      </c>
      <c r="N264" s="289">
        <v>-53845192.491937794</v>
      </c>
      <c r="O264" s="301">
        <v>-10010043.221953869</v>
      </c>
      <c r="P264" s="289">
        <v>8886555.9419789314</v>
      </c>
      <c r="Q264" s="289">
        <v>-17879235.785679471</v>
      </c>
      <c r="R264" s="314">
        <f t="shared" si="32"/>
        <v>-71724428.277617261</v>
      </c>
      <c r="S264" s="314"/>
      <c r="T264" s="292">
        <f t="shared" si="41"/>
        <v>55416344.194631934</v>
      </c>
      <c r="U264" s="307">
        <v>-34937811.825379469</v>
      </c>
      <c r="V264" s="302">
        <v>20418311.643644333</v>
      </c>
      <c r="W264" s="292">
        <v>26815928.23538363</v>
      </c>
      <c r="X264" s="292">
        <v>-2548022.1881027813</v>
      </c>
      <c r="Y264" s="299">
        <v>-22552998.015179504</v>
      </c>
      <c r="Z264" s="299">
        <v>8639878.7337960694</v>
      </c>
      <c r="AA264" s="314">
        <f t="shared" si="33"/>
        <v>-51398953.29486569</v>
      </c>
      <c r="AB264" s="314"/>
      <c r="AC264" s="312">
        <f t="shared" si="34"/>
        <v>20325474.982751571</v>
      </c>
      <c r="AD264" s="322">
        <f>'1. Vos-laskelma'!T264</f>
        <v>24813154.538925879</v>
      </c>
      <c r="AE264" s="289">
        <f t="shared" si="35"/>
        <v>99.647621326642323</v>
      </c>
      <c r="AF264" s="289"/>
      <c r="AG264" s="294">
        <v>249009</v>
      </c>
      <c r="AH264" s="295">
        <v>6</v>
      </c>
    </row>
    <row r="265" spans="1:34" s="283" customFormat="1">
      <c r="A265" s="296">
        <v>844</v>
      </c>
      <c r="B265" s="296" t="s">
        <v>296</v>
      </c>
      <c r="C265" s="292">
        <v>8817192.2408458553</v>
      </c>
      <c r="D265" s="292">
        <v>8703348.0922173373</v>
      </c>
      <c r="E265" s="321">
        <f t="shared" si="36"/>
        <v>-113844.14862851799</v>
      </c>
      <c r="F265" s="293">
        <f t="shared" si="37"/>
        <v>-1.2911610126989432E-2</v>
      </c>
      <c r="G265" s="293"/>
      <c r="H265" s="292">
        <v>8869890.8943357598</v>
      </c>
      <c r="I265" s="292">
        <v>8974010.821541436</v>
      </c>
      <c r="J265" s="321">
        <f t="shared" si="38"/>
        <v>104119.92720567621</v>
      </c>
      <c r="K265" s="293">
        <f t="shared" si="39"/>
        <v>1.1738580377822499E-2</v>
      </c>
      <c r="L265" s="290"/>
      <c r="M265" s="289">
        <f t="shared" si="40"/>
        <v>-52698.653489904478</v>
      </c>
      <c r="N265" s="289">
        <v>31234.193027492045</v>
      </c>
      <c r="O265" s="301">
        <v>-631101.54794262536</v>
      </c>
      <c r="P265" s="289">
        <v>-504079.76409443142</v>
      </c>
      <c r="Q265" s="289">
        <v>-120860.69158236854</v>
      </c>
      <c r="R265" s="314">
        <f t="shared" si="32"/>
        <v>-89626.498554876496</v>
      </c>
      <c r="S265" s="314"/>
      <c r="T265" s="292">
        <f t="shared" si="41"/>
        <v>-270662.72932409868</v>
      </c>
      <c r="U265" s="307">
        <v>155770.66059490759</v>
      </c>
      <c r="V265" s="302">
        <v>-184606.45651299134</v>
      </c>
      <c r="W265" s="292">
        <v>-139967.41824034229</v>
      </c>
      <c r="X265" s="292">
        <v>-22361.668636851882</v>
      </c>
      <c r="Y265" s="299">
        <v>-130512.833431216</v>
      </c>
      <c r="Z265" s="299">
        <v>49998.454896811505</v>
      </c>
      <c r="AA265" s="314">
        <f t="shared" si="33"/>
        <v>52894.613423651208</v>
      </c>
      <c r="AB265" s="314"/>
      <c r="AC265" s="312">
        <f t="shared" si="34"/>
        <v>142521.11197852771</v>
      </c>
      <c r="AD265" s="322">
        <f>'1. Vos-laskelma'!T265</f>
        <v>156004.26047092676</v>
      </c>
      <c r="AE265" s="289">
        <f t="shared" si="35"/>
        <v>108.26111066684716</v>
      </c>
      <c r="AF265" s="289"/>
      <c r="AG265" s="294">
        <v>1441</v>
      </c>
      <c r="AH265" s="295">
        <v>11</v>
      </c>
    </row>
    <row r="266" spans="1:34" s="283" customFormat="1">
      <c r="A266" s="296">
        <v>845</v>
      </c>
      <c r="B266" s="296" t="s">
        <v>297</v>
      </c>
      <c r="C266" s="292">
        <v>13915133.335463492</v>
      </c>
      <c r="D266" s="292">
        <v>13864533.72499514</v>
      </c>
      <c r="E266" s="321">
        <f t="shared" si="36"/>
        <v>-50599.610468352214</v>
      </c>
      <c r="F266" s="293">
        <f t="shared" si="37"/>
        <v>-3.6363007991735362E-3</v>
      </c>
      <c r="G266" s="293"/>
      <c r="H266" s="292">
        <v>14136930.146154318</v>
      </c>
      <c r="I266" s="292">
        <v>14242830.992210574</v>
      </c>
      <c r="J266" s="321">
        <f t="shared" si="38"/>
        <v>105900.84605625644</v>
      </c>
      <c r="K266" s="293">
        <f t="shared" si="39"/>
        <v>7.4910779753031989E-3</v>
      </c>
      <c r="L266" s="290"/>
      <c r="M266" s="289">
        <f t="shared" si="40"/>
        <v>-221796.81069082581</v>
      </c>
      <c r="N266" s="289">
        <v>132327.87187121573</v>
      </c>
      <c r="O266" s="301">
        <v>815202.24625359476</v>
      </c>
      <c r="P266" s="289">
        <v>817402.19398412295</v>
      </c>
      <c r="Q266" s="289">
        <v>9805.6424723850105</v>
      </c>
      <c r="R266" s="314">
        <f t="shared" ref="R266:R303" si="42">N266+Q266</f>
        <v>142133.51434360075</v>
      </c>
      <c r="S266" s="314"/>
      <c r="T266" s="292">
        <f t="shared" si="41"/>
        <v>-378297.26721543446</v>
      </c>
      <c r="U266" s="307">
        <v>211787.08367977914</v>
      </c>
      <c r="V266" s="302">
        <v>1481136.6959558502</v>
      </c>
      <c r="W266" s="292">
        <v>1431613.8309463914</v>
      </c>
      <c r="X266" s="292">
        <v>7893.8707466464493</v>
      </c>
      <c r="Y266" s="299">
        <v>-259304.81756666995</v>
      </c>
      <c r="Z266" s="299">
        <v>99337.665766531107</v>
      </c>
      <c r="AA266" s="314">
        <f t="shared" ref="AA266:AA303" si="43">U266+X266+Y266+Z266</f>
        <v>59713.80262628675</v>
      </c>
      <c r="AB266" s="314"/>
      <c r="AC266" s="312">
        <f t="shared" ref="AC266:AC303" si="44">AA266-R266</f>
        <v>-82419.711717314</v>
      </c>
      <c r="AD266" s="322">
        <f>'1. Vos-laskelma'!T266</f>
        <v>218211.06087487889</v>
      </c>
      <c r="AE266" s="289">
        <f t="shared" ref="AE266:AE303" si="45">AD266/AG266</f>
        <v>76.217625174599689</v>
      </c>
      <c r="AF266" s="289"/>
      <c r="AG266" s="294">
        <v>2863</v>
      </c>
      <c r="AH266" s="295">
        <v>19</v>
      </c>
    </row>
    <row r="267" spans="1:34" s="283" customFormat="1">
      <c r="A267" s="296">
        <v>846</v>
      </c>
      <c r="B267" s="296" t="s">
        <v>298</v>
      </c>
      <c r="C267" s="292">
        <v>23088418.161060225</v>
      </c>
      <c r="D267" s="292">
        <v>24064927.202459835</v>
      </c>
      <c r="E267" s="321">
        <f t="shared" ref="E267:E303" si="46">D267-C267</f>
        <v>976509.0413996093</v>
      </c>
      <c r="F267" s="293">
        <f t="shared" ref="F267:F303" si="47">E267/C267</f>
        <v>4.2294324132024809E-2</v>
      </c>
      <c r="G267" s="293"/>
      <c r="H267" s="292">
        <v>26015071.337633234</v>
      </c>
      <c r="I267" s="292">
        <v>26290115.137507301</v>
      </c>
      <c r="J267" s="321">
        <f t="shared" ref="J267:J303" si="48">I267-H267</f>
        <v>275043.79987406731</v>
      </c>
      <c r="K267" s="293">
        <f t="shared" ref="K267:K303" si="49">J267/H267</f>
        <v>1.0572479171955631E-2</v>
      </c>
      <c r="L267" s="290"/>
      <c r="M267" s="289">
        <f t="shared" ref="M267:M303" si="50">C267-H267</f>
        <v>-2926653.1765730083</v>
      </c>
      <c r="N267" s="289">
        <v>1754702.8488937281</v>
      </c>
      <c r="O267" s="301">
        <v>4108637.4271973819</v>
      </c>
      <c r="P267" s="289">
        <v>3402618.2342377752</v>
      </c>
      <c r="Q267" s="289">
        <v>726647.81290576479</v>
      </c>
      <c r="R267" s="314">
        <f t="shared" si="42"/>
        <v>2481350.6617994928</v>
      </c>
      <c r="S267" s="314"/>
      <c r="T267" s="292">
        <f t="shared" ref="T267:T303" si="51">D267-I267</f>
        <v>-2225187.9350474663</v>
      </c>
      <c r="U267" s="307">
        <v>1311932.4279102779</v>
      </c>
      <c r="V267" s="302">
        <v>2353715.7205393463</v>
      </c>
      <c r="W267" s="292">
        <v>1945024.623336276</v>
      </c>
      <c r="X267" s="292">
        <v>337995.96269179072</v>
      </c>
      <c r="Y267" s="299">
        <v>-440356.27768395015</v>
      </c>
      <c r="Z267" s="299">
        <v>168697.07682740979</v>
      </c>
      <c r="AA267" s="314">
        <f t="shared" si="43"/>
        <v>1378269.1897455282</v>
      </c>
      <c r="AB267" s="314"/>
      <c r="AC267" s="312">
        <f t="shared" si="44"/>
        <v>-1103081.4720539646</v>
      </c>
      <c r="AD267" s="322">
        <f>'1. Vos-laskelma'!T267</f>
        <v>-922907.90316895582</v>
      </c>
      <c r="AE267" s="289">
        <f t="shared" si="45"/>
        <v>-189.82063002240966</v>
      </c>
      <c r="AF267" s="289"/>
      <c r="AG267" s="294">
        <v>4862</v>
      </c>
      <c r="AH267" s="295">
        <v>14</v>
      </c>
    </row>
    <row r="268" spans="1:34" s="283" customFormat="1">
      <c r="A268" s="296">
        <v>848</v>
      </c>
      <c r="B268" s="296" t="s">
        <v>299</v>
      </c>
      <c r="C268" s="292">
        <v>20034750.868133631</v>
      </c>
      <c r="D268" s="292">
        <v>21188454.103943594</v>
      </c>
      <c r="E268" s="321">
        <f t="shared" si="46"/>
        <v>1153703.2358099632</v>
      </c>
      <c r="F268" s="293">
        <f t="shared" si="47"/>
        <v>5.7585105170685776E-2</v>
      </c>
      <c r="G268" s="293"/>
      <c r="H268" s="292">
        <v>21019088.503206655</v>
      </c>
      <c r="I268" s="292">
        <v>21283835.040405061</v>
      </c>
      <c r="J268" s="321">
        <f t="shared" si="48"/>
        <v>264746.53719840571</v>
      </c>
      <c r="K268" s="293">
        <f t="shared" si="49"/>
        <v>1.2595528924007155E-2</v>
      </c>
      <c r="L268" s="290"/>
      <c r="M268" s="289">
        <f t="shared" si="50"/>
        <v>-984337.63507302478</v>
      </c>
      <c r="N268" s="289">
        <v>589498.60468085529</v>
      </c>
      <c r="O268" s="301">
        <v>784470.76026660204</v>
      </c>
      <c r="P268" s="289">
        <v>211513.26182875223</v>
      </c>
      <c r="Q268" s="289">
        <v>590624.29512437142</v>
      </c>
      <c r="R268" s="314">
        <f t="shared" si="42"/>
        <v>1180122.8998052268</v>
      </c>
      <c r="S268" s="314"/>
      <c r="T268" s="292">
        <f t="shared" si="51"/>
        <v>-95380.936461467296</v>
      </c>
      <c r="U268" s="307">
        <v>38291.144048307695</v>
      </c>
      <c r="V268" s="302">
        <v>-422814.39452243596</v>
      </c>
      <c r="W268" s="292">
        <v>-626460.74435905367</v>
      </c>
      <c r="X268" s="292">
        <v>143158.5342119933</v>
      </c>
      <c r="Y268" s="299">
        <v>-376775.42475632101</v>
      </c>
      <c r="Z268" s="299">
        <v>144339.74487906721</v>
      </c>
      <c r="AA268" s="314">
        <f t="shared" si="43"/>
        <v>-50986.001616952795</v>
      </c>
      <c r="AB268" s="314"/>
      <c r="AC268" s="312">
        <f t="shared" si="44"/>
        <v>-1231108.9014221795</v>
      </c>
      <c r="AD268" s="322">
        <f>'1. Vos-laskelma'!T268</f>
        <v>-1247397.1673945673</v>
      </c>
      <c r="AE268" s="289">
        <f t="shared" si="45"/>
        <v>-299.85508831600174</v>
      </c>
      <c r="AF268" s="289"/>
      <c r="AG268" s="294">
        <v>4160</v>
      </c>
      <c r="AH268" s="295">
        <v>12</v>
      </c>
    </row>
    <row r="269" spans="1:34" s="283" customFormat="1">
      <c r="A269" s="296">
        <v>849</v>
      </c>
      <c r="B269" s="296" t="s">
        <v>300</v>
      </c>
      <c r="C269" s="292">
        <v>11866364.812529648</v>
      </c>
      <c r="D269" s="292">
        <v>11955549.134761192</v>
      </c>
      <c r="E269" s="321">
        <f t="shared" si="46"/>
        <v>89184.322231544182</v>
      </c>
      <c r="F269" s="293">
        <f t="shared" si="47"/>
        <v>7.5157239508914144E-3</v>
      </c>
      <c r="G269" s="293"/>
      <c r="H269" s="292">
        <v>13041547.222402791</v>
      </c>
      <c r="I269" s="292">
        <v>13143481.912755078</v>
      </c>
      <c r="J269" s="321">
        <f t="shared" si="48"/>
        <v>101934.69035228714</v>
      </c>
      <c r="K269" s="293">
        <f t="shared" si="49"/>
        <v>7.8161500789709661E-3</v>
      </c>
      <c r="L269" s="290"/>
      <c r="M269" s="289">
        <f t="shared" si="50"/>
        <v>-1175182.4098731428</v>
      </c>
      <c r="N269" s="289">
        <v>704344.65399877948</v>
      </c>
      <c r="O269" s="301">
        <v>2019240.7917927168</v>
      </c>
      <c r="P269" s="289">
        <v>1841192.1889279708</v>
      </c>
      <c r="Q269" s="289">
        <v>190287.47309936062</v>
      </c>
      <c r="R269" s="314">
        <f t="shared" si="42"/>
        <v>894632.12709814007</v>
      </c>
      <c r="S269" s="314"/>
      <c r="T269" s="292">
        <f t="shared" si="51"/>
        <v>-1187932.7779938858</v>
      </c>
      <c r="U269" s="307">
        <v>699450.09426301043</v>
      </c>
      <c r="V269" s="302">
        <v>837451.5015444085</v>
      </c>
      <c r="W269" s="292">
        <v>663940.07743533887</v>
      </c>
      <c r="X269" s="292">
        <v>131300.81623448204</v>
      </c>
      <c r="Y269" s="299">
        <v>-262927.65818932687</v>
      </c>
      <c r="Z269" s="299">
        <v>100725.54792882984</v>
      </c>
      <c r="AA269" s="314">
        <f t="shared" si="43"/>
        <v>668548.80023699533</v>
      </c>
      <c r="AB269" s="314"/>
      <c r="AC269" s="312">
        <f t="shared" si="44"/>
        <v>-226083.32686114474</v>
      </c>
      <c r="AD269" s="322">
        <f>'1. Vos-laskelma'!T269</f>
        <v>-15347.564063506201</v>
      </c>
      <c r="AE269" s="289">
        <f t="shared" si="45"/>
        <v>-5.2867943725477788</v>
      </c>
      <c r="AF269" s="289"/>
      <c r="AG269" s="294">
        <v>2903</v>
      </c>
      <c r="AH269" s="295">
        <v>16</v>
      </c>
    </row>
    <row r="270" spans="1:34" s="283" customFormat="1">
      <c r="A270" s="296">
        <v>850</v>
      </c>
      <c r="B270" s="296" t="s">
        <v>301</v>
      </c>
      <c r="C270" s="292">
        <v>9132621.1123538204</v>
      </c>
      <c r="D270" s="292">
        <v>9440048.1515950002</v>
      </c>
      <c r="E270" s="321">
        <f t="shared" si="46"/>
        <v>307427.03924117982</v>
      </c>
      <c r="F270" s="293">
        <f t="shared" si="47"/>
        <v>3.3662519824162976E-2</v>
      </c>
      <c r="G270" s="293"/>
      <c r="H270" s="292">
        <v>9608033.7193120457</v>
      </c>
      <c r="I270" s="292">
        <v>9884799.6034924649</v>
      </c>
      <c r="J270" s="321">
        <f t="shared" si="48"/>
        <v>276765.88418041915</v>
      </c>
      <c r="K270" s="293">
        <f t="shared" si="49"/>
        <v>2.8805673696182255E-2</v>
      </c>
      <c r="L270" s="290"/>
      <c r="M270" s="289">
        <f t="shared" si="50"/>
        <v>-475412.60695822537</v>
      </c>
      <c r="N270" s="289">
        <v>284626.20327458519</v>
      </c>
      <c r="O270" s="301">
        <v>383614.90487442166</v>
      </c>
      <c r="P270" s="289">
        <v>99748.301795600913</v>
      </c>
      <c r="Q270" s="289">
        <v>293810.16443008865</v>
      </c>
      <c r="R270" s="314">
        <f t="shared" si="42"/>
        <v>578436.3677046739</v>
      </c>
      <c r="S270" s="314"/>
      <c r="T270" s="292">
        <f t="shared" si="51"/>
        <v>-444751.45189746469</v>
      </c>
      <c r="U270" s="307">
        <v>254195.90239234566</v>
      </c>
      <c r="V270" s="302">
        <v>-41517.964113201946</v>
      </c>
      <c r="W270" s="292">
        <v>-304062.61610388849</v>
      </c>
      <c r="X270" s="292">
        <v>227546.05290211181</v>
      </c>
      <c r="Y270" s="299">
        <v>-218004.4344683809</v>
      </c>
      <c r="Z270" s="299">
        <v>83515.809116325661</v>
      </c>
      <c r="AA270" s="314">
        <f t="shared" si="43"/>
        <v>347253.32994240231</v>
      </c>
      <c r="AB270" s="314"/>
      <c r="AC270" s="312">
        <f t="shared" si="44"/>
        <v>-231183.03776227159</v>
      </c>
      <c r="AD270" s="322">
        <f>'1. Vos-laskelma'!T270</f>
        <v>-235672.80210141186</v>
      </c>
      <c r="AE270" s="289">
        <f t="shared" si="45"/>
        <v>-97.911425883428279</v>
      </c>
      <c r="AF270" s="289"/>
      <c r="AG270" s="294">
        <v>2407</v>
      </c>
      <c r="AH270" s="295">
        <v>13</v>
      </c>
    </row>
    <row r="271" spans="1:34" s="283" customFormat="1">
      <c r="A271" s="296">
        <v>851</v>
      </c>
      <c r="B271" s="296" t="s">
        <v>302</v>
      </c>
      <c r="C271" s="292">
        <v>82083686.528162003</v>
      </c>
      <c r="D271" s="292">
        <v>87465449.707587034</v>
      </c>
      <c r="E271" s="321">
        <f t="shared" si="46"/>
        <v>5381763.1794250309</v>
      </c>
      <c r="F271" s="293">
        <f t="shared" si="47"/>
        <v>6.556434545101246E-2</v>
      </c>
      <c r="G271" s="293"/>
      <c r="H271" s="292">
        <v>80443333.255282596</v>
      </c>
      <c r="I271" s="292">
        <v>81958642.151037812</v>
      </c>
      <c r="J271" s="321">
        <f t="shared" si="48"/>
        <v>1515308.8957552165</v>
      </c>
      <c r="K271" s="293">
        <f t="shared" si="49"/>
        <v>1.8836972989998625E-2</v>
      </c>
      <c r="L271" s="290"/>
      <c r="M271" s="289">
        <f t="shared" si="50"/>
        <v>1640353.2728794068</v>
      </c>
      <c r="N271" s="289">
        <v>-989765.16527233063</v>
      </c>
      <c r="O271" s="301">
        <v>2227556.3176639974</v>
      </c>
      <c r="P271" s="289">
        <v>3268292.3270786852</v>
      </c>
      <c r="Q271" s="289">
        <v>-951868.8144810478</v>
      </c>
      <c r="R271" s="314">
        <f t="shared" si="42"/>
        <v>-1941633.9797533783</v>
      </c>
      <c r="S271" s="314"/>
      <c r="T271" s="292">
        <f t="shared" si="51"/>
        <v>5506807.5565492213</v>
      </c>
      <c r="U271" s="307">
        <v>-3437002.791325904</v>
      </c>
      <c r="V271" s="302">
        <v>536699.88367778063</v>
      </c>
      <c r="W271" s="292">
        <v>3218179.8999308497</v>
      </c>
      <c r="X271" s="292">
        <v>-2353317.8196818912</v>
      </c>
      <c r="Y271" s="299">
        <v>-1922550.9474284677</v>
      </c>
      <c r="Z271" s="299">
        <v>736514.36647787492</v>
      </c>
      <c r="AA271" s="314">
        <f t="shared" si="43"/>
        <v>-6976357.1919583874</v>
      </c>
      <c r="AB271" s="314"/>
      <c r="AC271" s="312">
        <f t="shared" si="44"/>
        <v>-5034723.2122050095</v>
      </c>
      <c r="AD271" s="322">
        <f>'1. Vos-laskelma'!T271</f>
        <v>-5528988.0645308588</v>
      </c>
      <c r="AE271" s="289">
        <f t="shared" si="45"/>
        <v>-260.46959365576197</v>
      </c>
      <c r="AF271" s="289"/>
      <c r="AG271" s="294">
        <v>21227</v>
      </c>
      <c r="AH271" s="295">
        <v>19</v>
      </c>
    </row>
    <row r="272" spans="1:34" s="283" customFormat="1">
      <c r="A272" s="296">
        <v>853</v>
      </c>
      <c r="B272" s="296" t="s">
        <v>303</v>
      </c>
      <c r="C272" s="292">
        <v>723353173.79914498</v>
      </c>
      <c r="D272" s="292">
        <v>757116116.93180037</v>
      </c>
      <c r="E272" s="321">
        <f t="shared" si="46"/>
        <v>33762943.132655382</v>
      </c>
      <c r="F272" s="293">
        <f t="shared" si="47"/>
        <v>4.6675599631820254E-2</v>
      </c>
      <c r="G272" s="293"/>
      <c r="H272" s="292">
        <v>695062131.83201694</v>
      </c>
      <c r="I272" s="292">
        <v>724128836.68453932</v>
      </c>
      <c r="J272" s="321">
        <f t="shared" si="48"/>
        <v>29066704.852522373</v>
      </c>
      <c r="K272" s="293">
        <f t="shared" si="49"/>
        <v>4.1818858374444191E-2</v>
      </c>
      <c r="L272" s="290"/>
      <c r="M272" s="289">
        <f t="shared" si="50"/>
        <v>28291041.967128038</v>
      </c>
      <c r="N272" s="289">
        <v>-17025421.368802838</v>
      </c>
      <c r="O272" s="301">
        <v>13571507.275307655</v>
      </c>
      <c r="P272" s="289">
        <v>12521881.943505645</v>
      </c>
      <c r="Q272" s="289">
        <v>1862510.4308394468</v>
      </c>
      <c r="R272" s="314">
        <f t="shared" si="42"/>
        <v>-15162910.937963391</v>
      </c>
      <c r="S272" s="314"/>
      <c r="T272" s="292">
        <f t="shared" si="51"/>
        <v>32987280.247261047</v>
      </c>
      <c r="U272" s="307">
        <v>-21134452.432889041</v>
      </c>
      <c r="V272" s="302">
        <v>10416157.935328722</v>
      </c>
      <c r="W272" s="292">
        <v>12190534.768676877</v>
      </c>
      <c r="X272" s="292">
        <v>90966.655742028204</v>
      </c>
      <c r="Y272" s="299">
        <v>-17924003.980595175</v>
      </c>
      <c r="Z272" s="299">
        <v>6866546.9979729326</v>
      </c>
      <c r="AA272" s="314">
        <f t="shared" si="43"/>
        <v>-32100942.759769257</v>
      </c>
      <c r="AB272" s="314"/>
      <c r="AC272" s="312">
        <f t="shared" si="44"/>
        <v>-16938031.821805865</v>
      </c>
      <c r="AD272" s="322">
        <f>'1. Vos-laskelma'!T272</f>
        <v>-7071359.769574061</v>
      </c>
      <c r="AE272" s="289">
        <f t="shared" si="45"/>
        <v>-35.731984687084697</v>
      </c>
      <c r="AF272" s="289"/>
      <c r="AG272" s="294">
        <v>197900</v>
      </c>
      <c r="AH272" s="295">
        <v>2</v>
      </c>
    </row>
    <row r="273" spans="1:34" s="283" customFormat="1">
      <c r="A273" s="296">
        <v>854</v>
      </c>
      <c r="B273" s="296" t="s">
        <v>304</v>
      </c>
      <c r="C273" s="292">
        <v>19829570.75596565</v>
      </c>
      <c r="D273" s="292">
        <v>21342493.703079652</v>
      </c>
      <c r="E273" s="321">
        <f t="shared" si="46"/>
        <v>1512922.947114002</v>
      </c>
      <c r="F273" s="293">
        <f t="shared" si="47"/>
        <v>7.6296303421436645E-2</v>
      </c>
      <c r="G273" s="293"/>
      <c r="H273" s="292">
        <v>20690311.834742807</v>
      </c>
      <c r="I273" s="292">
        <v>20941089.700008571</v>
      </c>
      <c r="J273" s="321">
        <f t="shared" si="48"/>
        <v>250777.8652657643</v>
      </c>
      <c r="K273" s="293">
        <f t="shared" si="49"/>
        <v>1.2120545464407285E-2</v>
      </c>
      <c r="L273" s="290"/>
      <c r="M273" s="289">
        <f t="shared" si="50"/>
        <v>-860741.07877715677</v>
      </c>
      <c r="N273" s="289">
        <v>515586.66422165488</v>
      </c>
      <c r="O273" s="301">
        <v>1118643.108860366</v>
      </c>
      <c r="P273" s="289">
        <v>938090.94714914635</v>
      </c>
      <c r="Q273" s="289">
        <v>194282.35786278188</v>
      </c>
      <c r="R273" s="314">
        <f t="shared" si="42"/>
        <v>709869.02208443673</v>
      </c>
      <c r="S273" s="314"/>
      <c r="T273" s="292">
        <f t="shared" si="51"/>
        <v>401404.00307108089</v>
      </c>
      <c r="U273" s="307">
        <v>-258340.35137623077</v>
      </c>
      <c r="V273" s="302">
        <v>366198.2346721217</v>
      </c>
      <c r="W273" s="292">
        <v>703027.22223793343</v>
      </c>
      <c r="X273" s="292">
        <v>-286399.57760608208</v>
      </c>
      <c r="Y273" s="299">
        <v>-295442.65277767286</v>
      </c>
      <c r="Z273" s="299">
        <v>113181.79033546087</v>
      </c>
      <c r="AA273" s="314">
        <f t="shared" si="43"/>
        <v>-727000.79142452474</v>
      </c>
      <c r="AB273" s="314"/>
      <c r="AC273" s="312">
        <f t="shared" si="44"/>
        <v>-1436869.8135089613</v>
      </c>
      <c r="AD273" s="322">
        <f>'1. Vos-laskelma'!T273</f>
        <v>-1416337.7119799652</v>
      </c>
      <c r="AE273" s="289">
        <f t="shared" si="45"/>
        <v>-434.19304475167542</v>
      </c>
      <c r="AF273" s="289"/>
      <c r="AG273" s="294">
        <v>3262</v>
      </c>
      <c r="AH273" s="295">
        <v>19</v>
      </c>
    </row>
    <row r="274" spans="1:34" s="283" customFormat="1">
      <c r="A274" s="296">
        <v>857</v>
      </c>
      <c r="B274" s="296" t="s">
        <v>305</v>
      </c>
      <c r="C274" s="292">
        <v>15311584.696738198</v>
      </c>
      <c r="D274" s="292">
        <v>15319807.305422302</v>
      </c>
      <c r="E274" s="321">
        <f t="shared" si="46"/>
        <v>8222.608684103936</v>
      </c>
      <c r="F274" s="293">
        <f t="shared" si="47"/>
        <v>5.3701878982229611E-4</v>
      </c>
      <c r="G274" s="293"/>
      <c r="H274" s="292">
        <v>13462945.109398602</v>
      </c>
      <c r="I274" s="292">
        <v>13634640.020917552</v>
      </c>
      <c r="J274" s="321">
        <f t="shared" si="48"/>
        <v>171694.91151895002</v>
      </c>
      <c r="K274" s="293">
        <f t="shared" si="49"/>
        <v>1.2753146516142911E-2</v>
      </c>
      <c r="L274" s="290"/>
      <c r="M274" s="289">
        <f t="shared" si="50"/>
        <v>1848639.5873395968</v>
      </c>
      <c r="N274" s="289">
        <v>-1109813.7035469699</v>
      </c>
      <c r="O274" s="301">
        <v>-1125246.3986329138</v>
      </c>
      <c r="P274" s="289">
        <v>-364671.47093763761</v>
      </c>
      <c r="Q274" s="289">
        <v>-750493.89775389875</v>
      </c>
      <c r="R274" s="314">
        <f t="shared" si="42"/>
        <v>-1860307.6013008687</v>
      </c>
      <c r="S274" s="314"/>
      <c r="T274" s="292">
        <f t="shared" si="51"/>
        <v>1685167.2845047507</v>
      </c>
      <c r="U274" s="307">
        <v>-1022230.9657185172</v>
      </c>
      <c r="V274" s="302">
        <v>-279908.11687383428</v>
      </c>
      <c r="W274" s="292">
        <v>423328.04136223439</v>
      </c>
      <c r="X274" s="292">
        <v>-666225.73290081648</v>
      </c>
      <c r="Y274" s="299">
        <v>-216827.01126601742</v>
      </c>
      <c r="Z274" s="299">
        <v>83064.747413578589</v>
      </c>
      <c r="AA274" s="314">
        <f t="shared" si="43"/>
        <v>-1822218.9624717722</v>
      </c>
      <c r="AB274" s="314"/>
      <c r="AC274" s="312">
        <f t="shared" si="44"/>
        <v>38088.638829096453</v>
      </c>
      <c r="AD274" s="322">
        <f>'1. Vos-laskelma'!T274</f>
        <v>86133.798245690414</v>
      </c>
      <c r="AE274" s="289">
        <f t="shared" si="45"/>
        <v>35.979030177815545</v>
      </c>
      <c r="AF274" s="289"/>
      <c r="AG274" s="294">
        <v>2394</v>
      </c>
      <c r="AH274" s="295">
        <v>11</v>
      </c>
    </row>
    <row r="275" spans="1:34" s="283" customFormat="1">
      <c r="A275" s="296">
        <v>858</v>
      </c>
      <c r="B275" s="296" t="s">
        <v>306</v>
      </c>
      <c r="C275" s="292">
        <v>129363433.41571175</v>
      </c>
      <c r="D275" s="292">
        <v>133100759.75983985</v>
      </c>
      <c r="E275" s="321">
        <f t="shared" si="46"/>
        <v>3737326.3441281021</v>
      </c>
      <c r="F275" s="293">
        <f t="shared" si="47"/>
        <v>2.8890129501418966E-2</v>
      </c>
      <c r="G275" s="293"/>
      <c r="H275" s="292">
        <v>136358982.42999884</v>
      </c>
      <c r="I275" s="292">
        <v>144631094.43240526</v>
      </c>
      <c r="J275" s="321">
        <f t="shared" si="48"/>
        <v>8272112.0024064183</v>
      </c>
      <c r="K275" s="293">
        <f t="shared" si="49"/>
        <v>6.0664225084350307E-2</v>
      </c>
      <c r="L275" s="290"/>
      <c r="M275" s="289">
        <f t="shared" si="50"/>
        <v>-6995549.0142870992</v>
      </c>
      <c r="N275" s="289">
        <v>4186990.4005118897</v>
      </c>
      <c r="O275" s="301">
        <v>3419758.5194430351</v>
      </c>
      <c r="P275" s="289">
        <v>1620284.0180889815</v>
      </c>
      <c r="Q275" s="289">
        <v>1964928.3638382002</v>
      </c>
      <c r="R275" s="314">
        <f t="shared" si="42"/>
        <v>6151918.7643500902</v>
      </c>
      <c r="S275" s="314"/>
      <c r="T275" s="292">
        <f t="shared" si="51"/>
        <v>-11530334.672565416</v>
      </c>
      <c r="U275" s="307">
        <v>6582324.6886532791</v>
      </c>
      <c r="V275" s="302">
        <v>7440932.7402636111</v>
      </c>
      <c r="W275" s="292">
        <v>4061793.5640476793</v>
      </c>
      <c r="X275" s="292">
        <v>2791942.0737676555</v>
      </c>
      <c r="Y275" s="299">
        <v>-3657619.8926344393</v>
      </c>
      <c r="Z275" s="299">
        <v>1401205.8310567909</v>
      </c>
      <c r="AA275" s="314">
        <f t="shared" si="43"/>
        <v>7117852.7008432858</v>
      </c>
      <c r="AB275" s="314"/>
      <c r="AC275" s="312">
        <f t="shared" si="44"/>
        <v>965933.93649319559</v>
      </c>
      <c r="AD275" s="322">
        <f>'1. Vos-laskelma'!T275</f>
        <v>1094231.5124516301</v>
      </c>
      <c r="AE275" s="289">
        <f t="shared" si="45"/>
        <v>27.095669385192899</v>
      </c>
      <c r="AF275" s="289"/>
      <c r="AG275" s="294">
        <v>40384</v>
      </c>
      <c r="AH275" s="295">
        <v>1</v>
      </c>
    </row>
    <row r="276" spans="1:34" s="283" customFormat="1">
      <c r="A276" s="296">
        <v>859</v>
      </c>
      <c r="B276" s="296" t="s">
        <v>307</v>
      </c>
      <c r="C276" s="292">
        <v>22390854.907572355</v>
      </c>
      <c r="D276" s="292">
        <v>23340517.64573789</v>
      </c>
      <c r="E276" s="321">
        <f t="shared" si="46"/>
        <v>949662.73816553503</v>
      </c>
      <c r="F276" s="293">
        <f t="shared" si="47"/>
        <v>4.2412973603985479E-2</v>
      </c>
      <c r="G276" s="293"/>
      <c r="H276" s="292">
        <v>20277104.583932716</v>
      </c>
      <c r="I276" s="292">
        <v>20746406.90090137</v>
      </c>
      <c r="J276" s="321">
        <f t="shared" si="48"/>
        <v>469302.31696865335</v>
      </c>
      <c r="K276" s="293">
        <f t="shared" si="49"/>
        <v>2.3144444268464331E-2</v>
      </c>
      <c r="L276" s="290"/>
      <c r="M276" s="289">
        <f t="shared" si="50"/>
        <v>2113750.3236396387</v>
      </c>
      <c r="N276" s="289">
        <v>-1269966.4205834512</v>
      </c>
      <c r="O276" s="301">
        <v>902735.05876114219</v>
      </c>
      <c r="P276" s="289">
        <v>2532738.77570251</v>
      </c>
      <c r="Q276" s="289">
        <v>-1602539.1589233917</v>
      </c>
      <c r="R276" s="314">
        <f t="shared" si="42"/>
        <v>-2872505.5795068429</v>
      </c>
      <c r="S276" s="314"/>
      <c r="T276" s="292">
        <f t="shared" si="51"/>
        <v>2594110.7448365204</v>
      </c>
      <c r="U276" s="307">
        <v>-1586681.3789111814</v>
      </c>
      <c r="V276" s="302">
        <v>-287554.66912748665</v>
      </c>
      <c r="W276" s="292">
        <v>1556450.3977589346</v>
      </c>
      <c r="X276" s="292">
        <v>-1742558.7798981487</v>
      </c>
      <c r="Y276" s="299">
        <v>-594327.00414686976</v>
      </c>
      <c r="Z276" s="299">
        <v>227682.06872510555</v>
      </c>
      <c r="AA276" s="314">
        <f t="shared" si="43"/>
        <v>-3695885.0942310947</v>
      </c>
      <c r="AB276" s="314"/>
      <c r="AC276" s="312">
        <f t="shared" si="44"/>
        <v>-823379.51472425181</v>
      </c>
      <c r="AD276" s="322">
        <f>'1. Vos-laskelma'!T276</f>
        <v>-1151015.4620373026</v>
      </c>
      <c r="AE276" s="289">
        <f t="shared" si="45"/>
        <v>-175.40619659209122</v>
      </c>
      <c r="AF276" s="289"/>
      <c r="AG276" s="294">
        <v>6562</v>
      </c>
      <c r="AH276" s="295">
        <v>17</v>
      </c>
    </row>
    <row r="277" spans="1:34" s="283" customFormat="1">
      <c r="A277" s="296">
        <v>886</v>
      </c>
      <c r="B277" s="296" t="s">
        <v>308</v>
      </c>
      <c r="C277" s="292">
        <v>47987250.964812636</v>
      </c>
      <c r="D277" s="292">
        <v>49533465.953991741</v>
      </c>
      <c r="E277" s="321">
        <f t="shared" si="46"/>
        <v>1546214.9891791046</v>
      </c>
      <c r="F277" s="293">
        <f t="shared" si="47"/>
        <v>3.2221370428426703E-2</v>
      </c>
      <c r="G277" s="293"/>
      <c r="H277" s="292">
        <v>47757659.438168585</v>
      </c>
      <c r="I277" s="292">
        <v>48721233.25155133</v>
      </c>
      <c r="J277" s="321">
        <f t="shared" si="48"/>
        <v>963573.81338274479</v>
      </c>
      <c r="K277" s="293">
        <f t="shared" si="49"/>
        <v>2.0176319876611105E-2</v>
      </c>
      <c r="L277" s="290"/>
      <c r="M277" s="289">
        <f t="shared" si="50"/>
        <v>229591.52664405107</v>
      </c>
      <c r="N277" s="289">
        <v>-141052.78831426238</v>
      </c>
      <c r="O277" s="301">
        <v>2315590.9609702975</v>
      </c>
      <c r="P277" s="289">
        <v>2933419.2648841068</v>
      </c>
      <c r="Q277" s="289">
        <v>-565052.86245624186</v>
      </c>
      <c r="R277" s="314">
        <f t="shared" si="42"/>
        <v>-706105.65077050426</v>
      </c>
      <c r="S277" s="314"/>
      <c r="T277" s="292">
        <f t="shared" si="51"/>
        <v>812232.70244041085</v>
      </c>
      <c r="U277" s="307">
        <v>-566700.24027050578</v>
      </c>
      <c r="V277" s="302">
        <v>556082.43211881816</v>
      </c>
      <c r="W277" s="292">
        <v>1463170.0896564946</v>
      </c>
      <c r="X277" s="292">
        <v>-712311.40490658081</v>
      </c>
      <c r="Y277" s="299">
        <v>-1141104.2251213673</v>
      </c>
      <c r="Z277" s="299">
        <v>437148.18407004036</v>
      </c>
      <c r="AA277" s="314">
        <f t="shared" si="43"/>
        <v>-1982967.6862284131</v>
      </c>
      <c r="AB277" s="314"/>
      <c r="AC277" s="312">
        <f t="shared" si="44"/>
        <v>-1276862.0354579089</v>
      </c>
      <c r="AD277" s="322">
        <f>'1. Vos-laskelma'!T277</f>
        <v>-1729658.1615308244</v>
      </c>
      <c r="AE277" s="289">
        <f t="shared" si="45"/>
        <v>-137.28535292728188</v>
      </c>
      <c r="AF277" s="289"/>
      <c r="AG277" s="294">
        <v>12599</v>
      </c>
      <c r="AH277" s="295">
        <v>4</v>
      </c>
    </row>
    <row r="278" spans="1:34" s="283" customFormat="1">
      <c r="A278" s="296">
        <v>887</v>
      </c>
      <c r="B278" s="296" t="s">
        <v>309</v>
      </c>
      <c r="C278" s="292">
        <v>21866477.093915261</v>
      </c>
      <c r="D278" s="292">
        <v>22357493.916585475</v>
      </c>
      <c r="E278" s="321">
        <f t="shared" si="46"/>
        <v>491016.82267021388</v>
      </c>
      <c r="F278" s="293">
        <f t="shared" si="47"/>
        <v>2.2455232297426096E-2</v>
      </c>
      <c r="G278" s="293"/>
      <c r="H278" s="292">
        <v>21180120.028628215</v>
      </c>
      <c r="I278" s="292">
        <v>21419611.565367367</v>
      </c>
      <c r="J278" s="321">
        <f t="shared" si="48"/>
        <v>239491.53673915192</v>
      </c>
      <c r="K278" s="293">
        <f t="shared" si="49"/>
        <v>1.130737391551332E-2</v>
      </c>
      <c r="L278" s="290"/>
      <c r="M278" s="289">
        <f t="shared" si="50"/>
        <v>686357.06528704613</v>
      </c>
      <c r="N278" s="289">
        <v>-413029.62838200323</v>
      </c>
      <c r="O278" s="301">
        <v>-297938.99340221286</v>
      </c>
      <c r="P278" s="289">
        <v>-83752.401828683913</v>
      </c>
      <c r="Q278" s="289">
        <v>-194736.86893043312</v>
      </c>
      <c r="R278" s="314">
        <f t="shared" si="42"/>
        <v>-607766.49731243635</v>
      </c>
      <c r="S278" s="314"/>
      <c r="T278" s="292">
        <f t="shared" si="51"/>
        <v>937882.35121810809</v>
      </c>
      <c r="U278" s="307">
        <v>-584514.75388125516</v>
      </c>
      <c r="V278" s="302">
        <v>-1134222.8277102225</v>
      </c>
      <c r="W278" s="292">
        <v>-803687.6213274654</v>
      </c>
      <c r="X278" s="292">
        <v>-259900.02118778325</v>
      </c>
      <c r="Y278" s="299">
        <v>-413818.9701229881</v>
      </c>
      <c r="Z278" s="299">
        <v>158530.83998857165</v>
      </c>
      <c r="AA278" s="314">
        <f t="shared" si="43"/>
        <v>-1099702.9052034549</v>
      </c>
      <c r="AB278" s="314"/>
      <c r="AC278" s="312">
        <f t="shared" si="44"/>
        <v>-491936.40789101855</v>
      </c>
      <c r="AD278" s="322">
        <f>'1. Vos-laskelma'!T278</f>
        <v>-417973.49292713776</v>
      </c>
      <c r="AE278" s="289">
        <f t="shared" si="45"/>
        <v>-91.480300487445348</v>
      </c>
      <c r="AF278" s="289"/>
      <c r="AG278" s="294">
        <v>4569</v>
      </c>
      <c r="AH278" s="295">
        <v>6</v>
      </c>
    </row>
    <row r="279" spans="1:34" s="283" customFormat="1">
      <c r="A279" s="296">
        <v>889</v>
      </c>
      <c r="B279" s="296" t="s">
        <v>310</v>
      </c>
      <c r="C279" s="292">
        <v>11836195.205405431</v>
      </c>
      <c r="D279" s="292">
        <v>12032436.029253595</v>
      </c>
      <c r="E279" s="321">
        <f t="shared" si="46"/>
        <v>196240.82384816371</v>
      </c>
      <c r="F279" s="293">
        <f t="shared" si="47"/>
        <v>1.6579721814535736E-2</v>
      </c>
      <c r="G279" s="293"/>
      <c r="H279" s="292">
        <v>13652785.054324633</v>
      </c>
      <c r="I279" s="292">
        <v>13814057.357458074</v>
      </c>
      <c r="J279" s="321">
        <f t="shared" si="48"/>
        <v>161272.30313344114</v>
      </c>
      <c r="K279" s="293">
        <f t="shared" si="49"/>
        <v>1.1812410617448109E-2</v>
      </c>
      <c r="L279" s="290"/>
      <c r="M279" s="289">
        <f t="shared" si="50"/>
        <v>-1816589.8489192016</v>
      </c>
      <c r="N279" s="289">
        <v>1089285.4322706249</v>
      </c>
      <c r="O279" s="301">
        <v>-50760.298623874784</v>
      </c>
      <c r="P279" s="289">
        <v>-468503.80426803231</v>
      </c>
      <c r="Q279" s="289">
        <v>428441.06138360279</v>
      </c>
      <c r="R279" s="314">
        <f t="shared" si="42"/>
        <v>1517726.4936542278</v>
      </c>
      <c r="S279" s="314"/>
      <c r="T279" s="292">
        <f t="shared" si="51"/>
        <v>-1781621.3282044791</v>
      </c>
      <c r="U279" s="307">
        <v>1056890.4771927751</v>
      </c>
      <c r="V279" s="302">
        <v>647394.25291823596</v>
      </c>
      <c r="W279" s="292">
        <v>252361.18701182492</v>
      </c>
      <c r="X279" s="292">
        <v>358347.78734368813</v>
      </c>
      <c r="Y279" s="299">
        <v>-228510.67227408601</v>
      </c>
      <c r="Z279" s="299">
        <v>87540.667386991961</v>
      </c>
      <c r="AA279" s="314">
        <f t="shared" si="43"/>
        <v>1274268.2596493692</v>
      </c>
      <c r="AB279" s="314"/>
      <c r="AC279" s="312">
        <f t="shared" si="44"/>
        <v>-243458.23400485865</v>
      </c>
      <c r="AD279" s="322">
        <f>'1. Vos-laskelma'!T279</f>
        <v>-93206.729228934273</v>
      </c>
      <c r="AE279" s="289">
        <f t="shared" si="45"/>
        <v>-36.942817768107126</v>
      </c>
      <c r="AF279" s="289"/>
      <c r="AG279" s="294">
        <v>2523</v>
      </c>
      <c r="AH279" s="295">
        <v>17</v>
      </c>
    </row>
    <row r="280" spans="1:34" s="283" customFormat="1">
      <c r="A280" s="296">
        <v>890</v>
      </c>
      <c r="B280" s="296" t="s">
        <v>311</v>
      </c>
      <c r="C280" s="292">
        <v>6954597.0071470533</v>
      </c>
      <c r="D280" s="292">
        <v>7289052.3148554303</v>
      </c>
      <c r="E280" s="321">
        <f t="shared" si="46"/>
        <v>334455.30770837702</v>
      </c>
      <c r="F280" s="293">
        <f t="shared" si="47"/>
        <v>4.8091256382600783E-2</v>
      </c>
      <c r="G280" s="293"/>
      <c r="H280" s="292">
        <v>7154063.8250147598</v>
      </c>
      <c r="I280" s="292">
        <v>7232090.1607156703</v>
      </c>
      <c r="J280" s="321">
        <f t="shared" si="48"/>
        <v>78026.335700910538</v>
      </c>
      <c r="K280" s="293">
        <f t="shared" si="49"/>
        <v>1.0906575284956947E-2</v>
      </c>
      <c r="L280" s="290"/>
      <c r="M280" s="289">
        <f t="shared" si="50"/>
        <v>-199466.81786770653</v>
      </c>
      <c r="N280" s="289">
        <v>119373.96570226965</v>
      </c>
      <c r="O280" s="301">
        <v>457814.78560885787</v>
      </c>
      <c r="P280" s="289">
        <v>-114431.19289236888</v>
      </c>
      <c r="Q280" s="289">
        <v>577144.85916695406</v>
      </c>
      <c r="R280" s="314">
        <f t="shared" si="42"/>
        <v>696518.82486922375</v>
      </c>
      <c r="S280" s="314"/>
      <c r="T280" s="292">
        <f t="shared" si="51"/>
        <v>56962.15413975995</v>
      </c>
      <c r="U280" s="307">
        <v>-40856.341757125891</v>
      </c>
      <c r="V280" s="302">
        <v>151507.27377980202</v>
      </c>
      <c r="W280" s="292">
        <v>-313408.39660168625</v>
      </c>
      <c r="X280" s="292">
        <v>447758.06883411878</v>
      </c>
      <c r="Y280" s="299">
        <v>-106873.7983683795</v>
      </c>
      <c r="Z280" s="299">
        <v>40942.523787812337</v>
      </c>
      <c r="AA280" s="314">
        <f t="shared" si="43"/>
        <v>340970.45249642571</v>
      </c>
      <c r="AB280" s="314"/>
      <c r="AC280" s="312">
        <f t="shared" si="44"/>
        <v>-355548.37237279804</v>
      </c>
      <c r="AD280" s="322">
        <f>'1. Vos-laskelma'!T280</f>
        <v>-443136.41056326823</v>
      </c>
      <c r="AE280" s="289">
        <f t="shared" si="45"/>
        <v>-375.53933098582053</v>
      </c>
      <c r="AF280" s="289"/>
      <c r="AG280" s="294">
        <v>1180</v>
      </c>
      <c r="AH280" s="295">
        <v>19</v>
      </c>
    </row>
    <row r="281" spans="1:34" s="283" customFormat="1">
      <c r="A281" s="296">
        <v>892</v>
      </c>
      <c r="B281" s="296" t="s">
        <v>312</v>
      </c>
      <c r="C281" s="292">
        <v>11080153.712775251</v>
      </c>
      <c r="D281" s="292">
        <v>11134778.23522925</v>
      </c>
      <c r="E281" s="321">
        <f t="shared" si="46"/>
        <v>54624.522453999147</v>
      </c>
      <c r="F281" s="293">
        <f t="shared" si="47"/>
        <v>4.9299426587392824E-3</v>
      </c>
      <c r="G281" s="293"/>
      <c r="H281" s="292">
        <v>11710903.169051671</v>
      </c>
      <c r="I281" s="292">
        <v>12011068.14655898</v>
      </c>
      <c r="J281" s="321">
        <f t="shared" si="48"/>
        <v>300164.97750730813</v>
      </c>
      <c r="K281" s="293">
        <f t="shared" si="49"/>
        <v>2.5631240663021807E-2</v>
      </c>
      <c r="L281" s="290"/>
      <c r="M281" s="289">
        <f t="shared" si="50"/>
        <v>-630749.4562764205</v>
      </c>
      <c r="N281" s="289">
        <v>377503.70580947527</v>
      </c>
      <c r="O281" s="301">
        <v>-283701.31089477241</v>
      </c>
      <c r="P281" s="289">
        <v>-399069.35673093051</v>
      </c>
      <c r="Q281" s="289">
        <v>130506.25360763166</v>
      </c>
      <c r="R281" s="314">
        <f t="shared" si="42"/>
        <v>508009.95941710693</v>
      </c>
      <c r="S281" s="314"/>
      <c r="T281" s="292">
        <f t="shared" si="51"/>
        <v>-876289.91132972948</v>
      </c>
      <c r="U281" s="307">
        <v>508333.85078588972</v>
      </c>
      <c r="V281" s="302">
        <v>-840556.15690301359</v>
      </c>
      <c r="W281" s="292">
        <v>-1041568.7091098372</v>
      </c>
      <c r="X281" s="292">
        <v>148783.64986940756</v>
      </c>
      <c r="Y281" s="299">
        <v>-325331.08791459253</v>
      </c>
      <c r="Z281" s="299">
        <v>124631.81817442534</v>
      </c>
      <c r="AA281" s="314">
        <f t="shared" si="43"/>
        <v>456418.23091513012</v>
      </c>
      <c r="AB281" s="314"/>
      <c r="AC281" s="312">
        <f t="shared" si="44"/>
        <v>-51591.728501976817</v>
      </c>
      <c r="AD281" s="322">
        <f>'1. Vos-laskelma'!T281</f>
        <v>59544.191301956773</v>
      </c>
      <c r="AE281" s="289">
        <f t="shared" si="45"/>
        <v>16.576890674264135</v>
      </c>
      <c r="AF281" s="289"/>
      <c r="AG281" s="294">
        <v>3592</v>
      </c>
      <c r="AH281" s="295">
        <v>13</v>
      </c>
    </row>
    <row r="282" spans="1:34" s="283" customFormat="1">
      <c r="A282" s="296">
        <v>893</v>
      </c>
      <c r="B282" s="296" t="s">
        <v>313</v>
      </c>
      <c r="C282" s="292">
        <v>30464803.078375433</v>
      </c>
      <c r="D282" s="292">
        <v>30952661.333316877</v>
      </c>
      <c r="E282" s="321">
        <f t="shared" si="46"/>
        <v>487858.25494144484</v>
      </c>
      <c r="F282" s="293">
        <f t="shared" si="47"/>
        <v>1.6013832542634651E-2</v>
      </c>
      <c r="G282" s="293"/>
      <c r="H282" s="292">
        <v>29413270.031975284</v>
      </c>
      <c r="I282" s="292">
        <v>30208708.30249843</v>
      </c>
      <c r="J282" s="321">
        <f t="shared" si="48"/>
        <v>795438.27052314579</v>
      </c>
      <c r="K282" s="293">
        <f t="shared" si="49"/>
        <v>2.704351708118212E-2</v>
      </c>
      <c r="L282" s="290"/>
      <c r="M282" s="289">
        <f t="shared" si="50"/>
        <v>1051533.0464001484</v>
      </c>
      <c r="N282" s="289">
        <v>-632871.37483209744</v>
      </c>
      <c r="O282" s="301">
        <v>1413258.8271176741</v>
      </c>
      <c r="P282" s="289">
        <v>1639547.1761113256</v>
      </c>
      <c r="Q282" s="289">
        <v>-195057.98474964002</v>
      </c>
      <c r="R282" s="314">
        <f t="shared" si="42"/>
        <v>-827929.35958173743</v>
      </c>
      <c r="S282" s="314"/>
      <c r="T282" s="292">
        <f t="shared" si="51"/>
        <v>743953.03081844747</v>
      </c>
      <c r="U282" s="307">
        <v>-485579.53028233338</v>
      </c>
      <c r="V282" s="302">
        <v>2410308.682404466</v>
      </c>
      <c r="W282" s="292">
        <v>2541653.9437778443</v>
      </c>
      <c r="X282" s="292">
        <v>-16418.151121805586</v>
      </c>
      <c r="Y282" s="299">
        <v>-673304.92972079094</v>
      </c>
      <c r="Z282" s="299">
        <v>257937.8998632177</v>
      </c>
      <c r="AA282" s="314">
        <f t="shared" si="43"/>
        <v>-917364.71126171225</v>
      </c>
      <c r="AB282" s="314"/>
      <c r="AC282" s="312">
        <f t="shared" si="44"/>
        <v>-89435.351679974818</v>
      </c>
      <c r="AD282" s="322">
        <f>'1. Vos-laskelma'!T282</f>
        <v>430440.81540929712</v>
      </c>
      <c r="AE282" s="289">
        <f t="shared" si="45"/>
        <v>57.901643181234483</v>
      </c>
      <c r="AF282" s="289"/>
      <c r="AG282" s="294">
        <v>7434</v>
      </c>
      <c r="AH282" s="295">
        <v>15</v>
      </c>
    </row>
    <row r="283" spans="1:34" s="283" customFormat="1">
      <c r="A283" s="296">
        <v>895</v>
      </c>
      <c r="B283" s="296" t="s">
        <v>314</v>
      </c>
      <c r="C283" s="292">
        <v>63434021.44709982</v>
      </c>
      <c r="D283" s="292">
        <v>65002380.193922907</v>
      </c>
      <c r="E283" s="321">
        <f t="shared" si="46"/>
        <v>1568358.7468230873</v>
      </c>
      <c r="F283" s="293">
        <f t="shared" si="47"/>
        <v>2.4724252239486419E-2</v>
      </c>
      <c r="G283" s="293"/>
      <c r="H283" s="292">
        <v>65252714.297599308</v>
      </c>
      <c r="I283" s="292">
        <v>66298789.515591517</v>
      </c>
      <c r="J283" s="321">
        <f t="shared" si="48"/>
        <v>1046075.2179922089</v>
      </c>
      <c r="K283" s="293">
        <f t="shared" si="49"/>
        <v>1.6031137237009843E-2</v>
      </c>
      <c r="L283" s="290"/>
      <c r="M283" s="289">
        <f t="shared" si="50"/>
        <v>-1818692.8504994884</v>
      </c>
      <c r="N283" s="289">
        <v>1087190.5307428802</v>
      </c>
      <c r="O283" s="301">
        <v>-1622051.6529995501</v>
      </c>
      <c r="P283" s="289">
        <v>-3264125.1634804383</v>
      </c>
      <c r="Q283" s="289">
        <v>1706487.9592344095</v>
      </c>
      <c r="R283" s="314">
        <f t="shared" si="42"/>
        <v>2793678.4899772899</v>
      </c>
      <c r="S283" s="314"/>
      <c r="T283" s="292">
        <f t="shared" si="51"/>
        <v>-1296409.32166861</v>
      </c>
      <c r="U283" s="307">
        <v>678745.99915357633</v>
      </c>
      <c r="V283" s="302">
        <v>-3333691.1373555362</v>
      </c>
      <c r="W283" s="292">
        <v>-4696760.9525841922</v>
      </c>
      <c r="X283" s="292">
        <v>1143626.9995058598</v>
      </c>
      <c r="Y283" s="299">
        <v>-1366897.7669284607</v>
      </c>
      <c r="Z283" s="299">
        <v>523647.93983530824</v>
      </c>
      <c r="AA283" s="314">
        <f t="shared" si="43"/>
        <v>979123.17156628368</v>
      </c>
      <c r="AB283" s="314"/>
      <c r="AC283" s="312">
        <f t="shared" si="44"/>
        <v>-1814555.3184110061</v>
      </c>
      <c r="AD283" s="322">
        <f>'1. Vos-laskelma'!T283</f>
        <v>-1312441.54127065</v>
      </c>
      <c r="AE283" s="289">
        <f t="shared" si="45"/>
        <v>-86.962731332537103</v>
      </c>
      <c r="AF283" s="289"/>
      <c r="AG283" s="294">
        <v>15092</v>
      </c>
      <c r="AH283" s="295">
        <v>2</v>
      </c>
    </row>
    <row r="284" spans="1:34" s="283" customFormat="1">
      <c r="A284" s="296">
        <v>905</v>
      </c>
      <c r="B284" s="296" t="s">
        <v>315</v>
      </c>
      <c r="C284" s="292">
        <v>257591456.07163519</v>
      </c>
      <c r="D284" s="292">
        <v>272801357.20381457</v>
      </c>
      <c r="E284" s="321">
        <f t="shared" si="46"/>
        <v>15209901.132179379</v>
      </c>
      <c r="F284" s="293">
        <f t="shared" si="47"/>
        <v>5.9046605676042162E-2</v>
      </c>
      <c r="G284" s="293"/>
      <c r="H284" s="292">
        <v>240983250.28434977</v>
      </c>
      <c r="I284" s="292">
        <v>249124884.69808245</v>
      </c>
      <c r="J284" s="321">
        <f t="shared" si="48"/>
        <v>8141634.4137326777</v>
      </c>
      <c r="K284" s="293">
        <f t="shared" si="49"/>
        <v>3.3785063501823892E-2</v>
      </c>
      <c r="L284" s="290"/>
      <c r="M284" s="289">
        <f t="shared" si="50"/>
        <v>16608205.787285417</v>
      </c>
      <c r="N284" s="289">
        <v>-9982524.3593746722</v>
      </c>
      <c r="O284" s="301">
        <v>16681570.353377461</v>
      </c>
      <c r="P284" s="289">
        <v>21136703.112809628</v>
      </c>
      <c r="Q284" s="289">
        <v>-4173467.9497271087</v>
      </c>
      <c r="R284" s="314">
        <f t="shared" si="42"/>
        <v>-14155992.309101781</v>
      </c>
      <c r="S284" s="314"/>
      <c r="T284" s="292">
        <f t="shared" si="51"/>
        <v>23676472.505732119</v>
      </c>
      <c r="U284" s="307">
        <v>-14660741.097493727</v>
      </c>
      <c r="V284" s="302">
        <v>6448957.9917337298</v>
      </c>
      <c r="W284" s="292">
        <v>14052230.096336782</v>
      </c>
      <c r="X284" s="292">
        <v>-6552200.7605374176</v>
      </c>
      <c r="Y284" s="299">
        <v>-6157742.2063299883</v>
      </c>
      <c r="Z284" s="299">
        <v>2358983.3112591398</v>
      </c>
      <c r="AA284" s="314">
        <f t="shared" si="43"/>
        <v>-25011700.753101993</v>
      </c>
      <c r="AB284" s="314"/>
      <c r="AC284" s="312">
        <f t="shared" si="44"/>
        <v>-10855708.444000212</v>
      </c>
      <c r="AD284" s="322">
        <f>'1. Vos-laskelma'!T284</f>
        <v>-6659014.581021443</v>
      </c>
      <c r="AE284" s="289">
        <f t="shared" si="45"/>
        <v>-97.943969244887967</v>
      </c>
      <c r="AF284" s="289"/>
      <c r="AG284" s="294">
        <v>67988</v>
      </c>
      <c r="AH284" s="295">
        <v>15</v>
      </c>
    </row>
    <row r="285" spans="1:34" s="283" customFormat="1">
      <c r="A285" s="296">
        <v>908</v>
      </c>
      <c r="B285" s="296" t="s">
        <v>316</v>
      </c>
      <c r="C285" s="292">
        <v>85026523.24177812</v>
      </c>
      <c r="D285" s="292">
        <v>89766311.345790416</v>
      </c>
      <c r="E285" s="321">
        <f t="shared" si="46"/>
        <v>4739788.1040122956</v>
      </c>
      <c r="F285" s="293">
        <f t="shared" si="47"/>
        <v>5.574481847898706E-2</v>
      </c>
      <c r="G285" s="293"/>
      <c r="H285" s="292">
        <v>84708547.841502771</v>
      </c>
      <c r="I285" s="292">
        <v>86046844.316723377</v>
      </c>
      <c r="J285" s="321">
        <f t="shared" si="48"/>
        <v>1338296.4752206057</v>
      </c>
      <c r="K285" s="293">
        <f t="shared" si="49"/>
        <v>1.5798836236983752E-2</v>
      </c>
      <c r="L285" s="290"/>
      <c r="M285" s="289">
        <f t="shared" si="50"/>
        <v>317975.40027534962</v>
      </c>
      <c r="N285" s="289">
        <v>-196172.36368123142</v>
      </c>
      <c r="O285" s="301">
        <v>2878996.9631519914</v>
      </c>
      <c r="P285" s="289">
        <v>2703857.0407458842</v>
      </c>
      <c r="Q285" s="289">
        <v>261349.39126429276</v>
      </c>
      <c r="R285" s="314">
        <f t="shared" si="42"/>
        <v>65177.027583061339</v>
      </c>
      <c r="S285" s="314"/>
      <c r="T285" s="292">
        <f t="shared" si="51"/>
        <v>3719467.0290670395</v>
      </c>
      <c r="U285" s="307">
        <v>-2366758.386520341</v>
      </c>
      <c r="V285" s="302">
        <v>-6770537.2180024087</v>
      </c>
      <c r="W285" s="292">
        <v>-5489644.2230478302</v>
      </c>
      <c r="X285" s="292">
        <v>-960831.6600691455</v>
      </c>
      <c r="Y285" s="299">
        <v>-1875091.7352716618</v>
      </c>
      <c r="Z285" s="299">
        <v>718333.11015176168</v>
      </c>
      <c r="AA285" s="314">
        <f t="shared" si="43"/>
        <v>-4484348.6717093866</v>
      </c>
      <c r="AB285" s="314"/>
      <c r="AC285" s="312">
        <f t="shared" si="44"/>
        <v>-4549525.6992924483</v>
      </c>
      <c r="AD285" s="322">
        <f>'1. Vos-laskelma'!T285</f>
        <v>-4442175.7221178254</v>
      </c>
      <c r="AE285" s="289">
        <f t="shared" si="45"/>
        <v>-214.56676433936266</v>
      </c>
      <c r="AF285" s="289"/>
      <c r="AG285" s="294">
        <v>20703</v>
      </c>
      <c r="AH285" s="295">
        <v>6</v>
      </c>
    </row>
    <row r="286" spans="1:34" s="283" customFormat="1">
      <c r="A286" s="296">
        <v>915</v>
      </c>
      <c r="B286" s="296" t="s">
        <v>317</v>
      </c>
      <c r="C286" s="292">
        <v>98183839.519379079</v>
      </c>
      <c r="D286" s="292">
        <v>100274657.3284989</v>
      </c>
      <c r="E286" s="321">
        <f t="shared" si="46"/>
        <v>2090817.8091198206</v>
      </c>
      <c r="F286" s="293">
        <f t="shared" si="47"/>
        <v>2.1294928160831849E-2</v>
      </c>
      <c r="G286" s="293"/>
      <c r="H286" s="292">
        <v>99481894.705941856</v>
      </c>
      <c r="I286" s="292">
        <v>100002063.85342163</v>
      </c>
      <c r="J286" s="321">
        <f t="shared" si="48"/>
        <v>520169.14747977257</v>
      </c>
      <c r="K286" s="293">
        <f t="shared" si="49"/>
        <v>5.2287820715250597E-3</v>
      </c>
      <c r="L286" s="290"/>
      <c r="M286" s="289">
        <f t="shared" si="50"/>
        <v>-1298055.1865627766</v>
      </c>
      <c r="N286" s="289">
        <v>773633.93252304895</v>
      </c>
      <c r="O286" s="301">
        <v>-1429910.7563574612</v>
      </c>
      <c r="P286" s="289">
        <v>-2380121.9298177809</v>
      </c>
      <c r="Q286" s="289">
        <v>1033412.9961954993</v>
      </c>
      <c r="R286" s="314">
        <f t="shared" si="42"/>
        <v>1807046.9287185483</v>
      </c>
      <c r="S286" s="314"/>
      <c r="T286" s="292">
        <f t="shared" si="51"/>
        <v>272593.47507727146</v>
      </c>
      <c r="U286" s="307">
        <v>-283286.14605132048</v>
      </c>
      <c r="V286" s="302">
        <v>-2935116.6711457074</v>
      </c>
      <c r="W286" s="292">
        <v>-3172050.7387508154</v>
      </c>
      <c r="X286" s="292">
        <v>9082.4161233286268</v>
      </c>
      <c r="Y286" s="299">
        <v>-1789592.6965769583</v>
      </c>
      <c r="Z286" s="299">
        <v>685579.09112151177</v>
      </c>
      <c r="AA286" s="314">
        <f t="shared" si="43"/>
        <v>-1378217.3353834383</v>
      </c>
      <c r="AB286" s="314"/>
      <c r="AC286" s="312">
        <f t="shared" si="44"/>
        <v>-3185264.2641019868</v>
      </c>
      <c r="AD286" s="322">
        <f>'1. Vos-laskelma'!T286</f>
        <v>-3775429.1486298535</v>
      </c>
      <c r="AE286" s="289">
        <f t="shared" si="45"/>
        <v>-191.07389790120217</v>
      </c>
      <c r="AF286" s="289"/>
      <c r="AG286" s="294">
        <v>19759</v>
      </c>
      <c r="AH286" s="295">
        <v>11</v>
      </c>
    </row>
    <row r="287" spans="1:34" s="283" customFormat="1">
      <c r="A287" s="296">
        <v>918</v>
      </c>
      <c r="B287" s="296" t="s">
        <v>318</v>
      </c>
      <c r="C287" s="292">
        <v>9990924.9265393093</v>
      </c>
      <c r="D287" s="292">
        <v>10022223.70430406</v>
      </c>
      <c r="E287" s="321">
        <f t="shared" si="46"/>
        <v>31298.777764750645</v>
      </c>
      <c r="F287" s="293">
        <f t="shared" si="47"/>
        <v>3.1327207435630309E-3</v>
      </c>
      <c r="G287" s="293"/>
      <c r="H287" s="292">
        <v>9891431.4024844915</v>
      </c>
      <c r="I287" s="292">
        <v>10011979.200427726</v>
      </c>
      <c r="J287" s="321">
        <f t="shared" si="48"/>
        <v>120547.79794323444</v>
      </c>
      <c r="K287" s="293">
        <f t="shared" si="49"/>
        <v>1.2187093357686907E-2</v>
      </c>
      <c r="L287" s="290"/>
      <c r="M287" s="289">
        <f t="shared" si="50"/>
        <v>99493.524054817855</v>
      </c>
      <c r="N287" s="289">
        <v>-60287.279328028912</v>
      </c>
      <c r="O287" s="301">
        <v>114106.07200995646</v>
      </c>
      <c r="P287" s="289">
        <v>143659.39281580318</v>
      </c>
      <c r="Q287" s="289">
        <v>-20092.982377388667</v>
      </c>
      <c r="R287" s="314">
        <f t="shared" si="42"/>
        <v>-80380.261705417579</v>
      </c>
      <c r="S287" s="314"/>
      <c r="T287" s="292">
        <f t="shared" si="51"/>
        <v>10244.503876334056</v>
      </c>
      <c r="U287" s="307">
        <v>-17764.273498652965</v>
      </c>
      <c r="V287" s="302">
        <v>77351.241004055366</v>
      </c>
      <c r="W287" s="292">
        <v>79540.877979644574</v>
      </c>
      <c r="X287" s="292">
        <v>1024.1218241194483</v>
      </c>
      <c r="Y287" s="299">
        <v>-201792.22268199114</v>
      </c>
      <c r="Z287" s="299">
        <v>77305.036440038879</v>
      </c>
      <c r="AA287" s="314">
        <f t="shared" si="43"/>
        <v>-141227.33791648579</v>
      </c>
      <c r="AB287" s="314"/>
      <c r="AC287" s="312">
        <f t="shared" si="44"/>
        <v>-60847.076211068212</v>
      </c>
      <c r="AD287" s="322">
        <f>'1. Vos-laskelma'!T287</f>
        <v>169595.18954965146</v>
      </c>
      <c r="AE287" s="289">
        <f t="shared" si="45"/>
        <v>76.119923496252895</v>
      </c>
      <c r="AF287" s="289"/>
      <c r="AG287" s="294">
        <v>2228</v>
      </c>
      <c r="AH287" s="295">
        <v>2</v>
      </c>
    </row>
    <row r="288" spans="1:34" s="283" customFormat="1">
      <c r="A288" s="296">
        <v>921</v>
      </c>
      <c r="B288" s="296" t="s">
        <v>319</v>
      </c>
      <c r="C288" s="292">
        <v>11913747.943520846</v>
      </c>
      <c r="D288" s="292">
        <v>12005691.294950424</v>
      </c>
      <c r="E288" s="321">
        <f t="shared" si="46"/>
        <v>91943.351429577917</v>
      </c>
      <c r="F288" s="293">
        <f t="shared" si="47"/>
        <v>7.7174162039897985E-3</v>
      </c>
      <c r="G288" s="293"/>
      <c r="H288" s="292">
        <v>13164647.507253978</v>
      </c>
      <c r="I288" s="292">
        <v>13213990.523943869</v>
      </c>
      <c r="J288" s="321">
        <f t="shared" si="48"/>
        <v>49343.016689890996</v>
      </c>
      <c r="K288" s="293">
        <f t="shared" si="49"/>
        <v>3.7481456805206542E-3</v>
      </c>
      <c r="L288" s="290"/>
      <c r="M288" s="289">
        <f t="shared" si="50"/>
        <v>-1250899.5637331326</v>
      </c>
      <c r="N288" s="289">
        <v>750034.47577336105</v>
      </c>
      <c r="O288" s="301">
        <v>596521.682855241</v>
      </c>
      <c r="P288" s="289">
        <v>489766.2772883391</v>
      </c>
      <c r="Q288" s="289">
        <v>114841.058094263</v>
      </c>
      <c r="R288" s="314">
        <f t="shared" si="42"/>
        <v>864875.53386762401</v>
      </c>
      <c r="S288" s="314"/>
      <c r="T288" s="292">
        <f t="shared" si="51"/>
        <v>-1208299.2289934456</v>
      </c>
      <c r="U288" s="307">
        <v>716461.17453074642</v>
      </c>
      <c r="V288" s="302">
        <v>-18014.6536430493</v>
      </c>
      <c r="W288" s="292">
        <v>-101545.88495013583</v>
      </c>
      <c r="X288" s="292">
        <v>55991.826789529179</v>
      </c>
      <c r="Y288" s="299">
        <v>-171541.50348280577</v>
      </c>
      <c r="Z288" s="299">
        <v>65716.22038484455</v>
      </c>
      <c r="AA288" s="314">
        <f t="shared" si="43"/>
        <v>666627.71822231438</v>
      </c>
      <c r="AB288" s="314"/>
      <c r="AC288" s="312">
        <f t="shared" si="44"/>
        <v>-198247.81564530963</v>
      </c>
      <c r="AD288" s="322">
        <f>'1. Vos-laskelma'!T288</f>
        <v>-89690.774031475652</v>
      </c>
      <c r="AE288" s="289">
        <f t="shared" si="45"/>
        <v>-47.355213321792846</v>
      </c>
      <c r="AF288" s="289"/>
      <c r="AG288" s="294">
        <v>1894</v>
      </c>
      <c r="AH288" s="295">
        <v>11</v>
      </c>
    </row>
    <row r="289" spans="1:34" s="283" customFormat="1">
      <c r="A289" s="296">
        <v>922</v>
      </c>
      <c r="B289" s="296" t="s">
        <v>320</v>
      </c>
      <c r="C289" s="292">
        <v>14850354.696197735</v>
      </c>
      <c r="D289" s="292">
        <v>15384902.173722848</v>
      </c>
      <c r="E289" s="321">
        <f t="shared" si="46"/>
        <v>534547.47752511315</v>
      </c>
      <c r="F289" s="293">
        <f t="shared" si="47"/>
        <v>3.5995603368448696E-2</v>
      </c>
      <c r="G289" s="293"/>
      <c r="H289" s="292">
        <v>14322535.790029241</v>
      </c>
      <c r="I289" s="292">
        <v>15215372.130405562</v>
      </c>
      <c r="J289" s="321">
        <f t="shared" si="48"/>
        <v>892836.34037632123</v>
      </c>
      <c r="K289" s="293">
        <f t="shared" si="49"/>
        <v>6.2337867641976998E-2</v>
      </c>
      <c r="L289" s="290"/>
      <c r="M289" s="289">
        <f t="shared" si="50"/>
        <v>527818.90616849437</v>
      </c>
      <c r="N289" s="289">
        <v>-317848.16307317681</v>
      </c>
      <c r="O289" s="301">
        <v>-1180171.2946842499</v>
      </c>
      <c r="P289" s="289">
        <v>-825436.79198246449</v>
      </c>
      <c r="Q289" s="289">
        <v>-336222.06590034679</v>
      </c>
      <c r="R289" s="314">
        <f t="shared" si="42"/>
        <v>-654070.2289735236</v>
      </c>
      <c r="S289" s="314"/>
      <c r="T289" s="292">
        <f t="shared" si="51"/>
        <v>169530.0433172863</v>
      </c>
      <c r="U289" s="307">
        <v>-129757.74247225582</v>
      </c>
      <c r="V289" s="302">
        <v>1126524.4408554584</v>
      </c>
      <c r="W289" s="292">
        <v>1357792.3591763098</v>
      </c>
      <c r="X289" s="292">
        <v>-161683.98998585957</v>
      </c>
      <c r="Y289" s="299">
        <v>-407660.14106447133</v>
      </c>
      <c r="Z289" s="299">
        <v>156171.44031266382</v>
      </c>
      <c r="AA289" s="314">
        <f t="shared" si="43"/>
        <v>-542930.43320992286</v>
      </c>
      <c r="AB289" s="314"/>
      <c r="AC289" s="312">
        <f t="shared" si="44"/>
        <v>111139.79576360073</v>
      </c>
      <c r="AD289" s="322">
        <f>'1. Vos-laskelma'!T289</f>
        <v>3536.4543381151743</v>
      </c>
      <c r="AE289" s="289">
        <f t="shared" si="45"/>
        <v>0.78570414088317586</v>
      </c>
      <c r="AF289" s="289"/>
      <c r="AG289" s="294">
        <v>4501</v>
      </c>
      <c r="AH289" s="295">
        <v>6</v>
      </c>
    </row>
    <row r="290" spans="1:34" s="283" customFormat="1">
      <c r="A290" s="296">
        <v>924</v>
      </c>
      <c r="B290" s="296" t="s">
        <v>321</v>
      </c>
      <c r="C290" s="292">
        <v>14537202.398474354</v>
      </c>
      <c r="D290" s="292">
        <v>14159677.966684306</v>
      </c>
      <c r="E290" s="321">
        <f t="shared" si="46"/>
        <v>-377524.43179004826</v>
      </c>
      <c r="F290" s="293">
        <f t="shared" si="47"/>
        <v>-2.5969538116196868E-2</v>
      </c>
      <c r="G290" s="293"/>
      <c r="H290" s="292">
        <v>14351427.760129295</v>
      </c>
      <c r="I290" s="292">
        <v>14420166.508112602</v>
      </c>
      <c r="J290" s="321">
        <f t="shared" si="48"/>
        <v>68738.747983306646</v>
      </c>
      <c r="K290" s="293">
        <f t="shared" si="49"/>
        <v>4.7896801023710389E-3</v>
      </c>
      <c r="L290" s="290"/>
      <c r="M290" s="289">
        <f t="shared" si="50"/>
        <v>185774.63834505901</v>
      </c>
      <c r="N290" s="289">
        <v>-112246.7554178655</v>
      </c>
      <c r="O290" s="301">
        <v>15561.566414643079</v>
      </c>
      <c r="P290" s="289">
        <v>334959.99593269825</v>
      </c>
      <c r="Q290" s="289">
        <v>-306884.62210322125</v>
      </c>
      <c r="R290" s="314">
        <f t="shared" si="42"/>
        <v>-419131.37752108672</v>
      </c>
      <c r="S290" s="314"/>
      <c r="T290" s="292">
        <f t="shared" si="51"/>
        <v>-260488.5414282959</v>
      </c>
      <c r="U290" s="307">
        <v>142262.69591691537</v>
      </c>
      <c r="V290" s="302">
        <v>1329699.6875164546</v>
      </c>
      <c r="W290" s="292">
        <v>1480727.9543836191</v>
      </c>
      <c r="X290" s="292">
        <v>-105484.10937441041</v>
      </c>
      <c r="Y290" s="299">
        <v>-266822.21185868309</v>
      </c>
      <c r="Z290" s="299">
        <v>102217.52125330096</v>
      </c>
      <c r="AA290" s="314">
        <f t="shared" si="43"/>
        <v>-127826.10406287717</v>
      </c>
      <c r="AB290" s="314"/>
      <c r="AC290" s="312">
        <f t="shared" si="44"/>
        <v>291305.27345820953</v>
      </c>
      <c r="AD290" s="322">
        <f>'1. Vos-laskelma'!T290</f>
        <v>224482.38911362039</v>
      </c>
      <c r="AE290" s="289">
        <f t="shared" si="45"/>
        <v>76.199045863414938</v>
      </c>
      <c r="AF290" s="289"/>
      <c r="AG290" s="294">
        <v>2946</v>
      </c>
      <c r="AH290" s="295">
        <v>16</v>
      </c>
    </row>
    <row r="291" spans="1:34" s="283" customFormat="1">
      <c r="A291" s="296">
        <v>925</v>
      </c>
      <c r="B291" s="296" t="s">
        <v>322</v>
      </c>
      <c r="C291" s="292">
        <v>14211928.931173429</v>
      </c>
      <c r="D291" s="292">
        <v>14627131.290644147</v>
      </c>
      <c r="E291" s="321">
        <f t="shared" si="46"/>
        <v>415202.35947071761</v>
      </c>
      <c r="F291" s="293">
        <f t="shared" si="47"/>
        <v>2.9215060213253954E-2</v>
      </c>
      <c r="G291" s="293"/>
      <c r="H291" s="292">
        <v>16178529.373031897</v>
      </c>
      <c r="I291" s="292">
        <v>16740079.372883942</v>
      </c>
      <c r="J291" s="321">
        <f t="shared" si="48"/>
        <v>561549.99985204451</v>
      </c>
      <c r="K291" s="293">
        <f t="shared" si="49"/>
        <v>3.4709582490735906E-2</v>
      </c>
      <c r="L291" s="290"/>
      <c r="M291" s="289">
        <f t="shared" si="50"/>
        <v>-1966600.4418584686</v>
      </c>
      <c r="N291" s="289">
        <v>1179051.7818548291</v>
      </c>
      <c r="O291" s="301">
        <v>376211.67709465325</v>
      </c>
      <c r="P291" s="289">
        <v>-508493.5067454353</v>
      </c>
      <c r="Q291" s="289">
        <v>899243.5286729018</v>
      </c>
      <c r="R291" s="314">
        <f t="shared" si="42"/>
        <v>2078295.3105277307</v>
      </c>
      <c r="S291" s="314"/>
      <c r="T291" s="292">
        <f t="shared" si="51"/>
        <v>-2112948.0822397955</v>
      </c>
      <c r="U291" s="307">
        <v>1247974.7162913063</v>
      </c>
      <c r="V291" s="302">
        <v>2566962.6596117318</v>
      </c>
      <c r="W291" s="292">
        <v>1637822.6272625811</v>
      </c>
      <c r="X291" s="292">
        <v>879310.28616030735</v>
      </c>
      <c r="Y291" s="299">
        <v>-310386.87034613267</v>
      </c>
      <c r="Z291" s="299">
        <v>118906.80425494311</v>
      </c>
      <c r="AA291" s="314">
        <f t="shared" si="43"/>
        <v>1935804.9363604239</v>
      </c>
      <c r="AB291" s="314"/>
      <c r="AC291" s="312">
        <f t="shared" si="44"/>
        <v>-142490.37416730681</v>
      </c>
      <c r="AD291" s="322">
        <f>'1. Vos-laskelma'!T291</f>
        <v>-191533.06260093115</v>
      </c>
      <c r="AE291" s="289">
        <f t="shared" si="45"/>
        <v>-55.889425912147985</v>
      </c>
      <c r="AF291" s="289"/>
      <c r="AG291" s="294">
        <v>3427</v>
      </c>
      <c r="AH291" s="295">
        <v>11</v>
      </c>
    </row>
    <row r="292" spans="1:34" s="283" customFormat="1">
      <c r="A292" s="296">
        <v>927</v>
      </c>
      <c r="B292" s="296" t="s">
        <v>323</v>
      </c>
      <c r="C292" s="292">
        <v>96381926.239392012</v>
      </c>
      <c r="D292" s="292">
        <v>96972392.318862364</v>
      </c>
      <c r="E292" s="321">
        <f t="shared" si="46"/>
        <v>590466.07947035134</v>
      </c>
      <c r="F292" s="293">
        <f t="shared" si="47"/>
        <v>6.1263154048587943E-3</v>
      </c>
      <c r="G292" s="293"/>
      <c r="H292" s="292">
        <v>96385349.757409438</v>
      </c>
      <c r="I292" s="292">
        <v>99624240.389803797</v>
      </c>
      <c r="J292" s="321">
        <f t="shared" si="48"/>
        <v>3238890.6323943585</v>
      </c>
      <c r="K292" s="293">
        <f t="shared" si="49"/>
        <v>3.3603557392760046E-2</v>
      </c>
      <c r="L292" s="290"/>
      <c r="M292" s="289">
        <f t="shared" si="50"/>
        <v>-3423.5180174261332</v>
      </c>
      <c r="N292" s="289">
        <v>-5557.1046756499763</v>
      </c>
      <c r="O292" s="301">
        <v>1719241.7686099708</v>
      </c>
      <c r="P292" s="289">
        <v>952200.89487621188</v>
      </c>
      <c r="Q292" s="289">
        <v>888842.21028579981</v>
      </c>
      <c r="R292" s="314">
        <f t="shared" si="42"/>
        <v>883285.1056101498</v>
      </c>
      <c r="S292" s="314"/>
      <c r="T292" s="292">
        <f t="shared" si="51"/>
        <v>-2651848.0709414333</v>
      </c>
      <c r="U292" s="307">
        <v>1377674.5288266833</v>
      </c>
      <c r="V292" s="302">
        <v>9179448.5276803076</v>
      </c>
      <c r="W292" s="292">
        <v>7502933.1292959601</v>
      </c>
      <c r="X292" s="292">
        <v>1256110.5394529135</v>
      </c>
      <c r="Y292" s="299">
        <v>-2618679.7730719973</v>
      </c>
      <c r="Z292" s="299">
        <v>1003195.9239635746</v>
      </c>
      <c r="AA292" s="314">
        <f t="shared" si="43"/>
        <v>1018301.2191711742</v>
      </c>
      <c r="AB292" s="314"/>
      <c r="AC292" s="312">
        <f t="shared" si="44"/>
        <v>135016.11356102442</v>
      </c>
      <c r="AD292" s="322">
        <f>'1. Vos-laskelma'!T292</f>
        <v>-2092463.8537565097</v>
      </c>
      <c r="AE292" s="289">
        <f t="shared" si="45"/>
        <v>-72.371039108930574</v>
      </c>
      <c r="AF292" s="289"/>
      <c r="AG292" s="294">
        <v>28913</v>
      </c>
      <c r="AH292" s="295">
        <v>1</v>
      </c>
    </row>
    <row r="293" spans="1:34" s="283" customFormat="1">
      <c r="A293" s="296">
        <v>931</v>
      </c>
      <c r="B293" s="296" t="s">
        <v>324</v>
      </c>
      <c r="C293" s="292">
        <v>28945217.250300225</v>
      </c>
      <c r="D293" s="292">
        <v>31102818.997485239</v>
      </c>
      <c r="E293" s="321">
        <f t="shared" si="46"/>
        <v>2157601.7471850142</v>
      </c>
      <c r="F293" s="293">
        <f t="shared" si="47"/>
        <v>7.4540872453207618E-2</v>
      </c>
      <c r="G293" s="293"/>
      <c r="H293" s="292">
        <v>34757064.798894353</v>
      </c>
      <c r="I293" s="292">
        <v>35191412.945637852</v>
      </c>
      <c r="J293" s="321">
        <f t="shared" si="48"/>
        <v>434348.14674349874</v>
      </c>
      <c r="K293" s="293">
        <f t="shared" si="49"/>
        <v>1.2496686623472177E-2</v>
      </c>
      <c r="L293" s="290"/>
      <c r="M293" s="289">
        <f t="shared" si="50"/>
        <v>-5811847.5485941283</v>
      </c>
      <c r="N293" s="289">
        <v>3485528.4450906515</v>
      </c>
      <c r="O293" s="301">
        <v>445558.11653394997</v>
      </c>
      <c r="P293" s="289">
        <v>-1944814.0112779625</v>
      </c>
      <c r="Q293" s="289">
        <v>2415658.0169623923</v>
      </c>
      <c r="R293" s="314">
        <f t="shared" si="42"/>
        <v>5901186.4620530438</v>
      </c>
      <c r="S293" s="314"/>
      <c r="T293" s="292">
        <f t="shared" si="51"/>
        <v>-4088593.9481526129</v>
      </c>
      <c r="U293" s="307">
        <v>2423456.0997318863</v>
      </c>
      <c r="V293" s="302">
        <v>-878578.5220104903</v>
      </c>
      <c r="W293" s="292">
        <v>-2558269.3926106393</v>
      </c>
      <c r="X293" s="292">
        <v>1593161.3055082881</v>
      </c>
      <c r="Y293" s="299">
        <v>-538988.11363578518</v>
      </c>
      <c r="Z293" s="299">
        <v>206482.16869599253</v>
      </c>
      <c r="AA293" s="314">
        <f t="shared" si="43"/>
        <v>3684111.4603003818</v>
      </c>
      <c r="AB293" s="314"/>
      <c r="AC293" s="312">
        <f t="shared" si="44"/>
        <v>-2217075.001752662</v>
      </c>
      <c r="AD293" s="322">
        <f>'1. Vos-laskelma'!T293</f>
        <v>-1716690.1589102494</v>
      </c>
      <c r="AE293" s="289">
        <f t="shared" si="45"/>
        <v>-288.4708719392118</v>
      </c>
      <c r="AF293" s="289"/>
      <c r="AG293" s="294">
        <v>5951</v>
      </c>
      <c r="AH293" s="295">
        <v>13</v>
      </c>
    </row>
    <row r="294" spans="1:34" s="283" customFormat="1">
      <c r="A294" s="296">
        <v>934</v>
      </c>
      <c r="B294" s="296" t="s">
        <v>325</v>
      </c>
      <c r="C294" s="292">
        <v>12596947.991641257</v>
      </c>
      <c r="D294" s="292">
        <v>12570728.693848768</v>
      </c>
      <c r="E294" s="321">
        <f t="shared" si="46"/>
        <v>-26219.297792488709</v>
      </c>
      <c r="F294" s="293">
        <f t="shared" si="47"/>
        <v>-2.081400813108588E-3</v>
      </c>
      <c r="G294" s="293"/>
      <c r="H294" s="292">
        <v>13158659.958323436</v>
      </c>
      <c r="I294" s="292">
        <v>13240898.928585472</v>
      </c>
      <c r="J294" s="321">
        <f t="shared" si="48"/>
        <v>82238.970262035728</v>
      </c>
      <c r="K294" s="293">
        <f t="shared" si="49"/>
        <v>6.2497982714429775E-3</v>
      </c>
      <c r="L294" s="290"/>
      <c r="M294" s="289">
        <f t="shared" si="50"/>
        <v>-561711.9666821789</v>
      </c>
      <c r="N294" s="289">
        <v>336309.764575137</v>
      </c>
      <c r="O294" s="301">
        <v>937643.69119129702</v>
      </c>
      <c r="P294" s="289">
        <v>907182.41582582053</v>
      </c>
      <c r="Q294" s="289">
        <v>41941.985497061847</v>
      </c>
      <c r="R294" s="314">
        <f t="shared" si="42"/>
        <v>378251.75007219886</v>
      </c>
      <c r="S294" s="314"/>
      <c r="T294" s="292">
        <f t="shared" si="51"/>
        <v>-670170.23473670334</v>
      </c>
      <c r="U294" s="307">
        <v>387817.17312497686</v>
      </c>
      <c r="V294" s="302">
        <v>850692.67902668938</v>
      </c>
      <c r="W294" s="292">
        <v>787088.47383455653</v>
      </c>
      <c r="X294" s="292">
        <v>24766.956265841585</v>
      </c>
      <c r="Y294" s="299">
        <v>-241915.18257791665</v>
      </c>
      <c r="Z294" s="299">
        <v>92675.831387497237</v>
      </c>
      <c r="AA294" s="314">
        <f t="shared" si="43"/>
        <v>263344.77820039907</v>
      </c>
      <c r="AB294" s="314"/>
      <c r="AC294" s="312">
        <f t="shared" si="44"/>
        <v>-114906.97187179979</v>
      </c>
      <c r="AD294" s="322">
        <f>'1. Vos-laskelma'!T294</f>
        <v>-370427.33596409112</v>
      </c>
      <c r="AE294" s="289">
        <f t="shared" si="45"/>
        <v>-138.68488804346353</v>
      </c>
      <c r="AF294" s="289"/>
      <c r="AG294" s="294">
        <v>2671</v>
      </c>
      <c r="AH294" s="295">
        <v>14</v>
      </c>
    </row>
    <row r="295" spans="1:34" s="283" customFormat="1">
      <c r="A295" s="296">
        <v>935</v>
      </c>
      <c r="B295" s="296" t="s">
        <v>326</v>
      </c>
      <c r="C295" s="292">
        <v>14077421.512699133</v>
      </c>
      <c r="D295" s="292">
        <v>14369277.225089768</v>
      </c>
      <c r="E295" s="321">
        <f t="shared" si="46"/>
        <v>291855.71239063516</v>
      </c>
      <c r="F295" s="293">
        <f t="shared" si="47"/>
        <v>2.0732185374100959E-2</v>
      </c>
      <c r="G295" s="293"/>
      <c r="H295" s="292">
        <v>14359754.570920423</v>
      </c>
      <c r="I295" s="292">
        <v>14480159.717225192</v>
      </c>
      <c r="J295" s="321">
        <f t="shared" si="48"/>
        <v>120405.14630476944</v>
      </c>
      <c r="K295" s="293">
        <f t="shared" si="49"/>
        <v>8.3849027997037542E-3</v>
      </c>
      <c r="L295" s="290"/>
      <c r="M295" s="289">
        <f t="shared" si="50"/>
        <v>-282333.05822128989</v>
      </c>
      <c r="N295" s="289">
        <v>168608.49134791258</v>
      </c>
      <c r="O295" s="301">
        <v>6238.3801389969885</v>
      </c>
      <c r="P295" s="289">
        <v>-235679.646994818</v>
      </c>
      <c r="Q295" s="289">
        <v>254581.80028331411</v>
      </c>
      <c r="R295" s="314">
        <f t="shared" si="42"/>
        <v>423190.29163122666</v>
      </c>
      <c r="S295" s="314"/>
      <c r="T295" s="292">
        <f t="shared" si="51"/>
        <v>-110882.49213542417</v>
      </c>
      <c r="U295" s="307">
        <v>51133.37343081351</v>
      </c>
      <c r="V295" s="302">
        <v>-3079624.6651472896</v>
      </c>
      <c r="W295" s="292">
        <v>-3241907.3161363518</v>
      </c>
      <c r="X295" s="292">
        <v>118879.73521033525</v>
      </c>
      <c r="Y295" s="299">
        <v>-270354.4814657736</v>
      </c>
      <c r="Z295" s="299">
        <v>103570.70636154222</v>
      </c>
      <c r="AA295" s="314">
        <f t="shared" si="43"/>
        <v>3229.3335369173728</v>
      </c>
      <c r="AB295" s="314"/>
      <c r="AC295" s="312">
        <f t="shared" si="44"/>
        <v>-419960.95809430932</v>
      </c>
      <c r="AD295" s="322">
        <f>'1. Vos-laskelma'!T295</f>
        <v>-251469.53498104773</v>
      </c>
      <c r="AE295" s="289">
        <f t="shared" si="45"/>
        <v>-84.244400328659211</v>
      </c>
      <c r="AF295" s="289"/>
      <c r="AG295" s="294">
        <v>2985</v>
      </c>
      <c r="AH295" s="295">
        <v>8</v>
      </c>
    </row>
    <row r="296" spans="1:34" s="283" customFormat="1">
      <c r="A296" s="296">
        <v>936</v>
      </c>
      <c r="B296" s="296" t="s">
        <v>327</v>
      </c>
      <c r="C296" s="292">
        <v>32661724.686960667</v>
      </c>
      <c r="D296" s="292">
        <v>33237974.216735356</v>
      </c>
      <c r="E296" s="321">
        <f t="shared" si="46"/>
        <v>576249.52977468818</v>
      </c>
      <c r="F296" s="293">
        <f t="shared" si="47"/>
        <v>1.7642960844769493E-2</v>
      </c>
      <c r="G296" s="293"/>
      <c r="H296" s="292">
        <v>36254211.383562326</v>
      </c>
      <c r="I296" s="292">
        <v>36648526.391474582</v>
      </c>
      <c r="J296" s="321">
        <f t="shared" si="48"/>
        <v>394315.00791225582</v>
      </c>
      <c r="K296" s="293">
        <f t="shared" si="49"/>
        <v>1.0876391813918711E-2</v>
      </c>
      <c r="L296" s="290"/>
      <c r="M296" s="289">
        <f t="shared" si="50"/>
        <v>-3592486.6966016591</v>
      </c>
      <c r="N296" s="289">
        <v>2153809.1112912162</v>
      </c>
      <c r="O296" s="301">
        <v>1179340.9880248979</v>
      </c>
      <c r="P296" s="289">
        <v>89148.858079347759</v>
      </c>
      <c r="Q296" s="289">
        <v>1117123.4764624948</v>
      </c>
      <c r="R296" s="314">
        <f t="shared" si="42"/>
        <v>3270932.5877537113</v>
      </c>
      <c r="S296" s="314"/>
      <c r="T296" s="292">
        <f t="shared" si="51"/>
        <v>-3410552.1747392267</v>
      </c>
      <c r="U296" s="307">
        <v>2013081.7288322644</v>
      </c>
      <c r="V296" s="302">
        <v>5407298.6955361515</v>
      </c>
      <c r="W296" s="292">
        <v>4413729.1034248099</v>
      </c>
      <c r="X296" s="292">
        <v>900584.11592877656</v>
      </c>
      <c r="Y296" s="299">
        <v>-579201.64454727713</v>
      </c>
      <c r="Z296" s="299">
        <v>221887.66069750837</v>
      </c>
      <c r="AA296" s="314">
        <f t="shared" si="43"/>
        <v>2556351.8609112725</v>
      </c>
      <c r="AB296" s="314"/>
      <c r="AC296" s="312">
        <f t="shared" si="44"/>
        <v>-714580.7268424388</v>
      </c>
      <c r="AD296" s="322">
        <f>'1. Vos-laskelma'!T296</f>
        <v>-300392.27582154982</v>
      </c>
      <c r="AE296" s="289">
        <f t="shared" si="45"/>
        <v>-46.972990746137576</v>
      </c>
      <c r="AF296" s="289"/>
      <c r="AG296" s="294">
        <v>6395</v>
      </c>
      <c r="AH296" s="295">
        <v>6</v>
      </c>
    </row>
    <row r="297" spans="1:34" s="283" customFormat="1">
      <c r="A297" s="296">
        <v>946</v>
      </c>
      <c r="B297" s="296" t="s">
        <v>328</v>
      </c>
      <c r="C297" s="292">
        <v>26574278.162797157</v>
      </c>
      <c r="D297" s="292">
        <v>27166138.823278066</v>
      </c>
      <c r="E297" s="321">
        <f t="shared" si="46"/>
        <v>591860.66048090905</v>
      </c>
      <c r="F297" s="293">
        <f t="shared" si="47"/>
        <v>2.2271937429686743E-2</v>
      </c>
      <c r="G297" s="293"/>
      <c r="H297" s="292">
        <v>26361844.871597454</v>
      </c>
      <c r="I297" s="292">
        <v>26984687.479318678</v>
      </c>
      <c r="J297" s="321">
        <f t="shared" si="48"/>
        <v>622842.60772122443</v>
      </c>
      <c r="K297" s="293">
        <f t="shared" si="49"/>
        <v>2.3626669937363981E-2</v>
      </c>
      <c r="L297" s="290"/>
      <c r="M297" s="289">
        <f t="shared" si="50"/>
        <v>212433.29119970277</v>
      </c>
      <c r="N297" s="289">
        <v>-129119.71376491245</v>
      </c>
      <c r="O297" s="301">
        <v>291047.85432942212</v>
      </c>
      <c r="P297" s="289">
        <v>108980.27158127725</v>
      </c>
      <c r="Q297" s="289">
        <v>208628.18064327849</v>
      </c>
      <c r="R297" s="314">
        <f t="shared" si="42"/>
        <v>79508.466878366045</v>
      </c>
      <c r="S297" s="314"/>
      <c r="T297" s="292">
        <f t="shared" si="51"/>
        <v>181451.34395938739</v>
      </c>
      <c r="U297" s="307">
        <v>-143352.98486907966</v>
      </c>
      <c r="V297" s="302">
        <v>-225473.29448991269</v>
      </c>
      <c r="W297" s="292">
        <v>-395286.76283646375</v>
      </c>
      <c r="X297" s="292">
        <v>78398.348915778624</v>
      </c>
      <c r="Y297" s="299">
        <v>-569419.97486610338</v>
      </c>
      <c r="Z297" s="299">
        <v>218140.37885930183</v>
      </c>
      <c r="AA297" s="314">
        <f t="shared" si="43"/>
        <v>-416234.23196010268</v>
      </c>
      <c r="AB297" s="314"/>
      <c r="AC297" s="312">
        <f t="shared" si="44"/>
        <v>-495742.69883846876</v>
      </c>
      <c r="AD297" s="322">
        <f>'1. Vos-laskelma'!T297</f>
        <v>-175991.17980887555</v>
      </c>
      <c r="AE297" s="289">
        <f t="shared" si="45"/>
        <v>-27.992870973258398</v>
      </c>
      <c r="AF297" s="289"/>
      <c r="AG297" s="294">
        <v>6287</v>
      </c>
      <c r="AH297" s="295">
        <v>15</v>
      </c>
    </row>
    <row r="298" spans="1:34" s="283" customFormat="1">
      <c r="A298" s="296">
        <v>976</v>
      </c>
      <c r="B298" s="296" t="s">
        <v>329</v>
      </c>
      <c r="C298" s="292">
        <v>23001952.291483738</v>
      </c>
      <c r="D298" s="292">
        <v>24669250.58096398</v>
      </c>
      <c r="E298" s="321">
        <f t="shared" si="46"/>
        <v>1667298.2894802429</v>
      </c>
      <c r="F298" s="293">
        <f t="shared" si="47"/>
        <v>7.2485077281789892E-2</v>
      </c>
      <c r="G298" s="293"/>
      <c r="H298" s="292">
        <v>24195262.934603527</v>
      </c>
      <c r="I298" s="292">
        <v>24488689.45868824</v>
      </c>
      <c r="J298" s="321">
        <f t="shared" si="48"/>
        <v>293426.52408471331</v>
      </c>
      <c r="K298" s="293">
        <f t="shared" si="49"/>
        <v>1.2127436882079146E-2</v>
      </c>
      <c r="L298" s="290"/>
      <c r="M298" s="289">
        <f t="shared" si="50"/>
        <v>-1193310.6431197897</v>
      </c>
      <c r="N298" s="289">
        <v>714989.39707910444</v>
      </c>
      <c r="O298" s="301">
        <v>585453.77540900558</v>
      </c>
      <c r="P298" s="289">
        <v>215853.81982453912</v>
      </c>
      <c r="Q298" s="289">
        <v>385554.64346689451</v>
      </c>
      <c r="R298" s="314">
        <f t="shared" si="42"/>
        <v>1100544.0405459991</v>
      </c>
      <c r="S298" s="314"/>
      <c r="T298" s="292">
        <f t="shared" si="51"/>
        <v>180561.12227573991</v>
      </c>
      <c r="U298" s="307">
        <v>-127900.7688860496</v>
      </c>
      <c r="V298" s="302">
        <v>-1827930.0257861987</v>
      </c>
      <c r="W298" s="292">
        <v>-1633941.8571938891</v>
      </c>
      <c r="X298" s="292">
        <v>-135426.97762742435</v>
      </c>
      <c r="Y298" s="299">
        <v>-343083.00696561154</v>
      </c>
      <c r="Z298" s="299">
        <v>131432.4407696891</v>
      </c>
      <c r="AA298" s="314">
        <f t="shared" si="43"/>
        <v>-474978.3127093963</v>
      </c>
      <c r="AB298" s="314"/>
      <c r="AC298" s="312">
        <f t="shared" si="44"/>
        <v>-1575522.3532553953</v>
      </c>
      <c r="AD298" s="322">
        <f>'1. Vos-laskelma'!T298</f>
        <v>-1675833.3294236008</v>
      </c>
      <c r="AE298" s="289">
        <f t="shared" si="45"/>
        <v>-442.4058419808872</v>
      </c>
      <c r="AF298" s="289"/>
      <c r="AG298" s="294">
        <v>3788</v>
      </c>
      <c r="AH298" s="295">
        <v>19</v>
      </c>
    </row>
    <row r="299" spans="1:34" s="283" customFormat="1">
      <c r="A299" s="296">
        <v>977</v>
      </c>
      <c r="B299" s="296" t="s">
        <v>330</v>
      </c>
      <c r="C299" s="292">
        <v>60367969.666707225</v>
      </c>
      <c r="D299" s="292">
        <v>62656326.808291733</v>
      </c>
      <c r="E299" s="321">
        <f t="shared" si="46"/>
        <v>2288357.1415845081</v>
      </c>
      <c r="F299" s="293">
        <f t="shared" si="47"/>
        <v>3.7906809757203598E-2</v>
      </c>
      <c r="G299" s="293"/>
      <c r="H299" s="292">
        <v>60408007.40911781</v>
      </c>
      <c r="I299" s="292">
        <v>61831932.436019003</v>
      </c>
      <c r="J299" s="321">
        <f t="shared" si="48"/>
        <v>1423925.026901193</v>
      </c>
      <c r="K299" s="293">
        <f t="shared" si="49"/>
        <v>2.3571792680688056E-2</v>
      </c>
      <c r="L299" s="290"/>
      <c r="M299" s="289">
        <f t="shared" si="50"/>
        <v>-40037.742410585284</v>
      </c>
      <c r="N299" s="289">
        <v>20025.058790852534</v>
      </c>
      <c r="O299" s="301">
        <v>2397528.7268471867</v>
      </c>
      <c r="P299" s="289">
        <v>2816101.7180927694</v>
      </c>
      <c r="Q299" s="289">
        <v>-354600.10826635326</v>
      </c>
      <c r="R299" s="314">
        <f t="shared" si="42"/>
        <v>-334575.04947550071</v>
      </c>
      <c r="S299" s="314"/>
      <c r="T299" s="292">
        <f t="shared" si="51"/>
        <v>824394.37227272987</v>
      </c>
      <c r="U299" s="307">
        <v>-576692.41300287575</v>
      </c>
      <c r="V299" s="302">
        <v>498501.16943947971</v>
      </c>
      <c r="W299" s="292">
        <v>1321545.7326440886</v>
      </c>
      <c r="X299" s="292">
        <v>-586619.98732657521</v>
      </c>
      <c r="Y299" s="299">
        <v>-1385102.5410573117</v>
      </c>
      <c r="Z299" s="299">
        <v>530622.04770085937</v>
      </c>
      <c r="AA299" s="314">
        <f t="shared" si="43"/>
        <v>-2017792.8936859036</v>
      </c>
      <c r="AB299" s="314"/>
      <c r="AC299" s="312">
        <f t="shared" si="44"/>
        <v>-1683217.844210403</v>
      </c>
      <c r="AD299" s="322">
        <f>'1. Vos-laskelma'!T299</f>
        <v>-1635205.0926190019</v>
      </c>
      <c r="AE299" s="289">
        <f t="shared" si="45"/>
        <v>-106.92506981095939</v>
      </c>
      <c r="AF299" s="289"/>
      <c r="AG299" s="294">
        <v>15293</v>
      </c>
      <c r="AH299" s="295">
        <v>17</v>
      </c>
    </row>
    <row r="300" spans="1:34" s="283" customFormat="1">
      <c r="A300" s="296">
        <v>980</v>
      </c>
      <c r="B300" s="296" t="s">
        <v>331</v>
      </c>
      <c r="C300" s="292">
        <v>106659897.60802521</v>
      </c>
      <c r="D300" s="292">
        <v>110353288.54093359</v>
      </c>
      <c r="E300" s="321">
        <f t="shared" si="46"/>
        <v>3693390.932908386</v>
      </c>
      <c r="F300" s="293">
        <f t="shared" si="47"/>
        <v>3.462773746963068E-2</v>
      </c>
      <c r="G300" s="293"/>
      <c r="H300" s="292">
        <v>105949938.48228171</v>
      </c>
      <c r="I300" s="292">
        <v>111283211.14112106</v>
      </c>
      <c r="J300" s="321">
        <f t="shared" si="48"/>
        <v>5333272.658839345</v>
      </c>
      <c r="K300" s="293">
        <f t="shared" si="49"/>
        <v>5.0337666403942674E-2</v>
      </c>
      <c r="L300" s="290"/>
      <c r="M300" s="289">
        <f t="shared" si="50"/>
        <v>709959.12574349344</v>
      </c>
      <c r="N300" s="289">
        <v>-434704.46374581836</v>
      </c>
      <c r="O300" s="301">
        <v>-2285293.9527642131</v>
      </c>
      <c r="P300" s="289">
        <v>-950033.40180197358</v>
      </c>
      <c r="Q300" s="289">
        <v>-1195571.6348365312</v>
      </c>
      <c r="R300" s="314">
        <f t="shared" si="42"/>
        <v>-1630276.0985823497</v>
      </c>
      <c r="S300" s="314"/>
      <c r="T300" s="292">
        <f t="shared" si="51"/>
        <v>-929922.60018746555</v>
      </c>
      <c r="U300" s="307">
        <v>333869.35435929714</v>
      </c>
      <c r="V300" s="302">
        <v>-3819743.4775964916</v>
      </c>
      <c r="W300" s="292">
        <v>-2982324.1338250488</v>
      </c>
      <c r="X300" s="292">
        <v>-317866.56004470051</v>
      </c>
      <c r="Y300" s="299">
        <v>-3043820.1201407881</v>
      </c>
      <c r="Z300" s="299">
        <v>1166063.8957093298</v>
      </c>
      <c r="AA300" s="314">
        <f t="shared" si="43"/>
        <v>-1861753.4301168616</v>
      </c>
      <c r="AB300" s="314"/>
      <c r="AC300" s="312">
        <f t="shared" si="44"/>
        <v>-231477.33153451188</v>
      </c>
      <c r="AD300" s="322">
        <f>'1. Vos-laskelma'!T300</f>
        <v>-1524940.7489784695</v>
      </c>
      <c r="AE300" s="289">
        <f t="shared" si="45"/>
        <v>-45.375688070296945</v>
      </c>
      <c r="AF300" s="289"/>
      <c r="AG300" s="294">
        <v>33607</v>
      </c>
      <c r="AH300" s="295">
        <v>6</v>
      </c>
    </row>
    <row r="301" spans="1:34" s="283" customFormat="1">
      <c r="A301" s="296">
        <v>981</v>
      </c>
      <c r="B301" s="296" t="s">
        <v>332</v>
      </c>
      <c r="C301" s="292">
        <v>8487364.4000124689</v>
      </c>
      <c r="D301" s="292">
        <v>8442563.8311521765</v>
      </c>
      <c r="E301" s="321">
        <f t="shared" si="46"/>
        <v>-44800.568860292435</v>
      </c>
      <c r="F301" s="293">
        <f t="shared" si="47"/>
        <v>-5.2785018704070976E-3</v>
      </c>
      <c r="G301" s="293"/>
      <c r="H301" s="292">
        <v>9247752.0042363722</v>
      </c>
      <c r="I301" s="292">
        <v>9564194.0863148775</v>
      </c>
      <c r="J301" s="321">
        <f t="shared" si="48"/>
        <v>316442.08207850531</v>
      </c>
      <c r="K301" s="293">
        <f t="shared" si="49"/>
        <v>3.4218270768241188E-2</v>
      </c>
      <c r="L301" s="290"/>
      <c r="M301" s="289">
        <f t="shared" si="50"/>
        <v>-760387.60422390327</v>
      </c>
      <c r="N301" s="289">
        <v>455638.53422491642</v>
      </c>
      <c r="O301" s="301">
        <v>261346.22646757588</v>
      </c>
      <c r="P301" s="289">
        <v>38985.921485953033</v>
      </c>
      <c r="Q301" s="289">
        <v>231866.46627345079</v>
      </c>
      <c r="R301" s="314">
        <f t="shared" si="42"/>
        <v>687505.00049836724</v>
      </c>
      <c r="S301" s="314"/>
      <c r="T301" s="292">
        <f t="shared" si="51"/>
        <v>-1121630.255162701</v>
      </c>
      <c r="U301" s="307">
        <v>660669.82322699786</v>
      </c>
      <c r="V301" s="302">
        <v>933835.16471899673</v>
      </c>
      <c r="W301" s="292">
        <v>575777.12209680304</v>
      </c>
      <c r="X301" s="292">
        <v>325531.30138366378</v>
      </c>
      <c r="Y301" s="299">
        <v>-202607.36182208895</v>
      </c>
      <c r="Z301" s="299">
        <v>77617.309926556089</v>
      </c>
      <c r="AA301" s="314">
        <f t="shared" si="43"/>
        <v>861211.07271512877</v>
      </c>
      <c r="AB301" s="314"/>
      <c r="AC301" s="312">
        <f t="shared" si="44"/>
        <v>173706.07221676153</v>
      </c>
      <c r="AD301" s="322">
        <f>'1. Vos-laskelma'!T301</f>
        <v>-88910.96442786511</v>
      </c>
      <c r="AE301" s="289">
        <f t="shared" si="45"/>
        <v>-39.745625582416231</v>
      </c>
      <c r="AF301" s="289"/>
      <c r="AG301" s="294">
        <v>2237</v>
      </c>
      <c r="AH301" s="295">
        <v>5</v>
      </c>
    </row>
    <row r="302" spans="1:34" s="283" customFormat="1">
      <c r="A302" s="296">
        <v>989</v>
      </c>
      <c r="B302" s="296" t="s">
        <v>333</v>
      </c>
      <c r="C302" s="292">
        <v>28603695.335299779</v>
      </c>
      <c r="D302" s="292">
        <v>28944244.697246239</v>
      </c>
      <c r="E302" s="321">
        <f t="shared" si="46"/>
        <v>340549.36194645986</v>
      </c>
      <c r="F302" s="293">
        <f t="shared" si="47"/>
        <v>1.1905782031113595E-2</v>
      </c>
      <c r="G302" s="293"/>
      <c r="H302" s="292">
        <v>27178807.958570044</v>
      </c>
      <c r="I302" s="292">
        <v>27398344.716180209</v>
      </c>
      <c r="J302" s="321">
        <f t="shared" si="48"/>
        <v>219536.75761016458</v>
      </c>
      <c r="K302" s="293">
        <f t="shared" si="49"/>
        <v>8.077497657175213E-3</v>
      </c>
      <c r="L302" s="290"/>
      <c r="M302" s="289">
        <f t="shared" si="50"/>
        <v>1424887.3767297342</v>
      </c>
      <c r="N302" s="289">
        <v>-856359.96821526811</v>
      </c>
      <c r="O302" s="301">
        <v>1391283.5272515938</v>
      </c>
      <c r="P302" s="289">
        <v>1927831.9076887425</v>
      </c>
      <c r="Q302" s="289">
        <v>-513703.6001898286</v>
      </c>
      <c r="R302" s="314">
        <f t="shared" si="42"/>
        <v>-1370063.5684050967</v>
      </c>
      <c r="S302" s="314"/>
      <c r="T302" s="292">
        <f t="shared" si="51"/>
        <v>1545899.9810660295</v>
      </c>
      <c r="U302" s="307">
        <v>-955924.69870101451</v>
      </c>
      <c r="V302" s="302">
        <v>708396.11192698032</v>
      </c>
      <c r="W302" s="292">
        <v>1313699.6407563537</v>
      </c>
      <c r="X302" s="292">
        <v>-521728.60846079641</v>
      </c>
      <c r="Y302" s="299">
        <v>-489626.91015208443</v>
      </c>
      <c r="Z302" s="299">
        <v>187572.27423467243</v>
      </c>
      <c r="AA302" s="314">
        <f t="shared" si="43"/>
        <v>-1779707.9430792229</v>
      </c>
      <c r="AB302" s="314"/>
      <c r="AC302" s="312">
        <f t="shared" si="44"/>
        <v>-409644.37467412627</v>
      </c>
      <c r="AD302" s="322">
        <f>'1. Vos-laskelma'!T302</f>
        <v>-119675.08323927224</v>
      </c>
      <c r="AE302" s="289">
        <f t="shared" si="45"/>
        <v>-22.137455279184653</v>
      </c>
      <c r="AF302" s="289"/>
      <c r="AG302" s="294">
        <v>5406</v>
      </c>
      <c r="AH302" s="295">
        <v>14</v>
      </c>
    </row>
    <row r="303" spans="1:34" s="283" customFormat="1">
      <c r="A303" s="297">
        <v>992</v>
      </c>
      <c r="B303" s="297" t="s">
        <v>334</v>
      </c>
      <c r="C303" s="292">
        <v>75924505.698614493</v>
      </c>
      <c r="D303" s="292">
        <v>82715877.961165443</v>
      </c>
      <c r="E303" s="322">
        <f t="shared" si="46"/>
        <v>6791372.2625509501</v>
      </c>
      <c r="F303" s="323">
        <f t="shared" si="47"/>
        <v>8.9449015177123267E-2</v>
      </c>
      <c r="G303" s="323"/>
      <c r="H303" s="292">
        <v>81706265.291113615</v>
      </c>
      <c r="I303" s="292">
        <v>82529504.793349609</v>
      </c>
      <c r="J303" s="322">
        <f t="shared" si="48"/>
        <v>823239.50223599374</v>
      </c>
      <c r="K303" s="323">
        <f t="shared" si="49"/>
        <v>1.0075598233536313E-2</v>
      </c>
      <c r="L303" s="311"/>
      <c r="M303" s="289">
        <f t="shared" si="50"/>
        <v>-5781759.592499122</v>
      </c>
      <c r="N303" s="289">
        <v>3464287.3897799039</v>
      </c>
      <c r="O303" s="301">
        <v>283347.2692053318</v>
      </c>
      <c r="P303" s="289">
        <v>-3065916.0518688783</v>
      </c>
      <c r="Q303" s="289">
        <v>3425570.8857296463</v>
      </c>
      <c r="R303" s="314">
        <f t="shared" si="42"/>
        <v>6889858.2755095502</v>
      </c>
      <c r="S303" s="314"/>
      <c r="T303" s="292">
        <f t="shared" si="51"/>
        <v>186373.16781583428</v>
      </c>
      <c r="U303" s="307">
        <v>-217370.51605603099</v>
      </c>
      <c r="V303" s="289">
        <v>-9325786.4236864448</v>
      </c>
      <c r="W303" s="292">
        <v>-10212666.164170377</v>
      </c>
      <c r="X303" s="310">
        <v>623408.774349752</v>
      </c>
      <c r="Y303" s="299">
        <v>-1641146.8020635904</v>
      </c>
      <c r="Z303" s="299">
        <v>628710.61952132161</v>
      </c>
      <c r="AA303" s="314">
        <f t="shared" si="43"/>
        <v>-606397.92424854788</v>
      </c>
      <c r="AB303" s="314"/>
      <c r="AC303" s="312">
        <f t="shared" si="44"/>
        <v>-7496256.1997580985</v>
      </c>
      <c r="AD303" s="322">
        <f>'1. Vos-laskelma'!T303</f>
        <v>-5455029.7957183551</v>
      </c>
      <c r="AE303" s="289">
        <f t="shared" si="45"/>
        <v>-301.0502094767304</v>
      </c>
      <c r="AF303" s="289"/>
      <c r="AG303" s="294">
        <v>18120</v>
      </c>
      <c r="AH303" s="295">
        <v>13</v>
      </c>
    </row>
    <row r="304" spans="1:34">
      <c r="Y304" s="298"/>
      <c r="Z304" s="298"/>
    </row>
    <row r="305" spans="25:26">
      <c r="Y305" s="298"/>
      <c r="Z305" s="298"/>
    </row>
    <row r="306" spans="25:26">
      <c r="Y306" s="298"/>
      <c r="Z306" s="298"/>
    </row>
    <row r="307" spans="25:26">
      <c r="Y307" s="298"/>
      <c r="Z307" s="298"/>
    </row>
    <row r="308" spans="25:26">
      <c r="Y308" s="298"/>
      <c r="Z308" s="298"/>
    </row>
    <row r="309" spans="25:26">
      <c r="Y309" s="298"/>
      <c r="Z309" s="298"/>
    </row>
    <row r="310" spans="25:26">
      <c r="Y310" s="298"/>
      <c r="Z310" s="298"/>
    </row>
    <row r="311" spans="25:26">
      <c r="Y311" s="298"/>
      <c r="Z311" s="298"/>
    </row>
    <row r="312" spans="25:26">
      <c r="Y312" s="298"/>
      <c r="Z312" s="298"/>
    </row>
  </sheetData>
  <autoFilter ref="A10:AH10" xr:uid="{2010AA24-22A0-4C0B-A4DD-3B9E54A13606}">
    <sortState xmlns:xlrd2="http://schemas.microsoft.com/office/spreadsheetml/2017/richdata2" ref="A11:AH303">
      <sortCondition ref="A10"/>
    </sortState>
  </autoFilter>
  <phoneticPr fontId="42" type="noConversion"/>
  <conditionalFormatting sqref="E10:E303">
    <cfRule type="cellIs" dxfId="30" priority="3" operator="lessThan">
      <formula>0</formula>
    </cfRule>
    <cfRule type="cellIs" dxfId="29" priority="4" operator="greaterThan">
      <formula>0</formula>
    </cfRule>
    <cfRule type="cellIs" dxfId="28" priority="5" operator="lessThan">
      <formula>0</formula>
    </cfRule>
    <cfRule type="cellIs" dxfId="27" priority="6" operator="greaterThan">
      <formula>0</formula>
    </cfRule>
  </conditionalFormatting>
  <conditionalFormatting sqref="J10:J303">
    <cfRule type="cellIs" dxfId="26" priority="1" operator="greaterThan">
      <formula>0</formula>
    </cfRule>
    <cfRule type="cellIs" dxfId="25" priority="2" operator="lessThan">
      <formula>0</formula>
    </cfRule>
  </conditionalFormatting>
  <conditionalFormatting sqref="R10:S303 AA10:AE303">
    <cfRule type="cellIs" dxfId="24" priority="8" operator="lessThan">
      <formula>0</formula>
    </cfRule>
    <cfRule type="cellIs" dxfId="23" priority="9" operator="greaterThan">
      <formula>0</formula>
    </cfRule>
  </conditionalFormatting>
  <conditionalFormatting sqref="R10:S303 AA10:AF303">
    <cfRule type="cellIs" dxfId="22" priority="19" operator="greaterThan">
      <formula>0</formula>
    </cfRule>
    <cfRule type="cellIs" dxfId="21" priority="20" operator="lessThan">
      <formula>0</formula>
    </cfRule>
  </conditionalFormatting>
  <conditionalFormatting sqref="AG11:AG303">
    <cfRule type="cellIs" dxfId="20" priority="16" operator="lessThan">
      <formula>0</formula>
    </cfRule>
  </conditionalFormatting>
  <hyperlinks>
    <hyperlink ref="A3" r:id="rId1" display="VM/valtionosuuslaskelmia, Kuntien lopulliset sote-laskelmat, marraskuu 2023" xr:uid="{55E52BAF-406C-4DB6-A69A-36FDE1A93E89}"/>
    <hyperlink ref="J6" r:id="rId2" display="https://soteuudistus.fi/kuntien-tasauselementit" xr:uid="{6A6C3749-C4EC-4F4B-A470-983A8A410186}"/>
  </hyperlinks>
  <pageMargins left="0.7" right="0.7" top="0.75" bottom="0.75" header="0.3" footer="0.3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8DAC3-5235-4442-80D1-FC3507FED96C}">
  <dimension ref="A1:AT304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C11" sqref="C11"/>
    </sheetView>
  </sheetViews>
  <sheetFormatPr defaultRowHeight="16.5"/>
  <cols>
    <col min="1" max="1" width="6.85546875" style="501" customWidth="1"/>
    <col min="2" max="2" width="18" style="502" bestFit="1" customWidth="1"/>
    <col min="3" max="3" width="11" style="503" customWidth="1"/>
    <col min="4" max="4" width="22" style="497" customWidth="1"/>
    <col min="5" max="6" width="18.5703125" style="495" customWidth="1"/>
    <col min="7" max="7" width="23.85546875" style="467" customWidth="1"/>
    <col min="8" max="10" width="11.28515625" style="495" bestFit="1" customWidth="1"/>
    <col min="11" max="24" width="10.28515625" style="495" bestFit="1" customWidth="1"/>
    <col min="25" max="45" width="9.42578125" style="495" bestFit="1" customWidth="1"/>
    <col min="46" max="46" width="9.85546875" style="495" bestFit="1" customWidth="1"/>
    <col min="47" max="16384" width="9.140625" style="504"/>
  </cols>
  <sheetData>
    <row r="1" spans="1:46" ht="44.25">
      <c r="A1" s="547" t="s">
        <v>694</v>
      </c>
      <c r="B1" s="548"/>
    </row>
    <row r="2" spans="1:46">
      <c r="A2" s="549" t="s">
        <v>647</v>
      </c>
      <c r="B2" s="548"/>
    </row>
    <row r="3" spans="1:46">
      <c r="A3" s="549" t="s">
        <v>648</v>
      </c>
      <c r="B3" s="550"/>
      <c r="C3" s="551"/>
    </row>
    <row r="4" spans="1:46">
      <c r="A4" s="549" t="s">
        <v>649</v>
      </c>
      <c r="B4" s="550"/>
      <c r="C4" s="552"/>
    </row>
    <row r="5" spans="1:46">
      <c r="A5" s="565" t="s">
        <v>695</v>
      </c>
      <c r="B5" s="550"/>
      <c r="C5" s="554"/>
    </row>
    <row r="6" spans="1:46">
      <c r="A6" s="553"/>
      <c r="B6" s="550"/>
      <c r="C6" s="554"/>
    </row>
    <row r="7" spans="1:46">
      <c r="A7" s="546"/>
      <c r="B7" s="550"/>
      <c r="C7" s="554"/>
    </row>
    <row r="8" spans="1:46" ht="30.75">
      <c r="D8" s="503"/>
      <c r="E8" s="503"/>
      <c r="F8" s="503"/>
      <c r="G8" s="503"/>
      <c r="H8" s="503"/>
      <c r="V8" s="555" t="s">
        <v>667</v>
      </c>
    </row>
    <row r="9" spans="1:46" s="562" customFormat="1" ht="120">
      <c r="A9" s="556" t="s">
        <v>14</v>
      </c>
      <c r="B9" s="556" t="s">
        <v>15</v>
      </c>
      <c r="C9" s="557" t="s">
        <v>16</v>
      </c>
      <c r="D9" s="555" t="s">
        <v>651</v>
      </c>
      <c r="E9" s="555" t="s">
        <v>653</v>
      </c>
      <c r="F9" s="555" t="s">
        <v>652</v>
      </c>
      <c r="G9" s="567" t="s">
        <v>654</v>
      </c>
      <c r="H9" s="555" t="s">
        <v>655</v>
      </c>
      <c r="I9" s="555" t="s">
        <v>656</v>
      </c>
      <c r="J9" s="555" t="s">
        <v>657</v>
      </c>
      <c r="K9" s="555" t="s">
        <v>658</v>
      </c>
      <c r="L9" s="555" t="s">
        <v>660</v>
      </c>
      <c r="M9" s="555" t="s">
        <v>659</v>
      </c>
      <c r="N9" s="555" t="s">
        <v>661</v>
      </c>
      <c r="O9" s="555" t="s">
        <v>663</v>
      </c>
      <c r="P9" s="555" t="s">
        <v>664</v>
      </c>
      <c r="Q9" s="555" t="s">
        <v>662</v>
      </c>
      <c r="R9" s="555" t="s">
        <v>665</v>
      </c>
      <c r="S9" s="555" t="s">
        <v>666</v>
      </c>
      <c r="T9" s="555" t="s">
        <v>668</v>
      </c>
      <c r="U9" s="555" t="s">
        <v>669</v>
      </c>
      <c r="V9" s="558" t="s">
        <v>650</v>
      </c>
      <c r="W9" s="555" t="s">
        <v>670</v>
      </c>
      <c r="X9" s="555" t="s">
        <v>671</v>
      </c>
      <c r="Y9" s="555" t="s">
        <v>672</v>
      </c>
      <c r="Z9" s="555" t="s">
        <v>673</v>
      </c>
      <c r="AA9" s="555" t="s">
        <v>674</v>
      </c>
      <c r="AB9" s="555" t="s">
        <v>678</v>
      </c>
      <c r="AC9" s="555" t="s">
        <v>676</v>
      </c>
      <c r="AD9" s="555" t="s">
        <v>675</v>
      </c>
      <c r="AE9" s="559" t="s">
        <v>677</v>
      </c>
      <c r="AF9" s="555" t="s">
        <v>679</v>
      </c>
      <c r="AG9" s="555" t="s">
        <v>680</v>
      </c>
      <c r="AH9" s="555" t="s">
        <v>681</v>
      </c>
      <c r="AI9" s="555" t="s">
        <v>683</v>
      </c>
      <c r="AJ9" s="555" t="s">
        <v>682</v>
      </c>
      <c r="AK9" s="555" t="s">
        <v>684</v>
      </c>
      <c r="AL9" s="555" t="s">
        <v>685</v>
      </c>
      <c r="AM9" s="560" t="s">
        <v>686</v>
      </c>
      <c r="AN9" s="561" t="s">
        <v>691</v>
      </c>
      <c r="AO9" s="561" t="s">
        <v>692</v>
      </c>
      <c r="AP9" s="560" t="s">
        <v>688</v>
      </c>
      <c r="AQ9" s="560" t="s">
        <v>687</v>
      </c>
      <c r="AR9" s="561" t="s">
        <v>693</v>
      </c>
      <c r="AS9" s="560" t="s">
        <v>689</v>
      </c>
      <c r="AT9" s="560" t="s">
        <v>690</v>
      </c>
    </row>
    <row r="10" spans="1:46" s="566" customFormat="1" ht="32.25" customHeight="1">
      <c r="A10" s="447"/>
      <c r="B10" s="448" t="s">
        <v>41</v>
      </c>
      <c r="C10" s="449">
        <f t="shared" ref="C10" si="0">SUM(C11:C303)</f>
        <v>5533611</v>
      </c>
      <c r="D10" s="449">
        <f>SUM(H8:AT10)</f>
        <v>1727246595</v>
      </c>
      <c r="E10" s="563">
        <f>SUM(E11:E308)</f>
        <v>-531392673</v>
      </c>
      <c r="F10" s="563">
        <f>SUM(F11:F308)</f>
        <v>-1130074042</v>
      </c>
      <c r="G10" s="568">
        <f>SUM(D10:F10)</f>
        <v>65779880</v>
      </c>
      <c r="H10" s="563">
        <f>SUM(H11:H308)</f>
        <v>679922488</v>
      </c>
      <c r="I10" s="563">
        <f>SUM(I11:I308)</f>
        <v>246750913</v>
      </c>
      <c r="J10" s="563">
        <f>SUM(J11:J308)</f>
        <v>212875378</v>
      </c>
      <c r="K10" s="563">
        <f>SUM(K11:K308)</f>
        <v>80668845</v>
      </c>
      <c r="L10" s="563">
        <f>SUM(L11:L308)</f>
        <v>69983130</v>
      </c>
      <c r="M10" s="563">
        <f>SUM(M11:M308)</f>
        <v>63621517</v>
      </c>
      <c r="N10" s="563">
        <f>SUM(N11:N308)</f>
        <v>63535769</v>
      </c>
      <c r="O10" s="563">
        <f>SUM(O11:O308)</f>
        <v>49971337</v>
      </c>
      <c r="P10" s="563">
        <f>SUM(P11:P308)</f>
        <v>37104049</v>
      </c>
      <c r="Q10" s="563">
        <f>SUM(Q11:Q308)</f>
        <v>35656895</v>
      </c>
      <c r="R10" s="563">
        <f>SUM(R11:R308)</f>
        <v>35538841</v>
      </c>
      <c r="S10" s="563">
        <f>SUM(S11:S308)</f>
        <v>31434917</v>
      </c>
      <c r="T10" s="563">
        <f>SUM(T11:T308)</f>
        <v>21155207</v>
      </c>
      <c r="U10" s="563">
        <f>SUM(U11:U308)</f>
        <v>19721781</v>
      </c>
      <c r="V10" s="563">
        <f>SUM(V11:V308)</f>
        <v>19036486</v>
      </c>
      <c r="W10" s="563">
        <f>SUM(W11:W308)</f>
        <v>14069622</v>
      </c>
      <c r="X10" s="563">
        <f>SUM(X11:X308)</f>
        <v>10398229</v>
      </c>
      <c r="Y10" s="563">
        <f>SUM(Y11:Y308)</f>
        <v>8597482</v>
      </c>
      <c r="Z10" s="563">
        <f>SUM(Z11:Z308)</f>
        <v>7647460</v>
      </c>
      <c r="AA10" s="563">
        <f>SUM(AA11:AA308)</f>
        <v>5889264</v>
      </c>
      <c r="AB10" s="563">
        <f>SUM(AB11:AB308)</f>
        <v>2820754</v>
      </c>
      <c r="AC10" s="563">
        <f>SUM(AC11:AC308)</f>
        <v>2676474</v>
      </c>
      <c r="AD10" s="563">
        <f>SUM(AD11:AD308)</f>
        <v>2611543</v>
      </c>
      <c r="AE10" s="563">
        <f>SUM(AE11:AE308)</f>
        <v>1981038</v>
      </c>
      <c r="AF10" s="563">
        <f>SUM(AF11:AF308)</f>
        <v>1480000</v>
      </c>
      <c r="AG10" s="563">
        <f>SUM(AG11:AG308)</f>
        <v>1048086</v>
      </c>
      <c r="AH10" s="563">
        <f>SUM(AH11:AH308)</f>
        <v>769356</v>
      </c>
      <c r="AI10" s="563">
        <f>SUM(AI11:AI308)</f>
        <v>672802</v>
      </c>
      <c r="AJ10" s="563">
        <f>SUM(AJ11:AJ308)</f>
        <v>658455</v>
      </c>
      <c r="AK10" s="563">
        <f>SUM(AK11:AK308)</f>
        <v>474000</v>
      </c>
      <c r="AL10" s="563">
        <f>SUM(AL11:AL308)</f>
        <v>163788</v>
      </c>
      <c r="AM10" s="563">
        <f>SUM(AM11:AM308)</f>
        <v>135446</v>
      </c>
      <c r="AN10" s="563">
        <f>SUM(AN11:AN308)</f>
        <v>84195</v>
      </c>
      <c r="AO10" s="563">
        <f>SUM(AO11:AO308)</f>
        <v>71767</v>
      </c>
      <c r="AP10" s="563">
        <f>SUM(AP11:AP308)</f>
        <v>52163</v>
      </c>
      <c r="AQ10" s="563">
        <f>SUM(AQ11:AQ308)</f>
        <v>50484</v>
      </c>
      <c r="AR10" s="563">
        <f>SUM(AR11:AR308)</f>
        <v>2887</v>
      </c>
      <c r="AS10" s="563">
        <f>SUM(AS11:AS308)</f>
        <v>1291</v>
      </c>
      <c r="AT10" s="563">
        <f>SUM(AT11:AT308)</f>
        <v>-2087544</v>
      </c>
    </row>
    <row r="11" spans="1:46">
      <c r="A11" s="465">
        <v>5</v>
      </c>
      <c r="B11" s="466" t="s">
        <v>42</v>
      </c>
      <c r="C11" s="500">
        <v>9183</v>
      </c>
      <c r="D11" s="497">
        <f>SUM(H11:AT11)</f>
        <v>4037585</v>
      </c>
      <c r="E11" s="497">
        <v>-881843</v>
      </c>
      <c r="F11" s="497">
        <v>-1875352</v>
      </c>
      <c r="G11" s="568">
        <f>SUM(D11:F11)</f>
        <v>1280390</v>
      </c>
      <c r="H11" s="497">
        <v>2061171</v>
      </c>
      <c r="I11" s="497"/>
      <c r="J11" s="497">
        <v>381698</v>
      </c>
      <c r="K11" s="497">
        <v>191235</v>
      </c>
      <c r="L11" s="497"/>
      <c r="M11" s="497">
        <v>215910</v>
      </c>
      <c r="N11" s="497">
        <v>308969</v>
      </c>
      <c r="O11" s="497">
        <v>107460</v>
      </c>
      <c r="P11" s="497">
        <v>364411</v>
      </c>
      <c r="Q11" s="497">
        <v>156082</v>
      </c>
      <c r="R11" s="497"/>
      <c r="S11" s="497"/>
      <c r="T11" s="497">
        <v>94429</v>
      </c>
      <c r="U11" s="497">
        <v>32728</v>
      </c>
      <c r="V11" s="497">
        <v>17690</v>
      </c>
      <c r="W11" s="497"/>
      <c r="X11" s="497">
        <v>72310</v>
      </c>
      <c r="Y11" s="497"/>
      <c r="Z11" s="497">
        <v>11908</v>
      </c>
      <c r="AA11" s="497">
        <v>21584</v>
      </c>
      <c r="AB11" s="497"/>
      <c r="AC11" s="497"/>
      <c r="AD11" s="497"/>
      <c r="AE11" s="497"/>
      <c r="AF11" s="497"/>
      <c r="AG11" s="497"/>
      <c r="AH11" s="497"/>
      <c r="AI11" s="497"/>
      <c r="AJ11" s="497"/>
      <c r="AK11" s="497"/>
      <c r="AL11" s="497"/>
      <c r="AM11" s="497"/>
      <c r="AN11" s="497"/>
      <c r="AO11" s="497"/>
      <c r="AP11" s="497"/>
      <c r="AQ11" s="497"/>
      <c r="AR11" s="497"/>
      <c r="AS11" s="497"/>
      <c r="AT11" s="497"/>
    </row>
    <row r="12" spans="1:46">
      <c r="A12" s="465">
        <v>9</v>
      </c>
      <c r="B12" s="466" t="s">
        <v>43</v>
      </c>
      <c r="C12" s="500">
        <v>2447</v>
      </c>
      <c r="D12" s="497">
        <f>SUM(H12:AT12)</f>
        <v>271524</v>
      </c>
      <c r="E12" s="497">
        <v>-234985</v>
      </c>
      <c r="F12" s="497">
        <v>-499726</v>
      </c>
      <c r="G12" s="568">
        <f>SUM(D12:F12)</f>
        <v>-463187</v>
      </c>
      <c r="H12" s="497"/>
      <c r="I12" s="497"/>
      <c r="J12" s="497">
        <v>134717</v>
      </c>
      <c r="K12" s="497">
        <v>4218</v>
      </c>
      <c r="L12" s="497"/>
      <c r="M12" s="497"/>
      <c r="N12" s="497"/>
      <c r="O12" s="497">
        <v>9351</v>
      </c>
      <c r="P12" s="497"/>
      <c r="Q12" s="497">
        <v>80150</v>
      </c>
      <c r="R12" s="497"/>
      <c r="S12" s="497"/>
      <c r="T12" s="497"/>
      <c r="U12" s="497">
        <v>8721</v>
      </c>
      <c r="V12" s="497"/>
      <c r="W12" s="497"/>
      <c r="X12" s="497"/>
      <c r="Y12" s="497"/>
      <c r="Z12" s="497">
        <v>3533</v>
      </c>
      <c r="AA12" s="497">
        <v>30834</v>
      </c>
      <c r="AB12" s="497"/>
      <c r="AC12" s="497"/>
      <c r="AD12" s="497"/>
      <c r="AE12" s="497"/>
      <c r="AF12" s="497"/>
      <c r="AG12" s="497"/>
      <c r="AH12" s="497"/>
      <c r="AI12" s="497"/>
      <c r="AJ12" s="497"/>
      <c r="AK12" s="497"/>
      <c r="AL12" s="497"/>
      <c r="AM12" s="497"/>
      <c r="AN12" s="497"/>
      <c r="AO12" s="497"/>
      <c r="AP12" s="497"/>
      <c r="AQ12" s="497"/>
      <c r="AR12" s="497"/>
      <c r="AS12" s="497"/>
      <c r="AT12" s="497"/>
    </row>
    <row r="13" spans="1:46">
      <c r="A13" s="465">
        <v>10</v>
      </c>
      <c r="B13" s="466" t="s">
        <v>44</v>
      </c>
      <c r="C13" s="500">
        <v>11102</v>
      </c>
      <c r="D13" s="497">
        <f>SUM(H13:AT13)</f>
        <v>3077338</v>
      </c>
      <c r="E13" s="497">
        <v>-1066125</v>
      </c>
      <c r="F13" s="497">
        <v>-2267250</v>
      </c>
      <c r="G13" s="568">
        <f>SUM(D13:F13)</f>
        <v>-256037</v>
      </c>
      <c r="H13" s="497">
        <v>1483831</v>
      </c>
      <c r="I13" s="497"/>
      <c r="J13" s="497">
        <v>336793</v>
      </c>
      <c r="K13" s="497">
        <v>254511</v>
      </c>
      <c r="L13" s="497"/>
      <c r="M13" s="497">
        <v>71970</v>
      </c>
      <c r="N13" s="497">
        <v>458055</v>
      </c>
      <c r="O13" s="497">
        <v>156707</v>
      </c>
      <c r="P13" s="497"/>
      <c r="Q13" s="497">
        <v>213733</v>
      </c>
      <c r="R13" s="497"/>
      <c r="S13" s="497"/>
      <c r="T13" s="497"/>
      <c r="U13" s="497">
        <v>39568</v>
      </c>
      <c r="V13" s="497"/>
      <c r="W13" s="497"/>
      <c r="X13" s="497"/>
      <c r="Y13" s="497"/>
      <c r="Z13" s="497">
        <v>14510</v>
      </c>
      <c r="AA13" s="497">
        <v>37001</v>
      </c>
      <c r="AB13" s="497"/>
      <c r="AC13" s="497"/>
      <c r="AD13" s="497">
        <v>10659</v>
      </c>
      <c r="AE13" s="497"/>
      <c r="AF13" s="497"/>
      <c r="AG13" s="497"/>
      <c r="AH13" s="497"/>
      <c r="AI13" s="497"/>
      <c r="AJ13" s="497"/>
      <c r="AK13" s="497"/>
      <c r="AL13" s="497"/>
      <c r="AM13" s="497"/>
      <c r="AN13" s="497"/>
      <c r="AO13" s="497"/>
      <c r="AP13" s="497"/>
      <c r="AQ13" s="497"/>
      <c r="AR13" s="497"/>
      <c r="AS13" s="497"/>
      <c r="AT13" s="497"/>
    </row>
    <row r="14" spans="1:46">
      <c r="A14" s="465">
        <v>16</v>
      </c>
      <c r="B14" s="466" t="s">
        <v>45</v>
      </c>
      <c r="C14" s="500">
        <v>8014</v>
      </c>
      <c r="D14" s="497">
        <f>SUM(H14:AT14)</f>
        <v>1861103</v>
      </c>
      <c r="E14" s="497">
        <v>-769584</v>
      </c>
      <c r="F14" s="497">
        <v>-1636619</v>
      </c>
      <c r="G14" s="568">
        <f>SUM(D14:F14)</f>
        <v>-545100</v>
      </c>
      <c r="H14" s="497">
        <v>1462066</v>
      </c>
      <c r="I14" s="497"/>
      <c r="J14" s="497">
        <v>157170</v>
      </c>
      <c r="K14" s="497">
        <v>67495</v>
      </c>
      <c r="L14" s="497"/>
      <c r="M14" s="497"/>
      <c r="N14" s="497"/>
      <c r="O14" s="497">
        <v>54656</v>
      </c>
      <c r="P14" s="497"/>
      <c r="Q14" s="497">
        <v>67495</v>
      </c>
      <c r="R14" s="497"/>
      <c r="S14" s="497"/>
      <c r="T14" s="497"/>
      <c r="U14" s="497">
        <v>28562</v>
      </c>
      <c r="V14" s="497"/>
      <c r="W14" s="497"/>
      <c r="X14" s="497"/>
      <c r="Y14" s="497"/>
      <c r="Z14" s="497">
        <v>8242</v>
      </c>
      <c r="AA14" s="497">
        <v>15417</v>
      </c>
      <c r="AB14" s="497"/>
      <c r="AC14" s="497"/>
      <c r="AD14" s="497"/>
      <c r="AE14" s="497"/>
      <c r="AF14" s="497"/>
      <c r="AG14" s="497"/>
      <c r="AH14" s="497"/>
      <c r="AI14" s="497"/>
      <c r="AJ14" s="497"/>
      <c r="AK14" s="497"/>
      <c r="AL14" s="497"/>
      <c r="AM14" s="497"/>
      <c r="AN14" s="497"/>
      <c r="AO14" s="497"/>
      <c r="AP14" s="497"/>
      <c r="AQ14" s="497"/>
      <c r="AR14" s="497"/>
      <c r="AS14" s="497"/>
      <c r="AT14" s="497"/>
    </row>
    <row r="15" spans="1:46">
      <c r="A15" s="465">
        <v>18</v>
      </c>
      <c r="B15" s="466" t="s">
        <v>46</v>
      </c>
      <c r="C15" s="500">
        <v>4763</v>
      </c>
      <c r="D15" s="497">
        <f>SUM(H15:AT15)</f>
        <v>1187395</v>
      </c>
      <c r="E15" s="497">
        <v>-457391</v>
      </c>
      <c r="F15" s="497">
        <v>-972700</v>
      </c>
      <c r="G15" s="568">
        <f>SUM(D15:F15)</f>
        <v>-242696</v>
      </c>
      <c r="H15" s="497">
        <v>1145358</v>
      </c>
      <c r="I15" s="497"/>
      <c r="J15" s="497"/>
      <c r="K15" s="497"/>
      <c r="L15" s="497"/>
      <c r="M15" s="497"/>
      <c r="N15" s="497"/>
      <c r="O15" s="497">
        <v>18718</v>
      </c>
      <c r="P15" s="497"/>
      <c r="Q15" s="497"/>
      <c r="R15" s="497"/>
      <c r="S15" s="497"/>
      <c r="T15" s="497"/>
      <c r="U15" s="497">
        <v>16975</v>
      </c>
      <c r="V15" s="497"/>
      <c r="W15" s="497"/>
      <c r="X15" s="497"/>
      <c r="Y15" s="497"/>
      <c r="Z15" s="497">
        <v>6344</v>
      </c>
      <c r="AA15" s="497"/>
      <c r="AB15" s="497"/>
      <c r="AC15" s="497"/>
      <c r="AD15" s="497"/>
      <c r="AE15" s="497"/>
      <c r="AF15" s="497"/>
      <c r="AG15" s="497"/>
      <c r="AH15" s="497"/>
      <c r="AI15" s="497"/>
      <c r="AJ15" s="497"/>
      <c r="AK15" s="497"/>
      <c r="AL15" s="497"/>
      <c r="AM15" s="497"/>
      <c r="AN15" s="497"/>
      <c r="AO15" s="497"/>
      <c r="AP15" s="497"/>
      <c r="AQ15" s="497"/>
      <c r="AR15" s="497"/>
      <c r="AS15" s="497"/>
      <c r="AT15" s="497"/>
    </row>
    <row r="16" spans="1:46">
      <c r="A16" s="465">
        <v>19</v>
      </c>
      <c r="B16" s="466" t="s">
        <v>47</v>
      </c>
      <c r="C16" s="500">
        <v>3965</v>
      </c>
      <c r="D16" s="497">
        <f>SUM(H16:AT16)</f>
        <v>224766</v>
      </c>
      <c r="E16" s="497">
        <v>-380759</v>
      </c>
      <c r="F16" s="497">
        <v>-809732</v>
      </c>
      <c r="G16" s="568">
        <f>SUM(D16:F16)</f>
        <v>-965725</v>
      </c>
      <c r="H16" s="497"/>
      <c r="I16" s="497"/>
      <c r="J16" s="497">
        <v>179623</v>
      </c>
      <c r="K16" s="497"/>
      <c r="L16" s="497"/>
      <c r="M16" s="497"/>
      <c r="N16" s="497"/>
      <c r="O16" s="497">
        <v>25461</v>
      </c>
      <c r="P16" s="497"/>
      <c r="Q16" s="497"/>
      <c r="R16" s="497"/>
      <c r="S16" s="497"/>
      <c r="T16" s="497"/>
      <c r="U16" s="497">
        <v>14131</v>
      </c>
      <c r="V16" s="497"/>
      <c r="W16" s="497"/>
      <c r="X16" s="497"/>
      <c r="Y16" s="497"/>
      <c r="Z16" s="497">
        <v>5551</v>
      </c>
      <c r="AA16" s="497"/>
      <c r="AB16" s="497"/>
      <c r="AC16" s="497"/>
      <c r="AD16" s="497"/>
      <c r="AE16" s="497"/>
      <c r="AF16" s="497"/>
      <c r="AG16" s="497"/>
      <c r="AH16" s="497"/>
      <c r="AI16" s="497"/>
      <c r="AJ16" s="497"/>
      <c r="AK16" s="497"/>
      <c r="AL16" s="497"/>
      <c r="AM16" s="497"/>
      <c r="AN16" s="497"/>
      <c r="AO16" s="497"/>
      <c r="AP16" s="497"/>
      <c r="AQ16" s="497"/>
      <c r="AR16" s="497"/>
      <c r="AS16" s="497"/>
      <c r="AT16" s="497"/>
    </row>
    <row r="17" spans="1:46">
      <c r="A17" s="465">
        <v>20</v>
      </c>
      <c r="B17" s="466" t="s">
        <v>48</v>
      </c>
      <c r="C17" s="500">
        <v>16473</v>
      </c>
      <c r="D17" s="497">
        <f>SUM(H17:AT17)</f>
        <v>2630021</v>
      </c>
      <c r="E17" s="497">
        <v>-1581902</v>
      </c>
      <c r="F17" s="497">
        <v>-3364116</v>
      </c>
      <c r="G17" s="568">
        <f>SUM(D17:F17)</f>
        <v>-2315997</v>
      </c>
      <c r="H17" s="497">
        <v>1306744</v>
      </c>
      <c r="I17" s="497"/>
      <c r="J17" s="497">
        <v>538868</v>
      </c>
      <c r="K17" s="497">
        <v>109679</v>
      </c>
      <c r="L17" s="497"/>
      <c r="M17" s="497">
        <v>143940</v>
      </c>
      <c r="N17" s="497"/>
      <c r="O17" s="497">
        <v>261958</v>
      </c>
      <c r="P17" s="497"/>
      <c r="Q17" s="497">
        <v>109679</v>
      </c>
      <c r="R17" s="497"/>
      <c r="S17" s="497"/>
      <c r="T17" s="497"/>
      <c r="U17" s="497">
        <v>58710</v>
      </c>
      <c r="V17" s="497">
        <v>18113</v>
      </c>
      <c r="W17" s="497"/>
      <c r="X17" s="497"/>
      <c r="Y17" s="497"/>
      <c r="Z17" s="497">
        <v>20662</v>
      </c>
      <c r="AA17" s="497">
        <v>61668</v>
      </c>
      <c r="AB17" s="497"/>
      <c r="AC17" s="497"/>
      <c r="AD17" s="497"/>
      <c r="AE17" s="497"/>
      <c r="AF17" s="497"/>
      <c r="AG17" s="497"/>
      <c r="AH17" s="497"/>
      <c r="AI17" s="497"/>
      <c r="AJ17" s="497"/>
      <c r="AK17" s="497"/>
      <c r="AL17" s="497"/>
      <c r="AM17" s="497"/>
      <c r="AN17" s="497"/>
      <c r="AO17" s="497"/>
      <c r="AP17" s="497"/>
      <c r="AQ17" s="497"/>
      <c r="AR17" s="497"/>
      <c r="AS17" s="497"/>
      <c r="AT17" s="497"/>
    </row>
    <row r="18" spans="1:46">
      <c r="A18" s="465">
        <v>46</v>
      </c>
      <c r="B18" s="466" t="s">
        <v>49</v>
      </c>
      <c r="C18" s="500">
        <v>1341</v>
      </c>
      <c r="D18" s="497">
        <f>SUM(H18:AT18)</f>
        <v>23517</v>
      </c>
      <c r="E18" s="497">
        <v>-128776</v>
      </c>
      <c r="F18" s="497">
        <v>-273859</v>
      </c>
      <c r="G18" s="568">
        <f>SUM(D18:F18)</f>
        <v>-379118</v>
      </c>
      <c r="H18" s="497"/>
      <c r="I18" s="497"/>
      <c r="J18" s="497"/>
      <c r="K18" s="497">
        <v>1406</v>
      </c>
      <c r="L18" s="497"/>
      <c r="M18" s="497"/>
      <c r="N18" s="497"/>
      <c r="O18" s="497">
        <v>14701</v>
      </c>
      <c r="P18" s="497"/>
      <c r="Q18" s="497">
        <v>1406</v>
      </c>
      <c r="R18" s="497"/>
      <c r="S18" s="497"/>
      <c r="T18" s="497"/>
      <c r="U18" s="497">
        <v>4779</v>
      </c>
      <c r="V18" s="497"/>
      <c r="W18" s="497"/>
      <c r="X18" s="497"/>
      <c r="Y18" s="497"/>
      <c r="Z18" s="497">
        <v>1225</v>
      </c>
      <c r="AA18" s="497"/>
      <c r="AB18" s="497"/>
      <c r="AC18" s="497"/>
      <c r="AD18" s="497"/>
      <c r="AE18" s="497"/>
      <c r="AF18" s="497"/>
      <c r="AG18" s="497"/>
      <c r="AH18" s="497"/>
      <c r="AI18" s="497"/>
      <c r="AJ18" s="497"/>
      <c r="AK18" s="497"/>
      <c r="AL18" s="497"/>
      <c r="AM18" s="497"/>
      <c r="AN18" s="497"/>
      <c r="AO18" s="497"/>
      <c r="AP18" s="497"/>
      <c r="AQ18" s="497"/>
      <c r="AR18" s="497"/>
      <c r="AS18" s="497"/>
      <c r="AT18" s="497"/>
    </row>
    <row r="19" spans="1:46">
      <c r="A19" s="465">
        <v>47</v>
      </c>
      <c r="B19" s="466" t="s">
        <v>50</v>
      </c>
      <c r="C19" s="500">
        <v>1811</v>
      </c>
      <c r="D19" s="497">
        <f>SUM(H19:AT19)</f>
        <v>511613</v>
      </c>
      <c r="E19" s="497">
        <v>-173910</v>
      </c>
      <c r="F19" s="497">
        <v>-369842</v>
      </c>
      <c r="G19" s="568">
        <f>SUM(D19:F19)</f>
        <v>-32139</v>
      </c>
      <c r="H19" s="497">
        <v>399720</v>
      </c>
      <c r="I19" s="497"/>
      <c r="J19" s="497">
        <v>89811</v>
      </c>
      <c r="K19" s="497"/>
      <c r="L19" s="497"/>
      <c r="M19" s="497"/>
      <c r="N19" s="497"/>
      <c r="O19" s="497">
        <v>13886</v>
      </c>
      <c r="P19" s="497"/>
      <c r="Q19" s="497"/>
      <c r="R19" s="497"/>
      <c r="S19" s="497"/>
      <c r="T19" s="497"/>
      <c r="U19" s="497">
        <v>6454</v>
      </c>
      <c r="V19" s="497"/>
      <c r="W19" s="497"/>
      <c r="X19" s="497"/>
      <c r="Y19" s="497"/>
      <c r="Z19" s="497">
        <v>1742</v>
      </c>
      <c r="AA19" s="497"/>
      <c r="AB19" s="497"/>
      <c r="AC19" s="497"/>
      <c r="AD19" s="497"/>
      <c r="AE19" s="497"/>
      <c r="AF19" s="497"/>
      <c r="AG19" s="497"/>
      <c r="AH19" s="497"/>
      <c r="AI19" s="497"/>
      <c r="AJ19" s="497"/>
      <c r="AK19" s="497"/>
      <c r="AL19" s="497"/>
      <c r="AM19" s="497"/>
      <c r="AN19" s="497"/>
      <c r="AO19" s="497"/>
      <c r="AP19" s="497"/>
      <c r="AQ19" s="497"/>
      <c r="AR19" s="497"/>
      <c r="AS19" s="497"/>
      <c r="AT19" s="497"/>
    </row>
    <row r="20" spans="1:46">
      <c r="A20" s="465">
        <v>49</v>
      </c>
      <c r="B20" s="466" t="s">
        <v>51</v>
      </c>
      <c r="C20" s="500">
        <v>305274</v>
      </c>
      <c r="D20" s="497">
        <f>SUM(H20:AT20)</f>
        <v>89903142</v>
      </c>
      <c r="E20" s="497">
        <v>-29315462</v>
      </c>
      <c r="F20" s="497">
        <v>-62343056</v>
      </c>
      <c r="G20" s="568">
        <f>SUM(D20:F20)</f>
        <v>-1755376</v>
      </c>
      <c r="H20" s="497">
        <v>53743244</v>
      </c>
      <c r="I20" s="497"/>
      <c r="J20" s="497">
        <v>9362834</v>
      </c>
      <c r="K20" s="497">
        <v>13567845</v>
      </c>
      <c r="L20" s="497"/>
      <c r="M20" s="497">
        <v>5505710</v>
      </c>
      <c r="N20" s="497">
        <v>273921</v>
      </c>
      <c r="O20" s="497">
        <v>2776023</v>
      </c>
      <c r="P20" s="497"/>
      <c r="Q20" s="497">
        <v>-87181</v>
      </c>
      <c r="R20" s="497"/>
      <c r="S20" s="497">
        <v>1294660</v>
      </c>
      <c r="T20" s="497">
        <v>755430</v>
      </c>
      <c r="U20" s="497">
        <v>1087997</v>
      </c>
      <c r="V20" s="497"/>
      <c r="W20" s="497"/>
      <c r="X20" s="497"/>
      <c r="Y20" s="497">
        <v>528230</v>
      </c>
      <c r="Z20" s="497">
        <v>483225</v>
      </c>
      <c r="AA20" s="497">
        <v>49334</v>
      </c>
      <c r="AB20" s="497"/>
      <c r="AC20" s="497"/>
      <c r="AD20" s="497">
        <v>191870</v>
      </c>
      <c r="AE20" s="497"/>
      <c r="AF20" s="497">
        <v>370000</v>
      </c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</row>
    <row r="21" spans="1:46">
      <c r="A21" s="465">
        <v>50</v>
      </c>
      <c r="B21" s="466" t="s">
        <v>52</v>
      </c>
      <c r="C21" s="500">
        <v>11276</v>
      </c>
      <c r="D21" s="497">
        <f>SUM(H21:AT21)</f>
        <v>2488005</v>
      </c>
      <c r="E21" s="497">
        <v>-1082834</v>
      </c>
      <c r="F21" s="497">
        <v>-2302785</v>
      </c>
      <c r="G21" s="568">
        <f>SUM(D21:F21)</f>
        <v>-897614</v>
      </c>
      <c r="H21" s="497">
        <v>1392826</v>
      </c>
      <c r="I21" s="497"/>
      <c r="J21" s="497">
        <v>449057</v>
      </c>
      <c r="K21" s="497">
        <v>202484</v>
      </c>
      <c r="L21" s="497"/>
      <c r="M21" s="497">
        <v>107955</v>
      </c>
      <c r="N21" s="497"/>
      <c r="O21" s="497">
        <v>50284</v>
      </c>
      <c r="P21" s="497"/>
      <c r="Q21" s="497">
        <v>199672</v>
      </c>
      <c r="R21" s="497"/>
      <c r="S21" s="497"/>
      <c r="T21" s="497"/>
      <c r="U21" s="497">
        <v>40188</v>
      </c>
      <c r="V21" s="497"/>
      <c r="W21" s="497"/>
      <c r="X21" s="497"/>
      <c r="Y21" s="497"/>
      <c r="Z21" s="497">
        <v>13561</v>
      </c>
      <c r="AA21" s="497"/>
      <c r="AB21" s="497"/>
      <c r="AC21" s="497"/>
      <c r="AD21" s="497">
        <v>31978</v>
      </c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</row>
    <row r="22" spans="1:46">
      <c r="A22" s="465">
        <v>51</v>
      </c>
      <c r="B22" s="466" t="s">
        <v>53</v>
      </c>
      <c r="C22" s="500">
        <v>9211</v>
      </c>
      <c r="D22" s="497">
        <f>SUM(H22:AT22)</f>
        <v>2053762</v>
      </c>
      <c r="E22" s="497">
        <v>-884532</v>
      </c>
      <c r="F22" s="497">
        <v>-1881070</v>
      </c>
      <c r="G22" s="568">
        <f>SUM(D22:F22)</f>
        <v>-711840</v>
      </c>
      <c r="H22" s="497">
        <v>1417480</v>
      </c>
      <c r="I22" s="497"/>
      <c r="J22" s="497">
        <v>179623</v>
      </c>
      <c r="K22" s="497">
        <v>81556</v>
      </c>
      <c r="L22" s="497"/>
      <c r="M22" s="497">
        <v>107955</v>
      </c>
      <c r="N22" s="497"/>
      <c r="O22" s="497">
        <v>102910</v>
      </c>
      <c r="P22" s="497"/>
      <c r="Q22" s="497">
        <v>81556</v>
      </c>
      <c r="R22" s="497"/>
      <c r="S22" s="497"/>
      <c r="T22" s="497"/>
      <c r="U22" s="497">
        <v>32828</v>
      </c>
      <c r="V22" s="497"/>
      <c r="W22" s="497"/>
      <c r="X22" s="497"/>
      <c r="Y22" s="497"/>
      <c r="Z22" s="497">
        <v>11445</v>
      </c>
      <c r="AA22" s="497">
        <v>27750</v>
      </c>
      <c r="AB22" s="497"/>
      <c r="AC22" s="497"/>
      <c r="AD22" s="497">
        <v>10659</v>
      </c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</row>
    <row r="23" spans="1:46">
      <c r="A23" s="465">
        <v>52</v>
      </c>
      <c r="B23" s="466" t="s">
        <v>54</v>
      </c>
      <c r="C23" s="500">
        <v>2346</v>
      </c>
      <c r="D23" s="497">
        <f>SUM(H23:AT23)</f>
        <v>984956</v>
      </c>
      <c r="E23" s="497">
        <v>-225286</v>
      </c>
      <c r="F23" s="497">
        <v>-479100</v>
      </c>
      <c r="G23" s="568">
        <f>SUM(D23:F23)</f>
        <v>280570</v>
      </c>
      <c r="H23" s="497">
        <v>661510</v>
      </c>
      <c r="I23" s="497"/>
      <c r="J23" s="497">
        <v>157170</v>
      </c>
      <c r="K23" s="497">
        <v>71713</v>
      </c>
      <c r="L23" s="497"/>
      <c r="M23" s="497"/>
      <c r="N23" s="497"/>
      <c r="O23" s="497">
        <v>18718</v>
      </c>
      <c r="P23" s="497"/>
      <c r="Q23" s="497">
        <v>64682</v>
      </c>
      <c r="R23" s="497"/>
      <c r="S23" s="497"/>
      <c r="T23" s="497"/>
      <c r="U23" s="497">
        <v>8361</v>
      </c>
      <c r="V23" s="497"/>
      <c r="W23" s="497"/>
      <c r="X23" s="497"/>
      <c r="Y23" s="497"/>
      <c r="Z23" s="497">
        <v>2802</v>
      </c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</row>
    <row r="24" spans="1:46">
      <c r="A24" s="465">
        <v>61</v>
      </c>
      <c r="B24" s="466" t="s">
        <v>55</v>
      </c>
      <c r="C24" s="500">
        <v>16459</v>
      </c>
      <c r="D24" s="497">
        <f>SUM(H24:AT24)</f>
        <v>6452864</v>
      </c>
      <c r="E24" s="497">
        <v>-1580558</v>
      </c>
      <c r="F24" s="497">
        <v>-3361257</v>
      </c>
      <c r="G24" s="568">
        <f>SUM(D24:F24)</f>
        <v>1511049</v>
      </c>
      <c r="H24" s="497">
        <v>3245859</v>
      </c>
      <c r="I24" s="497"/>
      <c r="J24" s="497">
        <v>1324718</v>
      </c>
      <c r="K24" s="497">
        <v>222170</v>
      </c>
      <c r="L24" s="497"/>
      <c r="M24" s="497">
        <v>215910</v>
      </c>
      <c r="N24" s="497">
        <v>195364</v>
      </c>
      <c r="O24" s="497">
        <v>100317</v>
      </c>
      <c r="P24" s="497">
        <v>684518</v>
      </c>
      <c r="Q24" s="497">
        <v>140614</v>
      </c>
      <c r="R24" s="497"/>
      <c r="S24" s="497"/>
      <c r="T24" s="497">
        <v>88134</v>
      </c>
      <c r="U24" s="497">
        <v>58660</v>
      </c>
      <c r="V24" s="497">
        <v>23064</v>
      </c>
      <c r="W24" s="497"/>
      <c r="X24" s="497"/>
      <c r="Y24" s="497"/>
      <c r="Z24" s="497">
        <v>18546</v>
      </c>
      <c r="AA24" s="497"/>
      <c r="AB24" s="497">
        <v>40832</v>
      </c>
      <c r="AC24" s="497"/>
      <c r="AD24" s="497"/>
      <c r="AE24" s="497">
        <v>94158</v>
      </c>
      <c r="AF24" s="497"/>
      <c r="AG24" s="497"/>
      <c r="AH24" s="497"/>
      <c r="AI24" s="497"/>
      <c r="AJ24" s="497"/>
      <c r="AK24" s="497"/>
      <c r="AL24" s="497"/>
      <c r="AM24" s="497"/>
      <c r="AN24" s="497"/>
      <c r="AO24" s="497"/>
      <c r="AP24" s="497"/>
      <c r="AQ24" s="497"/>
      <c r="AR24" s="497"/>
      <c r="AS24" s="497"/>
      <c r="AT24" s="497"/>
    </row>
    <row r="25" spans="1:46">
      <c r="A25" s="465">
        <v>69</v>
      </c>
      <c r="B25" s="466" t="s">
        <v>56</v>
      </c>
      <c r="C25" s="500">
        <v>6687</v>
      </c>
      <c r="D25" s="497">
        <f>SUM(H25:AT25)</f>
        <v>2484592</v>
      </c>
      <c r="E25" s="497">
        <v>-642153</v>
      </c>
      <c r="F25" s="497">
        <v>-1365619</v>
      </c>
      <c r="G25" s="568">
        <f>SUM(D25:F25)</f>
        <v>476820</v>
      </c>
      <c r="H25" s="497">
        <v>1079733</v>
      </c>
      <c r="I25" s="497"/>
      <c r="J25" s="497">
        <v>538868</v>
      </c>
      <c r="K25" s="497">
        <v>25311</v>
      </c>
      <c r="L25" s="497"/>
      <c r="M25" s="497"/>
      <c r="N25" s="497">
        <v>706857</v>
      </c>
      <c r="O25" s="497">
        <v>75256</v>
      </c>
      <c r="P25" s="497"/>
      <c r="Q25" s="497">
        <v>25311</v>
      </c>
      <c r="R25" s="497"/>
      <c r="S25" s="497"/>
      <c r="T25" s="497"/>
      <c r="U25" s="497">
        <v>23832</v>
      </c>
      <c r="V25" s="497"/>
      <c r="W25" s="497"/>
      <c r="X25" s="497"/>
      <c r="Y25" s="497"/>
      <c r="Z25" s="497">
        <v>9391</v>
      </c>
      <c r="AA25" s="497"/>
      <c r="AB25" s="497">
        <v>381</v>
      </c>
      <c r="AC25" s="497"/>
      <c r="AD25" s="497"/>
      <c r="AE25" s="497"/>
      <c r="AF25" s="497"/>
      <c r="AG25" s="497"/>
      <c r="AH25" s="497"/>
      <c r="AI25" s="497"/>
      <c r="AJ25" s="497"/>
      <c r="AK25" s="497"/>
      <c r="AL25" s="497"/>
      <c r="AM25" s="497"/>
      <c r="AN25" s="497"/>
      <c r="AO25" s="497">
        <v>0</v>
      </c>
      <c r="AP25" s="497"/>
      <c r="AQ25" s="497"/>
      <c r="AR25" s="497"/>
      <c r="AS25" s="497"/>
      <c r="AT25" s="497">
        <v>-348</v>
      </c>
    </row>
    <row r="26" spans="1:46">
      <c r="A26" s="465">
        <v>71</v>
      </c>
      <c r="B26" s="466" t="s">
        <v>57</v>
      </c>
      <c r="C26" s="500">
        <v>6591</v>
      </c>
      <c r="D26" s="497">
        <f>SUM(H26:AT26)</f>
        <v>2603656</v>
      </c>
      <c r="E26" s="497">
        <v>-632934</v>
      </c>
      <c r="F26" s="497">
        <v>-1346014</v>
      </c>
      <c r="G26" s="568">
        <f>SUM(D26:F26)</f>
        <v>624708</v>
      </c>
      <c r="H26" s="497">
        <v>1203034</v>
      </c>
      <c r="I26" s="497"/>
      <c r="J26" s="497">
        <v>471510</v>
      </c>
      <c r="K26" s="497">
        <v>42184</v>
      </c>
      <c r="L26" s="497"/>
      <c r="M26" s="497">
        <v>107955</v>
      </c>
      <c r="N26" s="497">
        <v>640452</v>
      </c>
      <c r="O26" s="497">
        <v>38028</v>
      </c>
      <c r="P26" s="497"/>
      <c r="Q26" s="497">
        <v>42184</v>
      </c>
      <c r="R26" s="497"/>
      <c r="S26" s="497"/>
      <c r="T26" s="497"/>
      <c r="U26" s="497">
        <v>23490</v>
      </c>
      <c r="V26" s="497">
        <v>14314</v>
      </c>
      <c r="W26" s="497"/>
      <c r="X26" s="497"/>
      <c r="Y26" s="497"/>
      <c r="Z26" s="497">
        <v>9846</v>
      </c>
      <c r="AA26" s="497"/>
      <c r="AB26" s="497"/>
      <c r="AC26" s="497"/>
      <c r="AD26" s="497">
        <v>10659</v>
      </c>
      <c r="AE26" s="497"/>
      <c r="AF26" s="497"/>
      <c r="AG26" s="497"/>
      <c r="AH26" s="497"/>
      <c r="AI26" s="497"/>
      <c r="AJ26" s="497"/>
      <c r="AK26" s="497"/>
      <c r="AL26" s="497"/>
      <c r="AM26" s="497"/>
      <c r="AN26" s="497"/>
      <c r="AO26" s="497"/>
      <c r="AP26" s="497"/>
      <c r="AQ26" s="497"/>
      <c r="AR26" s="497"/>
      <c r="AS26" s="497"/>
      <c r="AT26" s="497"/>
    </row>
    <row r="27" spans="1:46">
      <c r="A27" s="465">
        <v>72</v>
      </c>
      <c r="B27" s="466" t="s">
        <v>58</v>
      </c>
      <c r="C27" s="500">
        <v>960</v>
      </c>
      <c r="D27" s="497">
        <f>SUM(H27:AT27)</f>
        <v>35555</v>
      </c>
      <c r="E27" s="497">
        <v>-92189</v>
      </c>
      <c r="F27" s="497">
        <v>-196051</v>
      </c>
      <c r="G27" s="568">
        <f>SUM(D27:F27)</f>
        <v>-252685</v>
      </c>
      <c r="H27" s="497"/>
      <c r="I27" s="497"/>
      <c r="J27" s="497">
        <v>22453</v>
      </c>
      <c r="K27" s="497"/>
      <c r="L27" s="497"/>
      <c r="M27" s="497"/>
      <c r="N27" s="497"/>
      <c r="O27" s="497">
        <v>8848</v>
      </c>
      <c r="P27" s="497"/>
      <c r="Q27" s="497"/>
      <c r="R27" s="497"/>
      <c r="S27" s="497"/>
      <c r="T27" s="497"/>
      <c r="U27" s="497">
        <v>3421</v>
      </c>
      <c r="V27" s="497"/>
      <c r="W27" s="497"/>
      <c r="X27" s="497"/>
      <c r="Y27" s="497"/>
      <c r="Z27" s="497">
        <v>833</v>
      </c>
      <c r="AA27" s="497"/>
      <c r="AB27" s="497"/>
      <c r="AC27" s="497"/>
      <c r="AD27" s="497"/>
      <c r="AE27" s="497"/>
      <c r="AF27" s="497"/>
      <c r="AG27" s="497"/>
      <c r="AH27" s="497"/>
      <c r="AI27" s="497"/>
      <c r="AJ27" s="497"/>
      <c r="AK27" s="497"/>
      <c r="AL27" s="497"/>
      <c r="AM27" s="497"/>
      <c r="AN27" s="497"/>
      <c r="AO27" s="497"/>
      <c r="AP27" s="497"/>
      <c r="AQ27" s="497"/>
      <c r="AR27" s="497"/>
      <c r="AS27" s="497"/>
      <c r="AT27" s="497"/>
    </row>
    <row r="28" spans="1:46">
      <c r="A28" s="465">
        <v>74</v>
      </c>
      <c r="B28" s="466" t="s">
        <v>59</v>
      </c>
      <c r="C28" s="500">
        <v>1052</v>
      </c>
      <c r="D28" s="497">
        <f>SUM(H28:AT28)</f>
        <v>14368</v>
      </c>
      <c r="E28" s="497">
        <v>-101024</v>
      </c>
      <c r="F28" s="497">
        <v>-214839</v>
      </c>
      <c r="G28" s="568">
        <f>SUM(D28:F28)</f>
        <v>-301495</v>
      </c>
      <c r="H28" s="497"/>
      <c r="I28" s="497"/>
      <c r="J28" s="497"/>
      <c r="K28" s="497"/>
      <c r="L28" s="497"/>
      <c r="M28" s="497"/>
      <c r="N28" s="497"/>
      <c r="O28" s="497">
        <v>9514</v>
      </c>
      <c r="P28" s="497"/>
      <c r="Q28" s="497"/>
      <c r="R28" s="497"/>
      <c r="S28" s="497"/>
      <c r="T28" s="497"/>
      <c r="U28" s="497">
        <v>3749</v>
      </c>
      <c r="V28" s="497"/>
      <c r="W28" s="497"/>
      <c r="X28" s="497"/>
      <c r="Y28" s="497"/>
      <c r="Z28" s="497">
        <v>1105</v>
      </c>
      <c r="AA28" s="497"/>
      <c r="AB28" s="497"/>
      <c r="AC28" s="497"/>
      <c r="AD28" s="497"/>
      <c r="AE28" s="497"/>
      <c r="AF28" s="497"/>
      <c r="AG28" s="497"/>
      <c r="AH28" s="497"/>
      <c r="AI28" s="497"/>
      <c r="AJ28" s="497"/>
      <c r="AK28" s="497"/>
      <c r="AL28" s="497"/>
      <c r="AM28" s="497"/>
      <c r="AN28" s="497"/>
      <c r="AO28" s="497"/>
      <c r="AP28" s="497"/>
      <c r="AQ28" s="497"/>
      <c r="AR28" s="497"/>
      <c r="AS28" s="497"/>
      <c r="AT28" s="497"/>
    </row>
    <row r="29" spans="1:46">
      <c r="A29" s="465">
        <v>75</v>
      </c>
      <c r="B29" s="466" t="s">
        <v>60</v>
      </c>
      <c r="C29" s="500">
        <v>19549</v>
      </c>
      <c r="D29" s="497">
        <f>SUM(H29:AT29)</f>
        <v>4117115</v>
      </c>
      <c r="E29" s="497">
        <v>-1877290</v>
      </c>
      <c r="F29" s="497">
        <v>-3992297</v>
      </c>
      <c r="G29" s="568">
        <f>SUM(D29:F29)</f>
        <v>-1752472</v>
      </c>
      <c r="H29" s="497">
        <v>1772628</v>
      </c>
      <c r="I29" s="497"/>
      <c r="J29" s="497">
        <v>987925</v>
      </c>
      <c r="K29" s="497">
        <v>378252</v>
      </c>
      <c r="L29" s="497"/>
      <c r="M29" s="497">
        <v>71970</v>
      </c>
      <c r="N29" s="497">
        <v>381233</v>
      </c>
      <c r="O29" s="497">
        <v>114440</v>
      </c>
      <c r="P29" s="497"/>
      <c r="Q29" s="497">
        <v>219358</v>
      </c>
      <c r="R29" s="497"/>
      <c r="S29" s="497"/>
      <c r="T29" s="497">
        <v>100724</v>
      </c>
      <c r="U29" s="497">
        <v>69673</v>
      </c>
      <c r="V29" s="497"/>
      <c r="W29" s="497"/>
      <c r="X29" s="497"/>
      <c r="Y29" s="497"/>
      <c r="Z29" s="497">
        <v>20912</v>
      </c>
      <c r="AA29" s="497"/>
      <c r="AB29" s="497"/>
      <c r="AC29" s="497"/>
      <c r="AD29" s="497"/>
      <c r="AE29" s="497"/>
      <c r="AF29" s="497"/>
      <c r="AG29" s="497"/>
      <c r="AH29" s="497"/>
      <c r="AI29" s="497"/>
      <c r="AJ29" s="497"/>
      <c r="AK29" s="497"/>
      <c r="AL29" s="497"/>
      <c r="AM29" s="497"/>
      <c r="AN29" s="497"/>
      <c r="AO29" s="497"/>
      <c r="AP29" s="497"/>
      <c r="AQ29" s="497"/>
      <c r="AR29" s="497"/>
      <c r="AS29" s="497"/>
      <c r="AT29" s="497"/>
    </row>
    <row r="30" spans="1:46">
      <c r="A30" s="465">
        <v>77</v>
      </c>
      <c r="B30" s="466" t="s">
        <v>61</v>
      </c>
      <c r="C30" s="500">
        <v>4601</v>
      </c>
      <c r="D30" s="497">
        <f>SUM(H30:AT30)</f>
        <v>1569551</v>
      </c>
      <c r="E30" s="497">
        <v>-441834</v>
      </c>
      <c r="F30" s="497">
        <v>-939616</v>
      </c>
      <c r="G30" s="568">
        <f>SUM(D30:F30)</f>
        <v>188101</v>
      </c>
      <c r="H30" s="497">
        <v>878813</v>
      </c>
      <c r="I30" s="497"/>
      <c r="J30" s="497">
        <v>336793</v>
      </c>
      <c r="K30" s="497">
        <v>23904</v>
      </c>
      <c r="L30" s="497"/>
      <c r="M30" s="497"/>
      <c r="N30" s="497">
        <v>231984</v>
      </c>
      <c r="O30" s="497">
        <v>27921</v>
      </c>
      <c r="P30" s="497"/>
      <c r="Q30" s="497">
        <v>18280</v>
      </c>
      <c r="R30" s="497"/>
      <c r="S30" s="497"/>
      <c r="T30" s="497"/>
      <c r="U30" s="497">
        <v>16398</v>
      </c>
      <c r="V30" s="497"/>
      <c r="W30" s="497"/>
      <c r="X30" s="497"/>
      <c r="Y30" s="497"/>
      <c r="Z30" s="497">
        <v>4624</v>
      </c>
      <c r="AA30" s="497">
        <v>30834</v>
      </c>
      <c r="AB30" s="497"/>
      <c r="AC30" s="497"/>
      <c r="AD30" s="497"/>
      <c r="AE30" s="497"/>
      <c r="AF30" s="497"/>
      <c r="AG30" s="497"/>
      <c r="AH30" s="497"/>
      <c r="AI30" s="497"/>
      <c r="AJ30" s="497"/>
      <c r="AK30" s="497"/>
      <c r="AL30" s="497"/>
      <c r="AM30" s="497"/>
      <c r="AN30" s="497"/>
      <c r="AO30" s="497"/>
      <c r="AP30" s="497"/>
      <c r="AQ30" s="497"/>
      <c r="AR30" s="497"/>
      <c r="AS30" s="497"/>
      <c r="AT30" s="497"/>
    </row>
    <row r="31" spans="1:46">
      <c r="A31" s="465">
        <v>78</v>
      </c>
      <c r="B31" s="466" t="s">
        <v>62</v>
      </c>
      <c r="C31" s="500">
        <v>7832</v>
      </c>
      <c r="D31" s="497">
        <f>SUM(H31:AT31)</f>
        <v>1908605</v>
      </c>
      <c r="E31" s="497">
        <v>-752107</v>
      </c>
      <c r="F31" s="497">
        <v>-1599451</v>
      </c>
      <c r="G31" s="568">
        <f>SUM(D31:F31)</f>
        <v>-442953</v>
      </c>
      <c r="H31" s="497">
        <v>1383243</v>
      </c>
      <c r="I31" s="497"/>
      <c r="J31" s="497">
        <v>224528</v>
      </c>
      <c r="K31" s="497">
        <v>26717</v>
      </c>
      <c r="L31" s="497"/>
      <c r="M31" s="497"/>
      <c r="N31" s="497">
        <v>96027</v>
      </c>
      <c r="O31" s="497">
        <v>46772</v>
      </c>
      <c r="P31" s="497"/>
      <c r="Q31" s="497">
        <v>26717</v>
      </c>
      <c r="R31" s="497"/>
      <c r="S31" s="497"/>
      <c r="T31" s="497">
        <v>69248</v>
      </c>
      <c r="U31" s="497">
        <v>27913</v>
      </c>
      <c r="V31" s="497"/>
      <c r="W31" s="497"/>
      <c r="X31" s="497"/>
      <c r="Y31" s="497"/>
      <c r="Z31" s="497">
        <v>7440</v>
      </c>
      <c r="AA31" s="497"/>
      <c r="AB31" s="497"/>
      <c r="AC31" s="497"/>
      <c r="AD31" s="497"/>
      <c r="AE31" s="497"/>
      <c r="AF31" s="497"/>
      <c r="AG31" s="497"/>
      <c r="AH31" s="497"/>
      <c r="AI31" s="497"/>
      <c r="AJ31" s="497"/>
      <c r="AK31" s="497"/>
      <c r="AL31" s="497"/>
      <c r="AM31" s="497"/>
      <c r="AN31" s="497"/>
      <c r="AO31" s="497"/>
      <c r="AP31" s="497"/>
      <c r="AQ31" s="497"/>
      <c r="AR31" s="497"/>
      <c r="AS31" s="497"/>
      <c r="AT31" s="497"/>
    </row>
    <row r="32" spans="1:46">
      <c r="A32" s="465">
        <v>79</v>
      </c>
      <c r="B32" s="466" t="s">
        <v>63</v>
      </c>
      <c r="C32" s="500">
        <v>6753</v>
      </c>
      <c r="D32" s="497">
        <f>SUM(H32:AT32)</f>
        <v>1726393</v>
      </c>
      <c r="E32" s="497">
        <v>-648491</v>
      </c>
      <c r="F32" s="497">
        <v>-1379098</v>
      </c>
      <c r="G32" s="568">
        <f>SUM(D32:F32)</f>
        <v>-301196</v>
      </c>
      <c r="H32" s="497">
        <v>780626</v>
      </c>
      <c r="I32" s="497"/>
      <c r="J32" s="497">
        <v>426604</v>
      </c>
      <c r="K32" s="497">
        <v>18280</v>
      </c>
      <c r="L32" s="497"/>
      <c r="M32" s="497">
        <v>215910</v>
      </c>
      <c r="N32" s="497"/>
      <c r="O32" s="497">
        <v>18510</v>
      </c>
      <c r="P32" s="497"/>
      <c r="Q32" s="497">
        <v>18280</v>
      </c>
      <c r="R32" s="497"/>
      <c r="S32" s="497"/>
      <c r="T32" s="497">
        <v>188858</v>
      </c>
      <c r="U32" s="497">
        <v>24068</v>
      </c>
      <c r="V32" s="497"/>
      <c r="W32" s="497"/>
      <c r="X32" s="497"/>
      <c r="Y32" s="497"/>
      <c r="Z32" s="497">
        <v>7507</v>
      </c>
      <c r="AA32" s="497">
        <v>27750</v>
      </c>
      <c r="AB32" s="497"/>
      <c r="AC32" s="497"/>
      <c r="AD32" s="497"/>
      <c r="AE32" s="497"/>
      <c r="AF32" s="497"/>
      <c r="AG32" s="497"/>
      <c r="AH32" s="497"/>
      <c r="AI32" s="497"/>
      <c r="AJ32" s="497"/>
      <c r="AK32" s="497"/>
      <c r="AL32" s="497"/>
      <c r="AM32" s="497"/>
      <c r="AN32" s="497"/>
      <c r="AO32" s="497"/>
      <c r="AP32" s="497"/>
      <c r="AQ32" s="497"/>
      <c r="AR32" s="497"/>
      <c r="AS32" s="497"/>
      <c r="AT32" s="497"/>
    </row>
    <row r="33" spans="1:46">
      <c r="A33" s="465">
        <v>81</v>
      </c>
      <c r="B33" s="466" t="s">
        <v>64</v>
      </c>
      <c r="C33" s="500">
        <v>2574</v>
      </c>
      <c r="D33" s="497">
        <f>SUM(H33:AT33)</f>
        <v>18059</v>
      </c>
      <c r="E33" s="497">
        <v>-247181</v>
      </c>
      <c r="F33" s="497">
        <v>-525662</v>
      </c>
      <c r="G33" s="568">
        <f>SUM(D33:F33)</f>
        <v>-754784</v>
      </c>
      <c r="H33" s="497"/>
      <c r="I33" s="497"/>
      <c r="J33" s="497"/>
      <c r="K33" s="497"/>
      <c r="L33" s="497"/>
      <c r="M33" s="497"/>
      <c r="N33" s="497"/>
      <c r="O33" s="497">
        <v>7099</v>
      </c>
      <c r="P33" s="497"/>
      <c r="Q33" s="497"/>
      <c r="R33" s="497"/>
      <c r="S33" s="497"/>
      <c r="T33" s="497"/>
      <c r="U33" s="497">
        <v>9174</v>
      </c>
      <c r="V33" s="497"/>
      <c r="W33" s="497"/>
      <c r="X33" s="497"/>
      <c r="Y33" s="497"/>
      <c r="Z33" s="497">
        <v>1786</v>
      </c>
      <c r="AA33" s="497"/>
      <c r="AB33" s="497"/>
      <c r="AC33" s="497"/>
      <c r="AD33" s="497"/>
      <c r="AE33" s="497"/>
      <c r="AF33" s="497"/>
      <c r="AG33" s="497"/>
      <c r="AH33" s="497"/>
      <c r="AI33" s="497"/>
      <c r="AJ33" s="497"/>
      <c r="AK33" s="497"/>
      <c r="AL33" s="497"/>
      <c r="AM33" s="497"/>
      <c r="AN33" s="497"/>
      <c r="AO33" s="497"/>
      <c r="AP33" s="497"/>
      <c r="AQ33" s="497"/>
      <c r="AR33" s="497"/>
      <c r="AS33" s="497"/>
      <c r="AT33" s="497"/>
    </row>
    <row r="34" spans="1:46">
      <c r="A34" s="465">
        <v>82</v>
      </c>
      <c r="B34" s="466" t="s">
        <v>65</v>
      </c>
      <c r="C34" s="500">
        <v>9359</v>
      </c>
      <c r="D34" s="497">
        <f>SUM(H34:AT34)</f>
        <v>728778</v>
      </c>
      <c r="E34" s="497">
        <v>-898745</v>
      </c>
      <c r="F34" s="497">
        <v>-1911295</v>
      </c>
      <c r="G34" s="568">
        <f>SUM(D34:F34)</f>
        <v>-2081262</v>
      </c>
      <c r="H34" s="497"/>
      <c r="I34" s="497"/>
      <c r="J34" s="497">
        <v>516415</v>
      </c>
      <c r="K34" s="497"/>
      <c r="L34" s="497"/>
      <c r="M34" s="497"/>
      <c r="N34" s="497"/>
      <c r="O34" s="497">
        <v>136181</v>
      </c>
      <c r="P34" s="497"/>
      <c r="Q34" s="497"/>
      <c r="R34" s="497"/>
      <c r="S34" s="497"/>
      <c r="T34" s="497"/>
      <c r="U34" s="497">
        <v>33355</v>
      </c>
      <c r="V34" s="497"/>
      <c r="W34" s="497"/>
      <c r="X34" s="497"/>
      <c r="Y34" s="497"/>
      <c r="Z34" s="497">
        <v>11993</v>
      </c>
      <c r="AA34" s="497">
        <v>30834</v>
      </c>
      <c r="AB34" s="497"/>
      <c r="AC34" s="497"/>
      <c r="AD34" s="497"/>
      <c r="AE34" s="497"/>
      <c r="AF34" s="497"/>
      <c r="AG34" s="497"/>
      <c r="AH34" s="497"/>
      <c r="AI34" s="497"/>
      <c r="AJ34" s="497"/>
      <c r="AK34" s="497"/>
      <c r="AL34" s="497"/>
      <c r="AM34" s="497"/>
      <c r="AN34" s="497"/>
      <c r="AO34" s="497"/>
      <c r="AP34" s="497"/>
      <c r="AQ34" s="497"/>
      <c r="AR34" s="497"/>
      <c r="AS34" s="497"/>
      <c r="AT34" s="497"/>
    </row>
    <row r="35" spans="1:46">
      <c r="A35" s="465">
        <v>86</v>
      </c>
      <c r="B35" s="466" t="s">
        <v>66</v>
      </c>
      <c r="C35" s="500">
        <v>8031</v>
      </c>
      <c r="D35" s="497">
        <f>SUM(H35:AT35)</f>
        <v>1249361</v>
      </c>
      <c r="E35" s="497">
        <v>-771217</v>
      </c>
      <c r="F35" s="497">
        <v>-1640091</v>
      </c>
      <c r="G35" s="568">
        <f>SUM(D35:F35)</f>
        <v>-1161947</v>
      </c>
      <c r="H35" s="497">
        <v>705748</v>
      </c>
      <c r="I35" s="497"/>
      <c r="J35" s="497">
        <v>269434</v>
      </c>
      <c r="K35" s="497">
        <v>26717</v>
      </c>
      <c r="L35" s="497"/>
      <c r="M35" s="497">
        <v>35985</v>
      </c>
      <c r="N35" s="497">
        <v>108288</v>
      </c>
      <c r="O35" s="497">
        <v>46535</v>
      </c>
      <c r="P35" s="497"/>
      <c r="Q35" s="497">
        <v>18280</v>
      </c>
      <c r="R35" s="497"/>
      <c r="S35" s="497"/>
      <c r="T35" s="497"/>
      <c r="U35" s="497">
        <v>28622</v>
      </c>
      <c r="V35" s="497"/>
      <c r="W35" s="497"/>
      <c r="X35" s="497"/>
      <c r="Y35" s="497"/>
      <c r="Z35" s="497">
        <v>9752</v>
      </c>
      <c r="AA35" s="497"/>
      <c r="AB35" s="497"/>
      <c r="AC35" s="497"/>
      <c r="AD35" s="497"/>
      <c r="AE35" s="497"/>
      <c r="AF35" s="497"/>
      <c r="AG35" s="497"/>
      <c r="AH35" s="497"/>
      <c r="AI35" s="497"/>
      <c r="AJ35" s="497"/>
      <c r="AK35" s="497"/>
      <c r="AL35" s="497"/>
      <c r="AM35" s="497"/>
      <c r="AN35" s="497"/>
      <c r="AO35" s="497"/>
      <c r="AP35" s="497"/>
      <c r="AQ35" s="497"/>
      <c r="AR35" s="497"/>
      <c r="AS35" s="497"/>
      <c r="AT35" s="497"/>
    </row>
    <row r="36" spans="1:46">
      <c r="A36" s="465">
        <v>90</v>
      </c>
      <c r="B36" s="466" t="s">
        <v>67</v>
      </c>
      <c r="C36" s="500">
        <v>3061</v>
      </c>
      <c r="D36" s="497">
        <f>SUM(H36:AT36)</f>
        <v>476034</v>
      </c>
      <c r="E36" s="497">
        <v>-293948</v>
      </c>
      <c r="F36" s="497">
        <v>-625117</v>
      </c>
      <c r="G36" s="568">
        <f>SUM(D36:F36)</f>
        <v>-443031</v>
      </c>
      <c r="H36" s="497">
        <v>204727</v>
      </c>
      <c r="I36" s="497"/>
      <c r="J36" s="497">
        <v>89811</v>
      </c>
      <c r="K36" s="497">
        <v>50621</v>
      </c>
      <c r="L36" s="497"/>
      <c r="M36" s="497"/>
      <c r="N36" s="497"/>
      <c r="O36" s="497">
        <v>18703</v>
      </c>
      <c r="P36" s="497"/>
      <c r="Q36" s="497">
        <v>23904</v>
      </c>
      <c r="R36" s="497"/>
      <c r="S36" s="497"/>
      <c r="T36" s="497"/>
      <c r="U36" s="497">
        <v>10909</v>
      </c>
      <c r="V36" s="497"/>
      <c r="W36" s="497">
        <v>37557</v>
      </c>
      <c r="X36" s="497"/>
      <c r="Y36" s="497"/>
      <c r="Z36" s="497">
        <v>2245</v>
      </c>
      <c r="AA36" s="497"/>
      <c r="AB36" s="497"/>
      <c r="AC36" s="497"/>
      <c r="AD36" s="497"/>
      <c r="AE36" s="497"/>
      <c r="AF36" s="497"/>
      <c r="AG36" s="497"/>
      <c r="AH36" s="497"/>
      <c r="AI36" s="497"/>
      <c r="AJ36" s="497"/>
      <c r="AK36" s="497"/>
      <c r="AL36" s="497"/>
      <c r="AM36" s="497"/>
      <c r="AN36" s="497"/>
      <c r="AO36" s="497"/>
      <c r="AP36" s="497"/>
      <c r="AQ36" s="497"/>
      <c r="AR36" s="497"/>
      <c r="AS36" s="497"/>
      <c r="AT36" s="497">
        <v>37557</v>
      </c>
    </row>
    <row r="37" spans="1:46">
      <c r="A37" s="465">
        <v>91</v>
      </c>
      <c r="B37" s="466" t="s">
        <v>68</v>
      </c>
      <c r="C37" s="500">
        <v>664028</v>
      </c>
      <c r="D37" s="497">
        <f>SUM(H37:AT37)</f>
        <v>242685608</v>
      </c>
      <c r="E37" s="497">
        <v>-63766609</v>
      </c>
      <c r="F37" s="497">
        <v>-135607798</v>
      </c>
      <c r="G37" s="568">
        <f>SUM(D37:F37)</f>
        <v>43311201</v>
      </c>
      <c r="H37" s="497">
        <v>74982273</v>
      </c>
      <c r="I37" s="497">
        <v>75672085</v>
      </c>
      <c r="J37" s="497">
        <v>22205859</v>
      </c>
      <c r="K37" s="497">
        <v>9170845</v>
      </c>
      <c r="L37" s="497">
        <v>18039105</v>
      </c>
      <c r="M37" s="497">
        <v>3274638</v>
      </c>
      <c r="N37" s="497">
        <v>4960695</v>
      </c>
      <c r="O37" s="497">
        <v>7858824</v>
      </c>
      <c r="P37" s="497"/>
      <c r="Q37" s="497">
        <v>2412936</v>
      </c>
      <c r="R37" s="497">
        <v>9174624</v>
      </c>
      <c r="S37" s="497">
        <v>3020872</v>
      </c>
      <c r="T37" s="497">
        <v>1101669</v>
      </c>
      <c r="U37" s="497">
        <v>2366596</v>
      </c>
      <c r="V37" s="497">
        <v>1305123</v>
      </c>
      <c r="W37" s="497">
        <v>1652856</v>
      </c>
      <c r="X37" s="497">
        <v>853262</v>
      </c>
      <c r="Y37" s="497">
        <v>2018176</v>
      </c>
      <c r="Z37" s="497">
        <v>947623</v>
      </c>
      <c r="AA37" s="497">
        <v>231254</v>
      </c>
      <c r="AB37" s="497">
        <v>266028</v>
      </c>
      <c r="AC37" s="497"/>
      <c r="AD37" s="497">
        <v>223848</v>
      </c>
      <c r="AE37" s="497"/>
      <c r="AF37" s="497">
        <v>555000</v>
      </c>
      <c r="AG37" s="497">
        <v>940738</v>
      </c>
      <c r="AH37" s="497"/>
      <c r="AI37" s="497"/>
      <c r="AJ37" s="497"/>
      <c r="AK37" s="497"/>
      <c r="AL37" s="497"/>
      <c r="AM37" s="497"/>
      <c r="AN37" s="497">
        <v>65501</v>
      </c>
      <c r="AO37" s="497"/>
      <c r="AP37" s="497"/>
      <c r="AQ37" s="497"/>
      <c r="AR37" s="497"/>
      <c r="AS37" s="497"/>
      <c r="AT37" s="497">
        <v>-614822</v>
      </c>
    </row>
    <row r="38" spans="1:46">
      <c r="A38" s="465">
        <v>92</v>
      </c>
      <c r="B38" s="466" t="s">
        <v>69</v>
      </c>
      <c r="C38" s="500">
        <v>242819</v>
      </c>
      <c r="D38" s="497">
        <f>SUM(H38:AT38)</f>
        <v>94817320</v>
      </c>
      <c r="E38" s="497">
        <v>-23317909</v>
      </c>
      <c r="F38" s="497">
        <v>-49588496</v>
      </c>
      <c r="G38" s="568">
        <f>SUM(D38:F38)</f>
        <v>21910915</v>
      </c>
      <c r="H38" s="497">
        <v>30463910</v>
      </c>
      <c r="I38" s="497">
        <v>27347926</v>
      </c>
      <c r="J38" s="497">
        <v>5590757</v>
      </c>
      <c r="K38" s="497">
        <v>4958050</v>
      </c>
      <c r="L38" s="497">
        <v>7873374</v>
      </c>
      <c r="M38" s="497">
        <v>4390174</v>
      </c>
      <c r="N38" s="497">
        <v>1733913</v>
      </c>
      <c r="O38" s="497">
        <v>2001426</v>
      </c>
      <c r="P38" s="497">
        <v>2138341</v>
      </c>
      <c r="Q38" s="497">
        <v>-419030</v>
      </c>
      <c r="R38" s="497">
        <v>3713460</v>
      </c>
      <c r="S38" s="497"/>
      <c r="T38" s="497">
        <v>519359</v>
      </c>
      <c r="U38" s="497">
        <v>865407</v>
      </c>
      <c r="V38" s="497">
        <v>968193</v>
      </c>
      <c r="W38" s="497">
        <v>1144098</v>
      </c>
      <c r="X38" s="497"/>
      <c r="Y38" s="497">
        <v>274485</v>
      </c>
      <c r="Z38" s="497">
        <v>369948</v>
      </c>
      <c r="AA38" s="497">
        <v>123335</v>
      </c>
      <c r="AB38" s="497">
        <v>183602</v>
      </c>
      <c r="AC38" s="497"/>
      <c r="AD38" s="497">
        <v>31978</v>
      </c>
      <c r="AE38" s="497">
        <v>336148</v>
      </c>
      <c r="AF38" s="497"/>
      <c r="AG38" s="497"/>
      <c r="AH38" s="497"/>
      <c r="AI38" s="497"/>
      <c r="AJ38" s="497"/>
      <c r="AK38" s="497"/>
      <c r="AL38" s="497"/>
      <c r="AM38" s="497"/>
      <c r="AN38" s="497">
        <v>859</v>
      </c>
      <c r="AO38" s="497"/>
      <c r="AP38" s="497"/>
      <c r="AQ38" s="497"/>
      <c r="AR38" s="497"/>
      <c r="AS38" s="497"/>
      <c r="AT38" s="497">
        <v>207607</v>
      </c>
    </row>
    <row r="39" spans="1:46">
      <c r="A39" s="465">
        <v>97</v>
      </c>
      <c r="B39" s="466" t="s">
        <v>70</v>
      </c>
      <c r="C39" s="500">
        <v>2091</v>
      </c>
      <c r="D39" s="497">
        <f>SUM(H39:AT39)</f>
        <v>23237</v>
      </c>
      <c r="E39" s="497">
        <v>-200799</v>
      </c>
      <c r="F39" s="497">
        <v>-427024</v>
      </c>
      <c r="G39" s="568">
        <f>SUM(D39:F39)</f>
        <v>-604586</v>
      </c>
      <c r="H39" s="497"/>
      <c r="I39" s="497"/>
      <c r="J39" s="497"/>
      <c r="K39" s="497">
        <v>16874</v>
      </c>
      <c r="L39" s="497"/>
      <c r="M39" s="497"/>
      <c r="N39" s="497"/>
      <c r="O39" s="497">
        <v>14079</v>
      </c>
      <c r="P39" s="497"/>
      <c r="Q39" s="497">
        <v>-16874</v>
      </c>
      <c r="R39" s="497"/>
      <c r="S39" s="497"/>
      <c r="T39" s="497"/>
      <c r="U39" s="497">
        <v>7452</v>
      </c>
      <c r="V39" s="497"/>
      <c r="W39" s="497"/>
      <c r="X39" s="497"/>
      <c r="Y39" s="497"/>
      <c r="Z39" s="497">
        <v>1706</v>
      </c>
      <c r="AA39" s="497"/>
      <c r="AB39" s="497"/>
      <c r="AC39" s="497"/>
      <c r="AD39" s="497"/>
      <c r="AE39" s="497"/>
      <c r="AF39" s="497"/>
      <c r="AG39" s="497"/>
      <c r="AH39" s="497"/>
      <c r="AI39" s="497"/>
      <c r="AJ39" s="497"/>
      <c r="AK39" s="497"/>
      <c r="AL39" s="497"/>
      <c r="AM39" s="497"/>
      <c r="AN39" s="497"/>
      <c r="AO39" s="497"/>
      <c r="AP39" s="497"/>
      <c r="AQ39" s="497"/>
      <c r="AR39" s="497"/>
      <c r="AS39" s="497"/>
      <c r="AT39" s="497"/>
    </row>
    <row r="40" spans="1:46">
      <c r="A40" s="465">
        <v>98</v>
      </c>
      <c r="B40" s="466" t="s">
        <v>71</v>
      </c>
      <c r="C40" s="500">
        <v>22943</v>
      </c>
      <c r="D40" s="497">
        <f>SUM(H40:AT40)</f>
        <v>1476788</v>
      </c>
      <c r="E40" s="497">
        <v>-2203216</v>
      </c>
      <c r="F40" s="497">
        <v>-4685419</v>
      </c>
      <c r="G40" s="568">
        <f>SUM(D40:F40)</f>
        <v>-5411847</v>
      </c>
      <c r="H40" s="497"/>
      <c r="I40" s="497"/>
      <c r="J40" s="497">
        <v>965472</v>
      </c>
      <c r="K40" s="497">
        <v>68901</v>
      </c>
      <c r="L40" s="497"/>
      <c r="M40" s="497">
        <v>107955</v>
      </c>
      <c r="N40" s="497"/>
      <c r="O40" s="497">
        <v>171705</v>
      </c>
      <c r="P40" s="497"/>
      <c r="Q40" s="497">
        <v>-7031</v>
      </c>
      <c r="R40" s="497"/>
      <c r="S40" s="497"/>
      <c r="T40" s="497"/>
      <c r="U40" s="497">
        <v>81769</v>
      </c>
      <c r="V40" s="497"/>
      <c r="W40" s="497"/>
      <c r="X40" s="497"/>
      <c r="Y40" s="497"/>
      <c r="Z40" s="497">
        <v>28289</v>
      </c>
      <c r="AA40" s="497">
        <v>27750</v>
      </c>
      <c r="AB40" s="497"/>
      <c r="AC40" s="497"/>
      <c r="AD40" s="497">
        <v>31978</v>
      </c>
      <c r="AE40" s="497"/>
      <c r="AF40" s="497"/>
      <c r="AG40" s="497"/>
      <c r="AH40" s="497"/>
      <c r="AI40" s="497"/>
      <c r="AJ40" s="497"/>
      <c r="AK40" s="497"/>
      <c r="AL40" s="497"/>
      <c r="AM40" s="497"/>
      <c r="AN40" s="497"/>
      <c r="AO40" s="497"/>
      <c r="AP40" s="497"/>
      <c r="AQ40" s="497"/>
      <c r="AR40" s="497"/>
      <c r="AS40" s="497"/>
      <c r="AT40" s="497"/>
    </row>
    <row r="41" spans="1:46">
      <c r="A41" s="465">
        <v>102</v>
      </c>
      <c r="B41" s="466" t="s">
        <v>72</v>
      </c>
      <c r="C41" s="500">
        <v>9745</v>
      </c>
      <c r="D41" s="497">
        <f>SUM(H41:AT41)</f>
        <v>4110074</v>
      </c>
      <c r="E41" s="497">
        <v>-935812</v>
      </c>
      <c r="F41" s="497">
        <v>-1990124</v>
      </c>
      <c r="G41" s="568">
        <f>SUM(D41:F41)</f>
        <v>1184138</v>
      </c>
      <c r="H41" s="497">
        <v>1486826</v>
      </c>
      <c r="I41" s="497"/>
      <c r="J41" s="497">
        <v>561321</v>
      </c>
      <c r="K41" s="497">
        <v>268573</v>
      </c>
      <c r="L41" s="497"/>
      <c r="M41" s="497">
        <v>179925</v>
      </c>
      <c r="N41" s="497">
        <v>525545</v>
      </c>
      <c r="O41" s="497">
        <v>60821</v>
      </c>
      <c r="P41" s="497">
        <v>740636</v>
      </c>
      <c r="Q41" s="497">
        <v>234825</v>
      </c>
      <c r="R41" s="497"/>
      <c r="S41" s="497"/>
      <c r="T41" s="497"/>
      <c r="U41" s="497">
        <v>34731</v>
      </c>
      <c r="V41" s="497">
        <v>5511</v>
      </c>
      <c r="W41" s="497"/>
      <c r="X41" s="497"/>
      <c r="Y41" s="497"/>
      <c r="Z41" s="497">
        <v>11360</v>
      </c>
      <c r="AA41" s="497"/>
      <c r="AB41" s="497"/>
      <c r="AC41" s="497"/>
      <c r="AD41" s="497"/>
      <c r="AE41" s="497"/>
      <c r="AF41" s="497"/>
      <c r="AG41" s="497"/>
      <c r="AH41" s="497"/>
      <c r="AI41" s="497"/>
      <c r="AJ41" s="497"/>
      <c r="AK41" s="497"/>
      <c r="AL41" s="497"/>
      <c r="AM41" s="497"/>
      <c r="AN41" s="497"/>
      <c r="AO41" s="497"/>
      <c r="AP41" s="497"/>
      <c r="AQ41" s="497"/>
      <c r="AR41" s="497"/>
      <c r="AS41" s="497"/>
      <c r="AT41" s="497"/>
    </row>
    <row r="42" spans="1:46">
      <c r="A42" s="465">
        <v>103</v>
      </c>
      <c r="B42" s="466" t="s">
        <v>73</v>
      </c>
      <c r="C42" s="500">
        <v>2161</v>
      </c>
      <c r="D42" s="497">
        <f>SUM(H42:AT42)</f>
        <v>69662</v>
      </c>
      <c r="E42" s="497">
        <v>-207521</v>
      </c>
      <c r="F42" s="497">
        <v>-441319</v>
      </c>
      <c r="G42" s="568">
        <f>SUM(D42:F42)</f>
        <v>-579178</v>
      </c>
      <c r="H42" s="497"/>
      <c r="I42" s="497"/>
      <c r="J42" s="497">
        <v>22453</v>
      </c>
      <c r="K42" s="497"/>
      <c r="L42" s="497"/>
      <c r="M42" s="497"/>
      <c r="N42" s="497">
        <v>30164</v>
      </c>
      <c r="O42" s="497">
        <v>6906</v>
      </c>
      <c r="P42" s="497"/>
      <c r="Q42" s="497"/>
      <c r="R42" s="497"/>
      <c r="S42" s="497"/>
      <c r="T42" s="497"/>
      <c r="U42" s="497">
        <v>7702</v>
      </c>
      <c r="V42" s="497"/>
      <c r="W42" s="497"/>
      <c r="X42" s="497"/>
      <c r="Y42" s="497"/>
      <c r="Z42" s="497">
        <v>2437</v>
      </c>
      <c r="AA42" s="497"/>
      <c r="AB42" s="497"/>
      <c r="AC42" s="497"/>
      <c r="AD42" s="497"/>
      <c r="AE42" s="497"/>
      <c r="AF42" s="497"/>
      <c r="AG42" s="497"/>
      <c r="AH42" s="497"/>
      <c r="AI42" s="497"/>
      <c r="AJ42" s="497"/>
      <c r="AK42" s="497"/>
      <c r="AL42" s="497"/>
      <c r="AM42" s="497"/>
      <c r="AN42" s="497"/>
      <c r="AO42" s="497"/>
      <c r="AP42" s="497"/>
      <c r="AQ42" s="497"/>
      <c r="AR42" s="497"/>
      <c r="AS42" s="497"/>
      <c r="AT42" s="497"/>
    </row>
    <row r="43" spans="1:46">
      <c r="A43" s="465">
        <v>105</v>
      </c>
      <c r="B43" s="466" t="s">
        <v>74</v>
      </c>
      <c r="C43" s="500">
        <v>2094</v>
      </c>
      <c r="D43" s="497">
        <f>SUM(H43:AT43)</f>
        <v>135576</v>
      </c>
      <c r="E43" s="497">
        <v>-201087</v>
      </c>
      <c r="F43" s="497">
        <v>-427637</v>
      </c>
      <c r="G43" s="568">
        <f>SUM(D43:F43)</f>
        <v>-493148</v>
      </c>
      <c r="H43" s="497"/>
      <c r="I43" s="497"/>
      <c r="J43" s="497">
        <v>44906</v>
      </c>
      <c r="K43" s="497">
        <v>5625</v>
      </c>
      <c r="L43" s="497"/>
      <c r="M43" s="497"/>
      <c r="N43" s="497">
        <v>65266</v>
      </c>
      <c r="O43" s="497">
        <v>9351</v>
      </c>
      <c r="P43" s="497"/>
      <c r="Q43" s="497">
        <v>1406</v>
      </c>
      <c r="R43" s="497"/>
      <c r="S43" s="497"/>
      <c r="T43" s="497"/>
      <c r="U43" s="497">
        <v>7463</v>
      </c>
      <c r="V43" s="497"/>
      <c r="W43" s="497"/>
      <c r="X43" s="497"/>
      <c r="Y43" s="497"/>
      <c r="Z43" s="497">
        <v>1559</v>
      </c>
      <c r="AA43" s="497"/>
      <c r="AB43" s="497"/>
      <c r="AC43" s="497"/>
      <c r="AD43" s="497"/>
      <c r="AE43" s="497"/>
      <c r="AF43" s="497"/>
      <c r="AG43" s="497"/>
      <c r="AH43" s="497"/>
      <c r="AI43" s="497"/>
      <c r="AJ43" s="497"/>
      <c r="AK43" s="497"/>
      <c r="AL43" s="497"/>
      <c r="AM43" s="497"/>
      <c r="AN43" s="497"/>
      <c r="AO43" s="497"/>
      <c r="AP43" s="497"/>
      <c r="AQ43" s="497"/>
      <c r="AR43" s="497"/>
      <c r="AS43" s="497"/>
      <c r="AT43" s="497"/>
    </row>
    <row r="44" spans="1:46">
      <c r="A44" s="465">
        <v>106</v>
      </c>
      <c r="B44" s="466" t="s">
        <v>75</v>
      </c>
      <c r="C44" s="500">
        <v>46797</v>
      </c>
      <c r="D44" s="497">
        <f>SUM(H44:AT44)</f>
        <v>12371454</v>
      </c>
      <c r="E44" s="497">
        <v>-4493916</v>
      </c>
      <c r="F44" s="497">
        <v>-9556883</v>
      </c>
      <c r="G44" s="568">
        <f>SUM(D44:F44)</f>
        <v>-1679345</v>
      </c>
      <c r="H44" s="497">
        <v>6949250</v>
      </c>
      <c r="I44" s="497"/>
      <c r="J44" s="497">
        <v>898114</v>
      </c>
      <c r="K44" s="497">
        <v>537145</v>
      </c>
      <c r="L44" s="497"/>
      <c r="M44" s="497">
        <v>539775</v>
      </c>
      <c r="N44" s="497">
        <v>493265</v>
      </c>
      <c r="O44" s="497">
        <v>421007</v>
      </c>
      <c r="P44" s="497"/>
      <c r="Q44" s="497">
        <v>282634</v>
      </c>
      <c r="R44" s="497"/>
      <c r="S44" s="497"/>
      <c r="T44" s="497">
        <v>236072</v>
      </c>
      <c r="U44" s="497">
        <v>166785</v>
      </c>
      <c r="V44" s="497">
        <v>316209</v>
      </c>
      <c r="W44" s="497">
        <v>532058</v>
      </c>
      <c r="X44" s="497"/>
      <c r="Y44" s="497">
        <v>226825</v>
      </c>
      <c r="Z44" s="497">
        <v>61359</v>
      </c>
      <c r="AA44" s="497">
        <v>61668</v>
      </c>
      <c r="AB44" s="497">
        <v>122687</v>
      </c>
      <c r="AC44" s="497"/>
      <c r="AD44" s="497">
        <v>21319</v>
      </c>
      <c r="AE44" s="497">
        <v>163873</v>
      </c>
      <c r="AF44" s="497"/>
      <c r="AG44" s="497">
        <v>4617</v>
      </c>
      <c r="AH44" s="497">
        <v>308972</v>
      </c>
      <c r="AI44" s="497"/>
      <c r="AJ44" s="497"/>
      <c r="AK44" s="497"/>
      <c r="AL44" s="497"/>
      <c r="AM44" s="497"/>
      <c r="AN44" s="497"/>
      <c r="AO44" s="497"/>
      <c r="AP44" s="497"/>
      <c r="AQ44" s="497"/>
      <c r="AR44" s="497"/>
      <c r="AS44" s="497"/>
      <c r="AT44" s="497">
        <v>27820</v>
      </c>
    </row>
    <row r="45" spans="1:46">
      <c r="A45" s="465">
        <v>108</v>
      </c>
      <c r="B45" s="466" t="s">
        <v>76</v>
      </c>
      <c r="C45" s="500">
        <v>10257</v>
      </c>
      <c r="D45" s="497">
        <f>SUM(H45:AT45)</f>
        <v>1715479</v>
      </c>
      <c r="E45" s="497">
        <v>-984980</v>
      </c>
      <c r="F45" s="497">
        <v>-2094685</v>
      </c>
      <c r="G45" s="568">
        <f>SUM(D45:F45)</f>
        <v>-1364186</v>
      </c>
      <c r="H45" s="497">
        <v>1083183</v>
      </c>
      <c r="I45" s="497"/>
      <c r="J45" s="497">
        <v>291887</v>
      </c>
      <c r="K45" s="497">
        <v>53433</v>
      </c>
      <c r="L45" s="497"/>
      <c r="M45" s="497">
        <v>107955</v>
      </c>
      <c r="N45" s="497"/>
      <c r="O45" s="497">
        <v>93559</v>
      </c>
      <c r="P45" s="497"/>
      <c r="Q45" s="497">
        <v>8437</v>
      </c>
      <c r="R45" s="497"/>
      <c r="S45" s="497"/>
      <c r="T45" s="497"/>
      <c r="U45" s="497">
        <v>36556</v>
      </c>
      <c r="V45" s="497"/>
      <c r="W45" s="497"/>
      <c r="X45" s="497"/>
      <c r="Y45" s="497"/>
      <c r="Z45" s="497">
        <v>12719</v>
      </c>
      <c r="AA45" s="497">
        <v>27750</v>
      </c>
      <c r="AB45" s="497"/>
      <c r="AC45" s="497"/>
      <c r="AD45" s="497"/>
      <c r="AE45" s="497"/>
      <c r="AF45" s="497"/>
      <c r="AG45" s="497"/>
      <c r="AH45" s="497"/>
      <c r="AI45" s="497"/>
      <c r="AJ45" s="497"/>
      <c r="AK45" s="497"/>
      <c r="AL45" s="497"/>
      <c r="AM45" s="497"/>
      <c r="AN45" s="497"/>
      <c r="AO45" s="497"/>
      <c r="AP45" s="497"/>
      <c r="AQ45" s="497"/>
      <c r="AR45" s="497"/>
      <c r="AS45" s="497"/>
      <c r="AT45" s="497"/>
    </row>
    <row r="46" spans="1:46">
      <c r="A46" s="465">
        <v>109</v>
      </c>
      <c r="B46" s="466" t="s">
        <v>77</v>
      </c>
      <c r="C46" s="500">
        <v>68043</v>
      </c>
      <c r="D46" s="497">
        <f>SUM(H46:AT46)</f>
        <v>6909951</v>
      </c>
      <c r="E46" s="497">
        <v>-6534169</v>
      </c>
      <c r="F46" s="497">
        <v>-13895741</v>
      </c>
      <c r="G46" s="568">
        <f>SUM(D46:F46)</f>
        <v>-13519959</v>
      </c>
      <c r="H46" s="497"/>
      <c r="I46" s="497"/>
      <c r="J46" s="497">
        <v>2245284</v>
      </c>
      <c r="K46" s="497">
        <v>1012421</v>
      </c>
      <c r="L46" s="497"/>
      <c r="M46" s="497">
        <v>863641</v>
      </c>
      <c r="N46" s="497"/>
      <c r="O46" s="497">
        <v>658453</v>
      </c>
      <c r="P46" s="497"/>
      <c r="Q46" s="497">
        <v>507617</v>
      </c>
      <c r="R46" s="497"/>
      <c r="S46" s="497"/>
      <c r="T46" s="497">
        <v>623230</v>
      </c>
      <c r="U46" s="497">
        <v>242505</v>
      </c>
      <c r="V46" s="497"/>
      <c r="W46" s="497"/>
      <c r="X46" s="497">
        <v>426631</v>
      </c>
      <c r="Y46" s="497"/>
      <c r="Z46" s="497">
        <v>87327</v>
      </c>
      <c r="AA46" s="497">
        <v>58584</v>
      </c>
      <c r="AB46" s="497"/>
      <c r="AC46" s="497"/>
      <c r="AD46" s="497">
        <v>10659</v>
      </c>
      <c r="AE46" s="497">
        <v>173599</v>
      </c>
      <c r="AF46" s="497"/>
      <c r="AG46" s="497"/>
      <c r="AH46" s="497"/>
      <c r="AI46" s="497"/>
      <c r="AJ46" s="497"/>
      <c r="AK46" s="497"/>
      <c r="AL46" s="497"/>
      <c r="AM46" s="497"/>
      <c r="AN46" s="497"/>
      <c r="AO46" s="497"/>
      <c r="AP46" s="497"/>
      <c r="AQ46" s="497"/>
      <c r="AR46" s="497"/>
      <c r="AS46" s="497"/>
      <c r="AT46" s="497"/>
    </row>
    <row r="47" spans="1:46">
      <c r="A47" s="465">
        <v>111</v>
      </c>
      <c r="B47" s="466" t="s">
        <v>78</v>
      </c>
      <c r="C47" s="500">
        <v>18131</v>
      </c>
      <c r="D47" s="497">
        <f>SUM(H47:AT47)</f>
        <v>2759352</v>
      </c>
      <c r="E47" s="497">
        <v>-1741120</v>
      </c>
      <c r="F47" s="497">
        <v>-3702713</v>
      </c>
      <c r="G47" s="568">
        <f>SUM(D47:F47)</f>
        <v>-2684481</v>
      </c>
      <c r="H47" s="497">
        <v>1470145</v>
      </c>
      <c r="I47" s="497"/>
      <c r="J47" s="497">
        <v>404151</v>
      </c>
      <c r="K47" s="497">
        <v>108273</v>
      </c>
      <c r="L47" s="497"/>
      <c r="M47" s="497"/>
      <c r="N47" s="497"/>
      <c r="O47" s="497">
        <v>34901</v>
      </c>
      <c r="P47" s="497">
        <v>462948</v>
      </c>
      <c r="Q47" s="497">
        <v>39372</v>
      </c>
      <c r="R47" s="497"/>
      <c r="S47" s="497"/>
      <c r="T47" s="497">
        <v>110167</v>
      </c>
      <c r="U47" s="497">
        <v>64619</v>
      </c>
      <c r="V47" s="497"/>
      <c r="W47" s="497">
        <v>8346</v>
      </c>
      <c r="X47" s="497"/>
      <c r="Y47" s="497"/>
      <c r="Z47" s="497">
        <v>17250</v>
      </c>
      <c r="AA47" s="497">
        <v>30834</v>
      </c>
      <c r="AB47" s="497"/>
      <c r="AC47" s="497"/>
      <c r="AD47" s="497"/>
      <c r="AE47" s="497"/>
      <c r="AF47" s="497"/>
      <c r="AG47" s="497"/>
      <c r="AH47" s="497"/>
      <c r="AI47" s="497"/>
      <c r="AJ47" s="497"/>
      <c r="AK47" s="497"/>
      <c r="AL47" s="497"/>
      <c r="AM47" s="497"/>
      <c r="AN47" s="497"/>
      <c r="AO47" s="497"/>
      <c r="AP47" s="497"/>
      <c r="AQ47" s="497"/>
      <c r="AR47" s="497"/>
      <c r="AS47" s="497"/>
      <c r="AT47" s="497">
        <v>8346</v>
      </c>
    </row>
    <row r="48" spans="1:46">
      <c r="A48" s="465">
        <v>139</v>
      </c>
      <c r="B48" s="466" t="s">
        <v>79</v>
      </c>
      <c r="C48" s="500">
        <v>9853</v>
      </c>
      <c r="D48" s="497">
        <f>SUM(H48:AT48)</f>
        <v>2860171</v>
      </c>
      <c r="E48" s="497">
        <v>-946184</v>
      </c>
      <c r="F48" s="497">
        <v>-2012180</v>
      </c>
      <c r="G48" s="568">
        <f>SUM(D48:F48)</f>
        <v>-98193</v>
      </c>
      <c r="H48" s="497">
        <v>1195186</v>
      </c>
      <c r="I48" s="497"/>
      <c r="J48" s="497">
        <v>314340</v>
      </c>
      <c r="K48" s="497">
        <v>11249</v>
      </c>
      <c r="L48" s="497"/>
      <c r="M48" s="497">
        <v>827656</v>
      </c>
      <c r="N48" s="497">
        <v>289709</v>
      </c>
      <c r="O48" s="497">
        <v>27565</v>
      </c>
      <c r="P48" s="497"/>
      <c r="Q48" s="497">
        <v>11249</v>
      </c>
      <c r="R48" s="497"/>
      <c r="S48" s="497"/>
      <c r="T48" s="497"/>
      <c r="U48" s="497">
        <v>35116</v>
      </c>
      <c r="V48" s="497">
        <v>3477</v>
      </c>
      <c r="W48" s="497"/>
      <c r="X48" s="497"/>
      <c r="Y48" s="497"/>
      <c r="Z48" s="497">
        <v>15512</v>
      </c>
      <c r="AA48" s="497">
        <v>30834</v>
      </c>
      <c r="AB48" s="497"/>
      <c r="AC48" s="497"/>
      <c r="AD48" s="497">
        <v>10659</v>
      </c>
      <c r="AE48" s="497"/>
      <c r="AF48" s="497"/>
      <c r="AG48" s="497"/>
      <c r="AH48" s="497">
        <v>87619</v>
      </c>
      <c r="AI48" s="497"/>
      <c r="AJ48" s="497"/>
      <c r="AK48" s="497"/>
      <c r="AL48" s="497"/>
      <c r="AM48" s="497"/>
      <c r="AN48" s="497"/>
      <c r="AO48" s="497"/>
      <c r="AP48" s="497"/>
      <c r="AQ48" s="497"/>
      <c r="AR48" s="497"/>
      <c r="AS48" s="497"/>
      <c r="AT48" s="497"/>
    </row>
    <row r="49" spans="1:46">
      <c r="A49" s="465">
        <v>140</v>
      </c>
      <c r="B49" s="466" t="s">
        <v>80</v>
      </c>
      <c r="C49" s="500">
        <v>20801</v>
      </c>
      <c r="D49" s="497">
        <f>SUM(H49:AT49)</f>
        <v>4811701</v>
      </c>
      <c r="E49" s="497">
        <v>-1997520</v>
      </c>
      <c r="F49" s="497">
        <v>-4247980</v>
      </c>
      <c r="G49" s="568">
        <f>SUM(D49:F49)</f>
        <v>-1433799</v>
      </c>
      <c r="H49" s="497">
        <v>2215159</v>
      </c>
      <c r="I49" s="497"/>
      <c r="J49" s="497">
        <v>583774</v>
      </c>
      <c r="K49" s="497">
        <v>199672</v>
      </c>
      <c r="L49" s="497"/>
      <c r="M49" s="497">
        <v>323865</v>
      </c>
      <c r="N49" s="497">
        <v>353944</v>
      </c>
      <c r="O49" s="497">
        <v>166977</v>
      </c>
      <c r="P49" s="497">
        <v>547584</v>
      </c>
      <c r="Q49" s="497">
        <v>108273</v>
      </c>
      <c r="R49" s="497"/>
      <c r="S49" s="497"/>
      <c r="T49" s="497"/>
      <c r="U49" s="497">
        <v>74135</v>
      </c>
      <c r="V49" s="497">
        <v>29599</v>
      </c>
      <c r="W49" s="497"/>
      <c r="X49" s="497"/>
      <c r="Y49" s="497"/>
      <c r="Z49" s="497">
        <v>26360</v>
      </c>
      <c r="AA49" s="497">
        <v>30834</v>
      </c>
      <c r="AB49" s="497">
        <v>140866</v>
      </c>
      <c r="AC49" s="497"/>
      <c r="AD49" s="497">
        <v>10659</v>
      </c>
      <c r="AE49" s="497"/>
      <c r="AF49" s="497"/>
      <c r="AG49" s="497"/>
      <c r="AH49" s="497"/>
      <c r="AI49" s="497"/>
      <c r="AJ49" s="497"/>
      <c r="AK49" s="497"/>
      <c r="AL49" s="497"/>
      <c r="AM49" s="497"/>
      <c r="AN49" s="497"/>
      <c r="AO49" s="497"/>
      <c r="AP49" s="497"/>
      <c r="AQ49" s="497"/>
      <c r="AR49" s="497"/>
      <c r="AS49" s="497"/>
      <c r="AT49" s="497"/>
    </row>
    <row r="50" spans="1:46">
      <c r="A50" s="465">
        <v>142</v>
      </c>
      <c r="B50" s="466" t="s">
        <v>81</v>
      </c>
      <c r="C50" s="500">
        <v>6504</v>
      </c>
      <c r="D50" s="497">
        <f>SUM(H50:AT50)</f>
        <v>1123214</v>
      </c>
      <c r="E50" s="497">
        <v>-624579</v>
      </c>
      <c r="F50" s="497">
        <v>-1328247</v>
      </c>
      <c r="G50" s="568">
        <f>SUM(D50:F50)</f>
        <v>-829612</v>
      </c>
      <c r="H50" s="497">
        <v>946628</v>
      </c>
      <c r="I50" s="497"/>
      <c r="J50" s="497">
        <v>22453</v>
      </c>
      <c r="K50" s="497"/>
      <c r="L50" s="497"/>
      <c r="M50" s="497"/>
      <c r="N50" s="497">
        <v>114419</v>
      </c>
      <c r="O50" s="497">
        <v>9500</v>
      </c>
      <c r="P50" s="497"/>
      <c r="Q50" s="497"/>
      <c r="R50" s="497"/>
      <c r="S50" s="497"/>
      <c r="T50" s="497"/>
      <c r="U50" s="497">
        <v>23180</v>
      </c>
      <c r="V50" s="497"/>
      <c r="W50" s="497"/>
      <c r="X50" s="497"/>
      <c r="Y50" s="497"/>
      <c r="Z50" s="497">
        <v>7034</v>
      </c>
      <c r="AA50" s="497"/>
      <c r="AB50" s="497"/>
      <c r="AC50" s="497"/>
      <c r="AD50" s="497"/>
      <c r="AE50" s="497"/>
      <c r="AF50" s="497"/>
      <c r="AG50" s="497"/>
      <c r="AH50" s="497"/>
      <c r="AI50" s="497"/>
      <c r="AJ50" s="497"/>
      <c r="AK50" s="497"/>
      <c r="AL50" s="497"/>
      <c r="AM50" s="497"/>
      <c r="AN50" s="497"/>
      <c r="AO50" s="497"/>
      <c r="AP50" s="497"/>
      <c r="AQ50" s="497"/>
      <c r="AR50" s="497"/>
      <c r="AS50" s="497"/>
      <c r="AT50" s="497"/>
    </row>
    <row r="51" spans="1:46">
      <c r="A51" s="465">
        <v>143</v>
      </c>
      <c r="B51" s="466" t="s">
        <v>82</v>
      </c>
      <c r="C51" s="500">
        <v>6804</v>
      </c>
      <c r="D51" s="497">
        <f>SUM(H51:AT51)</f>
        <v>1144501</v>
      </c>
      <c r="E51" s="497">
        <v>-653388</v>
      </c>
      <c r="F51" s="497">
        <v>-1389513</v>
      </c>
      <c r="G51" s="568">
        <f>SUM(D51:F51)</f>
        <v>-898400</v>
      </c>
      <c r="H51" s="497"/>
      <c r="I51" s="497"/>
      <c r="J51" s="497">
        <v>359245</v>
      </c>
      <c r="K51" s="497">
        <v>158894</v>
      </c>
      <c r="L51" s="497"/>
      <c r="M51" s="497">
        <v>215910</v>
      </c>
      <c r="N51" s="497">
        <v>175399</v>
      </c>
      <c r="O51" s="497">
        <v>52626</v>
      </c>
      <c r="P51" s="497"/>
      <c r="Q51" s="497">
        <v>150457</v>
      </c>
      <c r="R51" s="497"/>
      <c r="S51" s="497"/>
      <c r="T51" s="497"/>
      <c r="U51" s="497">
        <v>24249</v>
      </c>
      <c r="V51" s="497"/>
      <c r="W51" s="497"/>
      <c r="X51" s="497"/>
      <c r="Y51" s="497"/>
      <c r="Z51" s="497">
        <v>7435</v>
      </c>
      <c r="AA51" s="497"/>
      <c r="AB51" s="497"/>
      <c r="AC51" s="497"/>
      <c r="AD51" s="497"/>
      <c r="AE51" s="497"/>
      <c r="AF51" s="497"/>
      <c r="AG51" s="497"/>
      <c r="AH51" s="497"/>
      <c r="AI51" s="497"/>
      <c r="AJ51" s="497"/>
      <c r="AK51" s="497"/>
      <c r="AL51" s="497"/>
      <c r="AM51" s="497"/>
      <c r="AN51" s="497"/>
      <c r="AO51" s="497">
        <v>286</v>
      </c>
      <c r="AP51" s="497"/>
      <c r="AQ51" s="497"/>
      <c r="AR51" s="497"/>
      <c r="AS51" s="497"/>
      <c r="AT51" s="497"/>
    </row>
    <row r="52" spans="1:46">
      <c r="A52" s="465">
        <v>145</v>
      </c>
      <c r="B52" s="466" t="s">
        <v>83</v>
      </c>
      <c r="C52" s="500">
        <v>12369</v>
      </c>
      <c r="D52" s="497">
        <f>SUM(H52:AT52)</f>
        <v>3139418</v>
      </c>
      <c r="E52" s="497">
        <v>-1187795</v>
      </c>
      <c r="F52" s="497">
        <v>-2525997</v>
      </c>
      <c r="G52" s="568">
        <f>SUM(D52:F52)</f>
        <v>-574374</v>
      </c>
      <c r="H52" s="497">
        <v>1363539</v>
      </c>
      <c r="I52" s="497"/>
      <c r="J52" s="497">
        <v>853208</v>
      </c>
      <c r="K52" s="497">
        <v>116710</v>
      </c>
      <c r="L52" s="497"/>
      <c r="M52" s="497">
        <v>107955</v>
      </c>
      <c r="N52" s="497">
        <v>487948</v>
      </c>
      <c r="O52" s="497">
        <v>84192</v>
      </c>
      <c r="P52" s="497"/>
      <c r="Q52" s="497">
        <v>-7031</v>
      </c>
      <c r="R52" s="497"/>
      <c r="S52" s="497"/>
      <c r="T52" s="497"/>
      <c r="U52" s="497">
        <v>44083</v>
      </c>
      <c r="V52" s="497"/>
      <c r="W52" s="497"/>
      <c r="X52" s="497"/>
      <c r="Y52" s="497"/>
      <c r="Z52" s="497">
        <v>18426</v>
      </c>
      <c r="AA52" s="497">
        <v>27750</v>
      </c>
      <c r="AB52" s="497"/>
      <c r="AC52" s="497"/>
      <c r="AD52" s="497">
        <v>42638</v>
      </c>
      <c r="AE52" s="497"/>
      <c r="AF52" s="497"/>
      <c r="AG52" s="497"/>
      <c r="AH52" s="497"/>
      <c r="AI52" s="497"/>
      <c r="AJ52" s="497"/>
      <c r="AK52" s="497"/>
      <c r="AL52" s="497"/>
      <c r="AM52" s="497"/>
      <c r="AN52" s="497"/>
      <c r="AO52" s="497"/>
      <c r="AP52" s="497"/>
      <c r="AQ52" s="497"/>
      <c r="AR52" s="497"/>
      <c r="AS52" s="497"/>
      <c r="AT52" s="497"/>
    </row>
    <row r="53" spans="1:46">
      <c r="A53" s="465">
        <v>146</v>
      </c>
      <c r="B53" s="466" t="s">
        <v>84</v>
      </c>
      <c r="C53" s="500">
        <v>4492</v>
      </c>
      <c r="D53" s="497">
        <f>SUM(H53:AT53)</f>
        <v>981783</v>
      </c>
      <c r="E53" s="497">
        <v>-431367</v>
      </c>
      <c r="F53" s="497">
        <v>-917356</v>
      </c>
      <c r="G53" s="568">
        <f>SUM(D53:F53)</f>
        <v>-366940</v>
      </c>
      <c r="H53" s="497">
        <v>584052</v>
      </c>
      <c r="I53" s="497"/>
      <c r="J53" s="497">
        <v>179623</v>
      </c>
      <c r="K53" s="497"/>
      <c r="L53" s="497"/>
      <c r="M53" s="497">
        <v>35985</v>
      </c>
      <c r="N53" s="497">
        <v>161022</v>
      </c>
      <c r="O53" s="497">
        <v>18718</v>
      </c>
      <c r="P53" s="497"/>
      <c r="Q53" s="497"/>
      <c r="R53" s="497"/>
      <c r="S53" s="497"/>
      <c r="T53" s="497"/>
      <c r="U53" s="497">
        <v>16009</v>
      </c>
      <c r="V53" s="497">
        <v>18173</v>
      </c>
      <c r="W53" s="497"/>
      <c r="X53" s="497"/>
      <c r="Y53" s="497"/>
      <c r="Z53" s="497">
        <v>2976</v>
      </c>
      <c r="AA53" s="497"/>
      <c r="AB53" s="497"/>
      <c r="AC53" s="497"/>
      <c r="AD53" s="497"/>
      <c r="AE53" s="497"/>
      <c r="AF53" s="497"/>
      <c r="AG53" s="497"/>
      <c r="AH53" s="497"/>
      <c r="AI53" s="497"/>
      <c r="AJ53" s="497"/>
      <c r="AK53" s="497"/>
      <c r="AL53" s="497"/>
      <c r="AM53" s="497"/>
      <c r="AN53" s="497"/>
      <c r="AO53" s="497"/>
      <c r="AP53" s="497"/>
      <c r="AQ53" s="497"/>
      <c r="AR53" s="497"/>
      <c r="AS53" s="497"/>
      <c r="AT53" s="497">
        <v>-34775</v>
      </c>
    </row>
    <row r="54" spans="1:46">
      <c r="A54" s="465">
        <v>148</v>
      </c>
      <c r="B54" s="466" t="s">
        <v>85</v>
      </c>
      <c r="C54" s="500">
        <v>7047</v>
      </c>
      <c r="D54" s="497">
        <f>SUM(H54:AT54)</f>
        <v>1280638</v>
      </c>
      <c r="E54" s="497">
        <v>-676723</v>
      </c>
      <c r="F54" s="497">
        <v>-1439138</v>
      </c>
      <c r="G54" s="568">
        <f>SUM(D54:F54)</f>
        <v>-835223</v>
      </c>
      <c r="H54" s="497">
        <v>819836</v>
      </c>
      <c r="I54" s="497"/>
      <c r="J54" s="497">
        <v>134717</v>
      </c>
      <c r="K54" s="497">
        <v>16874</v>
      </c>
      <c r="L54" s="497"/>
      <c r="M54" s="497"/>
      <c r="N54" s="497">
        <v>227807</v>
      </c>
      <c r="O54" s="497">
        <v>56227</v>
      </c>
      <c r="P54" s="497"/>
      <c r="Q54" s="497">
        <v>-7031</v>
      </c>
      <c r="R54" s="497"/>
      <c r="S54" s="497"/>
      <c r="T54" s="497"/>
      <c r="U54" s="497">
        <v>25116</v>
      </c>
      <c r="V54" s="497">
        <v>0</v>
      </c>
      <c r="W54" s="497"/>
      <c r="X54" s="497"/>
      <c r="Y54" s="497"/>
      <c r="Z54" s="497">
        <v>7092</v>
      </c>
      <c r="AA54" s="497"/>
      <c r="AB54" s="497"/>
      <c r="AC54" s="497"/>
      <c r="AD54" s="497"/>
      <c r="AE54" s="497"/>
      <c r="AF54" s="497"/>
      <c r="AG54" s="497"/>
      <c r="AH54" s="497"/>
      <c r="AI54" s="497"/>
      <c r="AJ54" s="497"/>
      <c r="AK54" s="497"/>
      <c r="AL54" s="497"/>
      <c r="AM54" s="497"/>
      <c r="AN54" s="497"/>
      <c r="AO54" s="497"/>
      <c r="AP54" s="497"/>
      <c r="AQ54" s="497"/>
      <c r="AR54" s="497"/>
      <c r="AS54" s="497"/>
      <c r="AT54" s="497"/>
    </row>
    <row r="55" spans="1:46">
      <c r="A55" s="465">
        <v>149</v>
      </c>
      <c r="B55" s="466" t="s">
        <v>86</v>
      </c>
      <c r="C55" s="500">
        <v>5384</v>
      </c>
      <c r="D55" s="497">
        <f>SUM(H55:AT55)</f>
        <v>202469</v>
      </c>
      <c r="E55" s="497">
        <v>-517026</v>
      </c>
      <c r="F55" s="497">
        <v>-1099520</v>
      </c>
      <c r="G55" s="568">
        <f>SUM(D55:F55)</f>
        <v>-1414077</v>
      </c>
      <c r="H55" s="497"/>
      <c r="I55" s="497"/>
      <c r="J55" s="497">
        <v>22453</v>
      </c>
      <c r="K55" s="497">
        <v>57652</v>
      </c>
      <c r="L55" s="497"/>
      <c r="M55" s="497"/>
      <c r="N55" s="497">
        <v>100042</v>
      </c>
      <c r="O55" s="497">
        <v>28054</v>
      </c>
      <c r="P55" s="497"/>
      <c r="Q55" s="497">
        <v>-30935</v>
      </c>
      <c r="R55" s="497"/>
      <c r="S55" s="497"/>
      <c r="T55" s="497"/>
      <c r="U55" s="497">
        <v>19189</v>
      </c>
      <c r="V55" s="497"/>
      <c r="W55" s="497"/>
      <c r="X55" s="497"/>
      <c r="Y55" s="497"/>
      <c r="Z55" s="497">
        <v>6014</v>
      </c>
      <c r="AA55" s="497"/>
      <c r="AB55" s="497"/>
      <c r="AC55" s="497"/>
      <c r="AD55" s="497"/>
      <c r="AE55" s="497"/>
      <c r="AF55" s="497"/>
      <c r="AG55" s="497"/>
      <c r="AH55" s="497"/>
      <c r="AI55" s="497"/>
      <c r="AJ55" s="497"/>
      <c r="AK55" s="497"/>
      <c r="AL55" s="497"/>
      <c r="AM55" s="497"/>
      <c r="AN55" s="497"/>
      <c r="AO55" s="497"/>
      <c r="AP55" s="497"/>
      <c r="AQ55" s="497"/>
      <c r="AR55" s="497"/>
      <c r="AS55" s="497"/>
      <c r="AT55" s="497"/>
    </row>
    <row r="56" spans="1:46">
      <c r="A56" s="465">
        <v>151</v>
      </c>
      <c r="B56" s="466" t="s">
        <v>87</v>
      </c>
      <c r="C56" s="500">
        <v>1852</v>
      </c>
      <c r="D56" s="497">
        <f>SUM(H56:AT56)</f>
        <v>64797</v>
      </c>
      <c r="E56" s="497">
        <v>-177848</v>
      </c>
      <c r="F56" s="497">
        <v>-378215</v>
      </c>
      <c r="G56" s="568">
        <f>SUM(D56:F56)</f>
        <v>-491266</v>
      </c>
      <c r="H56" s="497"/>
      <c r="I56" s="497"/>
      <c r="J56" s="497"/>
      <c r="K56" s="497">
        <v>21092</v>
      </c>
      <c r="L56" s="497"/>
      <c r="M56" s="497"/>
      <c r="N56" s="497"/>
      <c r="O56" s="497">
        <v>14257</v>
      </c>
      <c r="P56" s="497"/>
      <c r="Q56" s="497">
        <v>21092</v>
      </c>
      <c r="R56" s="497"/>
      <c r="S56" s="497"/>
      <c r="T56" s="497"/>
      <c r="U56" s="497">
        <v>6601</v>
      </c>
      <c r="V56" s="497"/>
      <c r="W56" s="497"/>
      <c r="X56" s="497"/>
      <c r="Y56" s="497"/>
      <c r="Z56" s="497">
        <v>1755</v>
      </c>
      <c r="AA56" s="497"/>
      <c r="AB56" s="497"/>
      <c r="AC56" s="497"/>
      <c r="AD56" s="497"/>
      <c r="AE56" s="497"/>
      <c r="AF56" s="497"/>
      <c r="AG56" s="497"/>
      <c r="AH56" s="497"/>
      <c r="AI56" s="497"/>
      <c r="AJ56" s="497"/>
      <c r="AK56" s="497"/>
      <c r="AL56" s="497"/>
      <c r="AM56" s="497"/>
      <c r="AN56" s="497"/>
      <c r="AO56" s="497"/>
      <c r="AP56" s="497"/>
      <c r="AQ56" s="497"/>
      <c r="AR56" s="497"/>
      <c r="AS56" s="497"/>
      <c r="AT56" s="497"/>
    </row>
    <row r="57" spans="1:46">
      <c r="A57" s="465">
        <v>152</v>
      </c>
      <c r="B57" s="466" t="s">
        <v>88</v>
      </c>
      <c r="C57" s="500">
        <v>4406</v>
      </c>
      <c r="D57" s="497">
        <f>SUM(H57:AT57)</f>
        <v>1428205</v>
      </c>
      <c r="E57" s="497">
        <v>-423108</v>
      </c>
      <c r="F57" s="497">
        <v>-899793</v>
      </c>
      <c r="G57" s="568">
        <f>SUM(D57:F57)</f>
        <v>105304</v>
      </c>
      <c r="H57" s="497">
        <v>1130981</v>
      </c>
      <c r="I57" s="497"/>
      <c r="J57" s="497">
        <v>112264</v>
      </c>
      <c r="K57" s="497">
        <v>9843</v>
      </c>
      <c r="L57" s="497"/>
      <c r="M57" s="497">
        <v>71970</v>
      </c>
      <c r="N57" s="497"/>
      <c r="O57" s="497">
        <v>72055</v>
      </c>
      <c r="P57" s="497"/>
      <c r="Q57" s="497">
        <v>9843</v>
      </c>
      <c r="R57" s="497"/>
      <c r="S57" s="497"/>
      <c r="T57" s="497"/>
      <c r="U57" s="497">
        <v>15703</v>
      </c>
      <c r="V57" s="497"/>
      <c r="W57" s="497"/>
      <c r="X57" s="497"/>
      <c r="Y57" s="497"/>
      <c r="Z57" s="497">
        <v>5546</v>
      </c>
      <c r="AA57" s="497"/>
      <c r="AB57" s="497"/>
      <c r="AC57" s="497"/>
      <c r="AD57" s="497"/>
      <c r="AE57" s="497"/>
      <c r="AF57" s="497"/>
      <c r="AG57" s="497"/>
      <c r="AH57" s="497"/>
      <c r="AI57" s="497"/>
      <c r="AJ57" s="497"/>
      <c r="AK57" s="497"/>
      <c r="AL57" s="497"/>
      <c r="AM57" s="497"/>
      <c r="AN57" s="497"/>
      <c r="AO57" s="497"/>
      <c r="AP57" s="497"/>
      <c r="AQ57" s="497"/>
      <c r="AR57" s="497"/>
      <c r="AS57" s="497"/>
      <c r="AT57" s="497"/>
    </row>
    <row r="58" spans="1:46">
      <c r="A58" s="465">
        <v>153</v>
      </c>
      <c r="B58" s="466" t="s">
        <v>89</v>
      </c>
      <c r="C58" s="500">
        <v>25208</v>
      </c>
      <c r="D58" s="497">
        <f>SUM(H58:AT58)</f>
        <v>6712584</v>
      </c>
      <c r="E58" s="497">
        <v>-2420724</v>
      </c>
      <c r="F58" s="497">
        <v>-5147978</v>
      </c>
      <c r="G58" s="568">
        <f>SUM(D58:F58)</f>
        <v>-856118</v>
      </c>
      <c r="H58" s="497">
        <v>3252109</v>
      </c>
      <c r="I58" s="497"/>
      <c r="J58" s="497">
        <v>853208</v>
      </c>
      <c r="K58" s="497">
        <v>285446</v>
      </c>
      <c r="L58" s="497"/>
      <c r="M58" s="497">
        <v>143940</v>
      </c>
      <c r="N58" s="497">
        <v>336909</v>
      </c>
      <c r="O58" s="497">
        <v>159048</v>
      </c>
      <c r="P58" s="497">
        <v>629775</v>
      </c>
      <c r="Q58" s="497">
        <v>87181</v>
      </c>
      <c r="R58" s="497"/>
      <c r="S58" s="497">
        <v>518593</v>
      </c>
      <c r="T58" s="497">
        <v>78691</v>
      </c>
      <c r="U58" s="497">
        <v>89841</v>
      </c>
      <c r="V58" s="497">
        <v>8072</v>
      </c>
      <c r="W58" s="497"/>
      <c r="X58" s="497"/>
      <c r="Y58" s="497">
        <v>112950</v>
      </c>
      <c r="Z58" s="497">
        <v>25910</v>
      </c>
      <c r="AA58" s="497">
        <v>120252</v>
      </c>
      <c r="AB58" s="497"/>
      <c r="AC58" s="497"/>
      <c r="AD58" s="497">
        <v>10659</v>
      </c>
      <c r="AE58" s="497"/>
      <c r="AF58" s="497"/>
      <c r="AG58" s="497"/>
      <c r="AH58" s="497"/>
      <c r="AI58" s="497"/>
      <c r="AJ58" s="497"/>
      <c r="AK58" s="497"/>
      <c r="AL58" s="497"/>
      <c r="AM58" s="497"/>
      <c r="AN58" s="497"/>
      <c r="AO58" s="497"/>
      <c r="AP58" s="497"/>
      <c r="AQ58" s="497"/>
      <c r="AR58" s="497"/>
      <c r="AS58" s="497"/>
      <c r="AT58" s="497"/>
    </row>
    <row r="59" spans="1:46">
      <c r="A59" s="465">
        <v>165</v>
      </c>
      <c r="B59" s="466" t="s">
        <v>90</v>
      </c>
      <c r="C59" s="500">
        <v>16280</v>
      </c>
      <c r="D59" s="497">
        <f>SUM(H59:AT59)</f>
        <v>2859562</v>
      </c>
      <c r="E59" s="497">
        <v>-1563368</v>
      </c>
      <c r="F59" s="497">
        <v>-3324702</v>
      </c>
      <c r="G59" s="568">
        <f>SUM(D59:F59)</f>
        <v>-2028508</v>
      </c>
      <c r="H59" s="497">
        <v>1815756</v>
      </c>
      <c r="I59" s="497"/>
      <c r="J59" s="497">
        <v>606227</v>
      </c>
      <c r="K59" s="497">
        <v>147645</v>
      </c>
      <c r="L59" s="497"/>
      <c r="M59" s="497"/>
      <c r="N59" s="497"/>
      <c r="O59" s="497">
        <v>102910</v>
      </c>
      <c r="P59" s="497"/>
      <c r="Q59" s="497">
        <v>84368</v>
      </c>
      <c r="R59" s="497"/>
      <c r="S59" s="497"/>
      <c r="T59" s="497"/>
      <c r="U59" s="497">
        <v>58022</v>
      </c>
      <c r="V59" s="497"/>
      <c r="W59" s="497"/>
      <c r="X59" s="497"/>
      <c r="Y59" s="497"/>
      <c r="Z59" s="497">
        <v>19967</v>
      </c>
      <c r="AA59" s="497">
        <v>24667</v>
      </c>
      <c r="AB59" s="497"/>
      <c r="AC59" s="497"/>
      <c r="AD59" s="497"/>
      <c r="AE59" s="497"/>
      <c r="AF59" s="497"/>
      <c r="AG59" s="497"/>
      <c r="AH59" s="497"/>
      <c r="AI59" s="497"/>
      <c r="AJ59" s="497"/>
      <c r="AK59" s="497"/>
      <c r="AL59" s="497"/>
      <c r="AM59" s="497"/>
      <c r="AN59" s="497"/>
      <c r="AO59" s="497"/>
      <c r="AP59" s="497"/>
      <c r="AQ59" s="497"/>
      <c r="AR59" s="497"/>
      <c r="AS59" s="497"/>
      <c r="AT59" s="497"/>
    </row>
    <row r="60" spans="1:46">
      <c r="A60" s="465">
        <v>167</v>
      </c>
      <c r="B60" s="466" t="s">
        <v>91</v>
      </c>
      <c r="C60" s="500">
        <v>77513</v>
      </c>
      <c r="D60" s="497">
        <f>SUM(H60:AT60)</f>
        <v>23470527</v>
      </c>
      <c r="E60" s="497">
        <v>-7443573</v>
      </c>
      <c r="F60" s="497">
        <v>-15829705</v>
      </c>
      <c r="G60" s="568">
        <f>SUM(D60:F60)</f>
        <v>197249</v>
      </c>
      <c r="H60" s="497">
        <v>9231297</v>
      </c>
      <c r="I60" s="497">
        <v>513875</v>
      </c>
      <c r="J60" s="497">
        <v>2851511</v>
      </c>
      <c r="K60" s="497">
        <v>2038903</v>
      </c>
      <c r="L60" s="497">
        <v>183781</v>
      </c>
      <c r="M60" s="497">
        <v>1079551</v>
      </c>
      <c r="N60" s="497">
        <v>1535403</v>
      </c>
      <c r="O60" s="497">
        <v>243255</v>
      </c>
      <c r="P60" s="497">
        <v>1343675</v>
      </c>
      <c r="Q60" s="497">
        <v>427467</v>
      </c>
      <c r="R60" s="497">
        <v>57927</v>
      </c>
      <c r="S60" s="497">
        <v>884684</v>
      </c>
      <c r="T60" s="497">
        <v>361977</v>
      </c>
      <c r="U60" s="497">
        <v>276256</v>
      </c>
      <c r="V60" s="497">
        <v>656993</v>
      </c>
      <c r="W60" s="497">
        <v>486850</v>
      </c>
      <c r="X60" s="497">
        <v>412169</v>
      </c>
      <c r="Y60" s="497">
        <v>183374</v>
      </c>
      <c r="Z60" s="497">
        <v>119590</v>
      </c>
      <c r="AA60" s="497">
        <v>9250</v>
      </c>
      <c r="AB60" s="497">
        <v>111170</v>
      </c>
      <c r="AC60" s="497">
        <v>642013</v>
      </c>
      <c r="AD60" s="497">
        <v>21319</v>
      </c>
      <c r="AE60" s="497"/>
      <c r="AF60" s="497"/>
      <c r="AG60" s="497">
        <v>8369</v>
      </c>
      <c r="AH60" s="497"/>
      <c r="AI60" s="497">
        <v>34991</v>
      </c>
      <c r="AJ60" s="497"/>
      <c r="AK60" s="497"/>
      <c r="AL60" s="497"/>
      <c r="AM60" s="497"/>
      <c r="AN60" s="497">
        <v>41</v>
      </c>
      <c r="AO60" s="497"/>
      <c r="AP60" s="497"/>
      <c r="AQ60" s="497"/>
      <c r="AR60" s="497"/>
      <c r="AS60" s="497"/>
      <c r="AT60" s="497">
        <v>-245164</v>
      </c>
    </row>
    <row r="61" spans="1:46">
      <c r="A61" s="465">
        <v>169</v>
      </c>
      <c r="B61" s="466" t="s">
        <v>92</v>
      </c>
      <c r="C61" s="500">
        <v>4990</v>
      </c>
      <c r="D61" s="497">
        <f>SUM(H61:AT61)</f>
        <v>206445</v>
      </c>
      <c r="E61" s="497">
        <v>-479190</v>
      </c>
      <c r="F61" s="497">
        <v>-1019058</v>
      </c>
      <c r="G61" s="568">
        <f>SUM(D61:F61)</f>
        <v>-1291803</v>
      </c>
      <c r="H61" s="497"/>
      <c r="I61" s="497"/>
      <c r="J61" s="497">
        <v>89811</v>
      </c>
      <c r="K61" s="497">
        <v>12655</v>
      </c>
      <c r="L61" s="497"/>
      <c r="M61" s="497"/>
      <c r="N61" s="497">
        <v>69606</v>
      </c>
      <c r="O61" s="497">
        <v>9351</v>
      </c>
      <c r="P61" s="497"/>
      <c r="Q61" s="497">
        <v>1406</v>
      </c>
      <c r="R61" s="497"/>
      <c r="S61" s="497"/>
      <c r="T61" s="497"/>
      <c r="U61" s="497">
        <v>17784</v>
      </c>
      <c r="V61" s="497"/>
      <c r="W61" s="497"/>
      <c r="X61" s="497"/>
      <c r="Y61" s="497"/>
      <c r="Z61" s="497">
        <v>5832</v>
      </c>
      <c r="AA61" s="497"/>
      <c r="AB61" s="497"/>
      <c r="AC61" s="497"/>
      <c r="AD61" s="497"/>
      <c r="AE61" s="497"/>
      <c r="AF61" s="497"/>
      <c r="AG61" s="497"/>
      <c r="AH61" s="497"/>
      <c r="AI61" s="497"/>
      <c r="AJ61" s="497"/>
      <c r="AK61" s="497"/>
      <c r="AL61" s="497"/>
      <c r="AM61" s="497"/>
      <c r="AN61" s="497"/>
      <c r="AO61" s="497"/>
      <c r="AP61" s="497"/>
      <c r="AQ61" s="497"/>
      <c r="AR61" s="497"/>
      <c r="AS61" s="497"/>
      <c r="AT61" s="497"/>
    </row>
    <row r="62" spans="1:46">
      <c r="A62" s="465">
        <v>171</v>
      </c>
      <c r="B62" s="466" t="s">
        <v>93</v>
      </c>
      <c r="C62" s="500">
        <v>4540</v>
      </c>
      <c r="D62" s="497">
        <f>SUM(H62:AT62)</f>
        <v>1498535</v>
      </c>
      <c r="E62" s="497">
        <v>-435976</v>
      </c>
      <c r="F62" s="497">
        <v>-927159</v>
      </c>
      <c r="G62" s="568">
        <f>SUM(D62:F62)</f>
        <v>135400</v>
      </c>
      <c r="H62" s="497">
        <v>912806</v>
      </c>
      <c r="I62" s="497"/>
      <c r="J62" s="497">
        <v>269434</v>
      </c>
      <c r="K62" s="497">
        <v>147645</v>
      </c>
      <c r="L62" s="497"/>
      <c r="M62" s="497"/>
      <c r="N62" s="497"/>
      <c r="O62" s="497">
        <v>28514</v>
      </c>
      <c r="P62" s="497"/>
      <c r="Q62" s="497">
        <v>119522</v>
      </c>
      <c r="R62" s="497"/>
      <c r="S62" s="497"/>
      <c r="T62" s="497"/>
      <c r="U62" s="497">
        <v>16181</v>
      </c>
      <c r="V62" s="497"/>
      <c r="W62" s="497"/>
      <c r="X62" s="497"/>
      <c r="Y62" s="497"/>
      <c r="Z62" s="497">
        <v>4433</v>
      </c>
      <c r="AA62" s="497"/>
      <c r="AB62" s="497"/>
      <c r="AC62" s="497"/>
      <c r="AD62" s="497"/>
      <c r="AE62" s="497"/>
      <c r="AF62" s="497"/>
      <c r="AG62" s="497"/>
      <c r="AH62" s="497"/>
      <c r="AI62" s="497"/>
      <c r="AJ62" s="497"/>
      <c r="AK62" s="497"/>
      <c r="AL62" s="497"/>
      <c r="AM62" s="497"/>
      <c r="AN62" s="497"/>
      <c r="AO62" s="497"/>
      <c r="AP62" s="497"/>
      <c r="AQ62" s="497"/>
      <c r="AR62" s="497"/>
      <c r="AS62" s="497"/>
      <c r="AT62" s="497"/>
    </row>
    <row r="63" spans="1:46">
      <c r="A63" s="465">
        <v>172</v>
      </c>
      <c r="B63" s="466" t="s">
        <v>94</v>
      </c>
      <c r="C63" s="500">
        <v>4171</v>
      </c>
      <c r="D63" s="497">
        <f>SUM(H63:AT63)</f>
        <v>1786504</v>
      </c>
      <c r="E63" s="497">
        <v>-400541</v>
      </c>
      <c r="F63" s="497">
        <v>-851802</v>
      </c>
      <c r="G63" s="568">
        <f>SUM(D63:F63)</f>
        <v>534161</v>
      </c>
      <c r="H63" s="497">
        <v>671420</v>
      </c>
      <c r="I63" s="497"/>
      <c r="J63" s="497">
        <v>179623</v>
      </c>
      <c r="K63" s="497">
        <v>569487</v>
      </c>
      <c r="L63" s="497"/>
      <c r="M63" s="497"/>
      <c r="N63" s="497">
        <v>316889</v>
      </c>
      <c r="O63" s="497">
        <v>14005</v>
      </c>
      <c r="P63" s="497"/>
      <c r="Q63" s="497">
        <v>16874</v>
      </c>
      <c r="R63" s="497"/>
      <c r="S63" s="497"/>
      <c r="T63" s="497"/>
      <c r="U63" s="497">
        <v>14865</v>
      </c>
      <c r="V63" s="497"/>
      <c r="W63" s="497"/>
      <c r="X63" s="497"/>
      <c r="Y63" s="497"/>
      <c r="Z63" s="497">
        <v>3341</v>
      </c>
      <c r="AA63" s="497"/>
      <c r="AB63" s="497"/>
      <c r="AC63" s="497"/>
      <c r="AD63" s="497"/>
      <c r="AE63" s="497"/>
      <c r="AF63" s="497"/>
      <c r="AG63" s="497"/>
      <c r="AH63" s="497"/>
      <c r="AI63" s="497"/>
      <c r="AJ63" s="497"/>
      <c r="AK63" s="497"/>
      <c r="AL63" s="497"/>
      <c r="AM63" s="497"/>
      <c r="AN63" s="497"/>
      <c r="AO63" s="497"/>
      <c r="AP63" s="497"/>
      <c r="AQ63" s="497"/>
      <c r="AR63" s="497"/>
      <c r="AS63" s="497"/>
      <c r="AT63" s="497"/>
    </row>
    <row r="64" spans="1:46">
      <c r="A64" s="465">
        <v>176</v>
      </c>
      <c r="B64" s="466" t="s">
        <v>95</v>
      </c>
      <c r="C64" s="500">
        <v>4352</v>
      </c>
      <c r="D64" s="497">
        <f>SUM(H64:AT64)</f>
        <v>1256271</v>
      </c>
      <c r="E64" s="497">
        <v>-417923</v>
      </c>
      <c r="F64" s="497">
        <v>-888765</v>
      </c>
      <c r="G64" s="568">
        <f>SUM(D64:F64)</f>
        <v>-50417</v>
      </c>
      <c r="H64" s="497">
        <v>566560</v>
      </c>
      <c r="I64" s="497"/>
      <c r="J64" s="497">
        <v>336793</v>
      </c>
      <c r="K64" s="497">
        <v>67495</v>
      </c>
      <c r="L64" s="497"/>
      <c r="M64" s="497">
        <v>35985</v>
      </c>
      <c r="N64" s="497">
        <v>141816</v>
      </c>
      <c r="O64" s="497">
        <v>9248</v>
      </c>
      <c r="P64" s="497"/>
      <c r="Q64" s="497">
        <v>67495</v>
      </c>
      <c r="R64" s="497"/>
      <c r="S64" s="497"/>
      <c r="T64" s="497"/>
      <c r="U64" s="497">
        <v>15511</v>
      </c>
      <c r="V64" s="497">
        <v>11759</v>
      </c>
      <c r="W64" s="497"/>
      <c r="X64" s="497"/>
      <c r="Y64" s="497"/>
      <c r="Z64" s="497">
        <v>3609</v>
      </c>
      <c r="AA64" s="497"/>
      <c r="AB64" s="497"/>
      <c r="AC64" s="497"/>
      <c r="AD64" s="497"/>
      <c r="AE64" s="497"/>
      <c r="AF64" s="497"/>
      <c r="AG64" s="497"/>
      <c r="AH64" s="497"/>
      <c r="AI64" s="497"/>
      <c r="AJ64" s="497"/>
      <c r="AK64" s="497"/>
      <c r="AL64" s="497"/>
      <c r="AM64" s="497"/>
      <c r="AN64" s="497"/>
      <c r="AO64" s="497"/>
      <c r="AP64" s="497"/>
      <c r="AQ64" s="497"/>
      <c r="AR64" s="497"/>
      <c r="AS64" s="497"/>
      <c r="AT64" s="497"/>
    </row>
    <row r="65" spans="1:46">
      <c r="A65" s="465">
        <v>177</v>
      </c>
      <c r="B65" s="466" t="s">
        <v>96</v>
      </c>
      <c r="C65" s="500">
        <v>1768</v>
      </c>
      <c r="D65" s="497">
        <f>SUM(H65:AT65)</f>
        <v>17488</v>
      </c>
      <c r="E65" s="497">
        <v>-169781</v>
      </c>
      <c r="F65" s="497">
        <v>-361061</v>
      </c>
      <c r="G65" s="568">
        <f>SUM(D65:F65)</f>
        <v>-513354</v>
      </c>
      <c r="H65" s="497"/>
      <c r="I65" s="497"/>
      <c r="J65" s="497"/>
      <c r="K65" s="497"/>
      <c r="L65" s="497"/>
      <c r="M65" s="497"/>
      <c r="N65" s="497"/>
      <c r="O65" s="497">
        <v>9307</v>
      </c>
      <c r="P65" s="497"/>
      <c r="Q65" s="497"/>
      <c r="R65" s="497"/>
      <c r="S65" s="497"/>
      <c r="T65" s="497"/>
      <c r="U65" s="497">
        <v>6301</v>
      </c>
      <c r="V65" s="497"/>
      <c r="W65" s="497"/>
      <c r="X65" s="497"/>
      <c r="Y65" s="497"/>
      <c r="Z65" s="497">
        <v>1880</v>
      </c>
      <c r="AA65" s="497"/>
      <c r="AB65" s="497"/>
      <c r="AC65" s="497"/>
      <c r="AD65" s="497"/>
      <c r="AE65" s="497"/>
      <c r="AF65" s="497"/>
      <c r="AG65" s="497"/>
      <c r="AH65" s="497"/>
      <c r="AI65" s="497"/>
      <c r="AJ65" s="497"/>
      <c r="AK65" s="497"/>
      <c r="AL65" s="497"/>
      <c r="AM65" s="497"/>
      <c r="AN65" s="497"/>
      <c r="AO65" s="497"/>
      <c r="AP65" s="497"/>
      <c r="AQ65" s="497"/>
      <c r="AR65" s="497"/>
      <c r="AS65" s="497"/>
      <c r="AT65" s="497"/>
    </row>
    <row r="66" spans="1:46">
      <c r="A66" s="465">
        <v>178</v>
      </c>
      <c r="B66" s="466" t="s">
        <v>97</v>
      </c>
      <c r="C66" s="500">
        <v>5769</v>
      </c>
      <c r="D66" s="497">
        <f>SUM(H66:AT66)</f>
        <v>1516657</v>
      </c>
      <c r="E66" s="497">
        <v>-553997</v>
      </c>
      <c r="F66" s="497">
        <v>-1178145</v>
      </c>
      <c r="G66" s="568">
        <f>SUM(D66:F66)</f>
        <v>-215485</v>
      </c>
      <c r="H66" s="497">
        <v>730515</v>
      </c>
      <c r="I66" s="497"/>
      <c r="J66" s="497">
        <v>157170</v>
      </c>
      <c r="K66" s="497">
        <v>274197</v>
      </c>
      <c r="L66" s="497"/>
      <c r="M66" s="497">
        <v>35985</v>
      </c>
      <c r="N66" s="497"/>
      <c r="O66" s="497">
        <v>46772</v>
      </c>
      <c r="P66" s="497"/>
      <c r="Q66" s="497">
        <v>246075</v>
      </c>
      <c r="R66" s="497"/>
      <c r="S66" s="497"/>
      <c r="T66" s="497"/>
      <c r="U66" s="497">
        <v>20561</v>
      </c>
      <c r="V66" s="497"/>
      <c r="W66" s="497"/>
      <c r="X66" s="497"/>
      <c r="Y66" s="497"/>
      <c r="Z66" s="497">
        <v>5382</v>
      </c>
      <c r="AA66" s="497"/>
      <c r="AB66" s="497"/>
      <c r="AC66" s="497"/>
      <c r="AD66" s="497"/>
      <c r="AE66" s="497"/>
      <c r="AF66" s="497"/>
      <c r="AG66" s="497"/>
      <c r="AH66" s="497"/>
      <c r="AI66" s="497"/>
      <c r="AJ66" s="497"/>
      <c r="AK66" s="497"/>
      <c r="AL66" s="497"/>
      <c r="AM66" s="497"/>
      <c r="AN66" s="497"/>
      <c r="AO66" s="497"/>
      <c r="AP66" s="497"/>
      <c r="AQ66" s="497"/>
      <c r="AR66" s="497"/>
      <c r="AS66" s="497"/>
      <c r="AT66" s="497"/>
    </row>
    <row r="67" spans="1:46">
      <c r="A67" s="465">
        <v>179</v>
      </c>
      <c r="B67" s="466" t="s">
        <v>98</v>
      </c>
      <c r="C67" s="500">
        <v>145887</v>
      </c>
      <c r="D67" s="497">
        <f>SUM(H67:AT67)</f>
        <v>20690471</v>
      </c>
      <c r="E67" s="497">
        <v>-14009529</v>
      </c>
      <c r="F67" s="497">
        <v>-29793043</v>
      </c>
      <c r="G67" s="568">
        <f>SUM(D67:F67)</f>
        <v>-23112101</v>
      </c>
      <c r="H67" s="497"/>
      <c r="I67" s="497"/>
      <c r="J67" s="497">
        <v>7386984</v>
      </c>
      <c r="K67" s="497">
        <v>1775955</v>
      </c>
      <c r="L67" s="497"/>
      <c r="M67" s="497">
        <v>863641</v>
      </c>
      <c r="N67" s="497">
        <v>1567792</v>
      </c>
      <c r="O67" s="497">
        <v>1825720</v>
      </c>
      <c r="P67" s="497"/>
      <c r="Q67" s="497">
        <v>1124912</v>
      </c>
      <c r="R67" s="497"/>
      <c r="S67" s="497">
        <v>2958813</v>
      </c>
      <c r="T67" s="497">
        <v>884483</v>
      </c>
      <c r="U67" s="497">
        <v>519941</v>
      </c>
      <c r="V67" s="497"/>
      <c r="W67" s="497"/>
      <c r="X67" s="497">
        <v>759259</v>
      </c>
      <c r="Y67" s="497"/>
      <c r="Z67" s="497">
        <v>240713</v>
      </c>
      <c r="AA67" s="497">
        <v>120252</v>
      </c>
      <c r="AB67" s="497">
        <v>88803</v>
      </c>
      <c r="AC67" s="497"/>
      <c r="AD67" s="497">
        <v>149232</v>
      </c>
      <c r="AE67" s="497">
        <v>149971</v>
      </c>
      <c r="AF67" s="497"/>
      <c r="AG67" s="497"/>
      <c r="AH67" s="497"/>
      <c r="AI67" s="497"/>
      <c r="AJ67" s="497"/>
      <c r="AK67" s="497">
        <v>274000</v>
      </c>
      <c r="AL67" s="497"/>
      <c r="AM67" s="497"/>
      <c r="AN67" s="497"/>
      <c r="AO67" s="497"/>
      <c r="AP67" s="497"/>
      <c r="AQ67" s="497"/>
      <c r="AR67" s="497"/>
      <c r="AS67" s="497"/>
      <c r="AT67" s="497"/>
    </row>
    <row r="68" spans="1:46">
      <c r="A68" s="465">
        <v>181</v>
      </c>
      <c r="B68" s="466" t="s">
        <v>99</v>
      </c>
      <c r="C68" s="500">
        <v>1683</v>
      </c>
      <c r="D68" s="497">
        <f>SUM(H68:AT68)</f>
        <v>106915</v>
      </c>
      <c r="E68" s="497">
        <v>-161618</v>
      </c>
      <c r="F68" s="497">
        <v>-343702</v>
      </c>
      <c r="G68" s="568">
        <f>SUM(D68:F68)</f>
        <v>-398405</v>
      </c>
      <c r="H68" s="497"/>
      <c r="I68" s="497"/>
      <c r="J68" s="497">
        <v>89811</v>
      </c>
      <c r="K68" s="497"/>
      <c r="L68" s="497"/>
      <c r="M68" s="497"/>
      <c r="N68" s="497"/>
      <c r="O68" s="497">
        <v>9248</v>
      </c>
      <c r="P68" s="497"/>
      <c r="Q68" s="497"/>
      <c r="R68" s="497"/>
      <c r="S68" s="497"/>
      <c r="T68" s="497"/>
      <c r="U68" s="497">
        <v>5998</v>
      </c>
      <c r="V68" s="497"/>
      <c r="W68" s="497"/>
      <c r="X68" s="497"/>
      <c r="Y68" s="497"/>
      <c r="Z68" s="497">
        <v>1858</v>
      </c>
      <c r="AA68" s="497"/>
      <c r="AB68" s="497"/>
      <c r="AC68" s="497"/>
      <c r="AD68" s="497"/>
      <c r="AE68" s="497"/>
      <c r="AF68" s="497"/>
      <c r="AG68" s="497"/>
      <c r="AH68" s="497"/>
      <c r="AI68" s="497"/>
      <c r="AJ68" s="497"/>
      <c r="AK68" s="497"/>
      <c r="AL68" s="497"/>
      <c r="AM68" s="497"/>
      <c r="AN68" s="497"/>
      <c r="AO68" s="497"/>
      <c r="AP68" s="497"/>
      <c r="AQ68" s="497"/>
      <c r="AR68" s="497"/>
      <c r="AS68" s="497"/>
      <c r="AT68" s="497"/>
    </row>
    <row r="69" spans="1:46">
      <c r="A69" s="465">
        <v>182</v>
      </c>
      <c r="B69" s="466" t="s">
        <v>100</v>
      </c>
      <c r="C69" s="500">
        <v>19347</v>
      </c>
      <c r="D69" s="497">
        <f>SUM(H69:AT69)</f>
        <v>4610696</v>
      </c>
      <c r="E69" s="497">
        <v>-1857892</v>
      </c>
      <c r="F69" s="497">
        <v>-3951044</v>
      </c>
      <c r="G69" s="568">
        <f>SUM(D69:F69)</f>
        <v>-1198240</v>
      </c>
      <c r="H69" s="497">
        <v>1957016</v>
      </c>
      <c r="I69" s="497"/>
      <c r="J69" s="497">
        <v>561321</v>
      </c>
      <c r="K69" s="497">
        <v>433091</v>
      </c>
      <c r="L69" s="497"/>
      <c r="M69" s="497">
        <v>287880</v>
      </c>
      <c r="N69" s="497">
        <v>281083</v>
      </c>
      <c r="O69" s="497">
        <v>46772</v>
      </c>
      <c r="P69" s="497">
        <v>532459</v>
      </c>
      <c r="Q69" s="497">
        <v>393719</v>
      </c>
      <c r="R69" s="497"/>
      <c r="S69" s="497"/>
      <c r="T69" s="497"/>
      <c r="U69" s="497">
        <v>68953</v>
      </c>
      <c r="V69" s="497">
        <v>4613</v>
      </c>
      <c r="W69" s="497"/>
      <c r="X69" s="497"/>
      <c r="Y69" s="497"/>
      <c r="Z69" s="497">
        <v>19900</v>
      </c>
      <c r="AA69" s="497"/>
      <c r="AB69" s="497">
        <v>9518</v>
      </c>
      <c r="AC69" s="497"/>
      <c r="AD69" s="497">
        <v>10659</v>
      </c>
      <c r="AE69" s="497"/>
      <c r="AF69" s="497"/>
      <c r="AG69" s="497"/>
      <c r="AH69" s="497"/>
      <c r="AI69" s="497"/>
      <c r="AJ69" s="497"/>
      <c r="AK69" s="497"/>
      <c r="AL69" s="497"/>
      <c r="AM69" s="497"/>
      <c r="AN69" s="497"/>
      <c r="AO69" s="497">
        <v>3712</v>
      </c>
      <c r="AP69" s="497"/>
      <c r="AQ69" s="497"/>
      <c r="AR69" s="497"/>
      <c r="AS69" s="497"/>
      <c r="AT69" s="497"/>
    </row>
    <row r="70" spans="1:46">
      <c r="A70" s="465">
        <v>186</v>
      </c>
      <c r="B70" s="466" t="s">
        <v>101</v>
      </c>
      <c r="C70" s="500">
        <v>45630</v>
      </c>
      <c r="D70" s="497">
        <f>SUM(H70:AT70)</f>
        <v>13612630</v>
      </c>
      <c r="E70" s="497">
        <v>-4381849</v>
      </c>
      <c r="F70" s="497">
        <v>-9318559</v>
      </c>
      <c r="G70" s="568">
        <f>SUM(D70:F70)</f>
        <v>-87778</v>
      </c>
      <c r="H70" s="497">
        <v>7233646</v>
      </c>
      <c r="I70" s="497"/>
      <c r="J70" s="497">
        <v>1975850</v>
      </c>
      <c r="K70" s="497">
        <v>658074</v>
      </c>
      <c r="L70" s="497"/>
      <c r="M70" s="497">
        <v>395835</v>
      </c>
      <c r="N70" s="497">
        <v>573558</v>
      </c>
      <c r="O70" s="497">
        <v>495284</v>
      </c>
      <c r="P70" s="497">
        <v>1045364</v>
      </c>
      <c r="Q70" s="497">
        <v>388095</v>
      </c>
      <c r="R70" s="497"/>
      <c r="S70" s="497"/>
      <c r="T70" s="497">
        <v>103872</v>
      </c>
      <c r="U70" s="497">
        <v>162625</v>
      </c>
      <c r="V70" s="497">
        <v>407005</v>
      </c>
      <c r="W70" s="497"/>
      <c r="X70" s="497"/>
      <c r="Y70" s="497">
        <v>75608</v>
      </c>
      <c r="Z70" s="497">
        <v>65836</v>
      </c>
      <c r="AA70" s="497"/>
      <c r="AB70" s="497"/>
      <c r="AC70" s="497"/>
      <c r="AD70" s="497">
        <v>31978</v>
      </c>
      <c r="AE70" s="497"/>
      <c r="AF70" s="497"/>
      <c r="AG70" s="497"/>
      <c r="AH70" s="497"/>
      <c r="AI70" s="497"/>
      <c r="AJ70" s="497"/>
      <c r="AK70" s="497"/>
      <c r="AL70" s="497"/>
      <c r="AM70" s="497"/>
      <c r="AN70" s="497"/>
      <c r="AO70" s="497"/>
      <c r="AP70" s="497"/>
      <c r="AQ70" s="497"/>
      <c r="AR70" s="497"/>
      <c r="AS70" s="497"/>
      <c r="AT70" s="497"/>
    </row>
    <row r="71" spans="1:46">
      <c r="A71" s="465">
        <v>202</v>
      </c>
      <c r="B71" s="466" t="s">
        <v>102</v>
      </c>
      <c r="C71" s="500">
        <v>35848</v>
      </c>
      <c r="D71" s="497">
        <f>SUM(H71:AT71)</f>
        <v>6841365</v>
      </c>
      <c r="E71" s="497">
        <v>-3442483</v>
      </c>
      <c r="F71" s="497">
        <v>-7320879</v>
      </c>
      <c r="G71" s="568">
        <f>SUM(D71:F71)</f>
        <v>-3921997</v>
      </c>
      <c r="H71" s="497">
        <v>3012717</v>
      </c>
      <c r="I71" s="497"/>
      <c r="J71" s="497">
        <v>1908491</v>
      </c>
      <c r="K71" s="497">
        <v>98430</v>
      </c>
      <c r="L71" s="497"/>
      <c r="M71" s="497">
        <v>71970</v>
      </c>
      <c r="N71" s="497">
        <v>521259</v>
      </c>
      <c r="O71" s="497">
        <v>449076</v>
      </c>
      <c r="P71" s="497"/>
      <c r="Q71" s="497">
        <v>77338</v>
      </c>
      <c r="R71" s="497"/>
      <c r="S71" s="497"/>
      <c r="T71" s="497"/>
      <c r="U71" s="497">
        <v>127762</v>
      </c>
      <c r="V71" s="497">
        <v>450443</v>
      </c>
      <c r="W71" s="497"/>
      <c r="X71" s="497"/>
      <c r="Y71" s="497"/>
      <c r="Z71" s="497">
        <v>49263</v>
      </c>
      <c r="AA71" s="497"/>
      <c r="AB71" s="497"/>
      <c r="AC71" s="497"/>
      <c r="AD71" s="497">
        <v>74616</v>
      </c>
      <c r="AE71" s="497"/>
      <c r="AF71" s="497"/>
      <c r="AG71" s="497"/>
      <c r="AH71" s="497"/>
      <c r="AI71" s="497"/>
      <c r="AJ71" s="497"/>
      <c r="AK71" s="497"/>
      <c r="AL71" s="497"/>
      <c r="AM71" s="497"/>
      <c r="AN71" s="497"/>
      <c r="AO71" s="497"/>
      <c r="AP71" s="497"/>
      <c r="AQ71" s="497"/>
      <c r="AR71" s="497"/>
      <c r="AS71" s="497"/>
      <c r="AT71" s="497"/>
    </row>
    <row r="72" spans="1:46">
      <c r="A72" s="465">
        <v>204</v>
      </c>
      <c r="B72" s="466" t="s">
        <v>103</v>
      </c>
      <c r="C72" s="500">
        <v>2689</v>
      </c>
      <c r="D72" s="497">
        <f>SUM(H72:AT72)</f>
        <v>201865</v>
      </c>
      <c r="E72" s="497">
        <v>-258225</v>
      </c>
      <c r="F72" s="497">
        <v>-549148</v>
      </c>
      <c r="G72" s="568">
        <f>SUM(D72:F72)</f>
        <v>-605508</v>
      </c>
      <c r="H72" s="497"/>
      <c r="I72" s="497"/>
      <c r="J72" s="497">
        <v>179623</v>
      </c>
      <c r="K72" s="497"/>
      <c r="L72" s="497"/>
      <c r="M72" s="497"/>
      <c r="N72" s="497"/>
      <c r="O72" s="497">
        <v>10404</v>
      </c>
      <c r="P72" s="497"/>
      <c r="Q72" s="497"/>
      <c r="R72" s="497"/>
      <c r="S72" s="497"/>
      <c r="T72" s="497"/>
      <c r="U72" s="497">
        <v>9584</v>
      </c>
      <c r="V72" s="497"/>
      <c r="W72" s="497"/>
      <c r="X72" s="497"/>
      <c r="Y72" s="497"/>
      <c r="Z72" s="497">
        <v>2254</v>
      </c>
      <c r="AA72" s="497"/>
      <c r="AB72" s="497"/>
      <c r="AC72" s="497"/>
      <c r="AD72" s="497"/>
      <c r="AE72" s="497"/>
      <c r="AF72" s="497"/>
      <c r="AG72" s="497"/>
      <c r="AH72" s="497"/>
      <c r="AI72" s="497"/>
      <c r="AJ72" s="497"/>
      <c r="AK72" s="497"/>
      <c r="AL72" s="497"/>
      <c r="AM72" s="497"/>
      <c r="AN72" s="497"/>
      <c r="AO72" s="497"/>
      <c r="AP72" s="497"/>
      <c r="AQ72" s="497"/>
      <c r="AR72" s="497"/>
      <c r="AS72" s="497"/>
      <c r="AT72" s="497"/>
    </row>
    <row r="73" spans="1:46">
      <c r="A73" s="465">
        <v>205</v>
      </c>
      <c r="B73" s="466" t="s">
        <v>104</v>
      </c>
      <c r="C73" s="500">
        <v>36297</v>
      </c>
      <c r="D73" s="497">
        <f>SUM(H73:AT73)</f>
        <v>43785915</v>
      </c>
      <c r="E73" s="497">
        <v>-3485601</v>
      </c>
      <c r="F73" s="497">
        <v>-7412573</v>
      </c>
      <c r="G73" s="568">
        <f>SUM(D73:F73)</f>
        <v>32887741</v>
      </c>
      <c r="H73" s="497">
        <v>4366564</v>
      </c>
      <c r="I73" s="497">
        <v>21683896</v>
      </c>
      <c r="J73" s="497">
        <v>1369623</v>
      </c>
      <c r="K73" s="497">
        <v>953363</v>
      </c>
      <c r="L73" s="497">
        <v>6076053</v>
      </c>
      <c r="M73" s="497">
        <v>323865</v>
      </c>
      <c r="N73" s="497">
        <v>530428</v>
      </c>
      <c r="O73" s="497">
        <v>306181</v>
      </c>
      <c r="P73" s="497">
        <v>1223903</v>
      </c>
      <c r="Q73" s="497">
        <v>655261</v>
      </c>
      <c r="R73" s="497">
        <v>3675203</v>
      </c>
      <c r="S73" s="497">
        <v>1247093</v>
      </c>
      <c r="T73" s="497">
        <v>308467</v>
      </c>
      <c r="U73" s="497">
        <v>129363</v>
      </c>
      <c r="V73" s="497">
        <v>43130</v>
      </c>
      <c r="W73" s="497">
        <v>71637</v>
      </c>
      <c r="X73" s="497">
        <v>231393</v>
      </c>
      <c r="Y73" s="497">
        <v>26026</v>
      </c>
      <c r="Z73" s="497">
        <v>51843</v>
      </c>
      <c r="AA73" s="497">
        <v>58584</v>
      </c>
      <c r="AB73" s="497">
        <v>137821</v>
      </c>
      <c r="AC73" s="497"/>
      <c r="AD73" s="497"/>
      <c r="AE73" s="497"/>
      <c r="AF73" s="497"/>
      <c r="AG73" s="497"/>
      <c r="AH73" s="497"/>
      <c r="AI73" s="497">
        <v>340389</v>
      </c>
      <c r="AJ73" s="497"/>
      <c r="AK73" s="497"/>
      <c r="AL73" s="497"/>
      <c r="AM73" s="497"/>
      <c r="AN73" s="497">
        <v>519</v>
      </c>
      <c r="AO73" s="497"/>
      <c r="AP73" s="497"/>
      <c r="AQ73" s="497"/>
      <c r="AR73" s="497"/>
      <c r="AS73" s="497"/>
      <c r="AT73" s="497">
        <v>-24690</v>
      </c>
    </row>
    <row r="74" spans="1:46">
      <c r="A74" s="465">
        <v>208</v>
      </c>
      <c r="B74" s="466" t="s">
        <v>105</v>
      </c>
      <c r="C74" s="500">
        <v>12335</v>
      </c>
      <c r="D74" s="497">
        <f>SUM(H74:AT74)</f>
        <v>3529560</v>
      </c>
      <c r="E74" s="497">
        <v>-1184530</v>
      </c>
      <c r="F74" s="497">
        <v>-2519054</v>
      </c>
      <c r="G74" s="568">
        <f>SUM(D74:F74)</f>
        <v>-174024</v>
      </c>
      <c r="H74" s="497">
        <v>1921388</v>
      </c>
      <c r="I74" s="497"/>
      <c r="J74" s="497">
        <v>696038</v>
      </c>
      <c r="K74" s="497">
        <v>171549</v>
      </c>
      <c r="L74" s="497"/>
      <c r="M74" s="497">
        <v>71970</v>
      </c>
      <c r="N74" s="497">
        <v>305442</v>
      </c>
      <c r="O74" s="497">
        <v>90298</v>
      </c>
      <c r="P74" s="497"/>
      <c r="Q74" s="497">
        <v>164518</v>
      </c>
      <c r="R74" s="497"/>
      <c r="S74" s="497"/>
      <c r="T74" s="497"/>
      <c r="U74" s="497">
        <v>43962</v>
      </c>
      <c r="V74" s="497">
        <v>0</v>
      </c>
      <c r="W74" s="497"/>
      <c r="X74" s="497"/>
      <c r="Y74" s="497"/>
      <c r="Z74" s="497">
        <v>17000</v>
      </c>
      <c r="AA74" s="497">
        <v>15417</v>
      </c>
      <c r="AB74" s="497"/>
      <c r="AC74" s="497"/>
      <c r="AD74" s="497">
        <v>31978</v>
      </c>
      <c r="AE74" s="497"/>
      <c r="AF74" s="497"/>
      <c r="AG74" s="497"/>
      <c r="AH74" s="497"/>
      <c r="AI74" s="497"/>
      <c r="AJ74" s="497"/>
      <c r="AK74" s="497"/>
      <c r="AL74" s="497"/>
      <c r="AM74" s="497"/>
      <c r="AN74" s="497"/>
      <c r="AO74" s="497"/>
      <c r="AP74" s="497"/>
      <c r="AQ74" s="497"/>
      <c r="AR74" s="497"/>
      <c r="AS74" s="497"/>
      <c r="AT74" s="497"/>
    </row>
    <row r="75" spans="1:46">
      <c r="A75" s="465">
        <v>211</v>
      </c>
      <c r="B75" s="466" t="s">
        <v>106</v>
      </c>
      <c r="C75" s="500">
        <v>32959</v>
      </c>
      <c r="D75" s="497">
        <f>SUM(H75:AT75)</f>
        <v>5582585</v>
      </c>
      <c r="E75" s="497">
        <v>-3165053</v>
      </c>
      <c r="F75" s="497">
        <v>-6730887</v>
      </c>
      <c r="G75" s="568">
        <f>SUM(D75:F75)</f>
        <v>-4313355</v>
      </c>
      <c r="H75" s="497">
        <v>3306488</v>
      </c>
      <c r="I75" s="497"/>
      <c r="J75" s="497">
        <v>1145095</v>
      </c>
      <c r="K75" s="497">
        <v>112491</v>
      </c>
      <c r="L75" s="497"/>
      <c r="M75" s="497">
        <v>251895</v>
      </c>
      <c r="N75" s="497"/>
      <c r="O75" s="497">
        <v>446986</v>
      </c>
      <c r="P75" s="497"/>
      <c r="Q75" s="497">
        <v>112491</v>
      </c>
      <c r="R75" s="497"/>
      <c r="S75" s="497"/>
      <c r="T75" s="497"/>
      <c r="U75" s="497">
        <v>117466</v>
      </c>
      <c r="V75" s="497"/>
      <c r="W75" s="497"/>
      <c r="X75" s="497"/>
      <c r="Y75" s="497"/>
      <c r="Z75" s="497">
        <v>46506</v>
      </c>
      <c r="AA75" s="497">
        <v>43167</v>
      </c>
      <c r="AB75" s="497"/>
      <c r="AC75" s="497"/>
      <c r="AD75" s="497"/>
      <c r="AE75" s="497"/>
      <c r="AF75" s="497"/>
      <c r="AG75" s="497"/>
      <c r="AH75" s="497"/>
      <c r="AI75" s="497"/>
      <c r="AJ75" s="497"/>
      <c r="AK75" s="497"/>
      <c r="AL75" s="497"/>
      <c r="AM75" s="497"/>
      <c r="AN75" s="497"/>
      <c r="AO75" s="497"/>
      <c r="AP75" s="497"/>
      <c r="AQ75" s="497"/>
      <c r="AR75" s="497"/>
      <c r="AS75" s="497"/>
      <c r="AT75" s="497"/>
    </row>
    <row r="76" spans="1:46">
      <c r="A76" s="465">
        <v>213</v>
      </c>
      <c r="B76" s="466" t="s">
        <v>107</v>
      </c>
      <c r="C76" s="500">
        <v>5154</v>
      </c>
      <c r="D76" s="497">
        <f>SUM(H76:AT76)</f>
        <v>1326777</v>
      </c>
      <c r="E76" s="497">
        <v>-494939</v>
      </c>
      <c r="F76" s="497">
        <v>-1052550</v>
      </c>
      <c r="G76" s="568">
        <f>SUM(D76:F76)</f>
        <v>-220712</v>
      </c>
      <c r="H76" s="497">
        <v>912493</v>
      </c>
      <c r="I76" s="497"/>
      <c r="J76" s="497">
        <v>246981</v>
      </c>
      <c r="K76" s="497">
        <v>53433</v>
      </c>
      <c r="L76" s="497"/>
      <c r="M76" s="497"/>
      <c r="N76" s="497"/>
      <c r="O76" s="497">
        <v>37421</v>
      </c>
      <c r="P76" s="497"/>
      <c r="Q76" s="497">
        <v>53433</v>
      </c>
      <c r="R76" s="497"/>
      <c r="S76" s="497"/>
      <c r="T76" s="497"/>
      <c r="U76" s="497">
        <v>18369</v>
      </c>
      <c r="V76" s="497"/>
      <c r="W76" s="497"/>
      <c r="X76" s="497"/>
      <c r="Y76" s="497"/>
      <c r="Z76" s="497">
        <v>4647</v>
      </c>
      <c r="AA76" s="497"/>
      <c r="AB76" s="497"/>
      <c r="AC76" s="497"/>
      <c r="AD76" s="497"/>
      <c r="AE76" s="497"/>
      <c r="AF76" s="497"/>
      <c r="AG76" s="497"/>
      <c r="AH76" s="497"/>
      <c r="AI76" s="497"/>
      <c r="AJ76" s="497"/>
      <c r="AK76" s="497"/>
      <c r="AL76" s="497"/>
      <c r="AM76" s="497"/>
      <c r="AN76" s="497"/>
      <c r="AO76" s="497"/>
      <c r="AP76" s="497"/>
      <c r="AQ76" s="497"/>
      <c r="AR76" s="497"/>
      <c r="AS76" s="497"/>
      <c r="AT76" s="497"/>
    </row>
    <row r="77" spans="1:46">
      <c r="A77" s="465">
        <v>214</v>
      </c>
      <c r="B77" s="466" t="s">
        <v>108</v>
      </c>
      <c r="C77" s="500">
        <v>12528</v>
      </c>
      <c r="D77" s="497">
        <f>SUM(H77:AT77)</f>
        <v>3586894</v>
      </c>
      <c r="E77" s="497">
        <v>-1203064</v>
      </c>
      <c r="F77" s="497">
        <v>-2558468</v>
      </c>
      <c r="G77" s="568">
        <f>SUM(D77:F77)</f>
        <v>-174638</v>
      </c>
      <c r="H77" s="497">
        <v>2018352</v>
      </c>
      <c r="I77" s="497"/>
      <c r="J77" s="497">
        <v>808302</v>
      </c>
      <c r="K77" s="497">
        <v>243262</v>
      </c>
      <c r="L77" s="497"/>
      <c r="M77" s="497">
        <v>71970</v>
      </c>
      <c r="N77" s="497"/>
      <c r="O77" s="497">
        <v>49113</v>
      </c>
      <c r="P77" s="497"/>
      <c r="Q77" s="497">
        <v>232013</v>
      </c>
      <c r="R77" s="497"/>
      <c r="S77" s="497"/>
      <c r="T77" s="497">
        <v>62953</v>
      </c>
      <c r="U77" s="497">
        <v>44650</v>
      </c>
      <c r="V77" s="497"/>
      <c r="W77" s="497"/>
      <c r="X77" s="497"/>
      <c r="Y77" s="497"/>
      <c r="Z77" s="497">
        <v>14786</v>
      </c>
      <c r="AA77" s="497">
        <v>30834</v>
      </c>
      <c r="AB77" s="497"/>
      <c r="AC77" s="497"/>
      <c r="AD77" s="497">
        <v>10659</v>
      </c>
      <c r="AE77" s="497"/>
      <c r="AF77" s="497"/>
      <c r="AG77" s="497"/>
      <c r="AH77" s="497"/>
      <c r="AI77" s="497"/>
      <c r="AJ77" s="497"/>
      <c r="AK77" s="497"/>
      <c r="AL77" s="497"/>
      <c r="AM77" s="497"/>
      <c r="AN77" s="497"/>
      <c r="AO77" s="497"/>
      <c r="AP77" s="497"/>
      <c r="AQ77" s="497"/>
      <c r="AR77" s="497"/>
      <c r="AS77" s="497"/>
      <c r="AT77" s="497"/>
    </row>
    <row r="78" spans="1:46">
      <c r="A78" s="465">
        <v>216</v>
      </c>
      <c r="B78" s="466" t="s">
        <v>109</v>
      </c>
      <c r="C78" s="500">
        <v>1269</v>
      </c>
      <c r="D78" s="497">
        <f>SUM(H78:AT78)</f>
        <v>116655</v>
      </c>
      <c r="E78" s="497">
        <v>-121862</v>
      </c>
      <c r="F78" s="497">
        <v>-259155</v>
      </c>
      <c r="G78" s="568">
        <f>SUM(D78:F78)</f>
        <v>-264362</v>
      </c>
      <c r="H78" s="497"/>
      <c r="I78" s="497"/>
      <c r="J78" s="497">
        <v>89811</v>
      </c>
      <c r="K78" s="497">
        <v>7031</v>
      </c>
      <c r="L78" s="497"/>
      <c r="M78" s="497"/>
      <c r="N78" s="497"/>
      <c r="O78" s="497">
        <v>7025</v>
      </c>
      <c r="P78" s="497"/>
      <c r="Q78" s="497">
        <v>7031</v>
      </c>
      <c r="R78" s="497"/>
      <c r="S78" s="497"/>
      <c r="T78" s="497"/>
      <c r="U78" s="497">
        <v>4523</v>
      </c>
      <c r="V78" s="497"/>
      <c r="W78" s="497"/>
      <c r="X78" s="497"/>
      <c r="Y78" s="497"/>
      <c r="Z78" s="497">
        <v>1234</v>
      </c>
      <c r="AA78" s="497"/>
      <c r="AB78" s="497"/>
      <c r="AC78" s="497"/>
      <c r="AD78" s="497"/>
      <c r="AE78" s="497"/>
      <c r="AF78" s="497"/>
      <c r="AG78" s="497"/>
      <c r="AH78" s="497"/>
      <c r="AI78" s="497"/>
      <c r="AJ78" s="497"/>
      <c r="AK78" s="497"/>
      <c r="AL78" s="497"/>
      <c r="AM78" s="497"/>
      <c r="AN78" s="497"/>
      <c r="AO78" s="497"/>
      <c r="AP78" s="497"/>
      <c r="AQ78" s="497"/>
      <c r="AR78" s="497"/>
      <c r="AS78" s="497"/>
      <c r="AT78" s="497"/>
    </row>
    <row r="79" spans="1:46">
      <c r="A79" s="465">
        <v>217</v>
      </c>
      <c r="B79" s="466" t="s">
        <v>110</v>
      </c>
      <c r="C79" s="500">
        <v>5352</v>
      </c>
      <c r="D79" s="497">
        <f>SUM(H79:AT79)</f>
        <v>1629430</v>
      </c>
      <c r="E79" s="497">
        <v>-513953</v>
      </c>
      <c r="F79" s="497">
        <v>-1092985</v>
      </c>
      <c r="G79" s="568">
        <f>SUM(D79:F79)</f>
        <v>22492</v>
      </c>
      <c r="H79" s="497">
        <v>977208</v>
      </c>
      <c r="I79" s="497"/>
      <c r="J79" s="497">
        <v>157170</v>
      </c>
      <c r="K79" s="497">
        <v>56246</v>
      </c>
      <c r="L79" s="497"/>
      <c r="M79" s="497">
        <v>107955</v>
      </c>
      <c r="N79" s="497">
        <v>207191</v>
      </c>
      <c r="O79" s="497">
        <v>37213</v>
      </c>
      <c r="P79" s="497"/>
      <c r="Q79" s="497">
        <v>49215</v>
      </c>
      <c r="R79" s="497"/>
      <c r="S79" s="497"/>
      <c r="T79" s="497"/>
      <c r="U79" s="497">
        <v>19075</v>
      </c>
      <c r="V79" s="497"/>
      <c r="W79" s="497"/>
      <c r="X79" s="497"/>
      <c r="Y79" s="497"/>
      <c r="Z79" s="497">
        <v>7498</v>
      </c>
      <c r="AA79" s="497"/>
      <c r="AB79" s="497"/>
      <c r="AC79" s="497"/>
      <c r="AD79" s="497">
        <v>10659</v>
      </c>
      <c r="AE79" s="497"/>
      <c r="AF79" s="497"/>
      <c r="AG79" s="497"/>
      <c r="AH79" s="497"/>
      <c r="AI79" s="497"/>
      <c r="AJ79" s="497"/>
      <c r="AK79" s="497"/>
      <c r="AL79" s="497"/>
      <c r="AM79" s="497"/>
      <c r="AN79" s="497"/>
      <c r="AO79" s="497"/>
      <c r="AP79" s="497"/>
      <c r="AQ79" s="497"/>
      <c r="AR79" s="497"/>
      <c r="AS79" s="497"/>
      <c r="AT79" s="497"/>
    </row>
    <row r="80" spans="1:46">
      <c r="A80" s="465">
        <v>218</v>
      </c>
      <c r="B80" s="466" t="s">
        <v>111</v>
      </c>
      <c r="C80" s="500">
        <v>1200</v>
      </c>
      <c r="D80" s="497">
        <f>SUM(H80:AT80)</f>
        <v>81976</v>
      </c>
      <c r="E80" s="497">
        <v>-115236</v>
      </c>
      <c r="F80" s="497">
        <v>-245064</v>
      </c>
      <c r="G80" s="568">
        <f>SUM(D80:F80)</f>
        <v>-278324</v>
      </c>
      <c r="H80" s="497"/>
      <c r="I80" s="497"/>
      <c r="J80" s="497">
        <v>22453</v>
      </c>
      <c r="K80" s="497">
        <v>22498</v>
      </c>
      <c r="L80" s="497"/>
      <c r="M80" s="497"/>
      <c r="N80" s="497"/>
      <c r="O80" s="497">
        <v>9159</v>
      </c>
      <c r="P80" s="497"/>
      <c r="Q80" s="497">
        <v>22498</v>
      </c>
      <c r="R80" s="497"/>
      <c r="S80" s="497"/>
      <c r="T80" s="497"/>
      <c r="U80" s="497">
        <v>4277</v>
      </c>
      <c r="V80" s="497"/>
      <c r="W80" s="497"/>
      <c r="X80" s="497"/>
      <c r="Y80" s="497"/>
      <c r="Z80" s="497">
        <v>1091</v>
      </c>
      <c r="AA80" s="497"/>
      <c r="AB80" s="497"/>
      <c r="AC80" s="497"/>
      <c r="AD80" s="497"/>
      <c r="AE80" s="497"/>
      <c r="AF80" s="497"/>
      <c r="AG80" s="497"/>
      <c r="AH80" s="497"/>
      <c r="AI80" s="497"/>
      <c r="AJ80" s="497"/>
      <c r="AK80" s="497"/>
      <c r="AL80" s="497"/>
      <c r="AM80" s="497"/>
      <c r="AN80" s="497"/>
      <c r="AO80" s="497"/>
      <c r="AP80" s="497"/>
      <c r="AQ80" s="497"/>
      <c r="AR80" s="497"/>
      <c r="AS80" s="497"/>
      <c r="AT80" s="497"/>
    </row>
    <row r="81" spans="1:46">
      <c r="A81" s="465">
        <v>224</v>
      </c>
      <c r="B81" s="466" t="s">
        <v>112</v>
      </c>
      <c r="C81" s="500">
        <v>8603</v>
      </c>
      <c r="D81" s="497">
        <f>SUM(H81:AT81)</f>
        <v>2299097</v>
      </c>
      <c r="E81" s="497">
        <v>-826146</v>
      </c>
      <c r="F81" s="497">
        <v>-1756905</v>
      </c>
      <c r="G81" s="568">
        <f>SUM(D81:F81)</f>
        <v>-283954</v>
      </c>
      <c r="H81" s="497">
        <v>1455877</v>
      </c>
      <c r="I81" s="497"/>
      <c r="J81" s="497">
        <v>157170</v>
      </c>
      <c r="K81" s="497">
        <v>168737</v>
      </c>
      <c r="L81" s="497"/>
      <c r="M81" s="497">
        <v>35985</v>
      </c>
      <c r="N81" s="497">
        <v>192380</v>
      </c>
      <c r="O81" s="497">
        <v>45616</v>
      </c>
      <c r="P81" s="497"/>
      <c r="Q81" s="497">
        <v>87181</v>
      </c>
      <c r="R81" s="497"/>
      <c r="S81" s="497"/>
      <c r="T81" s="497">
        <v>88134</v>
      </c>
      <c r="U81" s="497">
        <v>30661</v>
      </c>
      <c r="V81" s="497"/>
      <c r="W81" s="497"/>
      <c r="X81" s="497"/>
      <c r="Y81" s="497"/>
      <c r="Z81" s="497">
        <v>10024</v>
      </c>
      <c r="AA81" s="497">
        <v>24667</v>
      </c>
      <c r="AB81" s="497">
        <v>1904</v>
      </c>
      <c r="AC81" s="497"/>
      <c r="AD81" s="497"/>
      <c r="AE81" s="497"/>
      <c r="AF81" s="497"/>
      <c r="AG81" s="497"/>
      <c r="AH81" s="497"/>
      <c r="AI81" s="497"/>
      <c r="AJ81" s="497"/>
      <c r="AK81" s="497"/>
      <c r="AL81" s="497"/>
      <c r="AM81" s="497"/>
      <c r="AN81" s="497"/>
      <c r="AO81" s="497">
        <v>761</v>
      </c>
      <c r="AP81" s="497"/>
      <c r="AQ81" s="497"/>
      <c r="AR81" s="497"/>
      <c r="AS81" s="497"/>
      <c r="AT81" s="497"/>
    </row>
    <row r="82" spans="1:46">
      <c r="A82" s="465">
        <v>226</v>
      </c>
      <c r="B82" s="466" t="s">
        <v>113</v>
      </c>
      <c r="C82" s="500">
        <v>3665</v>
      </c>
      <c r="D82" s="497">
        <f>SUM(H82:AT82)</f>
        <v>1104078</v>
      </c>
      <c r="E82" s="497">
        <v>-351950</v>
      </c>
      <c r="F82" s="497">
        <v>-748466</v>
      </c>
      <c r="G82" s="568">
        <f>SUM(D82:F82)</f>
        <v>3662</v>
      </c>
      <c r="H82" s="497">
        <v>659147</v>
      </c>
      <c r="I82" s="497"/>
      <c r="J82" s="497">
        <v>157170</v>
      </c>
      <c r="K82" s="497">
        <v>49215</v>
      </c>
      <c r="L82" s="497"/>
      <c r="M82" s="497"/>
      <c r="N82" s="497">
        <v>153969</v>
      </c>
      <c r="O82" s="497">
        <v>18718</v>
      </c>
      <c r="P82" s="497"/>
      <c r="Q82" s="497">
        <v>49215</v>
      </c>
      <c r="R82" s="497"/>
      <c r="S82" s="497"/>
      <c r="T82" s="497"/>
      <c r="U82" s="497">
        <v>13062</v>
      </c>
      <c r="V82" s="497"/>
      <c r="W82" s="497"/>
      <c r="X82" s="497"/>
      <c r="Y82" s="497"/>
      <c r="Z82" s="497">
        <v>3582</v>
      </c>
      <c r="AA82" s="497"/>
      <c r="AB82" s="497"/>
      <c r="AC82" s="497"/>
      <c r="AD82" s="497"/>
      <c r="AE82" s="497"/>
      <c r="AF82" s="497"/>
      <c r="AG82" s="497"/>
      <c r="AH82" s="497"/>
      <c r="AI82" s="497"/>
      <c r="AJ82" s="497"/>
      <c r="AK82" s="497"/>
      <c r="AL82" s="497"/>
      <c r="AM82" s="497"/>
      <c r="AN82" s="497"/>
      <c r="AO82" s="497"/>
      <c r="AP82" s="497"/>
      <c r="AQ82" s="497"/>
      <c r="AR82" s="497"/>
      <c r="AS82" s="497"/>
      <c r="AT82" s="497"/>
    </row>
    <row r="83" spans="1:46">
      <c r="A83" s="465">
        <v>230</v>
      </c>
      <c r="B83" s="466" t="s">
        <v>114</v>
      </c>
      <c r="C83" s="500">
        <v>2240</v>
      </c>
      <c r="D83" s="497">
        <f>SUM(H83:AT83)</f>
        <v>330633</v>
      </c>
      <c r="E83" s="497">
        <v>-215107</v>
      </c>
      <c r="F83" s="497">
        <v>-457453</v>
      </c>
      <c r="G83" s="568">
        <f>SUM(D83:F83)</f>
        <v>-341927</v>
      </c>
      <c r="H83" s="497"/>
      <c r="I83" s="497"/>
      <c r="J83" s="497">
        <v>112264</v>
      </c>
      <c r="K83" s="497">
        <v>105461</v>
      </c>
      <c r="L83" s="497"/>
      <c r="M83" s="497"/>
      <c r="N83" s="497"/>
      <c r="O83" s="497">
        <v>9351</v>
      </c>
      <c r="P83" s="497"/>
      <c r="Q83" s="497">
        <v>71713</v>
      </c>
      <c r="R83" s="497"/>
      <c r="S83" s="497"/>
      <c r="T83" s="497"/>
      <c r="U83" s="497">
        <v>7983</v>
      </c>
      <c r="V83" s="497"/>
      <c r="W83" s="497"/>
      <c r="X83" s="497"/>
      <c r="Y83" s="497"/>
      <c r="Z83" s="497">
        <v>2277</v>
      </c>
      <c r="AA83" s="497">
        <v>21584</v>
      </c>
      <c r="AB83" s="497"/>
      <c r="AC83" s="497"/>
      <c r="AD83" s="497"/>
      <c r="AE83" s="497"/>
      <c r="AF83" s="497"/>
      <c r="AG83" s="497"/>
      <c r="AH83" s="497"/>
      <c r="AI83" s="497"/>
      <c r="AJ83" s="497"/>
      <c r="AK83" s="497"/>
      <c r="AL83" s="497"/>
      <c r="AM83" s="497"/>
      <c r="AN83" s="497"/>
      <c r="AO83" s="497"/>
      <c r="AP83" s="497"/>
      <c r="AQ83" s="497"/>
      <c r="AR83" s="497"/>
      <c r="AS83" s="497"/>
      <c r="AT83" s="497"/>
    </row>
    <row r="84" spans="1:46">
      <c r="A84" s="465">
        <v>231</v>
      </c>
      <c r="B84" s="466" t="s">
        <v>115</v>
      </c>
      <c r="C84" s="500">
        <v>1256</v>
      </c>
      <c r="D84" s="497">
        <f>SUM(H84:AT84)</f>
        <v>367121</v>
      </c>
      <c r="E84" s="497">
        <v>-120614</v>
      </c>
      <c r="F84" s="497">
        <v>-256500</v>
      </c>
      <c r="G84" s="568">
        <f>SUM(D84:F84)</f>
        <v>-9993</v>
      </c>
      <c r="H84" s="497"/>
      <c r="I84" s="497"/>
      <c r="J84" s="497">
        <v>22453</v>
      </c>
      <c r="K84" s="497">
        <v>109679</v>
      </c>
      <c r="L84" s="497"/>
      <c r="M84" s="497">
        <v>35985</v>
      </c>
      <c r="N84" s="497">
        <v>74869</v>
      </c>
      <c r="O84" s="497">
        <v>8862</v>
      </c>
      <c r="P84" s="497"/>
      <c r="Q84" s="497">
        <v>109679</v>
      </c>
      <c r="R84" s="497"/>
      <c r="S84" s="497"/>
      <c r="T84" s="497"/>
      <c r="U84" s="497">
        <v>4476</v>
      </c>
      <c r="V84" s="497"/>
      <c r="W84" s="497"/>
      <c r="X84" s="497"/>
      <c r="Y84" s="497"/>
      <c r="Z84" s="497">
        <v>1118</v>
      </c>
      <c r="AA84" s="497"/>
      <c r="AB84" s="497"/>
      <c r="AC84" s="497"/>
      <c r="AD84" s="497"/>
      <c r="AE84" s="497"/>
      <c r="AF84" s="497"/>
      <c r="AG84" s="497"/>
      <c r="AH84" s="497"/>
      <c r="AI84" s="497"/>
      <c r="AJ84" s="497"/>
      <c r="AK84" s="497"/>
      <c r="AL84" s="497"/>
      <c r="AM84" s="497"/>
      <c r="AN84" s="497"/>
      <c r="AO84" s="497"/>
      <c r="AP84" s="497"/>
      <c r="AQ84" s="497"/>
      <c r="AR84" s="497"/>
      <c r="AS84" s="497"/>
      <c r="AT84" s="497"/>
    </row>
    <row r="85" spans="1:46">
      <c r="A85" s="465">
        <v>232</v>
      </c>
      <c r="B85" s="466" t="s">
        <v>116</v>
      </c>
      <c r="C85" s="500">
        <v>12750</v>
      </c>
      <c r="D85" s="497">
        <f>SUM(H85:AT85)</f>
        <v>3359294</v>
      </c>
      <c r="E85" s="497">
        <v>-1224383</v>
      </c>
      <c r="F85" s="497">
        <v>-2603805</v>
      </c>
      <c r="G85" s="568">
        <f>SUM(D85:F85)</f>
        <v>-468894</v>
      </c>
      <c r="H85" s="497">
        <v>1321250</v>
      </c>
      <c r="I85" s="497"/>
      <c r="J85" s="497">
        <v>696038</v>
      </c>
      <c r="K85" s="497">
        <v>91399</v>
      </c>
      <c r="L85" s="497"/>
      <c r="M85" s="497">
        <v>359850</v>
      </c>
      <c r="N85" s="497">
        <v>351828</v>
      </c>
      <c r="O85" s="497">
        <v>65845</v>
      </c>
      <c r="P85" s="497">
        <v>348217</v>
      </c>
      <c r="Q85" s="497">
        <v>40778</v>
      </c>
      <c r="R85" s="497"/>
      <c r="S85" s="497"/>
      <c r="T85" s="497"/>
      <c r="U85" s="497">
        <v>45441</v>
      </c>
      <c r="V85" s="497"/>
      <c r="W85" s="497"/>
      <c r="X85" s="497"/>
      <c r="Y85" s="497"/>
      <c r="Z85" s="497">
        <v>15655</v>
      </c>
      <c r="AA85" s="497">
        <v>12334</v>
      </c>
      <c r="AB85" s="497"/>
      <c r="AC85" s="497"/>
      <c r="AD85" s="497">
        <v>10659</v>
      </c>
      <c r="AE85" s="497"/>
      <c r="AF85" s="497"/>
      <c r="AG85" s="497"/>
      <c r="AH85" s="497"/>
      <c r="AI85" s="497"/>
      <c r="AJ85" s="497"/>
      <c r="AK85" s="497"/>
      <c r="AL85" s="497"/>
      <c r="AM85" s="497"/>
      <c r="AN85" s="497"/>
      <c r="AO85" s="497"/>
      <c r="AP85" s="497"/>
      <c r="AQ85" s="497"/>
      <c r="AR85" s="497"/>
      <c r="AS85" s="497"/>
      <c r="AT85" s="497"/>
    </row>
    <row r="86" spans="1:46">
      <c r="A86" s="465">
        <v>233</v>
      </c>
      <c r="B86" s="466" t="s">
        <v>117</v>
      </c>
      <c r="C86" s="500">
        <v>15116</v>
      </c>
      <c r="D86" s="497">
        <f>SUM(H86:AT86)</f>
        <v>4512730</v>
      </c>
      <c r="E86" s="497">
        <v>-1451589</v>
      </c>
      <c r="F86" s="497">
        <v>-3086990</v>
      </c>
      <c r="G86" s="568">
        <f>SUM(D86:F86)</f>
        <v>-25849</v>
      </c>
      <c r="H86" s="497">
        <v>2073455</v>
      </c>
      <c r="I86" s="497"/>
      <c r="J86" s="497">
        <v>673585</v>
      </c>
      <c r="K86" s="497">
        <v>482306</v>
      </c>
      <c r="L86" s="497"/>
      <c r="M86" s="497">
        <v>107955</v>
      </c>
      <c r="N86" s="497"/>
      <c r="O86" s="497">
        <v>74456</v>
      </c>
      <c r="P86" s="497">
        <v>576763</v>
      </c>
      <c r="Q86" s="497">
        <v>441528</v>
      </c>
      <c r="R86" s="497"/>
      <c r="S86" s="497"/>
      <c r="T86" s="497"/>
      <c r="U86" s="497">
        <v>53873</v>
      </c>
      <c r="V86" s="497"/>
      <c r="W86" s="497"/>
      <c r="X86" s="497"/>
      <c r="Y86" s="497"/>
      <c r="Z86" s="497">
        <v>18150</v>
      </c>
      <c r="AA86" s="497"/>
      <c r="AB86" s="497"/>
      <c r="AC86" s="497"/>
      <c r="AD86" s="497">
        <v>10659</v>
      </c>
      <c r="AE86" s="497"/>
      <c r="AF86" s="497"/>
      <c r="AG86" s="497"/>
      <c r="AH86" s="497"/>
      <c r="AI86" s="497"/>
      <c r="AJ86" s="497"/>
      <c r="AK86" s="497"/>
      <c r="AL86" s="497"/>
      <c r="AM86" s="497"/>
      <c r="AN86" s="497"/>
      <c r="AO86" s="497"/>
      <c r="AP86" s="497"/>
      <c r="AQ86" s="497"/>
      <c r="AR86" s="497"/>
      <c r="AS86" s="497"/>
      <c r="AT86" s="497"/>
    </row>
    <row r="87" spans="1:46">
      <c r="A87" s="465">
        <v>235</v>
      </c>
      <c r="B87" s="466" t="s">
        <v>118</v>
      </c>
      <c r="C87" s="500">
        <v>10284</v>
      </c>
      <c r="D87" s="497">
        <f>SUM(H87:AT87)</f>
        <v>6032843</v>
      </c>
      <c r="E87" s="497">
        <v>-987573</v>
      </c>
      <c r="F87" s="497">
        <v>-2100198</v>
      </c>
      <c r="G87" s="568">
        <f>SUM(D87:F87)</f>
        <v>2945072</v>
      </c>
      <c r="H87" s="497">
        <v>5367261</v>
      </c>
      <c r="I87" s="497"/>
      <c r="J87" s="497">
        <v>112264</v>
      </c>
      <c r="K87" s="497">
        <v>81556</v>
      </c>
      <c r="L87" s="497"/>
      <c r="M87" s="497"/>
      <c r="N87" s="497">
        <v>224986</v>
      </c>
      <c r="O87" s="497">
        <v>164354</v>
      </c>
      <c r="P87" s="497"/>
      <c r="Q87" s="497">
        <v>30935</v>
      </c>
      <c r="R87" s="497"/>
      <c r="S87" s="497"/>
      <c r="T87" s="497"/>
      <c r="U87" s="497">
        <v>36652</v>
      </c>
      <c r="V87" s="497"/>
      <c r="W87" s="497"/>
      <c r="X87" s="497"/>
      <c r="Y87" s="497"/>
      <c r="Z87" s="497">
        <v>14835</v>
      </c>
      <c r="AA87" s="497"/>
      <c r="AB87" s="497"/>
      <c r="AC87" s="497"/>
      <c r="AD87" s="497"/>
      <c r="AE87" s="497"/>
      <c r="AF87" s="497"/>
      <c r="AG87" s="497"/>
      <c r="AH87" s="497"/>
      <c r="AI87" s="497"/>
      <c r="AJ87" s="497"/>
      <c r="AK87" s="497"/>
      <c r="AL87" s="497"/>
      <c r="AM87" s="497"/>
      <c r="AN87" s="497"/>
      <c r="AO87" s="497"/>
      <c r="AP87" s="497"/>
      <c r="AQ87" s="497"/>
      <c r="AR87" s="497"/>
      <c r="AS87" s="497"/>
      <c r="AT87" s="497"/>
    </row>
    <row r="88" spans="1:46">
      <c r="A88" s="465">
        <v>236</v>
      </c>
      <c r="B88" s="466" t="s">
        <v>119</v>
      </c>
      <c r="C88" s="500">
        <v>4198</v>
      </c>
      <c r="D88" s="497">
        <f>SUM(H88:AT88)</f>
        <v>2197348</v>
      </c>
      <c r="E88" s="497">
        <v>-403134</v>
      </c>
      <c r="F88" s="497">
        <v>-857316</v>
      </c>
      <c r="G88" s="568">
        <f>SUM(D88:F88)</f>
        <v>936898</v>
      </c>
      <c r="H88" s="497">
        <v>1418737</v>
      </c>
      <c r="I88" s="497"/>
      <c r="J88" s="497">
        <v>112264</v>
      </c>
      <c r="K88" s="497"/>
      <c r="L88" s="497"/>
      <c r="M88" s="497">
        <v>251895</v>
      </c>
      <c r="N88" s="497"/>
      <c r="O88" s="497">
        <v>37094</v>
      </c>
      <c r="P88" s="497"/>
      <c r="Q88" s="497"/>
      <c r="R88" s="497"/>
      <c r="S88" s="497"/>
      <c r="T88" s="497"/>
      <c r="U88" s="497">
        <v>14962</v>
      </c>
      <c r="V88" s="497">
        <v>24857</v>
      </c>
      <c r="W88" s="497"/>
      <c r="X88" s="497"/>
      <c r="Y88" s="497">
        <v>146690</v>
      </c>
      <c r="Z88" s="497">
        <v>5849</v>
      </c>
      <c r="AA88" s="497"/>
      <c r="AB88" s="497"/>
      <c r="AC88" s="497"/>
      <c r="AD88" s="497"/>
      <c r="AE88" s="497"/>
      <c r="AF88" s="497">
        <v>185000</v>
      </c>
      <c r="AG88" s="497"/>
      <c r="AH88" s="497"/>
      <c r="AI88" s="497"/>
      <c r="AJ88" s="497"/>
      <c r="AK88" s="497"/>
      <c r="AL88" s="497"/>
      <c r="AM88" s="497"/>
      <c r="AN88" s="497"/>
      <c r="AO88" s="497"/>
      <c r="AP88" s="497"/>
      <c r="AQ88" s="497"/>
      <c r="AR88" s="497"/>
      <c r="AS88" s="497"/>
      <c r="AT88" s="497"/>
    </row>
    <row r="89" spans="1:46">
      <c r="A89" s="465">
        <v>239</v>
      </c>
      <c r="B89" s="466" t="s">
        <v>120</v>
      </c>
      <c r="C89" s="500">
        <v>2029</v>
      </c>
      <c r="D89" s="497">
        <f>SUM(H89:AT89)</f>
        <v>207465</v>
      </c>
      <c r="E89" s="497">
        <v>-194845</v>
      </c>
      <c r="F89" s="497">
        <v>-414362</v>
      </c>
      <c r="G89" s="568">
        <f>SUM(D89:F89)</f>
        <v>-401742</v>
      </c>
      <c r="H89" s="497"/>
      <c r="I89" s="497"/>
      <c r="J89" s="497">
        <v>44906</v>
      </c>
      <c r="K89" s="497">
        <v>67495</v>
      </c>
      <c r="L89" s="497"/>
      <c r="M89" s="497"/>
      <c r="N89" s="497"/>
      <c r="O89" s="497">
        <v>18703</v>
      </c>
      <c r="P89" s="497"/>
      <c r="Q89" s="497">
        <v>67495</v>
      </c>
      <c r="R89" s="497"/>
      <c r="S89" s="497"/>
      <c r="T89" s="497"/>
      <c r="U89" s="497">
        <v>7231</v>
      </c>
      <c r="V89" s="497"/>
      <c r="W89" s="497"/>
      <c r="X89" s="497"/>
      <c r="Y89" s="497"/>
      <c r="Z89" s="497">
        <v>1635</v>
      </c>
      <c r="AA89" s="497"/>
      <c r="AB89" s="497"/>
      <c r="AC89" s="497"/>
      <c r="AD89" s="497"/>
      <c r="AE89" s="497"/>
      <c r="AF89" s="497"/>
      <c r="AG89" s="497"/>
      <c r="AH89" s="497"/>
      <c r="AI89" s="497"/>
      <c r="AJ89" s="497"/>
      <c r="AK89" s="497"/>
      <c r="AL89" s="497"/>
      <c r="AM89" s="497"/>
      <c r="AN89" s="497"/>
      <c r="AO89" s="497"/>
      <c r="AP89" s="497"/>
      <c r="AQ89" s="497"/>
      <c r="AR89" s="497"/>
      <c r="AS89" s="497"/>
      <c r="AT89" s="497"/>
    </row>
    <row r="90" spans="1:46">
      <c r="A90" s="465">
        <v>240</v>
      </c>
      <c r="B90" s="466" t="s">
        <v>121</v>
      </c>
      <c r="C90" s="500">
        <v>19499</v>
      </c>
      <c r="D90" s="497">
        <f>SUM(H90:AT90)</f>
        <v>6206180</v>
      </c>
      <c r="E90" s="497">
        <v>-1872489</v>
      </c>
      <c r="F90" s="497">
        <v>-3982086</v>
      </c>
      <c r="G90" s="568">
        <f>SUM(D90:F90)</f>
        <v>351605</v>
      </c>
      <c r="H90" s="497">
        <v>1922013</v>
      </c>
      <c r="I90" s="497"/>
      <c r="J90" s="497">
        <v>853208</v>
      </c>
      <c r="K90" s="497">
        <v>327631</v>
      </c>
      <c r="L90" s="497"/>
      <c r="M90" s="497">
        <v>431820</v>
      </c>
      <c r="N90" s="497">
        <v>1056949</v>
      </c>
      <c r="O90" s="497">
        <v>138834</v>
      </c>
      <c r="P90" s="497">
        <v>909601</v>
      </c>
      <c r="Q90" s="497">
        <v>49215</v>
      </c>
      <c r="R90" s="497"/>
      <c r="S90" s="497">
        <v>215777</v>
      </c>
      <c r="T90" s="497">
        <v>188858</v>
      </c>
      <c r="U90" s="497">
        <v>69494</v>
      </c>
      <c r="V90" s="497"/>
      <c r="W90" s="497"/>
      <c r="X90" s="497">
        <v>94003</v>
      </c>
      <c r="Y90" s="497"/>
      <c r="Z90" s="497">
        <v>22992</v>
      </c>
      <c r="AA90" s="497"/>
      <c r="AB90" s="497">
        <v>138392</v>
      </c>
      <c r="AC90" s="497"/>
      <c r="AD90" s="497"/>
      <c r="AE90" s="497"/>
      <c r="AF90" s="497"/>
      <c r="AG90" s="497"/>
      <c r="AH90" s="497"/>
      <c r="AI90" s="497">
        <v>34991</v>
      </c>
      <c r="AJ90" s="497"/>
      <c r="AK90" s="497"/>
      <c r="AL90" s="497"/>
      <c r="AM90" s="497"/>
      <c r="AN90" s="497"/>
      <c r="AO90" s="497"/>
      <c r="AP90" s="497"/>
      <c r="AQ90" s="497"/>
      <c r="AR90" s="497"/>
      <c r="AS90" s="497"/>
      <c r="AT90" s="497">
        <v>-247598</v>
      </c>
    </row>
    <row r="91" spans="1:46">
      <c r="A91" s="465">
        <v>241</v>
      </c>
      <c r="B91" s="466" t="s">
        <v>122</v>
      </c>
      <c r="C91" s="500">
        <v>7771</v>
      </c>
      <c r="D91" s="497">
        <f>SUM(H91:AT91)</f>
        <v>1785051</v>
      </c>
      <c r="E91" s="497">
        <v>-746249</v>
      </c>
      <c r="F91" s="497">
        <v>-1586994</v>
      </c>
      <c r="G91" s="568">
        <f>SUM(D91:F91)</f>
        <v>-548192</v>
      </c>
      <c r="H91" s="497">
        <v>1224389</v>
      </c>
      <c r="I91" s="497"/>
      <c r="J91" s="497">
        <v>291887</v>
      </c>
      <c r="K91" s="497"/>
      <c r="L91" s="497"/>
      <c r="M91" s="497">
        <v>179925</v>
      </c>
      <c r="N91" s="497"/>
      <c r="O91" s="497">
        <v>65490</v>
      </c>
      <c r="P91" s="497"/>
      <c r="Q91" s="497">
        <v>-14061</v>
      </c>
      <c r="R91" s="497"/>
      <c r="S91" s="497"/>
      <c r="T91" s="497"/>
      <c r="U91" s="497">
        <v>27696</v>
      </c>
      <c r="V91" s="497"/>
      <c r="W91" s="497"/>
      <c r="X91" s="497"/>
      <c r="Y91" s="497"/>
      <c r="Z91" s="497">
        <v>9725</v>
      </c>
      <c r="AA91" s="497"/>
      <c r="AB91" s="497"/>
      <c r="AC91" s="497"/>
      <c r="AD91" s="497"/>
      <c r="AE91" s="497"/>
      <c r="AF91" s="497"/>
      <c r="AG91" s="497"/>
      <c r="AH91" s="497"/>
      <c r="AI91" s="497"/>
      <c r="AJ91" s="497"/>
      <c r="AK91" s="497"/>
      <c r="AL91" s="497"/>
      <c r="AM91" s="497"/>
      <c r="AN91" s="497"/>
      <c r="AO91" s="497"/>
      <c r="AP91" s="497"/>
      <c r="AQ91" s="497"/>
      <c r="AR91" s="497"/>
      <c r="AS91" s="497"/>
      <c r="AT91" s="497"/>
    </row>
    <row r="92" spans="1:46">
      <c r="A92" s="465">
        <v>244</v>
      </c>
      <c r="B92" s="466" t="s">
        <v>123</v>
      </c>
      <c r="C92" s="500">
        <v>19300</v>
      </c>
      <c r="D92" s="497">
        <f>SUM(H92:AT92)</f>
        <v>5916115</v>
      </c>
      <c r="E92" s="497">
        <v>-1853379</v>
      </c>
      <c r="F92" s="497">
        <v>-3941446</v>
      </c>
      <c r="G92" s="568">
        <f>SUM(D92:F92)</f>
        <v>121290</v>
      </c>
      <c r="H92" s="497">
        <v>3467125</v>
      </c>
      <c r="I92" s="497"/>
      <c r="J92" s="497">
        <v>1010378</v>
      </c>
      <c r="K92" s="497">
        <v>14061</v>
      </c>
      <c r="L92" s="497"/>
      <c r="M92" s="497">
        <v>539775</v>
      </c>
      <c r="N92" s="497">
        <v>327197</v>
      </c>
      <c r="O92" s="497">
        <v>397976</v>
      </c>
      <c r="P92" s="497"/>
      <c r="Q92" s="497">
        <v>8437</v>
      </c>
      <c r="R92" s="497"/>
      <c r="S92" s="497"/>
      <c r="T92" s="497"/>
      <c r="U92" s="497">
        <v>68785</v>
      </c>
      <c r="V92" s="497"/>
      <c r="W92" s="497"/>
      <c r="X92" s="497"/>
      <c r="Y92" s="497"/>
      <c r="Z92" s="497">
        <v>33047</v>
      </c>
      <c r="AA92" s="497">
        <v>49334</v>
      </c>
      <c r="AB92" s="497"/>
      <c r="AC92" s="497"/>
      <c r="AD92" s="497"/>
      <c r="AE92" s="497"/>
      <c r="AF92" s="497"/>
      <c r="AG92" s="497"/>
      <c r="AH92" s="497"/>
      <c r="AI92" s="497"/>
      <c r="AJ92" s="497"/>
      <c r="AK92" s="497"/>
      <c r="AL92" s="497"/>
      <c r="AM92" s="497"/>
      <c r="AN92" s="497"/>
      <c r="AO92" s="497"/>
      <c r="AP92" s="497"/>
      <c r="AQ92" s="497"/>
      <c r="AR92" s="497"/>
      <c r="AS92" s="497"/>
      <c r="AT92" s="497"/>
    </row>
    <row r="93" spans="1:46">
      <c r="A93" s="465">
        <v>245</v>
      </c>
      <c r="B93" s="466" t="s">
        <v>124</v>
      </c>
      <c r="C93" s="500">
        <v>37676</v>
      </c>
      <c r="D93" s="497">
        <f>SUM(H93:AT93)</f>
        <v>7273087</v>
      </c>
      <c r="E93" s="497">
        <v>-3618026</v>
      </c>
      <c r="F93" s="497">
        <v>-7694193</v>
      </c>
      <c r="G93" s="568">
        <f>SUM(D93:F93)</f>
        <v>-4039132</v>
      </c>
      <c r="H93" s="497">
        <v>3990912</v>
      </c>
      <c r="I93" s="497"/>
      <c r="J93" s="497">
        <v>875661</v>
      </c>
      <c r="K93" s="497">
        <v>607452</v>
      </c>
      <c r="L93" s="497"/>
      <c r="M93" s="497">
        <v>287880</v>
      </c>
      <c r="N93" s="497">
        <v>412483</v>
      </c>
      <c r="O93" s="497">
        <v>297586</v>
      </c>
      <c r="P93" s="497"/>
      <c r="Q93" s="497">
        <v>303726</v>
      </c>
      <c r="R93" s="497"/>
      <c r="S93" s="497"/>
      <c r="T93" s="497">
        <v>182562</v>
      </c>
      <c r="U93" s="497">
        <v>134277</v>
      </c>
      <c r="V93" s="497">
        <v>1538</v>
      </c>
      <c r="W93" s="497"/>
      <c r="X93" s="497"/>
      <c r="Y93" s="497"/>
      <c r="Z93" s="497">
        <v>53121</v>
      </c>
      <c r="AA93" s="497">
        <v>83251</v>
      </c>
      <c r="AB93" s="497"/>
      <c r="AC93" s="497"/>
      <c r="AD93" s="497">
        <v>42638</v>
      </c>
      <c r="AE93" s="497"/>
      <c r="AF93" s="497"/>
      <c r="AG93" s="497"/>
      <c r="AH93" s="497"/>
      <c r="AI93" s="497"/>
      <c r="AJ93" s="497"/>
      <c r="AK93" s="497"/>
      <c r="AL93" s="497"/>
      <c r="AM93" s="497"/>
      <c r="AN93" s="497"/>
      <c r="AO93" s="497"/>
      <c r="AP93" s="497"/>
      <c r="AQ93" s="497"/>
      <c r="AR93" s="497"/>
      <c r="AS93" s="497"/>
      <c r="AT93" s="497"/>
    </row>
    <row r="94" spans="1:46">
      <c r="A94" s="465">
        <v>249</v>
      </c>
      <c r="B94" s="466" t="s">
        <v>125</v>
      </c>
      <c r="C94" s="500">
        <v>9250</v>
      </c>
      <c r="D94" s="497">
        <f>SUM(H94:AT94)</f>
        <v>3068641</v>
      </c>
      <c r="E94" s="497">
        <v>-888278</v>
      </c>
      <c r="F94" s="497">
        <v>-1889035</v>
      </c>
      <c r="G94" s="568">
        <f>SUM(D94:F94)</f>
        <v>291328</v>
      </c>
      <c r="H94" s="497">
        <v>1228088</v>
      </c>
      <c r="I94" s="497"/>
      <c r="J94" s="497">
        <v>561321</v>
      </c>
      <c r="K94" s="497">
        <v>223576</v>
      </c>
      <c r="L94" s="497"/>
      <c r="M94" s="497">
        <v>71970</v>
      </c>
      <c r="N94" s="497">
        <v>321772</v>
      </c>
      <c r="O94" s="497">
        <v>107475</v>
      </c>
      <c r="P94" s="497">
        <v>253550</v>
      </c>
      <c r="Q94" s="497">
        <v>223576</v>
      </c>
      <c r="R94" s="497"/>
      <c r="S94" s="497"/>
      <c r="T94" s="497"/>
      <c r="U94" s="497">
        <v>32967</v>
      </c>
      <c r="V94" s="497"/>
      <c r="W94" s="497"/>
      <c r="X94" s="497"/>
      <c r="Y94" s="497"/>
      <c r="Z94" s="497">
        <v>9476</v>
      </c>
      <c r="AA94" s="497">
        <v>18500</v>
      </c>
      <c r="AB94" s="497"/>
      <c r="AC94" s="497"/>
      <c r="AD94" s="497">
        <v>10659</v>
      </c>
      <c r="AE94" s="497"/>
      <c r="AF94" s="497"/>
      <c r="AG94" s="497"/>
      <c r="AH94" s="497"/>
      <c r="AI94" s="497"/>
      <c r="AJ94" s="497"/>
      <c r="AK94" s="497"/>
      <c r="AL94" s="497"/>
      <c r="AM94" s="497"/>
      <c r="AN94" s="497"/>
      <c r="AO94" s="497">
        <v>5711</v>
      </c>
      <c r="AP94" s="497"/>
      <c r="AQ94" s="497"/>
      <c r="AR94" s="497"/>
      <c r="AS94" s="497"/>
      <c r="AT94" s="497"/>
    </row>
    <row r="95" spans="1:46">
      <c r="A95" s="465">
        <v>250</v>
      </c>
      <c r="B95" s="466" t="s">
        <v>126</v>
      </c>
      <c r="C95" s="500">
        <v>1771</v>
      </c>
      <c r="D95" s="497">
        <f>SUM(H95:AT95)</f>
        <v>173783</v>
      </c>
      <c r="E95" s="497">
        <v>-170069</v>
      </c>
      <c r="F95" s="497">
        <v>-361674</v>
      </c>
      <c r="G95" s="568">
        <f>SUM(D95:F95)</f>
        <v>-357960</v>
      </c>
      <c r="H95" s="497"/>
      <c r="I95" s="497"/>
      <c r="J95" s="497">
        <v>67359</v>
      </c>
      <c r="K95" s="497">
        <v>25311</v>
      </c>
      <c r="L95" s="497"/>
      <c r="M95" s="497">
        <v>35985</v>
      </c>
      <c r="N95" s="497"/>
      <c r="O95" s="497">
        <v>11915</v>
      </c>
      <c r="P95" s="497"/>
      <c r="Q95" s="497">
        <v>25311</v>
      </c>
      <c r="R95" s="497"/>
      <c r="S95" s="497"/>
      <c r="T95" s="497"/>
      <c r="U95" s="497">
        <v>6312</v>
      </c>
      <c r="V95" s="497"/>
      <c r="W95" s="497"/>
      <c r="X95" s="497"/>
      <c r="Y95" s="497"/>
      <c r="Z95" s="497">
        <v>1590</v>
      </c>
      <c r="AA95" s="497"/>
      <c r="AB95" s="497"/>
      <c r="AC95" s="497"/>
      <c r="AD95" s="497"/>
      <c r="AE95" s="497"/>
      <c r="AF95" s="497"/>
      <c r="AG95" s="497"/>
      <c r="AH95" s="497"/>
      <c r="AI95" s="497"/>
      <c r="AJ95" s="497"/>
      <c r="AK95" s="497"/>
      <c r="AL95" s="497"/>
      <c r="AM95" s="497"/>
      <c r="AN95" s="497"/>
      <c r="AO95" s="497"/>
      <c r="AP95" s="497"/>
      <c r="AQ95" s="497"/>
      <c r="AR95" s="497"/>
      <c r="AS95" s="497"/>
      <c r="AT95" s="497"/>
    </row>
    <row r="96" spans="1:46">
      <c r="A96" s="465">
        <v>256</v>
      </c>
      <c r="B96" s="466" t="s">
        <v>127</v>
      </c>
      <c r="C96" s="500">
        <v>1554</v>
      </c>
      <c r="D96" s="497">
        <f>SUM(H96:AT96)</f>
        <v>992337</v>
      </c>
      <c r="E96" s="497">
        <v>-149231</v>
      </c>
      <c r="F96" s="497">
        <v>-317358</v>
      </c>
      <c r="G96" s="568">
        <f>SUM(D96:F96)</f>
        <v>525748</v>
      </c>
      <c r="H96" s="497">
        <v>804745</v>
      </c>
      <c r="I96" s="497"/>
      <c r="J96" s="497">
        <v>89811</v>
      </c>
      <c r="K96" s="497"/>
      <c r="L96" s="497"/>
      <c r="M96" s="497"/>
      <c r="N96" s="497">
        <v>80945</v>
      </c>
      <c r="O96" s="497">
        <v>9351</v>
      </c>
      <c r="P96" s="497"/>
      <c r="Q96" s="497"/>
      <c r="R96" s="497"/>
      <c r="S96" s="497"/>
      <c r="T96" s="497"/>
      <c r="U96" s="497">
        <v>5538</v>
      </c>
      <c r="V96" s="497"/>
      <c r="W96" s="497"/>
      <c r="X96" s="497"/>
      <c r="Y96" s="497"/>
      <c r="Z96" s="497">
        <v>1947</v>
      </c>
      <c r="AA96" s="497"/>
      <c r="AB96" s="497"/>
      <c r="AC96" s="497"/>
      <c r="AD96" s="497"/>
      <c r="AE96" s="497"/>
      <c r="AF96" s="497"/>
      <c r="AG96" s="497"/>
      <c r="AH96" s="497"/>
      <c r="AI96" s="497"/>
      <c r="AJ96" s="497"/>
      <c r="AK96" s="497"/>
      <c r="AL96" s="497"/>
      <c r="AM96" s="497"/>
      <c r="AN96" s="497"/>
      <c r="AO96" s="497"/>
      <c r="AP96" s="497"/>
      <c r="AQ96" s="497"/>
      <c r="AR96" s="497"/>
      <c r="AS96" s="497"/>
      <c r="AT96" s="497"/>
    </row>
    <row r="97" spans="1:46">
      <c r="A97" s="465">
        <v>257</v>
      </c>
      <c r="B97" s="466" t="s">
        <v>128</v>
      </c>
      <c r="C97" s="500">
        <v>40722</v>
      </c>
      <c r="D97" s="497">
        <f>SUM(H97:AT97)</f>
        <v>9727099</v>
      </c>
      <c r="E97" s="497">
        <v>-3910534</v>
      </c>
      <c r="F97" s="497">
        <v>-8316247</v>
      </c>
      <c r="G97" s="568">
        <f>SUM(D97:F97)</f>
        <v>-2499682</v>
      </c>
      <c r="H97" s="497">
        <v>5612904</v>
      </c>
      <c r="I97" s="497"/>
      <c r="J97" s="497">
        <v>1234906</v>
      </c>
      <c r="K97" s="497">
        <v>614483</v>
      </c>
      <c r="L97" s="497"/>
      <c r="M97" s="497">
        <v>179925</v>
      </c>
      <c r="N97" s="497">
        <v>538891</v>
      </c>
      <c r="O97" s="497">
        <v>400837</v>
      </c>
      <c r="P97" s="497">
        <v>576152</v>
      </c>
      <c r="Q97" s="497">
        <v>293883</v>
      </c>
      <c r="R97" s="497"/>
      <c r="S97" s="497"/>
      <c r="T97" s="497"/>
      <c r="U97" s="497">
        <v>145133</v>
      </c>
      <c r="V97" s="497">
        <v>2691</v>
      </c>
      <c r="W97" s="497"/>
      <c r="X97" s="497"/>
      <c r="Y97" s="497"/>
      <c r="Z97" s="497">
        <v>58766</v>
      </c>
      <c r="AA97" s="497"/>
      <c r="AB97" s="497">
        <v>57869</v>
      </c>
      <c r="AC97" s="497"/>
      <c r="AD97" s="497">
        <v>10659</v>
      </c>
      <c r="AE97" s="497"/>
      <c r="AF97" s="497"/>
      <c r="AG97" s="497"/>
      <c r="AH97" s="497"/>
      <c r="AI97" s="497"/>
      <c r="AJ97" s="497"/>
      <c r="AK97" s="497"/>
      <c r="AL97" s="497"/>
      <c r="AM97" s="497"/>
      <c r="AN97" s="497"/>
      <c r="AO97" s="497"/>
      <c r="AP97" s="497"/>
      <c r="AQ97" s="497"/>
      <c r="AR97" s="497"/>
      <c r="AS97" s="497"/>
      <c r="AT97" s="497"/>
    </row>
    <row r="98" spans="1:46">
      <c r="A98" s="465">
        <v>260</v>
      </c>
      <c r="B98" s="466" t="s">
        <v>129</v>
      </c>
      <c r="C98" s="500">
        <v>9727</v>
      </c>
      <c r="D98" s="497">
        <f>SUM(H98:AT98)</f>
        <v>2820612</v>
      </c>
      <c r="E98" s="497">
        <v>-934084</v>
      </c>
      <c r="F98" s="497">
        <v>-1986448</v>
      </c>
      <c r="G98" s="568">
        <f>SUM(D98:F98)</f>
        <v>-99920</v>
      </c>
      <c r="H98" s="497">
        <v>1349292</v>
      </c>
      <c r="I98" s="497"/>
      <c r="J98" s="497">
        <v>291887</v>
      </c>
      <c r="K98" s="497">
        <v>472463</v>
      </c>
      <c r="L98" s="497"/>
      <c r="M98" s="497"/>
      <c r="N98" s="497">
        <v>201223</v>
      </c>
      <c r="O98" s="497">
        <v>37020</v>
      </c>
      <c r="P98" s="497"/>
      <c r="Q98" s="497">
        <v>389501</v>
      </c>
      <c r="R98" s="497"/>
      <c r="S98" s="497"/>
      <c r="T98" s="497"/>
      <c r="U98" s="497">
        <v>34667</v>
      </c>
      <c r="V98" s="497">
        <v>733</v>
      </c>
      <c r="W98" s="497"/>
      <c r="X98" s="497"/>
      <c r="Y98" s="497"/>
      <c r="Z98" s="497">
        <v>8500</v>
      </c>
      <c r="AA98" s="497">
        <v>24667</v>
      </c>
      <c r="AB98" s="497"/>
      <c r="AC98" s="497"/>
      <c r="AD98" s="497">
        <v>10659</v>
      </c>
      <c r="AE98" s="497"/>
      <c r="AF98" s="497"/>
      <c r="AG98" s="497"/>
      <c r="AH98" s="497"/>
      <c r="AI98" s="497"/>
      <c r="AJ98" s="497"/>
      <c r="AK98" s="497"/>
      <c r="AL98" s="497"/>
      <c r="AM98" s="497"/>
      <c r="AN98" s="497"/>
      <c r="AO98" s="497"/>
      <c r="AP98" s="497"/>
      <c r="AQ98" s="497"/>
      <c r="AR98" s="497"/>
      <c r="AS98" s="497"/>
      <c r="AT98" s="497"/>
    </row>
    <row r="99" spans="1:46">
      <c r="A99" s="465">
        <v>261</v>
      </c>
      <c r="B99" s="466" t="s">
        <v>130</v>
      </c>
      <c r="C99" s="500">
        <v>6637</v>
      </c>
      <c r="D99" s="497">
        <f>SUM(H99:AT99)</f>
        <v>2152659</v>
      </c>
      <c r="E99" s="497">
        <v>-637351</v>
      </c>
      <c r="F99" s="497">
        <v>-1355408</v>
      </c>
      <c r="G99" s="568">
        <f>SUM(D99:F99)</f>
        <v>159900</v>
      </c>
      <c r="H99" s="497">
        <v>1192226</v>
      </c>
      <c r="I99" s="497"/>
      <c r="J99" s="497">
        <v>224528</v>
      </c>
      <c r="K99" s="497">
        <v>12655</v>
      </c>
      <c r="L99" s="497"/>
      <c r="M99" s="497">
        <v>35985</v>
      </c>
      <c r="N99" s="497">
        <v>557337</v>
      </c>
      <c r="O99" s="497">
        <v>64319</v>
      </c>
      <c r="P99" s="497"/>
      <c r="Q99" s="497">
        <v>2812</v>
      </c>
      <c r="R99" s="497"/>
      <c r="S99" s="497"/>
      <c r="T99" s="497"/>
      <c r="U99" s="497">
        <v>23654</v>
      </c>
      <c r="V99" s="497"/>
      <c r="W99" s="497"/>
      <c r="X99" s="497"/>
      <c r="Y99" s="497"/>
      <c r="Z99" s="497">
        <v>8309</v>
      </c>
      <c r="AA99" s="497">
        <v>30834</v>
      </c>
      <c r="AB99" s="497"/>
      <c r="AC99" s="497"/>
      <c r="AD99" s="497"/>
      <c r="AE99" s="497"/>
      <c r="AF99" s="497"/>
      <c r="AG99" s="497"/>
      <c r="AH99" s="497"/>
      <c r="AI99" s="497"/>
      <c r="AJ99" s="497"/>
      <c r="AK99" s="497"/>
      <c r="AL99" s="497"/>
      <c r="AM99" s="497"/>
      <c r="AN99" s="497"/>
      <c r="AO99" s="497"/>
      <c r="AP99" s="497"/>
      <c r="AQ99" s="497"/>
      <c r="AR99" s="497"/>
      <c r="AS99" s="497"/>
      <c r="AT99" s="497"/>
    </row>
    <row r="100" spans="1:46">
      <c r="A100" s="465">
        <v>263</v>
      </c>
      <c r="B100" s="466" t="s">
        <v>131</v>
      </c>
      <c r="C100" s="500">
        <v>7597</v>
      </c>
      <c r="D100" s="497">
        <f>SUM(H100:AT100)</f>
        <v>1727794</v>
      </c>
      <c r="E100" s="497">
        <v>-729540</v>
      </c>
      <c r="F100" s="497">
        <v>-1551459</v>
      </c>
      <c r="G100" s="568">
        <f>SUM(D100:F100)</f>
        <v>-553205</v>
      </c>
      <c r="H100" s="497">
        <v>1045695</v>
      </c>
      <c r="I100" s="497"/>
      <c r="J100" s="497">
        <v>359245</v>
      </c>
      <c r="K100" s="497">
        <v>21092</v>
      </c>
      <c r="L100" s="497"/>
      <c r="M100" s="497"/>
      <c r="N100" s="497">
        <v>221568</v>
      </c>
      <c r="O100" s="497">
        <v>23401</v>
      </c>
      <c r="P100" s="497"/>
      <c r="Q100" s="497">
        <v>21092</v>
      </c>
      <c r="R100" s="497"/>
      <c r="S100" s="497"/>
      <c r="T100" s="497"/>
      <c r="U100" s="497">
        <v>27076</v>
      </c>
      <c r="V100" s="497">
        <v>0</v>
      </c>
      <c r="W100" s="497"/>
      <c r="X100" s="497"/>
      <c r="Y100" s="497"/>
      <c r="Z100" s="497">
        <v>8625</v>
      </c>
      <c r="AA100" s="497"/>
      <c r="AB100" s="497"/>
      <c r="AC100" s="497"/>
      <c r="AD100" s="497"/>
      <c r="AE100" s="497"/>
      <c r="AF100" s="497"/>
      <c r="AG100" s="497"/>
      <c r="AH100" s="497"/>
      <c r="AI100" s="497"/>
      <c r="AJ100" s="497"/>
      <c r="AK100" s="497"/>
      <c r="AL100" s="497"/>
      <c r="AM100" s="497"/>
      <c r="AN100" s="497"/>
      <c r="AO100" s="497"/>
      <c r="AP100" s="497"/>
      <c r="AQ100" s="497"/>
      <c r="AR100" s="497"/>
      <c r="AS100" s="497"/>
      <c r="AT100" s="497"/>
    </row>
    <row r="101" spans="1:46">
      <c r="A101" s="465">
        <v>265</v>
      </c>
      <c r="B101" s="466" t="s">
        <v>132</v>
      </c>
      <c r="C101" s="500">
        <v>1064</v>
      </c>
      <c r="D101" s="497">
        <f>SUM(H101:AT101)</f>
        <v>35592</v>
      </c>
      <c r="E101" s="497">
        <v>-102176</v>
      </c>
      <c r="F101" s="497">
        <v>-217290</v>
      </c>
      <c r="G101" s="568">
        <f>SUM(D101:F101)</f>
        <v>-283874</v>
      </c>
      <c r="H101" s="497"/>
      <c r="I101" s="497"/>
      <c r="J101" s="497">
        <v>22453</v>
      </c>
      <c r="K101" s="497"/>
      <c r="L101" s="497"/>
      <c r="M101" s="497"/>
      <c r="N101" s="497"/>
      <c r="O101" s="497">
        <v>9263</v>
      </c>
      <c r="P101" s="497"/>
      <c r="Q101" s="497"/>
      <c r="R101" s="497"/>
      <c r="S101" s="497"/>
      <c r="T101" s="497"/>
      <c r="U101" s="497">
        <v>3792</v>
      </c>
      <c r="V101" s="497"/>
      <c r="W101" s="497"/>
      <c r="X101" s="497"/>
      <c r="Y101" s="497"/>
      <c r="Z101" s="497">
        <v>1127</v>
      </c>
      <c r="AA101" s="497"/>
      <c r="AB101" s="497"/>
      <c r="AC101" s="497"/>
      <c r="AD101" s="497"/>
      <c r="AE101" s="497"/>
      <c r="AF101" s="497"/>
      <c r="AG101" s="497"/>
      <c r="AH101" s="497"/>
      <c r="AI101" s="497"/>
      <c r="AJ101" s="497"/>
      <c r="AK101" s="497"/>
      <c r="AL101" s="497"/>
      <c r="AM101" s="497"/>
      <c r="AN101" s="497"/>
      <c r="AO101" s="497"/>
      <c r="AP101" s="497"/>
      <c r="AQ101" s="497"/>
      <c r="AR101" s="497"/>
      <c r="AS101" s="497"/>
      <c r="AT101" s="497">
        <v>-1043</v>
      </c>
    </row>
    <row r="102" spans="1:46">
      <c r="A102" s="465">
        <v>271</v>
      </c>
      <c r="B102" s="466" t="s">
        <v>133</v>
      </c>
      <c r="C102" s="500">
        <v>6903</v>
      </c>
      <c r="D102" s="497">
        <f>SUM(H102:AT102)</f>
        <v>1627430</v>
      </c>
      <c r="E102" s="497">
        <v>-662895</v>
      </c>
      <c r="F102" s="497">
        <v>-1409731</v>
      </c>
      <c r="G102" s="568">
        <f>SUM(D102:F102)</f>
        <v>-445196</v>
      </c>
      <c r="H102" s="497">
        <v>1071917</v>
      </c>
      <c r="I102" s="497"/>
      <c r="J102" s="497">
        <v>359245</v>
      </c>
      <c r="K102" s="497">
        <v>23904</v>
      </c>
      <c r="L102" s="497"/>
      <c r="M102" s="497"/>
      <c r="N102" s="497">
        <v>95213</v>
      </c>
      <c r="O102" s="497">
        <v>28054</v>
      </c>
      <c r="P102" s="497"/>
      <c r="Q102" s="497">
        <v>4218</v>
      </c>
      <c r="R102" s="497"/>
      <c r="S102" s="497"/>
      <c r="T102" s="497"/>
      <c r="U102" s="497">
        <v>24602</v>
      </c>
      <c r="V102" s="497">
        <v>12842</v>
      </c>
      <c r="W102" s="497"/>
      <c r="X102" s="497"/>
      <c r="Y102" s="497"/>
      <c r="Z102" s="497">
        <v>7435</v>
      </c>
      <c r="AA102" s="497"/>
      <c r="AB102" s="497"/>
      <c r="AC102" s="497"/>
      <c r="AD102" s="497"/>
      <c r="AE102" s="497"/>
      <c r="AF102" s="497"/>
      <c r="AG102" s="497"/>
      <c r="AH102" s="497"/>
      <c r="AI102" s="497"/>
      <c r="AJ102" s="497"/>
      <c r="AK102" s="497"/>
      <c r="AL102" s="497"/>
      <c r="AM102" s="497"/>
      <c r="AN102" s="497"/>
      <c r="AO102" s="497"/>
      <c r="AP102" s="497"/>
      <c r="AQ102" s="497"/>
      <c r="AR102" s="497"/>
      <c r="AS102" s="497"/>
      <c r="AT102" s="497"/>
    </row>
    <row r="103" spans="1:46">
      <c r="A103" s="465">
        <v>272</v>
      </c>
      <c r="B103" s="466" t="s">
        <v>134</v>
      </c>
      <c r="C103" s="500">
        <v>48006</v>
      </c>
      <c r="D103" s="497">
        <f>SUM(H103:AT103)</f>
        <v>13963626</v>
      </c>
      <c r="E103" s="497">
        <v>-4610016</v>
      </c>
      <c r="F103" s="497">
        <v>-9803785</v>
      </c>
      <c r="G103" s="568">
        <f>SUM(D103:F103)</f>
        <v>-450175</v>
      </c>
      <c r="H103" s="497">
        <v>6586580</v>
      </c>
      <c r="I103" s="497"/>
      <c r="J103" s="497">
        <v>2267737</v>
      </c>
      <c r="K103" s="497">
        <v>599016</v>
      </c>
      <c r="L103" s="497"/>
      <c r="M103" s="497">
        <v>1331446</v>
      </c>
      <c r="N103" s="497">
        <v>682389</v>
      </c>
      <c r="O103" s="497">
        <v>740452</v>
      </c>
      <c r="P103" s="497"/>
      <c r="Q103" s="497">
        <v>271385</v>
      </c>
      <c r="R103" s="497"/>
      <c r="S103" s="497"/>
      <c r="T103" s="497">
        <v>185710</v>
      </c>
      <c r="U103" s="497">
        <v>171093</v>
      </c>
      <c r="V103" s="497">
        <v>371950</v>
      </c>
      <c r="W103" s="497">
        <v>39644</v>
      </c>
      <c r="X103" s="497">
        <v>325397</v>
      </c>
      <c r="Y103" s="497">
        <v>184700</v>
      </c>
      <c r="Z103" s="497">
        <v>73089</v>
      </c>
      <c r="AA103" s="497">
        <v>83251</v>
      </c>
      <c r="AB103" s="497">
        <v>6092</v>
      </c>
      <c r="AC103" s="497"/>
      <c r="AD103" s="497">
        <v>10659</v>
      </c>
      <c r="AE103" s="497"/>
      <c r="AF103" s="497"/>
      <c r="AG103" s="497"/>
      <c r="AH103" s="497"/>
      <c r="AI103" s="497"/>
      <c r="AJ103" s="497"/>
      <c r="AK103" s="497"/>
      <c r="AL103" s="497"/>
      <c r="AM103" s="497"/>
      <c r="AN103" s="497"/>
      <c r="AO103" s="497"/>
      <c r="AP103" s="497"/>
      <c r="AQ103" s="497"/>
      <c r="AR103" s="497"/>
      <c r="AS103" s="497"/>
      <c r="AT103" s="497">
        <v>33036</v>
      </c>
    </row>
    <row r="104" spans="1:46">
      <c r="A104" s="465">
        <v>273</v>
      </c>
      <c r="B104" s="466" t="s">
        <v>135</v>
      </c>
      <c r="C104" s="500">
        <v>3999</v>
      </c>
      <c r="D104" s="497">
        <f>SUM(H104:AT104)</f>
        <v>910782</v>
      </c>
      <c r="E104" s="497">
        <v>-384024</v>
      </c>
      <c r="F104" s="497">
        <v>-816676</v>
      </c>
      <c r="G104" s="568">
        <f>SUM(D104:F104)</f>
        <v>-289918</v>
      </c>
      <c r="H104" s="497">
        <v>597843</v>
      </c>
      <c r="I104" s="497"/>
      <c r="J104" s="497">
        <v>112264</v>
      </c>
      <c r="K104" s="497">
        <v>9843</v>
      </c>
      <c r="L104" s="497"/>
      <c r="M104" s="497"/>
      <c r="N104" s="497">
        <v>127114</v>
      </c>
      <c r="O104" s="497">
        <v>35034</v>
      </c>
      <c r="P104" s="497"/>
      <c r="Q104" s="497">
        <v>9843</v>
      </c>
      <c r="R104" s="497"/>
      <c r="S104" s="497"/>
      <c r="T104" s="497"/>
      <c r="U104" s="497">
        <v>14252</v>
      </c>
      <c r="V104" s="497"/>
      <c r="W104" s="497"/>
      <c r="X104" s="497"/>
      <c r="Y104" s="497"/>
      <c r="Z104" s="497">
        <v>4589</v>
      </c>
      <c r="AA104" s="497"/>
      <c r="AB104" s="497"/>
      <c r="AC104" s="497"/>
      <c r="AD104" s="497"/>
      <c r="AE104" s="497"/>
      <c r="AF104" s="497"/>
      <c r="AG104" s="497"/>
      <c r="AH104" s="497"/>
      <c r="AI104" s="497"/>
      <c r="AJ104" s="497"/>
      <c r="AK104" s="497"/>
      <c r="AL104" s="497"/>
      <c r="AM104" s="497"/>
      <c r="AN104" s="497"/>
      <c r="AO104" s="497"/>
      <c r="AP104" s="497"/>
      <c r="AQ104" s="497"/>
      <c r="AR104" s="497"/>
      <c r="AS104" s="497"/>
      <c r="AT104" s="497"/>
    </row>
    <row r="105" spans="1:46">
      <c r="A105" s="465">
        <v>275</v>
      </c>
      <c r="B105" s="466" t="s">
        <v>136</v>
      </c>
      <c r="C105" s="500">
        <v>2521</v>
      </c>
      <c r="D105" s="497">
        <f>SUM(H105:AT105)</f>
        <v>819782</v>
      </c>
      <c r="E105" s="497">
        <v>-242092</v>
      </c>
      <c r="F105" s="497">
        <v>-514839</v>
      </c>
      <c r="G105" s="568">
        <f>SUM(D105:F105)</f>
        <v>62851</v>
      </c>
      <c r="H105" s="497">
        <v>592293</v>
      </c>
      <c r="I105" s="497"/>
      <c r="J105" s="497">
        <v>179623</v>
      </c>
      <c r="K105" s="497">
        <v>8437</v>
      </c>
      <c r="L105" s="497"/>
      <c r="M105" s="497"/>
      <c r="N105" s="497"/>
      <c r="O105" s="497">
        <v>13960</v>
      </c>
      <c r="P105" s="497"/>
      <c r="Q105" s="497">
        <v>8437</v>
      </c>
      <c r="R105" s="497"/>
      <c r="S105" s="497"/>
      <c r="T105" s="497"/>
      <c r="U105" s="497">
        <v>8985</v>
      </c>
      <c r="V105" s="497">
        <v>5543</v>
      </c>
      <c r="W105" s="497"/>
      <c r="X105" s="497"/>
      <c r="Y105" s="497"/>
      <c r="Z105" s="497">
        <v>2504</v>
      </c>
      <c r="AA105" s="497"/>
      <c r="AB105" s="497"/>
      <c r="AC105" s="497"/>
      <c r="AD105" s="497"/>
      <c r="AE105" s="497"/>
      <c r="AF105" s="497"/>
      <c r="AG105" s="497"/>
      <c r="AH105" s="497"/>
      <c r="AI105" s="497"/>
      <c r="AJ105" s="497"/>
      <c r="AK105" s="497"/>
      <c r="AL105" s="497"/>
      <c r="AM105" s="497"/>
      <c r="AN105" s="497"/>
      <c r="AO105" s="497"/>
      <c r="AP105" s="497"/>
      <c r="AQ105" s="497"/>
      <c r="AR105" s="497"/>
      <c r="AS105" s="497"/>
      <c r="AT105" s="497"/>
    </row>
    <row r="106" spans="1:46">
      <c r="A106" s="465">
        <v>276</v>
      </c>
      <c r="B106" s="466" t="s">
        <v>137</v>
      </c>
      <c r="C106" s="500">
        <v>15157</v>
      </c>
      <c r="D106" s="497">
        <f>SUM(H106:AT106)</f>
        <v>2634784</v>
      </c>
      <c r="E106" s="497">
        <v>-1455527</v>
      </c>
      <c r="F106" s="497">
        <v>-3095363</v>
      </c>
      <c r="G106" s="568">
        <f>SUM(D106:F106)</f>
        <v>-1916106</v>
      </c>
      <c r="H106" s="497">
        <v>1392535</v>
      </c>
      <c r="I106" s="497"/>
      <c r="J106" s="497">
        <v>785849</v>
      </c>
      <c r="K106" s="497">
        <v>44996</v>
      </c>
      <c r="L106" s="497"/>
      <c r="M106" s="497">
        <v>71970</v>
      </c>
      <c r="N106" s="497"/>
      <c r="O106" s="497">
        <v>192630</v>
      </c>
      <c r="P106" s="497"/>
      <c r="Q106" s="497">
        <v>39372</v>
      </c>
      <c r="R106" s="497"/>
      <c r="S106" s="497"/>
      <c r="T106" s="497"/>
      <c r="U106" s="497">
        <v>54020</v>
      </c>
      <c r="V106" s="497"/>
      <c r="W106" s="497"/>
      <c r="X106" s="497"/>
      <c r="Y106" s="497"/>
      <c r="Z106" s="497">
        <v>22578</v>
      </c>
      <c r="AA106" s="497">
        <v>30834</v>
      </c>
      <c r="AB106" s="497"/>
      <c r="AC106" s="497"/>
      <c r="AD106" s="497"/>
      <c r="AE106" s="497"/>
      <c r="AF106" s="497"/>
      <c r="AG106" s="497"/>
      <c r="AH106" s="497"/>
      <c r="AI106" s="497"/>
      <c r="AJ106" s="497"/>
      <c r="AK106" s="497"/>
      <c r="AL106" s="497"/>
      <c r="AM106" s="497"/>
      <c r="AN106" s="497"/>
      <c r="AO106" s="497"/>
      <c r="AP106" s="497"/>
      <c r="AQ106" s="497"/>
      <c r="AR106" s="497"/>
      <c r="AS106" s="497"/>
      <c r="AT106" s="497"/>
    </row>
    <row r="107" spans="1:46">
      <c r="A107" s="465">
        <v>280</v>
      </c>
      <c r="B107" s="466" t="s">
        <v>138</v>
      </c>
      <c r="C107" s="500">
        <v>2024</v>
      </c>
      <c r="D107" s="497">
        <f>SUM(H107:AT107)</f>
        <v>329705</v>
      </c>
      <c r="E107" s="497">
        <v>-194365</v>
      </c>
      <c r="F107" s="497">
        <v>-413341</v>
      </c>
      <c r="G107" s="568">
        <f>SUM(D107:F107)</f>
        <v>-278001</v>
      </c>
      <c r="H107" s="497"/>
      <c r="I107" s="497"/>
      <c r="J107" s="497">
        <v>224528</v>
      </c>
      <c r="K107" s="497">
        <v>33747</v>
      </c>
      <c r="L107" s="497"/>
      <c r="M107" s="497"/>
      <c r="N107" s="497"/>
      <c r="O107" s="497">
        <v>28054</v>
      </c>
      <c r="P107" s="497"/>
      <c r="Q107" s="497">
        <v>33747</v>
      </c>
      <c r="R107" s="497"/>
      <c r="S107" s="497"/>
      <c r="T107" s="497"/>
      <c r="U107" s="497">
        <v>7214</v>
      </c>
      <c r="V107" s="497"/>
      <c r="W107" s="497"/>
      <c r="X107" s="497"/>
      <c r="Y107" s="497"/>
      <c r="Z107" s="497">
        <v>2415</v>
      </c>
      <c r="AA107" s="497"/>
      <c r="AB107" s="497"/>
      <c r="AC107" s="497"/>
      <c r="AD107" s="497"/>
      <c r="AE107" s="497"/>
      <c r="AF107" s="497"/>
      <c r="AG107" s="497"/>
      <c r="AH107" s="497"/>
      <c r="AI107" s="497"/>
      <c r="AJ107" s="497"/>
      <c r="AK107" s="497"/>
      <c r="AL107" s="497"/>
      <c r="AM107" s="497"/>
      <c r="AN107" s="497"/>
      <c r="AO107" s="497"/>
      <c r="AP107" s="497"/>
      <c r="AQ107" s="497"/>
      <c r="AR107" s="497"/>
      <c r="AS107" s="497"/>
      <c r="AT107" s="497"/>
    </row>
    <row r="108" spans="1:46">
      <c r="A108" s="465">
        <v>284</v>
      </c>
      <c r="B108" s="466" t="s">
        <v>139</v>
      </c>
      <c r="C108" s="500">
        <v>2227</v>
      </c>
      <c r="D108" s="497">
        <f>SUM(H108:AT108)</f>
        <v>1497145</v>
      </c>
      <c r="E108" s="497">
        <v>-213859</v>
      </c>
      <c r="F108" s="497">
        <v>-454798</v>
      </c>
      <c r="G108" s="568">
        <f>SUM(D108:F108)</f>
        <v>828488</v>
      </c>
      <c r="H108" s="497">
        <v>1177855</v>
      </c>
      <c r="I108" s="497"/>
      <c r="J108" s="497">
        <v>179623</v>
      </c>
      <c r="K108" s="497">
        <v>50621</v>
      </c>
      <c r="L108" s="497"/>
      <c r="M108" s="497"/>
      <c r="N108" s="497"/>
      <c r="O108" s="497">
        <v>28069</v>
      </c>
      <c r="P108" s="497"/>
      <c r="Q108" s="497">
        <v>50621</v>
      </c>
      <c r="R108" s="497"/>
      <c r="S108" s="497"/>
      <c r="T108" s="497"/>
      <c r="U108" s="497">
        <v>7937</v>
      </c>
      <c r="V108" s="497"/>
      <c r="W108" s="497"/>
      <c r="X108" s="497"/>
      <c r="Y108" s="497"/>
      <c r="Z108" s="497">
        <v>2419</v>
      </c>
      <c r="AA108" s="497"/>
      <c r="AB108" s="497"/>
      <c r="AC108" s="497"/>
      <c r="AD108" s="497"/>
      <c r="AE108" s="497"/>
      <c r="AF108" s="497"/>
      <c r="AG108" s="497"/>
      <c r="AH108" s="497"/>
      <c r="AI108" s="497"/>
      <c r="AJ108" s="497"/>
      <c r="AK108" s="497"/>
      <c r="AL108" s="497"/>
      <c r="AM108" s="497"/>
      <c r="AN108" s="497"/>
      <c r="AO108" s="497"/>
      <c r="AP108" s="497"/>
      <c r="AQ108" s="497"/>
      <c r="AR108" s="497"/>
      <c r="AS108" s="497"/>
      <c r="AT108" s="497"/>
    </row>
    <row r="109" spans="1:46">
      <c r="A109" s="465">
        <v>285</v>
      </c>
      <c r="B109" s="466" t="s">
        <v>140</v>
      </c>
      <c r="C109" s="500">
        <v>50617</v>
      </c>
      <c r="D109" s="497">
        <f>SUM(H109:AT109)</f>
        <v>14188655</v>
      </c>
      <c r="E109" s="497">
        <v>-4860751</v>
      </c>
      <c r="F109" s="497">
        <v>-10337004</v>
      </c>
      <c r="G109" s="568">
        <f>SUM(D109:F109)</f>
        <v>-1009100</v>
      </c>
      <c r="H109" s="497">
        <v>6285453</v>
      </c>
      <c r="I109" s="497"/>
      <c r="J109" s="497">
        <v>2851511</v>
      </c>
      <c r="K109" s="497">
        <v>873213</v>
      </c>
      <c r="L109" s="497"/>
      <c r="M109" s="497">
        <v>1007581</v>
      </c>
      <c r="N109" s="497">
        <v>711360</v>
      </c>
      <c r="O109" s="497">
        <v>209881</v>
      </c>
      <c r="P109" s="497"/>
      <c r="Q109" s="497">
        <v>423248</v>
      </c>
      <c r="R109" s="497"/>
      <c r="S109" s="497"/>
      <c r="T109" s="497">
        <v>434373</v>
      </c>
      <c r="U109" s="497">
        <v>180399</v>
      </c>
      <c r="V109" s="497">
        <v>163832</v>
      </c>
      <c r="W109" s="497">
        <v>483025</v>
      </c>
      <c r="X109" s="497">
        <v>325397</v>
      </c>
      <c r="Y109" s="497"/>
      <c r="Z109" s="497">
        <v>60552</v>
      </c>
      <c r="AA109" s="497">
        <v>120252</v>
      </c>
      <c r="AB109" s="497"/>
      <c r="AC109" s="497"/>
      <c r="AD109" s="497"/>
      <c r="AE109" s="497"/>
      <c r="AF109" s="497"/>
      <c r="AG109" s="497">
        <v>4329</v>
      </c>
      <c r="AH109" s="497"/>
      <c r="AI109" s="497"/>
      <c r="AJ109" s="497"/>
      <c r="AK109" s="497"/>
      <c r="AL109" s="497"/>
      <c r="AM109" s="497"/>
      <c r="AN109" s="497"/>
      <c r="AO109" s="497"/>
      <c r="AP109" s="497"/>
      <c r="AQ109" s="497"/>
      <c r="AR109" s="497"/>
      <c r="AS109" s="497"/>
      <c r="AT109" s="497">
        <v>54249</v>
      </c>
    </row>
    <row r="110" spans="1:46">
      <c r="A110" s="465">
        <v>286</v>
      </c>
      <c r="B110" s="466" t="s">
        <v>141</v>
      </c>
      <c r="C110" s="500">
        <v>79429</v>
      </c>
      <c r="D110" s="497">
        <f>SUM(H110:AT110)</f>
        <v>16104777</v>
      </c>
      <c r="E110" s="497">
        <v>-7627567</v>
      </c>
      <c r="F110" s="497">
        <v>-16220990</v>
      </c>
      <c r="G110" s="568">
        <f>SUM(D110:F110)</f>
        <v>-7743780</v>
      </c>
      <c r="H110" s="497">
        <v>7984325</v>
      </c>
      <c r="I110" s="497"/>
      <c r="J110" s="497">
        <v>3906794</v>
      </c>
      <c r="K110" s="497">
        <v>426060</v>
      </c>
      <c r="L110" s="497"/>
      <c r="M110" s="497">
        <v>755686</v>
      </c>
      <c r="N110" s="497">
        <v>948661</v>
      </c>
      <c r="O110" s="497">
        <v>418754</v>
      </c>
      <c r="P110" s="497"/>
      <c r="Q110" s="497">
        <v>167331</v>
      </c>
      <c r="R110" s="497"/>
      <c r="S110" s="497"/>
      <c r="T110" s="497">
        <v>236072</v>
      </c>
      <c r="U110" s="497">
        <v>283085</v>
      </c>
      <c r="V110" s="497">
        <v>437373</v>
      </c>
      <c r="W110" s="497">
        <v>312975</v>
      </c>
      <c r="X110" s="497"/>
      <c r="Y110" s="497"/>
      <c r="Z110" s="497">
        <v>90535</v>
      </c>
      <c r="AA110" s="497">
        <v>117168</v>
      </c>
      <c r="AB110" s="497">
        <v>11612</v>
      </c>
      <c r="AC110" s="497"/>
      <c r="AD110" s="497"/>
      <c r="AE110" s="497"/>
      <c r="AF110" s="497"/>
      <c r="AG110" s="497"/>
      <c r="AH110" s="497"/>
      <c r="AI110" s="497"/>
      <c r="AJ110" s="497"/>
      <c r="AK110" s="497"/>
      <c r="AL110" s="497"/>
      <c r="AM110" s="497"/>
      <c r="AN110" s="497"/>
      <c r="AO110" s="497"/>
      <c r="AP110" s="497"/>
      <c r="AQ110" s="497"/>
      <c r="AR110" s="497"/>
      <c r="AS110" s="497"/>
      <c r="AT110" s="497">
        <v>8346</v>
      </c>
    </row>
    <row r="111" spans="1:46">
      <c r="A111" s="465">
        <v>287</v>
      </c>
      <c r="B111" s="466" t="s">
        <v>142</v>
      </c>
      <c r="C111" s="500">
        <v>6242</v>
      </c>
      <c r="D111" s="497">
        <f>SUM(H111:AT111)</f>
        <v>3428813</v>
      </c>
      <c r="E111" s="497">
        <v>-599419</v>
      </c>
      <c r="F111" s="497">
        <v>-1274741</v>
      </c>
      <c r="G111" s="568">
        <f>SUM(D111:F111)</f>
        <v>1554653</v>
      </c>
      <c r="H111" s="497">
        <v>1079321</v>
      </c>
      <c r="I111" s="497"/>
      <c r="J111" s="497">
        <v>449057</v>
      </c>
      <c r="K111" s="497">
        <v>208109</v>
      </c>
      <c r="L111" s="497"/>
      <c r="M111" s="497">
        <v>35985</v>
      </c>
      <c r="N111" s="497">
        <v>157007</v>
      </c>
      <c r="O111" s="497">
        <v>37421</v>
      </c>
      <c r="P111" s="497"/>
      <c r="Q111" s="497">
        <v>1022264</v>
      </c>
      <c r="R111" s="497"/>
      <c r="S111" s="497"/>
      <c r="T111" s="497">
        <v>62953</v>
      </c>
      <c r="U111" s="497">
        <v>22246</v>
      </c>
      <c r="V111" s="497"/>
      <c r="W111" s="497">
        <v>63986</v>
      </c>
      <c r="X111" s="497"/>
      <c r="Y111" s="497"/>
      <c r="Z111" s="497">
        <v>6112</v>
      </c>
      <c r="AA111" s="497"/>
      <c r="AB111" s="497">
        <v>57489</v>
      </c>
      <c r="AC111" s="497"/>
      <c r="AD111" s="497"/>
      <c r="AE111" s="497"/>
      <c r="AF111" s="497"/>
      <c r="AG111" s="497"/>
      <c r="AH111" s="497"/>
      <c r="AI111" s="497"/>
      <c r="AJ111" s="497">
        <v>212917</v>
      </c>
      <c r="AK111" s="497"/>
      <c r="AL111" s="497"/>
      <c r="AM111" s="497"/>
      <c r="AN111" s="497"/>
      <c r="AO111" s="497">
        <v>952</v>
      </c>
      <c r="AP111" s="497"/>
      <c r="AQ111" s="497">
        <v>10325</v>
      </c>
      <c r="AR111" s="497"/>
      <c r="AS111" s="497">
        <v>235</v>
      </c>
      <c r="AT111" s="497">
        <v>2434</v>
      </c>
    </row>
    <row r="112" spans="1:46">
      <c r="A112" s="465">
        <v>288</v>
      </c>
      <c r="B112" s="466" t="s">
        <v>143</v>
      </c>
      <c r="C112" s="500">
        <v>6405</v>
      </c>
      <c r="D112" s="497">
        <f>SUM(H112:AT112)</f>
        <v>2072961</v>
      </c>
      <c r="E112" s="497">
        <v>-615072</v>
      </c>
      <c r="F112" s="497">
        <v>-1308029</v>
      </c>
      <c r="G112" s="568">
        <f>SUM(D112:F112)</f>
        <v>149860</v>
      </c>
      <c r="H112" s="497">
        <v>1214920</v>
      </c>
      <c r="I112" s="497"/>
      <c r="J112" s="497">
        <v>179623</v>
      </c>
      <c r="K112" s="497">
        <v>59058</v>
      </c>
      <c r="L112" s="497"/>
      <c r="M112" s="497">
        <v>215910</v>
      </c>
      <c r="N112" s="497">
        <v>223955</v>
      </c>
      <c r="O112" s="497">
        <v>111669</v>
      </c>
      <c r="P112" s="497"/>
      <c r="Q112" s="497">
        <v>23904</v>
      </c>
      <c r="R112" s="497"/>
      <c r="S112" s="497"/>
      <c r="T112" s="497"/>
      <c r="U112" s="497">
        <v>22827</v>
      </c>
      <c r="V112" s="497"/>
      <c r="W112" s="497"/>
      <c r="X112" s="497"/>
      <c r="Y112" s="497"/>
      <c r="Z112" s="497">
        <v>8723</v>
      </c>
      <c r="AA112" s="497"/>
      <c r="AB112" s="497">
        <v>1713</v>
      </c>
      <c r="AC112" s="497"/>
      <c r="AD112" s="497">
        <v>10659</v>
      </c>
      <c r="AE112" s="497"/>
      <c r="AF112" s="497"/>
      <c r="AG112" s="497"/>
      <c r="AH112" s="497"/>
      <c r="AI112" s="497"/>
      <c r="AJ112" s="497"/>
      <c r="AK112" s="497"/>
      <c r="AL112" s="497"/>
      <c r="AM112" s="497"/>
      <c r="AN112" s="497"/>
      <c r="AO112" s="497"/>
      <c r="AP112" s="497"/>
      <c r="AQ112" s="497"/>
      <c r="AR112" s="497"/>
      <c r="AS112" s="497"/>
      <c r="AT112" s="497"/>
    </row>
    <row r="113" spans="1:46">
      <c r="A113" s="465">
        <v>290</v>
      </c>
      <c r="B113" s="466" t="s">
        <v>144</v>
      </c>
      <c r="C113" s="500">
        <v>7755</v>
      </c>
      <c r="D113" s="497">
        <f>SUM(H113:AT113)</f>
        <v>1923302</v>
      </c>
      <c r="E113" s="497">
        <v>-744713</v>
      </c>
      <c r="F113" s="497">
        <v>-1583726</v>
      </c>
      <c r="G113" s="568">
        <f>SUM(D113:F113)</f>
        <v>-405137</v>
      </c>
      <c r="H113" s="497">
        <v>880293</v>
      </c>
      <c r="I113" s="497"/>
      <c r="J113" s="497">
        <v>291887</v>
      </c>
      <c r="K113" s="497">
        <v>2812</v>
      </c>
      <c r="L113" s="497"/>
      <c r="M113" s="497">
        <v>71970</v>
      </c>
      <c r="N113" s="497"/>
      <c r="O113" s="497">
        <v>67831</v>
      </c>
      <c r="P113" s="497">
        <v>539232</v>
      </c>
      <c r="Q113" s="497">
        <v>2812</v>
      </c>
      <c r="R113" s="497"/>
      <c r="S113" s="497"/>
      <c r="T113" s="497"/>
      <c r="U113" s="497">
        <v>27639</v>
      </c>
      <c r="V113" s="497">
        <v>10693</v>
      </c>
      <c r="W113" s="497"/>
      <c r="X113" s="497"/>
      <c r="Y113" s="497"/>
      <c r="Z113" s="497">
        <v>6549</v>
      </c>
      <c r="AA113" s="497">
        <v>21584</v>
      </c>
      <c r="AB113" s="497"/>
      <c r="AC113" s="497"/>
      <c r="AD113" s="497"/>
      <c r="AE113" s="497"/>
      <c r="AF113" s="497"/>
      <c r="AG113" s="497"/>
      <c r="AH113" s="497"/>
      <c r="AI113" s="497"/>
      <c r="AJ113" s="497"/>
      <c r="AK113" s="497"/>
      <c r="AL113" s="497"/>
      <c r="AM113" s="497"/>
      <c r="AN113" s="497"/>
      <c r="AO113" s="497"/>
      <c r="AP113" s="497"/>
      <c r="AQ113" s="497"/>
      <c r="AR113" s="497"/>
      <c r="AS113" s="497"/>
      <c r="AT113" s="497"/>
    </row>
    <row r="114" spans="1:46">
      <c r="A114" s="465">
        <v>291</v>
      </c>
      <c r="B114" s="466" t="s">
        <v>145</v>
      </c>
      <c r="C114" s="500">
        <v>2119</v>
      </c>
      <c r="D114" s="497">
        <f>SUM(H114:AT114)</f>
        <v>762036</v>
      </c>
      <c r="E114" s="497">
        <v>-203488</v>
      </c>
      <c r="F114" s="497">
        <v>-432742</v>
      </c>
      <c r="G114" s="568">
        <f>SUM(D114:F114)</f>
        <v>125806</v>
      </c>
      <c r="H114" s="497">
        <v>642509</v>
      </c>
      <c r="I114" s="497"/>
      <c r="J114" s="497"/>
      <c r="K114" s="497">
        <v>50621</v>
      </c>
      <c r="L114" s="497"/>
      <c r="M114" s="497"/>
      <c r="N114" s="497"/>
      <c r="O114" s="497">
        <v>9263</v>
      </c>
      <c r="P114" s="497"/>
      <c r="Q114" s="497">
        <v>50621</v>
      </c>
      <c r="R114" s="497"/>
      <c r="S114" s="497"/>
      <c r="T114" s="497"/>
      <c r="U114" s="497">
        <v>7552</v>
      </c>
      <c r="V114" s="497"/>
      <c r="W114" s="497"/>
      <c r="X114" s="497"/>
      <c r="Y114" s="497"/>
      <c r="Z114" s="497">
        <v>1470</v>
      </c>
      <c r="AA114" s="497"/>
      <c r="AB114" s="497"/>
      <c r="AC114" s="497"/>
      <c r="AD114" s="497"/>
      <c r="AE114" s="497"/>
      <c r="AF114" s="497"/>
      <c r="AG114" s="497"/>
      <c r="AH114" s="497"/>
      <c r="AI114" s="497"/>
      <c r="AJ114" s="497"/>
      <c r="AK114" s="497"/>
      <c r="AL114" s="497"/>
      <c r="AM114" s="497"/>
      <c r="AN114" s="497"/>
      <c r="AO114" s="497"/>
      <c r="AP114" s="497"/>
      <c r="AQ114" s="497"/>
      <c r="AR114" s="497"/>
      <c r="AS114" s="497"/>
      <c r="AT114" s="497"/>
    </row>
    <row r="115" spans="1:46">
      <c r="A115" s="465">
        <v>297</v>
      </c>
      <c r="B115" s="466" t="s">
        <v>146</v>
      </c>
      <c r="C115" s="500">
        <v>122594</v>
      </c>
      <c r="D115" s="497">
        <f>SUM(H115:AT115)</f>
        <v>36927473</v>
      </c>
      <c r="E115" s="497">
        <v>-11772702</v>
      </c>
      <c r="F115" s="497">
        <v>-25036147</v>
      </c>
      <c r="G115" s="568">
        <f>SUM(D115:F115)</f>
        <v>118624</v>
      </c>
      <c r="H115" s="497">
        <v>17856911</v>
      </c>
      <c r="I115" s="497"/>
      <c r="J115" s="497">
        <v>5164153</v>
      </c>
      <c r="K115" s="497">
        <v>1431451</v>
      </c>
      <c r="L115" s="497"/>
      <c r="M115" s="497">
        <v>1187506</v>
      </c>
      <c r="N115" s="497">
        <v>1502200</v>
      </c>
      <c r="O115" s="497">
        <v>1132041</v>
      </c>
      <c r="P115" s="497"/>
      <c r="Q115" s="497">
        <v>1110851</v>
      </c>
      <c r="R115" s="497"/>
      <c r="S115" s="497">
        <v>3393727</v>
      </c>
      <c r="T115" s="497">
        <v>818383</v>
      </c>
      <c r="U115" s="497">
        <v>436925</v>
      </c>
      <c r="V115" s="497">
        <v>695384</v>
      </c>
      <c r="W115" s="497">
        <v>399565</v>
      </c>
      <c r="X115" s="497">
        <v>650794</v>
      </c>
      <c r="Y115" s="497">
        <v>427151</v>
      </c>
      <c r="Z115" s="497">
        <v>182316</v>
      </c>
      <c r="AA115" s="497">
        <v>30834</v>
      </c>
      <c r="AB115" s="497">
        <v>58155</v>
      </c>
      <c r="AC115" s="497">
        <v>605614</v>
      </c>
      <c r="AD115" s="497"/>
      <c r="AE115" s="497"/>
      <c r="AF115" s="497"/>
      <c r="AG115" s="497"/>
      <c r="AH115" s="497"/>
      <c r="AI115" s="497"/>
      <c r="AJ115" s="497"/>
      <c r="AK115" s="497"/>
      <c r="AL115" s="497"/>
      <c r="AM115" s="497"/>
      <c r="AN115" s="497"/>
      <c r="AO115" s="497"/>
      <c r="AP115" s="497"/>
      <c r="AQ115" s="497"/>
      <c r="AR115" s="497"/>
      <c r="AS115" s="497"/>
      <c r="AT115" s="497">
        <v>-156488</v>
      </c>
    </row>
    <row r="116" spans="1:46">
      <c r="A116" s="465">
        <v>300</v>
      </c>
      <c r="B116" s="466" t="s">
        <v>147</v>
      </c>
      <c r="C116" s="500">
        <v>3437</v>
      </c>
      <c r="D116" s="497">
        <f>SUM(H116:AT116)</f>
        <v>2867260</v>
      </c>
      <c r="E116" s="497">
        <v>-330055</v>
      </c>
      <c r="F116" s="497">
        <v>-701904</v>
      </c>
      <c r="G116" s="568">
        <f>SUM(D116:F116)</f>
        <v>1835301</v>
      </c>
      <c r="H116" s="497">
        <v>2156405</v>
      </c>
      <c r="I116" s="497"/>
      <c r="J116" s="497">
        <v>157170</v>
      </c>
      <c r="K116" s="497">
        <v>89993</v>
      </c>
      <c r="L116" s="497"/>
      <c r="M116" s="497">
        <v>143940</v>
      </c>
      <c r="N116" s="497"/>
      <c r="O116" s="497">
        <v>25594</v>
      </c>
      <c r="P116" s="497"/>
      <c r="Q116" s="497">
        <v>89993</v>
      </c>
      <c r="R116" s="497"/>
      <c r="S116" s="497"/>
      <c r="T116" s="497"/>
      <c r="U116" s="497">
        <v>12249</v>
      </c>
      <c r="V116" s="497"/>
      <c r="W116" s="497"/>
      <c r="X116" s="497"/>
      <c r="Y116" s="497">
        <v>177448</v>
      </c>
      <c r="Z116" s="497">
        <v>3809</v>
      </c>
      <c r="AA116" s="497"/>
      <c r="AB116" s="497"/>
      <c r="AC116" s="497"/>
      <c r="AD116" s="497">
        <v>10659</v>
      </c>
      <c r="AE116" s="497"/>
      <c r="AF116" s="497"/>
      <c r="AG116" s="497"/>
      <c r="AH116" s="497"/>
      <c r="AI116" s="497"/>
      <c r="AJ116" s="497"/>
      <c r="AK116" s="497"/>
      <c r="AL116" s="497"/>
      <c r="AM116" s="497"/>
      <c r="AN116" s="497"/>
      <c r="AO116" s="497"/>
      <c r="AP116" s="497"/>
      <c r="AQ116" s="497"/>
      <c r="AR116" s="497"/>
      <c r="AS116" s="497"/>
      <c r="AT116" s="497"/>
    </row>
    <row r="117" spans="1:46">
      <c r="A117" s="465">
        <v>301</v>
      </c>
      <c r="B117" s="466" t="s">
        <v>148</v>
      </c>
      <c r="C117" s="500">
        <v>19890</v>
      </c>
      <c r="D117" s="497">
        <f>SUM(H117:AT117)</f>
        <v>4357284</v>
      </c>
      <c r="E117" s="497">
        <v>-1910037</v>
      </c>
      <c r="F117" s="497">
        <v>-4061936</v>
      </c>
      <c r="G117" s="568">
        <f>SUM(D117:F117)</f>
        <v>-1614689</v>
      </c>
      <c r="H117" s="497">
        <v>2589401</v>
      </c>
      <c r="I117" s="497"/>
      <c r="J117" s="497">
        <v>493962</v>
      </c>
      <c r="K117" s="497">
        <v>292477</v>
      </c>
      <c r="L117" s="497"/>
      <c r="M117" s="497">
        <v>107955</v>
      </c>
      <c r="N117" s="497"/>
      <c r="O117" s="497">
        <v>74856</v>
      </c>
      <c r="P117" s="497">
        <v>423177</v>
      </c>
      <c r="Q117" s="497">
        <v>281228</v>
      </c>
      <c r="R117" s="497"/>
      <c r="S117" s="497"/>
      <c r="T117" s="497"/>
      <c r="U117" s="497">
        <v>70888</v>
      </c>
      <c r="V117" s="497"/>
      <c r="W117" s="497"/>
      <c r="X117" s="497"/>
      <c r="Y117" s="497"/>
      <c r="Z117" s="497">
        <v>23340</v>
      </c>
      <c r="AA117" s="497"/>
      <c r="AB117" s="497"/>
      <c r="AC117" s="497"/>
      <c r="AD117" s="497"/>
      <c r="AE117" s="497"/>
      <c r="AF117" s="497"/>
      <c r="AG117" s="497"/>
      <c r="AH117" s="497"/>
      <c r="AI117" s="497"/>
      <c r="AJ117" s="497"/>
      <c r="AK117" s="497"/>
      <c r="AL117" s="497"/>
      <c r="AM117" s="497"/>
      <c r="AN117" s="497"/>
      <c r="AO117" s="497"/>
      <c r="AP117" s="497"/>
      <c r="AQ117" s="497"/>
      <c r="AR117" s="497"/>
      <c r="AS117" s="497"/>
      <c r="AT117" s="497"/>
    </row>
    <row r="118" spans="1:46">
      <c r="A118" s="465">
        <v>304</v>
      </c>
      <c r="B118" s="466" t="s">
        <v>149</v>
      </c>
      <c r="C118" s="500">
        <v>950</v>
      </c>
      <c r="D118" s="497">
        <f>SUM(H118:AT118)</f>
        <v>80398</v>
      </c>
      <c r="E118" s="497">
        <v>-91229</v>
      </c>
      <c r="F118" s="497">
        <v>-194009</v>
      </c>
      <c r="G118" s="568">
        <f>SUM(D118:F118)</f>
        <v>-204840</v>
      </c>
      <c r="H118" s="497"/>
      <c r="I118" s="497"/>
      <c r="J118" s="497">
        <v>44906</v>
      </c>
      <c r="K118" s="497">
        <v>11249</v>
      </c>
      <c r="L118" s="497"/>
      <c r="M118" s="497"/>
      <c r="N118" s="497"/>
      <c r="O118" s="497">
        <v>9011</v>
      </c>
      <c r="P118" s="497"/>
      <c r="Q118" s="497">
        <v>11249</v>
      </c>
      <c r="R118" s="497"/>
      <c r="S118" s="497"/>
      <c r="T118" s="497"/>
      <c r="U118" s="497">
        <v>3386</v>
      </c>
      <c r="V118" s="497"/>
      <c r="W118" s="497"/>
      <c r="X118" s="497"/>
      <c r="Y118" s="497"/>
      <c r="Z118" s="497">
        <v>597</v>
      </c>
      <c r="AA118" s="497"/>
      <c r="AB118" s="497"/>
      <c r="AC118" s="497"/>
      <c r="AD118" s="497"/>
      <c r="AE118" s="497"/>
      <c r="AF118" s="497"/>
      <c r="AG118" s="497"/>
      <c r="AH118" s="497"/>
      <c r="AI118" s="497"/>
      <c r="AJ118" s="497"/>
      <c r="AK118" s="497"/>
      <c r="AL118" s="497"/>
      <c r="AM118" s="497"/>
      <c r="AN118" s="497"/>
      <c r="AO118" s="497"/>
      <c r="AP118" s="497"/>
      <c r="AQ118" s="497"/>
      <c r="AR118" s="497"/>
      <c r="AS118" s="497"/>
      <c r="AT118" s="497"/>
    </row>
    <row r="119" spans="1:46">
      <c r="A119" s="465">
        <v>305</v>
      </c>
      <c r="B119" s="466" t="s">
        <v>150</v>
      </c>
      <c r="C119" s="500">
        <v>15146</v>
      </c>
      <c r="D119" s="497">
        <f>SUM(H119:AT119)</f>
        <v>3523957</v>
      </c>
      <c r="E119" s="497">
        <v>-1454470</v>
      </c>
      <c r="F119" s="497">
        <v>-3093116</v>
      </c>
      <c r="G119" s="568">
        <f>SUM(D119:F119)</f>
        <v>-1023629</v>
      </c>
      <c r="H119" s="497">
        <v>1868260</v>
      </c>
      <c r="I119" s="497"/>
      <c r="J119" s="497">
        <v>808302</v>
      </c>
      <c r="K119" s="497">
        <v>88587</v>
      </c>
      <c r="L119" s="497"/>
      <c r="M119" s="497">
        <v>251895</v>
      </c>
      <c r="N119" s="497"/>
      <c r="O119" s="497">
        <v>102910</v>
      </c>
      <c r="P119" s="497">
        <v>441458</v>
      </c>
      <c r="Q119" s="497">
        <v>8437</v>
      </c>
      <c r="R119" s="497"/>
      <c r="S119" s="497"/>
      <c r="T119" s="497"/>
      <c r="U119" s="497">
        <v>53980</v>
      </c>
      <c r="V119" s="497">
        <v>0</v>
      </c>
      <c r="W119" s="497">
        <v>7303</v>
      </c>
      <c r="X119" s="497"/>
      <c r="Y119" s="497"/>
      <c r="Z119" s="497">
        <v>17343</v>
      </c>
      <c r="AA119" s="497">
        <v>24667</v>
      </c>
      <c r="AB119" s="497"/>
      <c r="AC119" s="497"/>
      <c r="AD119" s="497"/>
      <c r="AE119" s="497"/>
      <c r="AF119" s="497"/>
      <c r="AG119" s="497"/>
      <c r="AH119" s="497"/>
      <c r="AI119" s="497"/>
      <c r="AJ119" s="497"/>
      <c r="AK119" s="497"/>
      <c r="AL119" s="497"/>
      <c r="AM119" s="497"/>
      <c r="AN119" s="497"/>
      <c r="AO119" s="497"/>
      <c r="AP119" s="497"/>
      <c r="AQ119" s="497"/>
      <c r="AR119" s="497"/>
      <c r="AS119" s="497"/>
      <c r="AT119" s="497">
        <v>-149185</v>
      </c>
    </row>
    <row r="120" spans="1:46">
      <c r="A120" s="465">
        <v>309</v>
      </c>
      <c r="B120" s="466" t="s">
        <v>151</v>
      </c>
      <c r="C120" s="500">
        <v>6457</v>
      </c>
      <c r="D120" s="497">
        <f>SUM(H120:AT120)</f>
        <v>1461703</v>
      </c>
      <c r="E120" s="497">
        <v>-620066</v>
      </c>
      <c r="F120" s="497">
        <v>-1318649</v>
      </c>
      <c r="G120" s="568">
        <f>SUM(D120:F120)</f>
        <v>-477012</v>
      </c>
      <c r="H120" s="497">
        <v>932350</v>
      </c>
      <c r="I120" s="497"/>
      <c r="J120" s="497">
        <v>291887</v>
      </c>
      <c r="K120" s="497">
        <v>57652</v>
      </c>
      <c r="L120" s="497"/>
      <c r="M120" s="497"/>
      <c r="N120" s="497"/>
      <c r="O120" s="497">
        <v>16376</v>
      </c>
      <c r="P120" s="497"/>
      <c r="Q120" s="497">
        <v>39372</v>
      </c>
      <c r="R120" s="497"/>
      <c r="S120" s="497"/>
      <c r="T120" s="497">
        <v>62953</v>
      </c>
      <c r="U120" s="497">
        <v>23013</v>
      </c>
      <c r="V120" s="497">
        <v>0</v>
      </c>
      <c r="W120" s="497"/>
      <c r="X120" s="497"/>
      <c r="Y120" s="497"/>
      <c r="Z120" s="497">
        <v>7266</v>
      </c>
      <c r="AA120" s="497">
        <v>30834</v>
      </c>
      <c r="AB120" s="497"/>
      <c r="AC120" s="497"/>
      <c r="AD120" s="497"/>
      <c r="AE120" s="497"/>
      <c r="AF120" s="497"/>
      <c r="AG120" s="497"/>
      <c r="AH120" s="497"/>
      <c r="AI120" s="497"/>
      <c r="AJ120" s="497"/>
      <c r="AK120" s="497"/>
      <c r="AL120" s="497"/>
      <c r="AM120" s="497"/>
      <c r="AN120" s="497"/>
      <c r="AO120" s="497"/>
      <c r="AP120" s="497"/>
      <c r="AQ120" s="497"/>
      <c r="AR120" s="497"/>
      <c r="AS120" s="497"/>
      <c r="AT120" s="497"/>
    </row>
    <row r="121" spans="1:46">
      <c r="A121" s="465">
        <v>312</v>
      </c>
      <c r="B121" s="466" t="s">
        <v>152</v>
      </c>
      <c r="C121" s="500">
        <v>1196</v>
      </c>
      <c r="D121" s="497">
        <f>SUM(H121:AT121)</f>
        <v>48565</v>
      </c>
      <c r="E121" s="497">
        <v>-114852</v>
      </c>
      <c r="F121" s="497">
        <v>-244247</v>
      </c>
      <c r="G121" s="568">
        <f>SUM(D121:F121)</f>
        <v>-310534</v>
      </c>
      <c r="H121" s="497"/>
      <c r="I121" s="497"/>
      <c r="J121" s="497"/>
      <c r="K121" s="497">
        <v>46403</v>
      </c>
      <c r="L121" s="497"/>
      <c r="M121" s="497"/>
      <c r="N121" s="497"/>
      <c r="O121" s="497">
        <v>9351</v>
      </c>
      <c r="P121" s="497"/>
      <c r="Q121" s="497">
        <v>-12655</v>
      </c>
      <c r="R121" s="497"/>
      <c r="S121" s="497"/>
      <c r="T121" s="497"/>
      <c r="U121" s="497">
        <v>4263</v>
      </c>
      <c r="V121" s="497"/>
      <c r="W121" s="497"/>
      <c r="X121" s="497"/>
      <c r="Y121" s="497"/>
      <c r="Z121" s="497">
        <v>1203</v>
      </c>
      <c r="AA121" s="497"/>
      <c r="AB121" s="497"/>
      <c r="AC121" s="497"/>
      <c r="AD121" s="497"/>
      <c r="AE121" s="497"/>
      <c r="AF121" s="497"/>
      <c r="AG121" s="497"/>
      <c r="AH121" s="497"/>
      <c r="AI121" s="497"/>
      <c r="AJ121" s="497"/>
      <c r="AK121" s="497"/>
      <c r="AL121" s="497"/>
      <c r="AM121" s="497"/>
      <c r="AN121" s="497"/>
      <c r="AO121" s="497"/>
      <c r="AP121" s="497"/>
      <c r="AQ121" s="497"/>
      <c r="AR121" s="497"/>
      <c r="AS121" s="497"/>
      <c r="AT121" s="497"/>
    </row>
    <row r="122" spans="1:46">
      <c r="A122" s="465">
        <v>316</v>
      </c>
      <c r="B122" s="466" t="s">
        <v>153</v>
      </c>
      <c r="C122" s="500">
        <v>4198</v>
      </c>
      <c r="D122" s="497">
        <f>SUM(H122:AT122)</f>
        <v>343047</v>
      </c>
      <c r="E122" s="497">
        <v>-403134</v>
      </c>
      <c r="F122" s="497">
        <v>-857316</v>
      </c>
      <c r="G122" s="568">
        <f>SUM(D122:F122)</f>
        <v>-917403</v>
      </c>
      <c r="H122" s="497"/>
      <c r="I122" s="497"/>
      <c r="J122" s="497">
        <v>134717</v>
      </c>
      <c r="K122" s="497">
        <v>84368</v>
      </c>
      <c r="L122" s="497"/>
      <c r="M122" s="497"/>
      <c r="N122" s="497"/>
      <c r="O122" s="497">
        <v>9514</v>
      </c>
      <c r="P122" s="497"/>
      <c r="Q122" s="497">
        <v>84368</v>
      </c>
      <c r="R122" s="497"/>
      <c r="S122" s="497"/>
      <c r="T122" s="497"/>
      <c r="U122" s="497">
        <v>14962</v>
      </c>
      <c r="V122" s="497"/>
      <c r="W122" s="497"/>
      <c r="X122" s="497"/>
      <c r="Y122" s="497"/>
      <c r="Z122" s="497">
        <v>4459</v>
      </c>
      <c r="AA122" s="497"/>
      <c r="AB122" s="497"/>
      <c r="AC122" s="497"/>
      <c r="AD122" s="497">
        <v>10659</v>
      </c>
      <c r="AE122" s="497"/>
      <c r="AF122" s="497"/>
      <c r="AG122" s="497"/>
      <c r="AH122" s="497"/>
      <c r="AI122" s="497"/>
      <c r="AJ122" s="497"/>
      <c r="AK122" s="497"/>
      <c r="AL122" s="497"/>
      <c r="AM122" s="497"/>
      <c r="AN122" s="497"/>
      <c r="AO122" s="497"/>
      <c r="AP122" s="497"/>
      <c r="AQ122" s="497"/>
      <c r="AR122" s="497"/>
      <c r="AS122" s="497"/>
      <c r="AT122" s="497"/>
    </row>
    <row r="123" spans="1:46">
      <c r="A123" s="465">
        <v>317</v>
      </c>
      <c r="B123" s="466" t="s">
        <v>154</v>
      </c>
      <c r="C123" s="500">
        <v>2474</v>
      </c>
      <c r="D123" s="497">
        <f>SUM(H123:AT123)</f>
        <v>747684</v>
      </c>
      <c r="E123" s="497">
        <v>-237578</v>
      </c>
      <c r="F123" s="497">
        <v>-505240</v>
      </c>
      <c r="G123" s="568">
        <f>SUM(D123:F123)</f>
        <v>4866</v>
      </c>
      <c r="H123" s="497">
        <v>650878</v>
      </c>
      <c r="I123" s="497"/>
      <c r="J123" s="497">
        <v>67359</v>
      </c>
      <c r="K123" s="497"/>
      <c r="L123" s="497"/>
      <c r="M123" s="497"/>
      <c r="N123" s="497"/>
      <c r="O123" s="497">
        <v>9440</v>
      </c>
      <c r="P123" s="497"/>
      <c r="Q123" s="497"/>
      <c r="R123" s="497"/>
      <c r="S123" s="497"/>
      <c r="T123" s="497"/>
      <c r="U123" s="497">
        <v>8817</v>
      </c>
      <c r="V123" s="497">
        <v>7773</v>
      </c>
      <c r="W123" s="497"/>
      <c r="X123" s="497"/>
      <c r="Y123" s="497"/>
      <c r="Z123" s="497">
        <v>3417</v>
      </c>
      <c r="AA123" s="497"/>
      <c r="AB123" s="497"/>
      <c r="AC123" s="497"/>
      <c r="AD123" s="497"/>
      <c r="AE123" s="497"/>
      <c r="AF123" s="497"/>
      <c r="AG123" s="497"/>
      <c r="AH123" s="497"/>
      <c r="AI123" s="497"/>
      <c r="AJ123" s="497"/>
      <c r="AK123" s="497"/>
      <c r="AL123" s="497"/>
      <c r="AM123" s="497"/>
      <c r="AN123" s="497"/>
      <c r="AO123" s="497"/>
      <c r="AP123" s="497"/>
      <c r="AQ123" s="497"/>
      <c r="AR123" s="497"/>
      <c r="AS123" s="497"/>
      <c r="AT123" s="497"/>
    </row>
    <row r="124" spans="1:46">
      <c r="A124" s="465">
        <v>320</v>
      </c>
      <c r="B124" s="466" t="s">
        <v>155</v>
      </c>
      <c r="C124" s="500">
        <v>6996</v>
      </c>
      <c r="D124" s="497">
        <f>SUM(H124:AT124)</f>
        <v>2225587</v>
      </c>
      <c r="E124" s="497">
        <v>-671826</v>
      </c>
      <c r="F124" s="497">
        <v>-1428723</v>
      </c>
      <c r="G124" s="568">
        <f>SUM(D124:F124)</f>
        <v>125038</v>
      </c>
      <c r="H124" s="497">
        <v>646581</v>
      </c>
      <c r="I124" s="497"/>
      <c r="J124" s="497">
        <v>89811</v>
      </c>
      <c r="K124" s="497">
        <v>351535</v>
      </c>
      <c r="L124" s="497"/>
      <c r="M124" s="497">
        <v>35985</v>
      </c>
      <c r="N124" s="497">
        <v>275061</v>
      </c>
      <c r="O124" s="497">
        <v>9426</v>
      </c>
      <c r="P124" s="497">
        <v>429695</v>
      </c>
      <c r="Q124" s="497">
        <v>331849</v>
      </c>
      <c r="R124" s="497"/>
      <c r="S124" s="497"/>
      <c r="T124" s="497"/>
      <c r="U124" s="497">
        <v>24934</v>
      </c>
      <c r="V124" s="497"/>
      <c r="W124" s="497"/>
      <c r="X124" s="497"/>
      <c r="Y124" s="497"/>
      <c r="Z124" s="497">
        <v>5297</v>
      </c>
      <c r="AA124" s="497"/>
      <c r="AB124" s="497">
        <v>25413</v>
      </c>
      <c r="AC124" s="497"/>
      <c r="AD124" s="497"/>
      <c r="AE124" s="497"/>
      <c r="AF124" s="497"/>
      <c r="AG124" s="497"/>
      <c r="AH124" s="497"/>
      <c r="AI124" s="497"/>
      <c r="AJ124" s="497"/>
      <c r="AK124" s="497"/>
      <c r="AL124" s="497"/>
      <c r="AM124" s="497"/>
      <c r="AN124" s="497"/>
      <c r="AO124" s="497"/>
      <c r="AP124" s="497"/>
      <c r="AQ124" s="497"/>
      <c r="AR124" s="497"/>
      <c r="AS124" s="497"/>
      <c r="AT124" s="497"/>
    </row>
    <row r="125" spans="1:46">
      <c r="A125" s="465">
        <v>322</v>
      </c>
      <c r="B125" s="466" t="s">
        <v>156</v>
      </c>
      <c r="C125" s="500">
        <v>6549</v>
      </c>
      <c r="D125" s="497">
        <f>SUM(H125:AT125)</f>
        <v>1502053</v>
      </c>
      <c r="E125" s="497">
        <v>-628900</v>
      </c>
      <c r="F125" s="497">
        <v>-1337437</v>
      </c>
      <c r="G125" s="568">
        <f>SUM(D125:F125)</f>
        <v>-464284</v>
      </c>
      <c r="H125" s="497">
        <v>736348</v>
      </c>
      <c r="I125" s="497"/>
      <c r="J125" s="497">
        <v>291887</v>
      </c>
      <c r="K125" s="497">
        <v>112491</v>
      </c>
      <c r="L125" s="497"/>
      <c r="M125" s="497">
        <v>71970</v>
      </c>
      <c r="N125" s="497">
        <v>142522</v>
      </c>
      <c r="O125" s="497">
        <v>46772</v>
      </c>
      <c r="P125" s="497"/>
      <c r="Q125" s="497">
        <v>70307</v>
      </c>
      <c r="R125" s="497"/>
      <c r="S125" s="497"/>
      <c r="T125" s="497"/>
      <c r="U125" s="497">
        <v>23341</v>
      </c>
      <c r="V125" s="497"/>
      <c r="W125" s="497"/>
      <c r="X125" s="497"/>
      <c r="Y125" s="497"/>
      <c r="Z125" s="497">
        <v>6415</v>
      </c>
      <c r="AA125" s="497"/>
      <c r="AB125" s="497"/>
      <c r="AC125" s="497"/>
      <c r="AD125" s="497"/>
      <c r="AE125" s="497"/>
      <c r="AF125" s="497"/>
      <c r="AG125" s="497"/>
      <c r="AH125" s="497"/>
      <c r="AI125" s="497"/>
      <c r="AJ125" s="497"/>
      <c r="AK125" s="497"/>
      <c r="AL125" s="497"/>
      <c r="AM125" s="497"/>
      <c r="AN125" s="497"/>
      <c r="AO125" s="497"/>
      <c r="AP125" s="497"/>
      <c r="AQ125" s="497"/>
      <c r="AR125" s="497"/>
      <c r="AS125" s="497"/>
      <c r="AT125" s="497"/>
    </row>
    <row r="126" spans="1:46">
      <c r="A126" s="465">
        <v>398</v>
      </c>
      <c r="B126" s="466" t="s">
        <v>157</v>
      </c>
      <c r="C126" s="500">
        <v>120175</v>
      </c>
      <c r="D126" s="497">
        <f>SUM(H126:AT126)</f>
        <v>34233648</v>
      </c>
      <c r="E126" s="497">
        <v>-11540405</v>
      </c>
      <c r="F126" s="497">
        <v>-24542139</v>
      </c>
      <c r="G126" s="568">
        <f>SUM(D126:F126)</f>
        <v>-1848896</v>
      </c>
      <c r="H126" s="497">
        <v>16389930</v>
      </c>
      <c r="I126" s="497"/>
      <c r="J126" s="497">
        <v>2896416</v>
      </c>
      <c r="K126" s="497">
        <v>1639559</v>
      </c>
      <c r="L126" s="497"/>
      <c r="M126" s="497">
        <v>1115536</v>
      </c>
      <c r="N126" s="497">
        <v>2001433</v>
      </c>
      <c r="O126" s="497">
        <v>932771</v>
      </c>
      <c r="P126" s="497"/>
      <c r="Q126" s="497">
        <v>1130537</v>
      </c>
      <c r="R126" s="497"/>
      <c r="S126" s="497">
        <v>4902261</v>
      </c>
      <c r="T126" s="497">
        <v>897074</v>
      </c>
      <c r="U126" s="497">
        <v>428304</v>
      </c>
      <c r="V126" s="497"/>
      <c r="W126" s="497"/>
      <c r="X126" s="497">
        <v>592945</v>
      </c>
      <c r="Y126" s="497">
        <v>559616</v>
      </c>
      <c r="Z126" s="497">
        <v>160759</v>
      </c>
      <c r="AA126" s="497">
        <v>172669</v>
      </c>
      <c r="AB126" s="497"/>
      <c r="AC126" s="497"/>
      <c r="AD126" s="497">
        <v>191870</v>
      </c>
      <c r="AE126" s="497">
        <v>115903</v>
      </c>
      <c r="AF126" s="497"/>
      <c r="AG126" s="497"/>
      <c r="AH126" s="497">
        <v>106065</v>
      </c>
      <c r="AI126" s="497"/>
      <c r="AJ126" s="497"/>
      <c r="AK126" s="497"/>
      <c r="AL126" s="497"/>
      <c r="AM126" s="497"/>
      <c r="AN126" s="497"/>
      <c r="AO126" s="497"/>
      <c r="AP126" s="497"/>
      <c r="AQ126" s="497"/>
      <c r="AR126" s="497"/>
      <c r="AS126" s="497"/>
      <c r="AT126" s="497"/>
    </row>
    <row r="127" spans="1:46">
      <c r="A127" s="465">
        <v>399</v>
      </c>
      <c r="B127" s="466" t="s">
        <v>158</v>
      </c>
      <c r="C127" s="500">
        <v>7817</v>
      </c>
      <c r="D127" s="497">
        <f>SUM(H127:AT127)</f>
        <v>1887856</v>
      </c>
      <c r="E127" s="497">
        <v>-750667</v>
      </c>
      <c r="F127" s="497">
        <v>-1596388</v>
      </c>
      <c r="G127" s="568">
        <f>SUM(D127:F127)</f>
        <v>-459199</v>
      </c>
      <c r="H127" s="497">
        <v>1309804</v>
      </c>
      <c r="I127" s="497"/>
      <c r="J127" s="497">
        <v>404151</v>
      </c>
      <c r="K127" s="497">
        <v>5625</v>
      </c>
      <c r="L127" s="497"/>
      <c r="M127" s="497">
        <v>35985</v>
      </c>
      <c r="N127" s="497"/>
      <c r="O127" s="497">
        <v>46772</v>
      </c>
      <c r="P127" s="497"/>
      <c r="Q127" s="497">
        <v>5625</v>
      </c>
      <c r="R127" s="497"/>
      <c r="S127" s="497"/>
      <c r="T127" s="497"/>
      <c r="U127" s="497">
        <v>27860</v>
      </c>
      <c r="V127" s="497"/>
      <c r="W127" s="497"/>
      <c r="X127" s="497"/>
      <c r="Y127" s="497"/>
      <c r="Z127" s="497">
        <v>10541</v>
      </c>
      <c r="AA127" s="497">
        <v>30834</v>
      </c>
      <c r="AB127" s="497"/>
      <c r="AC127" s="497"/>
      <c r="AD127" s="497">
        <v>10659</v>
      </c>
      <c r="AE127" s="497"/>
      <c r="AF127" s="497"/>
      <c r="AG127" s="497"/>
      <c r="AH127" s="497"/>
      <c r="AI127" s="497"/>
      <c r="AJ127" s="497"/>
      <c r="AK127" s="497"/>
      <c r="AL127" s="497"/>
      <c r="AM127" s="497"/>
      <c r="AN127" s="497"/>
      <c r="AO127" s="497"/>
      <c r="AP127" s="497"/>
      <c r="AQ127" s="497"/>
      <c r="AR127" s="497"/>
      <c r="AS127" s="497"/>
      <c r="AT127" s="497"/>
    </row>
    <row r="128" spans="1:46">
      <c r="A128" s="465">
        <v>400</v>
      </c>
      <c r="B128" s="466" t="s">
        <v>159</v>
      </c>
      <c r="C128" s="500">
        <v>8366</v>
      </c>
      <c r="D128" s="497">
        <f>SUM(H128:AT128)</f>
        <v>4413257</v>
      </c>
      <c r="E128" s="497">
        <v>-803387</v>
      </c>
      <c r="F128" s="497">
        <v>-1708505</v>
      </c>
      <c r="G128" s="568">
        <f>SUM(D128:F128)</f>
        <v>1901365</v>
      </c>
      <c r="H128" s="497">
        <v>1182635</v>
      </c>
      <c r="I128" s="497"/>
      <c r="J128" s="497">
        <v>493962</v>
      </c>
      <c r="K128" s="497">
        <v>663698</v>
      </c>
      <c r="L128" s="497"/>
      <c r="M128" s="497">
        <v>179925</v>
      </c>
      <c r="N128" s="497">
        <v>527010</v>
      </c>
      <c r="O128" s="497">
        <v>47024</v>
      </c>
      <c r="P128" s="497">
        <v>613224</v>
      </c>
      <c r="Q128" s="497">
        <v>569487</v>
      </c>
      <c r="R128" s="497"/>
      <c r="S128" s="497"/>
      <c r="T128" s="497"/>
      <c r="U128" s="497">
        <v>29816</v>
      </c>
      <c r="V128" s="497"/>
      <c r="W128" s="497"/>
      <c r="X128" s="497"/>
      <c r="Y128" s="497"/>
      <c r="Z128" s="497">
        <v>10598</v>
      </c>
      <c r="AA128" s="497">
        <v>33917</v>
      </c>
      <c r="AB128" s="497">
        <v>51302</v>
      </c>
      <c r="AC128" s="497"/>
      <c r="AD128" s="497">
        <v>10659</v>
      </c>
      <c r="AE128" s="497"/>
      <c r="AF128" s="497"/>
      <c r="AG128" s="497"/>
      <c r="AH128" s="497"/>
      <c r="AI128" s="497"/>
      <c r="AJ128" s="497"/>
      <c r="AK128" s="497"/>
      <c r="AL128" s="497"/>
      <c r="AM128" s="497"/>
      <c r="AN128" s="497"/>
      <c r="AO128" s="497"/>
      <c r="AP128" s="497"/>
      <c r="AQ128" s="497"/>
      <c r="AR128" s="497"/>
      <c r="AS128" s="497"/>
      <c r="AT128" s="497"/>
    </row>
    <row r="129" spans="1:46">
      <c r="A129" s="465">
        <v>402</v>
      </c>
      <c r="B129" s="466" t="s">
        <v>160</v>
      </c>
      <c r="C129" s="500">
        <v>9099</v>
      </c>
      <c r="D129" s="497">
        <f>SUM(H129:AT129)</f>
        <v>2517984</v>
      </c>
      <c r="E129" s="497">
        <v>-873777</v>
      </c>
      <c r="F129" s="497">
        <v>-1858198</v>
      </c>
      <c r="G129" s="568">
        <f>SUM(D129:F129)</f>
        <v>-213991</v>
      </c>
      <c r="H129" s="497">
        <v>1237478</v>
      </c>
      <c r="I129" s="497"/>
      <c r="J129" s="497">
        <v>583774</v>
      </c>
      <c r="K129" s="497">
        <v>28123</v>
      </c>
      <c r="L129" s="497"/>
      <c r="M129" s="497"/>
      <c r="N129" s="497">
        <v>299963</v>
      </c>
      <c r="O129" s="497">
        <v>56316</v>
      </c>
      <c r="P129" s="497"/>
      <c r="Q129" s="497">
        <v>163112</v>
      </c>
      <c r="R129" s="497"/>
      <c r="S129" s="497"/>
      <c r="T129" s="497"/>
      <c r="U129" s="497">
        <v>32429</v>
      </c>
      <c r="V129" s="497">
        <v>4736</v>
      </c>
      <c r="W129" s="497"/>
      <c r="X129" s="497"/>
      <c r="Y129" s="497">
        <v>80443</v>
      </c>
      <c r="Z129" s="497">
        <v>10291</v>
      </c>
      <c r="AA129" s="497"/>
      <c r="AB129" s="497"/>
      <c r="AC129" s="497"/>
      <c r="AD129" s="497">
        <v>21319</v>
      </c>
      <c r="AE129" s="497"/>
      <c r="AF129" s="497"/>
      <c r="AG129" s="497"/>
      <c r="AH129" s="497"/>
      <c r="AI129" s="497"/>
      <c r="AJ129" s="497"/>
      <c r="AK129" s="497"/>
      <c r="AL129" s="497"/>
      <c r="AM129" s="497"/>
      <c r="AN129" s="497"/>
      <c r="AO129" s="497"/>
      <c r="AP129" s="497"/>
      <c r="AQ129" s="497"/>
      <c r="AR129" s="497"/>
      <c r="AS129" s="497"/>
      <c r="AT129" s="497"/>
    </row>
    <row r="130" spans="1:46">
      <c r="A130" s="465">
        <v>403</v>
      </c>
      <c r="B130" s="466" t="s">
        <v>161</v>
      </c>
      <c r="C130" s="500">
        <v>2820</v>
      </c>
      <c r="D130" s="497">
        <f>SUM(H130:AT130)</f>
        <v>955846</v>
      </c>
      <c r="E130" s="497">
        <v>-270805</v>
      </c>
      <c r="F130" s="497">
        <v>-575900</v>
      </c>
      <c r="G130" s="568">
        <f>SUM(D130:F130)</f>
        <v>109141</v>
      </c>
      <c r="H130" s="497">
        <v>669423</v>
      </c>
      <c r="I130" s="497"/>
      <c r="J130" s="497">
        <v>89811</v>
      </c>
      <c r="K130" s="497">
        <v>82962</v>
      </c>
      <c r="L130" s="497"/>
      <c r="M130" s="497"/>
      <c r="N130" s="497"/>
      <c r="O130" s="497">
        <v>22526</v>
      </c>
      <c r="P130" s="497"/>
      <c r="Q130" s="497">
        <v>71713</v>
      </c>
      <c r="R130" s="497"/>
      <c r="S130" s="497"/>
      <c r="T130" s="497"/>
      <c r="U130" s="497">
        <v>10050</v>
      </c>
      <c r="V130" s="497">
        <v>3431</v>
      </c>
      <c r="W130" s="497"/>
      <c r="X130" s="497"/>
      <c r="Y130" s="497"/>
      <c r="Z130" s="497">
        <v>2847</v>
      </c>
      <c r="AA130" s="497">
        <v>3083</v>
      </c>
      <c r="AB130" s="497"/>
      <c r="AC130" s="497"/>
      <c r="AD130" s="497"/>
      <c r="AE130" s="497"/>
      <c r="AF130" s="497"/>
      <c r="AG130" s="497"/>
      <c r="AH130" s="497"/>
      <c r="AI130" s="497"/>
      <c r="AJ130" s="497"/>
      <c r="AK130" s="497"/>
      <c r="AL130" s="497"/>
      <c r="AM130" s="497"/>
      <c r="AN130" s="497"/>
      <c r="AO130" s="497"/>
      <c r="AP130" s="497"/>
      <c r="AQ130" s="497"/>
      <c r="AR130" s="497"/>
      <c r="AS130" s="497"/>
      <c r="AT130" s="497"/>
    </row>
    <row r="131" spans="1:46">
      <c r="A131" s="465">
        <v>405</v>
      </c>
      <c r="B131" s="466" t="s">
        <v>162</v>
      </c>
      <c r="C131" s="500">
        <v>72650</v>
      </c>
      <c r="D131" s="497">
        <f>SUM(H131:AT131)</f>
        <v>16657348</v>
      </c>
      <c r="E131" s="497">
        <v>-6976580</v>
      </c>
      <c r="F131" s="497">
        <v>-14836583</v>
      </c>
      <c r="G131" s="568">
        <f>SUM(D131:F131)</f>
        <v>-5155815</v>
      </c>
      <c r="H131" s="497">
        <v>8564367</v>
      </c>
      <c r="I131" s="497"/>
      <c r="J131" s="497">
        <v>2582077</v>
      </c>
      <c r="K131" s="497">
        <v>788845</v>
      </c>
      <c r="L131" s="497"/>
      <c r="M131" s="497">
        <v>431820</v>
      </c>
      <c r="N131" s="497"/>
      <c r="O131" s="497">
        <v>642032</v>
      </c>
      <c r="P131" s="497"/>
      <c r="Q131" s="497">
        <v>326224</v>
      </c>
      <c r="R131" s="497"/>
      <c r="S131" s="497">
        <v>1985409</v>
      </c>
      <c r="T131" s="497">
        <v>346239</v>
      </c>
      <c r="U131" s="497">
        <v>258925</v>
      </c>
      <c r="V131" s="497"/>
      <c r="W131" s="497"/>
      <c r="X131" s="497">
        <v>426631</v>
      </c>
      <c r="Y131" s="497"/>
      <c r="Z131" s="497">
        <v>101137</v>
      </c>
      <c r="AA131" s="497">
        <v>154169</v>
      </c>
      <c r="AB131" s="497"/>
      <c r="AC131" s="497"/>
      <c r="AD131" s="497">
        <v>31978</v>
      </c>
      <c r="AE131" s="497"/>
      <c r="AF131" s="497"/>
      <c r="AG131" s="497"/>
      <c r="AH131" s="497"/>
      <c r="AI131" s="497">
        <v>17495</v>
      </c>
      <c r="AJ131" s="497"/>
      <c r="AK131" s="497"/>
      <c r="AL131" s="497"/>
      <c r="AM131" s="497"/>
      <c r="AN131" s="497"/>
      <c r="AO131" s="497"/>
      <c r="AP131" s="497"/>
      <c r="AQ131" s="497"/>
      <c r="AR131" s="497"/>
      <c r="AS131" s="497"/>
      <c r="AT131" s="497"/>
    </row>
    <row r="132" spans="1:46">
      <c r="A132" s="465">
        <v>407</v>
      </c>
      <c r="B132" s="466" t="s">
        <v>163</v>
      </c>
      <c r="C132" s="500">
        <v>2518</v>
      </c>
      <c r="D132" s="497">
        <f>SUM(H132:AT132)</f>
        <v>306185</v>
      </c>
      <c r="E132" s="497">
        <v>-241804</v>
      </c>
      <c r="F132" s="497">
        <v>-514226</v>
      </c>
      <c r="G132" s="568">
        <f>SUM(D132:F132)</f>
        <v>-449845</v>
      </c>
      <c r="H132" s="497"/>
      <c r="I132" s="497"/>
      <c r="J132" s="497"/>
      <c r="K132" s="497">
        <v>84368</v>
      </c>
      <c r="L132" s="497"/>
      <c r="M132" s="497">
        <v>107955</v>
      </c>
      <c r="N132" s="497"/>
      <c r="O132" s="497">
        <v>17740</v>
      </c>
      <c r="P132" s="497"/>
      <c r="Q132" s="497">
        <v>84368</v>
      </c>
      <c r="R132" s="497"/>
      <c r="S132" s="497"/>
      <c r="T132" s="497"/>
      <c r="U132" s="497">
        <v>8974</v>
      </c>
      <c r="V132" s="497"/>
      <c r="W132" s="497"/>
      <c r="X132" s="497"/>
      <c r="Y132" s="497"/>
      <c r="Z132" s="497">
        <v>2780</v>
      </c>
      <c r="AA132" s="497"/>
      <c r="AB132" s="497"/>
      <c r="AC132" s="497"/>
      <c r="AD132" s="497"/>
      <c r="AE132" s="497"/>
      <c r="AF132" s="497"/>
      <c r="AG132" s="497"/>
      <c r="AH132" s="497"/>
      <c r="AI132" s="497"/>
      <c r="AJ132" s="497"/>
      <c r="AK132" s="497"/>
      <c r="AL132" s="497"/>
      <c r="AM132" s="497"/>
      <c r="AN132" s="497"/>
      <c r="AO132" s="497"/>
      <c r="AP132" s="497"/>
      <c r="AQ132" s="497"/>
      <c r="AR132" s="497"/>
      <c r="AS132" s="497"/>
      <c r="AT132" s="497"/>
    </row>
    <row r="133" spans="1:46">
      <c r="A133" s="465">
        <v>408</v>
      </c>
      <c r="B133" s="466" t="s">
        <v>164</v>
      </c>
      <c r="C133" s="500">
        <v>14099</v>
      </c>
      <c r="D133" s="497">
        <f>SUM(H133:AT133)</f>
        <v>4382853</v>
      </c>
      <c r="E133" s="497">
        <v>-1353927</v>
      </c>
      <c r="F133" s="497">
        <v>-2879298</v>
      </c>
      <c r="G133" s="568">
        <f>SUM(D133:F133)</f>
        <v>149628</v>
      </c>
      <c r="H133" s="497">
        <v>1847008</v>
      </c>
      <c r="I133" s="497"/>
      <c r="J133" s="497">
        <v>651132</v>
      </c>
      <c r="K133" s="497">
        <v>175768</v>
      </c>
      <c r="L133" s="497"/>
      <c r="M133" s="497">
        <v>287880</v>
      </c>
      <c r="N133" s="497">
        <v>341574</v>
      </c>
      <c r="O133" s="497">
        <v>149682</v>
      </c>
      <c r="P133" s="497">
        <v>568157</v>
      </c>
      <c r="Q133" s="497">
        <v>157488</v>
      </c>
      <c r="R133" s="497"/>
      <c r="S133" s="497"/>
      <c r="T133" s="497">
        <v>110167</v>
      </c>
      <c r="U133" s="497">
        <v>50249</v>
      </c>
      <c r="V133" s="497"/>
      <c r="W133" s="497"/>
      <c r="X133" s="497"/>
      <c r="Y133" s="497"/>
      <c r="Z133" s="497">
        <v>19081</v>
      </c>
      <c r="AA133" s="497">
        <v>24667</v>
      </c>
      <c r="AB133" s="497"/>
      <c r="AC133" s="497"/>
      <c r="AD133" s="497"/>
      <c r="AE133" s="497"/>
      <c r="AF133" s="497"/>
      <c r="AG133" s="497"/>
      <c r="AH133" s="497"/>
      <c r="AI133" s="497"/>
      <c r="AJ133" s="497"/>
      <c r="AK133" s="497"/>
      <c r="AL133" s="497"/>
      <c r="AM133" s="497"/>
      <c r="AN133" s="497"/>
      <c r="AO133" s="497"/>
      <c r="AP133" s="497"/>
      <c r="AQ133" s="497"/>
      <c r="AR133" s="497"/>
      <c r="AS133" s="497"/>
      <c r="AT133" s="497"/>
    </row>
    <row r="134" spans="1:46">
      <c r="A134" s="465">
        <v>410</v>
      </c>
      <c r="B134" s="466" t="s">
        <v>165</v>
      </c>
      <c r="C134" s="500">
        <v>18775</v>
      </c>
      <c r="D134" s="497">
        <f>SUM(H134:AT134)</f>
        <v>4381670</v>
      </c>
      <c r="E134" s="497">
        <v>-1802963</v>
      </c>
      <c r="F134" s="497">
        <v>-3834231</v>
      </c>
      <c r="G134" s="568">
        <f>SUM(D134:F134)</f>
        <v>-1255524</v>
      </c>
      <c r="H134" s="497">
        <v>2058273</v>
      </c>
      <c r="I134" s="497"/>
      <c r="J134" s="497">
        <v>1257359</v>
      </c>
      <c r="K134" s="497">
        <v>77338</v>
      </c>
      <c r="L134" s="497"/>
      <c r="M134" s="497">
        <v>179925</v>
      </c>
      <c r="N134" s="497">
        <v>259599</v>
      </c>
      <c r="O134" s="497">
        <v>245064</v>
      </c>
      <c r="P134" s="497"/>
      <c r="Q134" s="497">
        <v>77338</v>
      </c>
      <c r="R134" s="497"/>
      <c r="S134" s="497"/>
      <c r="T134" s="497"/>
      <c r="U134" s="497">
        <v>66914</v>
      </c>
      <c r="V134" s="497"/>
      <c r="W134" s="497"/>
      <c r="X134" s="497"/>
      <c r="Y134" s="497"/>
      <c r="Z134" s="497">
        <v>27804</v>
      </c>
      <c r="AA134" s="497">
        <v>89418</v>
      </c>
      <c r="AB134" s="497"/>
      <c r="AC134" s="497"/>
      <c r="AD134" s="497">
        <v>42638</v>
      </c>
      <c r="AE134" s="497"/>
      <c r="AF134" s="497"/>
      <c r="AG134" s="497"/>
      <c r="AH134" s="497"/>
      <c r="AI134" s="497"/>
      <c r="AJ134" s="497"/>
      <c r="AK134" s="497"/>
      <c r="AL134" s="497"/>
      <c r="AM134" s="497"/>
      <c r="AN134" s="497"/>
      <c r="AO134" s="497"/>
      <c r="AP134" s="497"/>
      <c r="AQ134" s="497"/>
      <c r="AR134" s="497"/>
      <c r="AS134" s="497"/>
      <c r="AT134" s="497"/>
    </row>
    <row r="135" spans="1:46">
      <c r="A135" s="465">
        <v>416</v>
      </c>
      <c r="B135" s="466" t="s">
        <v>166</v>
      </c>
      <c r="C135" s="500">
        <v>2886</v>
      </c>
      <c r="D135" s="497">
        <f>SUM(H135:AT135)</f>
        <v>165637</v>
      </c>
      <c r="E135" s="497">
        <v>-277143</v>
      </c>
      <c r="F135" s="497">
        <v>-589379</v>
      </c>
      <c r="G135" s="568">
        <f>SUM(D135:F135)</f>
        <v>-700885</v>
      </c>
      <c r="H135" s="497"/>
      <c r="I135" s="497"/>
      <c r="J135" s="497">
        <v>134717</v>
      </c>
      <c r="K135" s="497"/>
      <c r="L135" s="497"/>
      <c r="M135" s="497"/>
      <c r="N135" s="497"/>
      <c r="O135" s="497">
        <v>18614</v>
      </c>
      <c r="P135" s="497"/>
      <c r="Q135" s="497">
        <v>-1406</v>
      </c>
      <c r="R135" s="497"/>
      <c r="S135" s="497"/>
      <c r="T135" s="497"/>
      <c r="U135" s="497">
        <v>10286</v>
      </c>
      <c r="V135" s="497"/>
      <c r="W135" s="497"/>
      <c r="X135" s="497"/>
      <c r="Y135" s="497"/>
      <c r="Z135" s="497">
        <v>3426</v>
      </c>
      <c r="AA135" s="497"/>
      <c r="AB135" s="497"/>
      <c r="AC135" s="497"/>
      <c r="AD135" s="497"/>
      <c r="AE135" s="497"/>
      <c r="AF135" s="497"/>
      <c r="AG135" s="497"/>
      <c r="AH135" s="497"/>
      <c r="AI135" s="497"/>
      <c r="AJ135" s="497"/>
      <c r="AK135" s="497"/>
      <c r="AL135" s="497"/>
      <c r="AM135" s="497"/>
      <c r="AN135" s="497"/>
      <c r="AO135" s="497"/>
      <c r="AP135" s="497"/>
      <c r="AQ135" s="497"/>
      <c r="AR135" s="497"/>
      <c r="AS135" s="497"/>
      <c r="AT135" s="497"/>
    </row>
    <row r="136" spans="1:46">
      <c r="A136" s="465">
        <v>418</v>
      </c>
      <c r="B136" s="466" t="s">
        <v>167</v>
      </c>
      <c r="C136" s="500">
        <v>24580</v>
      </c>
      <c r="D136" s="497">
        <f>SUM(H136:AT136)</f>
        <v>4920546</v>
      </c>
      <c r="E136" s="497">
        <v>-2360417</v>
      </c>
      <c r="F136" s="497">
        <v>-5019728</v>
      </c>
      <c r="G136" s="568">
        <f>SUM(D136:F136)</f>
        <v>-2459599</v>
      </c>
      <c r="H136" s="497">
        <v>3238983</v>
      </c>
      <c r="I136" s="497"/>
      <c r="J136" s="497">
        <v>898114</v>
      </c>
      <c r="K136" s="497">
        <v>71713</v>
      </c>
      <c r="L136" s="497"/>
      <c r="M136" s="497">
        <v>215910</v>
      </c>
      <c r="N136" s="497"/>
      <c r="O136" s="497">
        <v>260550</v>
      </c>
      <c r="P136" s="497"/>
      <c r="Q136" s="497">
        <v>71713</v>
      </c>
      <c r="R136" s="497"/>
      <c r="S136" s="497"/>
      <c r="T136" s="497"/>
      <c r="U136" s="497">
        <v>87603</v>
      </c>
      <c r="V136" s="497"/>
      <c r="W136" s="497"/>
      <c r="X136" s="497"/>
      <c r="Y136" s="497"/>
      <c r="Z136" s="497">
        <v>38959</v>
      </c>
      <c r="AA136" s="497">
        <v>37001</v>
      </c>
      <c r="AB136" s="497"/>
      <c r="AC136" s="497"/>
      <c r="AD136" s="497"/>
      <c r="AE136" s="497"/>
      <c r="AF136" s="497"/>
      <c r="AG136" s="497"/>
      <c r="AH136" s="497"/>
      <c r="AI136" s="497"/>
      <c r="AJ136" s="497"/>
      <c r="AK136" s="497"/>
      <c r="AL136" s="497"/>
      <c r="AM136" s="497"/>
      <c r="AN136" s="497"/>
      <c r="AO136" s="497"/>
      <c r="AP136" s="497"/>
      <c r="AQ136" s="497"/>
      <c r="AR136" s="497"/>
      <c r="AS136" s="497"/>
      <c r="AT136" s="497"/>
    </row>
    <row r="137" spans="1:46">
      <c r="A137" s="465">
        <v>420</v>
      </c>
      <c r="B137" s="466" t="s">
        <v>168</v>
      </c>
      <c r="C137" s="500">
        <v>9177</v>
      </c>
      <c r="D137" s="497">
        <f>SUM(H137:AT137)</f>
        <v>1558387</v>
      </c>
      <c r="E137" s="497">
        <v>-881267</v>
      </c>
      <c r="F137" s="497">
        <v>-1874127</v>
      </c>
      <c r="G137" s="568">
        <f>SUM(D137:F137)</f>
        <v>-1197007</v>
      </c>
      <c r="H137" s="497">
        <v>857961</v>
      </c>
      <c r="I137" s="497"/>
      <c r="J137" s="497">
        <v>404151</v>
      </c>
      <c r="K137" s="497">
        <v>59058</v>
      </c>
      <c r="L137" s="497"/>
      <c r="M137" s="497">
        <v>71970</v>
      </c>
      <c r="N137" s="497"/>
      <c r="O137" s="497">
        <v>64171</v>
      </c>
      <c r="P137" s="497"/>
      <c r="Q137" s="497">
        <v>59058</v>
      </c>
      <c r="R137" s="497"/>
      <c r="S137" s="497"/>
      <c r="T137" s="497"/>
      <c r="U137" s="497">
        <v>32707</v>
      </c>
      <c r="V137" s="497"/>
      <c r="W137" s="497"/>
      <c r="X137" s="497"/>
      <c r="Y137" s="497"/>
      <c r="Z137" s="497">
        <v>9311</v>
      </c>
      <c r="AA137" s="497"/>
      <c r="AB137" s="497"/>
      <c r="AC137" s="497"/>
      <c r="AD137" s="497"/>
      <c r="AE137" s="497"/>
      <c r="AF137" s="497"/>
      <c r="AG137" s="497"/>
      <c r="AH137" s="497"/>
      <c r="AI137" s="497"/>
      <c r="AJ137" s="497"/>
      <c r="AK137" s="497"/>
      <c r="AL137" s="497"/>
      <c r="AM137" s="497"/>
      <c r="AN137" s="497"/>
      <c r="AO137" s="497"/>
      <c r="AP137" s="497"/>
      <c r="AQ137" s="497"/>
      <c r="AR137" s="497"/>
      <c r="AS137" s="497"/>
      <c r="AT137" s="497"/>
    </row>
    <row r="138" spans="1:46">
      <c r="A138" s="465">
        <v>421</v>
      </c>
      <c r="B138" s="466" t="s">
        <v>169</v>
      </c>
      <c r="C138" s="500">
        <v>695</v>
      </c>
      <c r="D138" s="497">
        <f>SUM(H138:AT138)</f>
        <v>68733</v>
      </c>
      <c r="E138" s="497">
        <v>-66741</v>
      </c>
      <c r="F138" s="497">
        <v>-141933</v>
      </c>
      <c r="G138" s="568">
        <f>SUM(D138:F138)</f>
        <v>-139941</v>
      </c>
      <c r="H138" s="497"/>
      <c r="I138" s="497"/>
      <c r="J138" s="497">
        <v>22453</v>
      </c>
      <c r="K138" s="497"/>
      <c r="L138" s="497"/>
      <c r="M138" s="497">
        <v>35985</v>
      </c>
      <c r="N138" s="497"/>
      <c r="O138" s="497">
        <v>7025</v>
      </c>
      <c r="P138" s="497"/>
      <c r="Q138" s="497"/>
      <c r="R138" s="497"/>
      <c r="S138" s="497"/>
      <c r="T138" s="497"/>
      <c r="U138" s="497">
        <v>2477</v>
      </c>
      <c r="V138" s="497"/>
      <c r="W138" s="497"/>
      <c r="X138" s="497"/>
      <c r="Y138" s="497"/>
      <c r="Z138" s="497">
        <v>793</v>
      </c>
      <c r="AA138" s="497"/>
      <c r="AB138" s="497"/>
      <c r="AC138" s="497"/>
      <c r="AD138" s="497"/>
      <c r="AE138" s="497"/>
      <c r="AF138" s="497"/>
      <c r="AG138" s="497"/>
      <c r="AH138" s="497"/>
      <c r="AI138" s="497"/>
      <c r="AJ138" s="497"/>
      <c r="AK138" s="497"/>
      <c r="AL138" s="497"/>
      <c r="AM138" s="497"/>
      <c r="AN138" s="497"/>
      <c r="AO138" s="497"/>
      <c r="AP138" s="497"/>
      <c r="AQ138" s="497"/>
      <c r="AR138" s="497"/>
      <c r="AS138" s="497"/>
      <c r="AT138" s="497"/>
    </row>
    <row r="139" spans="1:46">
      <c r="A139" s="465">
        <v>422</v>
      </c>
      <c r="B139" s="466" t="s">
        <v>170</v>
      </c>
      <c r="C139" s="500">
        <v>10372</v>
      </c>
      <c r="D139" s="497">
        <f>SUM(H139:AT139)</f>
        <v>2773313</v>
      </c>
      <c r="E139" s="497">
        <v>-996023</v>
      </c>
      <c r="F139" s="497">
        <v>-2118170</v>
      </c>
      <c r="G139" s="568">
        <f>SUM(D139:F139)</f>
        <v>-340880</v>
      </c>
      <c r="H139" s="497">
        <v>823679</v>
      </c>
      <c r="I139" s="497"/>
      <c r="J139" s="497">
        <v>493962</v>
      </c>
      <c r="K139" s="497">
        <v>239044</v>
      </c>
      <c r="L139" s="497"/>
      <c r="M139" s="497"/>
      <c r="N139" s="497">
        <v>216685</v>
      </c>
      <c r="O139" s="497">
        <v>28054</v>
      </c>
      <c r="P139" s="497">
        <v>656102</v>
      </c>
      <c r="Q139" s="497">
        <v>134989</v>
      </c>
      <c r="R139" s="497"/>
      <c r="S139" s="497"/>
      <c r="T139" s="497">
        <v>132200</v>
      </c>
      <c r="U139" s="497">
        <v>36966</v>
      </c>
      <c r="V139" s="497"/>
      <c r="W139" s="497"/>
      <c r="X139" s="497"/>
      <c r="Y139" s="497"/>
      <c r="Z139" s="497">
        <v>8549</v>
      </c>
      <c r="AA139" s="497">
        <v>3083</v>
      </c>
      <c r="AB139" s="497"/>
      <c r="AC139" s="497"/>
      <c r="AD139" s="497"/>
      <c r="AE139" s="497"/>
      <c r="AF139" s="497"/>
      <c r="AG139" s="497"/>
      <c r="AH139" s="497"/>
      <c r="AI139" s="497"/>
      <c r="AJ139" s="497"/>
      <c r="AK139" s="497"/>
      <c r="AL139" s="497"/>
      <c r="AM139" s="497"/>
      <c r="AN139" s="497"/>
      <c r="AO139" s="497"/>
      <c r="AP139" s="497"/>
      <c r="AQ139" s="497"/>
      <c r="AR139" s="497"/>
      <c r="AS139" s="497"/>
      <c r="AT139" s="497"/>
    </row>
    <row r="140" spans="1:46">
      <c r="A140" s="465">
        <v>423</v>
      </c>
      <c r="B140" s="466" t="s">
        <v>171</v>
      </c>
      <c r="C140" s="500">
        <v>20497</v>
      </c>
      <c r="D140" s="497">
        <f>SUM(H140:AT140)</f>
        <v>4016719</v>
      </c>
      <c r="E140" s="497">
        <v>-1968327</v>
      </c>
      <c r="F140" s="497">
        <v>-4185897</v>
      </c>
      <c r="G140" s="568">
        <f>SUM(D140:F140)</f>
        <v>-2137505</v>
      </c>
      <c r="H140" s="497">
        <v>1717624</v>
      </c>
      <c r="I140" s="497"/>
      <c r="J140" s="497">
        <v>1100189</v>
      </c>
      <c r="K140" s="497">
        <v>132177</v>
      </c>
      <c r="L140" s="497"/>
      <c r="M140" s="497">
        <v>251895</v>
      </c>
      <c r="N140" s="497">
        <v>349875</v>
      </c>
      <c r="O140" s="497">
        <v>224716</v>
      </c>
      <c r="P140" s="497"/>
      <c r="Q140" s="497">
        <v>127959</v>
      </c>
      <c r="R140" s="497"/>
      <c r="S140" s="497"/>
      <c r="T140" s="497"/>
      <c r="U140" s="497">
        <v>73051</v>
      </c>
      <c r="V140" s="497"/>
      <c r="W140" s="497"/>
      <c r="X140" s="497"/>
      <c r="Y140" s="497"/>
      <c r="Z140" s="497">
        <v>28574</v>
      </c>
      <c r="AA140" s="497"/>
      <c r="AB140" s="497"/>
      <c r="AC140" s="497"/>
      <c r="AD140" s="497">
        <v>10659</v>
      </c>
      <c r="AE140" s="497"/>
      <c r="AF140" s="497"/>
      <c r="AG140" s="497"/>
      <c r="AH140" s="497"/>
      <c r="AI140" s="497"/>
      <c r="AJ140" s="497"/>
      <c r="AK140" s="497"/>
      <c r="AL140" s="497"/>
      <c r="AM140" s="497"/>
      <c r="AN140" s="497"/>
      <c r="AO140" s="497"/>
      <c r="AP140" s="497"/>
      <c r="AQ140" s="497"/>
      <c r="AR140" s="497"/>
      <c r="AS140" s="497"/>
      <c r="AT140" s="497"/>
    </row>
    <row r="141" spans="1:46">
      <c r="A141" s="465">
        <v>425</v>
      </c>
      <c r="B141" s="466" t="s">
        <v>172</v>
      </c>
      <c r="C141" s="500">
        <v>10258</v>
      </c>
      <c r="D141" s="497">
        <f>SUM(H141:AT141)</f>
        <v>4141450</v>
      </c>
      <c r="E141" s="497">
        <v>-985076</v>
      </c>
      <c r="F141" s="497">
        <v>-2094889</v>
      </c>
      <c r="G141" s="568">
        <f>SUM(D141:F141)</f>
        <v>1061485</v>
      </c>
      <c r="H141" s="497">
        <v>2445176</v>
      </c>
      <c r="I141" s="497"/>
      <c r="J141" s="497">
        <v>808302</v>
      </c>
      <c r="K141" s="497">
        <v>33747</v>
      </c>
      <c r="L141" s="497"/>
      <c r="M141" s="497">
        <v>143940</v>
      </c>
      <c r="N141" s="497">
        <v>140189</v>
      </c>
      <c r="O141" s="497">
        <v>123969</v>
      </c>
      <c r="P141" s="497">
        <v>346587</v>
      </c>
      <c r="Q141" s="497">
        <v>33747</v>
      </c>
      <c r="R141" s="497"/>
      <c r="S141" s="497"/>
      <c r="T141" s="497"/>
      <c r="U141" s="497">
        <v>36560</v>
      </c>
      <c r="V141" s="497">
        <v>8072</v>
      </c>
      <c r="W141" s="497"/>
      <c r="X141" s="497"/>
      <c r="Y141" s="497"/>
      <c r="Z141" s="497">
        <v>21161</v>
      </c>
      <c r="AA141" s="497"/>
      <c r="AB141" s="497"/>
      <c r="AC141" s="497"/>
      <c r="AD141" s="497"/>
      <c r="AE141" s="497"/>
      <c r="AF141" s="497"/>
      <c r="AG141" s="497"/>
      <c r="AH141" s="497"/>
      <c r="AI141" s="497"/>
      <c r="AJ141" s="497"/>
      <c r="AK141" s="497"/>
      <c r="AL141" s="497"/>
      <c r="AM141" s="497"/>
      <c r="AN141" s="497"/>
      <c r="AO141" s="497"/>
      <c r="AP141" s="497"/>
      <c r="AQ141" s="497"/>
      <c r="AR141" s="497"/>
      <c r="AS141" s="497"/>
      <c r="AT141" s="497"/>
    </row>
    <row r="142" spans="1:46">
      <c r="A142" s="465">
        <v>426</v>
      </c>
      <c r="B142" s="466" t="s">
        <v>173</v>
      </c>
      <c r="C142" s="500">
        <v>11962</v>
      </c>
      <c r="D142" s="497">
        <f>SUM(H142:AT142)</f>
        <v>1466002</v>
      </c>
      <c r="E142" s="497">
        <v>-1148711</v>
      </c>
      <c r="F142" s="497">
        <v>-2442880</v>
      </c>
      <c r="G142" s="568">
        <f>SUM(D142:F142)</f>
        <v>-2125589</v>
      </c>
      <c r="H142" s="497"/>
      <c r="I142" s="497"/>
      <c r="J142" s="497">
        <v>359245</v>
      </c>
      <c r="K142" s="497">
        <v>53433</v>
      </c>
      <c r="L142" s="497"/>
      <c r="M142" s="497">
        <v>863641</v>
      </c>
      <c r="N142" s="497"/>
      <c r="O142" s="497">
        <v>76960</v>
      </c>
      <c r="P142" s="497"/>
      <c r="Q142" s="497">
        <v>23904</v>
      </c>
      <c r="R142" s="497"/>
      <c r="S142" s="497"/>
      <c r="T142" s="497"/>
      <c r="U142" s="497">
        <v>42633</v>
      </c>
      <c r="V142" s="497"/>
      <c r="W142" s="497"/>
      <c r="X142" s="497"/>
      <c r="Y142" s="497"/>
      <c r="Z142" s="497">
        <v>15352</v>
      </c>
      <c r="AA142" s="497">
        <v>30834</v>
      </c>
      <c r="AB142" s="497"/>
      <c r="AC142" s="497"/>
      <c r="AD142" s="497"/>
      <c r="AE142" s="497"/>
      <c r="AF142" s="497"/>
      <c r="AG142" s="497"/>
      <c r="AH142" s="497"/>
      <c r="AI142" s="497"/>
      <c r="AJ142" s="497"/>
      <c r="AK142" s="497"/>
      <c r="AL142" s="497"/>
      <c r="AM142" s="497"/>
      <c r="AN142" s="497"/>
      <c r="AO142" s="497"/>
      <c r="AP142" s="497"/>
      <c r="AQ142" s="497"/>
      <c r="AR142" s="497"/>
      <c r="AS142" s="497"/>
      <c r="AT142" s="497"/>
    </row>
    <row r="143" spans="1:46">
      <c r="A143" s="465">
        <v>430</v>
      </c>
      <c r="B143" s="466" t="s">
        <v>174</v>
      </c>
      <c r="C143" s="500">
        <v>15392</v>
      </c>
      <c r="D143" s="497">
        <f>SUM(H143:AT143)</f>
        <v>2728808</v>
      </c>
      <c r="E143" s="497">
        <v>-1478094</v>
      </c>
      <c r="F143" s="497">
        <v>-3143354</v>
      </c>
      <c r="G143" s="568">
        <f>SUM(D143:F143)</f>
        <v>-1892640</v>
      </c>
      <c r="H143" s="497"/>
      <c r="I143" s="497"/>
      <c r="J143" s="497">
        <v>943019</v>
      </c>
      <c r="K143" s="497">
        <v>400750</v>
      </c>
      <c r="L143" s="497"/>
      <c r="M143" s="497">
        <v>359850</v>
      </c>
      <c r="N143" s="497">
        <v>226016</v>
      </c>
      <c r="O143" s="497">
        <v>130283</v>
      </c>
      <c r="P143" s="497">
        <v>408409</v>
      </c>
      <c r="Q143" s="497">
        <v>188423</v>
      </c>
      <c r="R143" s="497"/>
      <c r="S143" s="497"/>
      <c r="T143" s="497"/>
      <c r="U143" s="497">
        <v>54857</v>
      </c>
      <c r="V143" s="497"/>
      <c r="W143" s="497"/>
      <c r="X143" s="497"/>
      <c r="Y143" s="497"/>
      <c r="Z143" s="497">
        <v>17201</v>
      </c>
      <c r="AA143" s="497"/>
      <c r="AB143" s="497"/>
      <c r="AC143" s="497"/>
      <c r="AD143" s="497"/>
      <c r="AE143" s="497"/>
      <c r="AF143" s="497"/>
      <c r="AG143" s="497"/>
      <c r="AH143" s="497"/>
      <c r="AI143" s="497"/>
      <c r="AJ143" s="497"/>
      <c r="AK143" s="497"/>
      <c r="AL143" s="497"/>
      <c r="AM143" s="497"/>
      <c r="AN143" s="497"/>
      <c r="AO143" s="497"/>
      <c r="AP143" s="497"/>
      <c r="AQ143" s="497"/>
      <c r="AR143" s="497"/>
      <c r="AS143" s="497"/>
      <c r="AT143" s="497"/>
    </row>
    <row r="144" spans="1:46">
      <c r="A144" s="465">
        <v>433</v>
      </c>
      <c r="B144" s="466" t="s">
        <v>175</v>
      </c>
      <c r="C144" s="500">
        <v>7749</v>
      </c>
      <c r="D144" s="497">
        <f>SUM(H144:AT144)</f>
        <v>1339351</v>
      </c>
      <c r="E144" s="497">
        <v>-744136</v>
      </c>
      <c r="F144" s="497">
        <v>-1582501</v>
      </c>
      <c r="G144" s="568">
        <f>SUM(D144:F144)</f>
        <v>-987286</v>
      </c>
      <c r="H144" s="497">
        <v>652857</v>
      </c>
      <c r="I144" s="497"/>
      <c r="J144" s="497">
        <v>269434</v>
      </c>
      <c r="K144" s="497">
        <v>71713</v>
      </c>
      <c r="L144" s="497"/>
      <c r="M144" s="497">
        <v>107955</v>
      </c>
      <c r="N144" s="497">
        <v>115992</v>
      </c>
      <c r="O144" s="497">
        <v>37998</v>
      </c>
      <c r="P144" s="497"/>
      <c r="Q144" s="497">
        <v>12655</v>
      </c>
      <c r="R144" s="497"/>
      <c r="S144" s="497"/>
      <c r="T144" s="497"/>
      <c r="U144" s="497">
        <v>27617</v>
      </c>
      <c r="V144" s="497"/>
      <c r="W144" s="497"/>
      <c r="X144" s="497"/>
      <c r="Y144" s="497"/>
      <c r="Z144" s="497">
        <v>9213</v>
      </c>
      <c r="AA144" s="497">
        <v>33917</v>
      </c>
      <c r="AB144" s="497"/>
      <c r="AC144" s="497"/>
      <c r="AD144" s="497"/>
      <c r="AE144" s="497"/>
      <c r="AF144" s="497"/>
      <c r="AG144" s="497"/>
      <c r="AH144" s="497"/>
      <c r="AI144" s="497"/>
      <c r="AJ144" s="497"/>
      <c r="AK144" s="497"/>
      <c r="AL144" s="497"/>
      <c r="AM144" s="497"/>
      <c r="AN144" s="497"/>
      <c r="AO144" s="497"/>
      <c r="AP144" s="497"/>
      <c r="AQ144" s="497"/>
      <c r="AR144" s="497"/>
      <c r="AS144" s="497"/>
      <c r="AT144" s="497"/>
    </row>
    <row r="145" spans="1:46">
      <c r="A145" s="465">
        <v>434</v>
      </c>
      <c r="B145" s="466" t="s">
        <v>176</v>
      </c>
      <c r="C145" s="500">
        <v>14568</v>
      </c>
      <c r="D145" s="497">
        <f>SUM(H145:AT145)</f>
        <v>3684044</v>
      </c>
      <c r="E145" s="497">
        <v>-1398965</v>
      </c>
      <c r="F145" s="497">
        <v>-2975077</v>
      </c>
      <c r="G145" s="568">
        <f>SUM(D145:F145)</f>
        <v>-689998</v>
      </c>
      <c r="H145" s="497">
        <v>2006456</v>
      </c>
      <c r="I145" s="497"/>
      <c r="J145" s="497">
        <v>471510</v>
      </c>
      <c r="K145" s="497">
        <v>185610</v>
      </c>
      <c r="L145" s="497"/>
      <c r="M145" s="497">
        <v>143940</v>
      </c>
      <c r="N145" s="497">
        <v>387852</v>
      </c>
      <c r="O145" s="497">
        <v>156707</v>
      </c>
      <c r="P145" s="497"/>
      <c r="Q145" s="497">
        <v>146239</v>
      </c>
      <c r="R145" s="497"/>
      <c r="S145" s="497"/>
      <c r="T145" s="497">
        <v>62953</v>
      </c>
      <c r="U145" s="497">
        <v>51920</v>
      </c>
      <c r="V145" s="497"/>
      <c r="W145" s="497"/>
      <c r="X145" s="497"/>
      <c r="Y145" s="497"/>
      <c r="Z145" s="497">
        <v>15356</v>
      </c>
      <c r="AA145" s="497">
        <v>55501</v>
      </c>
      <c r="AB145" s="497"/>
      <c r="AC145" s="497"/>
      <c r="AD145" s="497"/>
      <c r="AE145" s="497"/>
      <c r="AF145" s="497"/>
      <c r="AG145" s="497"/>
      <c r="AH145" s="497"/>
      <c r="AI145" s="497"/>
      <c r="AJ145" s="497"/>
      <c r="AK145" s="497"/>
      <c r="AL145" s="497"/>
      <c r="AM145" s="497"/>
      <c r="AN145" s="497"/>
      <c r="AO145" s="497"/>
      <c r="AP145" s="497"/>
      <c r="AQ145" s="497"/>
      <c r="AR145" s="497"/>
      <c r="AS145" s="497"/>
      <c r="AT145" s="497"/>
    </row>
    <row r="146" spans="1:46">
      <c r="A146" s="465">
        <v>435</v>
      </c>
      <c r="B146" s="466" t="s">
        <v>177</v>
      </c>
      <c r="C146" s="500">
        <v>692</v>
      </c>
      <c r="D146" s="497">
        <f>SUM(H146:AT146)</f>
        <v>10152</v>
      </c>
      <c r="E146" s="497">
        <v>-66453</v>
      </c>
      <c r="F146" s="497">
        <v>-141320</v>
      </c>
      <c r="G146" s="568">
        <f>SUM(D146:F146)</f>
        <v>-197621</v>
      </c>
      <c r="H146" s="497"/>
      <c r="I146" s="497"/>
      <c r="J146" s="497"/>
      <c r="K146" s="497"/>
      <c r="L146" s="497"/>
      <c r="M146" s="497"/>
      <c r="N146" s="497"/>
      <c r="O146" s="497">
        <v>7232</v>
      </c>
      <c r="P146" s="497"/>
      <c r="Q146" s="497"/>
      <c r="R146" s="497"/>
      <c r="S146" s="497"/>
      <c r="T146" s="497"/>
      <c r="U146" s="497">
        <v>2466</v>
      </c>
      <c r="V146" s="497"/>
      <c r="W146" s="497"/>
      <c r="X146" s="497"/>
      <c r="Y146" s="497"/>
      <c r="Z146" s="497">
        <v>454</v>
      </c>
      <c r="AA146" s="497"/>
      <c r="AB146" s="497"/>
      <c r="AC146" s="497"/>
      <c r="AD146" s="497"/>
      <c r="AE146" s="497"/>
      <c r="AF146" s="497"/>
      <c r="AG146" s="497"/>
      <c r="AH146" s="497"/>
      <c r="AI146" s="497"/>
      <c r="AJ146" s="497"/>
      <c r="AK146" s="497"/>
      <c r="AL146" s="497"/>
      <c r="AM146" s="497"/>
      <c r="AN146" s="497"/>
      <c r="AO146" s="497"/>
      <c r="AP146" s="497"/>
      <c r="AQ146" s="497"/>
      <c r="AR146" s="497"/>
      <c r="AS146" s="497"/>
      <c r="AT146" s="497"/>
    </row>
    <row r="147" spans="1:46">
      <c r="A147" s="465">
        <v>436</v>
      </c>
      <c r="B147" s="466" t="s">
        <v>178</v>
      </c>
      <c r="C147" s="500">
        <v>1988</v>
      </c>
      <c r="D147" s="497">
        <f>SUM(H147:AT147)</f>
        <v>263035</v>
      </c>
      <c r="E147" s="497">
        <v>-190908</v>
      </c>
      <c r="F147" s="497">
        <v>-405989</v>
      </c>
      <c r="G147" s="568">
        <f>SUM(D147:F147)</f>
        <v>-333862</v>
      </c>
      <c r="H147" s="497"/>
      <c r="I147" s="497"/>
      <c r="J147" s="497"/>
      <c r="K147" s="497">
        <v>47809</v>
      </c>
      <c r="L147" s="497"/>
      <c r="M147" s="497">
        <v>143940</v>
      </c>
      <c r="N147" s="497"/>
      <c r="O147" s="497">
        <v>12775</v>
      </c>
      <c r="P147" s="497"/>
      <c r="Q147" s="497">
        <v>47809</v>
      </c>
      <c r="R147" s="497"/>
      <c r="S147" s="497"/>
      <c r="T147" s="497"/>
      <c r="U147" s="497">
        <v>7085</v>
      </c>
      <c r="V147" s="497"/>
      <c r="W147" s="497"/>
      <c r="X147" s="497"/>
      <c r="Y147" s="497"/>
      <c r="Z147" s="497">
        <v>3617</v>
      </c>
      <c r="AA147" s="497"/>
      <c r="AB147" s="497"/>
      <c r="AC147" s="497"/>
      <c r="AD147" s="497"/>
      <c r="AE147" s="497"/>
      <c r="AF147" s="497"/>
      <c r="AG147" s="497"/>
      <c r="AH147" s="497"/>
      <c r="AI147" s="497"/>
      <c r="AJ147" s="497"/>
      <c r="AK147" s="497"/>
      <c r="AL147" s="497"/>
      <c r="AM147" s="497"/>
      <c r="AN147" s="497"/>
      <c r="AO147" s="497"/>
      <c r="AP147" s="497"/>
      <c r="AQ147" s="497"/>
      <c r="AR147" s="497"/>
      <c r="AS147" s="497"/>
      <c r="AT147" s="497"/>
    </row>
    <row r="148" spans="1:46">
      <c r="A148" s="465">
        <v>440</v>
      </c>
      <c r="B148" s="466" t="s">
        <v>179</v>
      </c>
      <c r="C148" s="500">
        <v>5732</v>
      </c>
      <c r="D148" s="497">
        <f>SUM(H148:AT148)</f>
        <v>154473</v>
      </c>
      <c r="E148" s="497">
        <v>-550444</v>
      </c>
      <c r="F148" s="497">
        <v>-1170589</v>
      </c>
      <c r="G148" s="568">
        <f>SUM(D148:F148)</f>
        <v>-1566560</v>
      </c>
      <c r="H148" s="497"/>
      <c r="I148" s="497"/>
      <c r="J148" s="497">
        <v>44906</v>
      </c>
      <c r="K148" s="497">
        <v>36560</v>
      </c>
      <c r="L148" s="497"/>
      <c r="M148" s="497"/>
      <c r="N148" s="497"/>
      <c r="O148" s="497">
        <v>37421</v>
      </c>
      <c r="P148" s="497"/>
      <c r="Q148" s="497">
        <v>2812</v>
      </c>
      <c r="R148" s="497"/>
      <c r="S148" s="497"/>
      <c r="T148" s="497"/>
      <c r="U148" s="497">
        <v>20429</v>
      </c>
      <c r="V148" s="497"/>
      <c r="W148" s="497"/>
      <c r="X148" s="497"/>
      <c r="Y148" s="497"/>
      <c r="Z148" s="497">
        <v>12345</v>
      </c>
      <c r="AA148" s="497"/>
      <c r="AB148" s="497"/>
      <c r="AC148" s="497"/>
      <c r="AD148" s="497"/>
      <c r="AE148" s="497"/>
      <c r="AF148" s="497"/>
      <c r="AG148" s="497"/>
      <c r="AH148" s="497"/>
      <c r="AI148" s="497"/>
      <c r="AJ148" s="497"/>
      <c r="AK148" s="497"/>
      <c r="AL148" s="497"/>
      <c r="AM148" s="497"/>
      <c r="AN148" s="497"/>
      <c r="AO148" s="497"/>
      <c r="AP148" s="497"/>
      <c r="AQ148" s="497"/>
      <c r="AR148" s="497"/>
      <c r="AS148" s="497"/>
      <c r="AT148" s="497"/>
    </row>
    <row r="149" spans="1:46">
      <c r="A149" s="465">
        <v>441</v>
      </c>
      <c r="B149" s="466" t="s">
        <v>180</v>
      </c>
      <c r="C149" s="500">
        <v>4421</v>
      </c>
      <c r="D149" s="497">
        <f>SUM(H149:AT149)</f>
        <v>1021379</v>
      </c>
      <c r="E149" s="497">
        <v>-424549</v>
      </c>
      <c r="F149" s="497">
        <v>-902857</v>
      </c>
      <c r="G149" s="568">
        <f>SUM(D149:F149)</f>
        <v>-306027</v>
      </c>
      <c r="H149" s="497">
        <v>656012</v>
      </c>
      <c r="I149" s="497"/>
      <c r="J149" s="497">
        <v>224528</v>
      </c>
      <c r="K149" s="497">
        <v>52027</v>
      </c>
      <c r="L149" s="497"/>
      <c r="M149" s="497"/>
      <c r="N149" s="497"/>
      <c r="O149" s="497">
        <v>16895</v>
      </c>
      <c r="P149" s="497"/>
      <c r="Q149" s="497">
        <v>52027</v>
      </c>
      <c r="R149" s="497"/>
      <c r="S149" s="497"/>
      <c r="T149" s="497"/>
      <c r="U149" s="497">
        <v>15756</v>
      </c>
      <c r="V149" s="497"/>
      <c r="W149" s="497"/>
      <c r="X149" s="497"/>
      <c r="Y149" s="497"/>
      <c r="Z149" s="497">
        <v>4134</v>
      </c>
      <c r="AA149" s="497"/>
      <c r="AB149" s="497"/>
      <c r="AC149" s="497"/>
      <c r="AD149" s="497"/>
      <c r="AE149" s="497"/>
      <c r="AF149" s="497"/>
      <c r="AG149" s="497"/>
      <c r="AH149" s="497"/>
      <c r="AI149" s="497"/>
      <c r="AJ149" s="497"/>
      <c r="AK149" s="497"/>
      <c r="AL149" s="497"/>
      <c r="AM149" s="497"/>
      <c r="AN149" s="497"/>
      <c r="AO149" s="497"/>
      <c r="AP149" s="497"/>
      <c r="AQ149" s="497"/>
      <c r="AR149" s="497"/>
      <c r="AS149" s="497"/>
      <c r="AT149" s="497"/>
    </row>
    <row r="150" spans="1:46">
      <c r="A150" s="465">
        <v>444</v>
      </c>
      <c r="B150" s="466" t="s">
        <v>181</v>
      </c>
      <c r="C150" s="500">
        <v>45811</v>
      </c>
      <c r="D150" s="497">
        <f>SUM(H150:AT150)</f>
        <v>12879749</v>
      </c>
      <c r="E150" s="497">
        <v>-4399230</v>
      </c>
      <c r="F150" s="497">
        <v>-9355522</v>
      </c>
      <c r="G150" s="568">
        <f>SUM(D150:F150)</f>
        <v>-875003</v>
      </c>
      <c r="H150" s="497">
        <v>5656055</v>
      </c>
      <c r="I150" s="497"/>
      <c r="J150" s="497">
        <v>2649435</v>
      </c>
      <c r="K150" s="497">
        <v>348723</v>
      </c>
      <c r="L150" s="497"/>
      <c r="M150" s="497">
        <v>467805</v>
      </c>
      <c r="N150" s="497">
        <v>658301</v>
      </c>
      <c r="O150" s="497">
        <v>321905</v>
      </c>
      <c r="P150" s="497">
        <v>1158873</v>
      </c>
      <c r="Q150" s="497">
        <v>185610</v>
      </c>
      <c r="R150" s="497"/>
      <c r="S150" s="497">
        <v>690485</v>
      </c>
      <c r="T150" s="497">
        <v>188858</v>
      </c>
      <c r="U150" s="497">
        <v>163270</v>
      </c>
      <c r="V150" s="497">
        <v>241471</v>
      </c>
      <c r="W150" s="497"/>
      <c r="X150" s="497"/>
      <c r="Y150" s="497"/>
      <c r="Z150" s="497">
        <v>57211</v>
      </c>
      <c r="AA150" s="497"/>
      <c r="AB150" s="497">
        <v>6472</v>
      </c>
      <c r="AC150" s="497"/>
      <c r="AD150" s="497">
        <v>85275</v>
      </c>
      <c r="AE150" s="497"/>
      <c r="AF150" s="497"/>
      <c r="AG150" s="497"/>
      <c r="AH150" s="497"/>
      <c r="AI150" s="497"/>
      <c r="AJ150" s="497"/>
      <c r="AK150" s="497"/>
      <c r="AL150" s="497"/>
      <c r="AM150" s="497"/>
      <c r="AN150" s="497"/>
      <c r="AO150" s="497"/>
      <c r="AP150" s="497"/>
      <c r="AQ150" s="497"/>
      <c r="AR150" s="497"/>
      <c r="AS150" s="497"/>
      <c r="AT150" s="497"/>
    </row>
    <row r="151" spans="1:46">
      <c r="A151" s="465">
        <v>445</v>
      </c>
      <c r="B151" s="466" t="s">
        <v>182</v>
      </c>
      <c r="C151" s="500">
        <v>14991</v>
      </c>
      <c r="D151" s="497">
        <f>SUM(H151:AT151)</f>
        <v>4584034</v>
      </c>
      <c r="E151" s="497">
        <v>-1439586</v>
      </c>
      <c r="F151" s="497">
        <v>-3061462</v>
      </c>
      <c r="G151" s="568">
        <f>SUM(D151:F151)</f>
        <v>82986</v>
      </c>
      <c r="H151" s="497">
        <v>2206767</v>
      </c>
      <c r="I151" s="497"/>
      <c r="J151" s="497">
        <v>920566</v>
      </c>
      <c r="K151" s="497">
        <v>254511</v>
      </c>
      <c r="L151" s="497"/>
      <c r="M151" s="497">
        <v>431820</v>
      </c>
      <c r="N151" s="497">
        <v>330995</v>
      </c>
      <c r="O151" s="497">
        <v>121628</v>
      </c>
      <c r="P151" s="497"/>
      <c r="Q151" s="497">
        <v>203890</v>
      </c>
      <c r="R151" s="497"/>
      <c r="S151" s="497"/>
      <c r="T151" s="497"/>
      <c r="U151" s="497">
        <v>53428</v>
      </c>
      <c r="V151" s="497"/>
      <c r="W151" s="497"/>
      <c r="X151" s="497"/>
      <c r="Y151" s="497"/>
      <c r="Z151" s="497">
        <v>17526</v>
      </c>
      <c r="AA151" s="497">
        <v>21584</v>
      </c>
      <c r="AB151" s="497"/>
      <c r="AC151" s="497"/>
      <c r="AD151" s="497">
        <v>21319</v>
      </c>
      <c r="AE151" s="497"/>
      <c r="AF151" s="497"/>
      <c r="AG151" s="497"/>
      <c r="AH151" s="497"/>
      <c r="AI151" s="497"/>
      <c r="AJ151" s="497"/>
      <c r="AK151" s="497"/>
      <c r="AL151" s="497"/>
      <c r="AM151" s="497"/>
      <c r="AN151" s="497"/>
      <c r="AO151" s="497"/>
      <c r="AP151" s="497"/>
      <c r="AQ151" s="497"/>
      <c r="AR151" s="497"/>
      <c r="AS151" s="497"/>
      <c r="AT151" s="497"/>
    </row>
    <row r="152" spans="1:46">
      <c r="A152" s="465">
        <v>475</v>
      </c>
      <c r="B152" s="466" t="s">
        <v>183</v>
      </c>
      <c r="C152" s="500">
        <v>5479</v>
      </c>
      <c r="D152" s="497">
        <f>SUM(H152:AT152)</f>
        <v>1531615</v>
      </c>
      <c r="E152" s="497">
        <v>-526148</v>
      </c>
      <c r="F152" s="497">
        <v>-1118921</v>
      </c>
      <c r="G152" s="568">
        <f>SUM(D152:F152)</f>
        <v>-113454</v>
      </c>
      <c r="H152" s="497">
        <v>990134</v>
      </c>
      <c r="I152" s="497"/>
      <c r="J152" s="497">
        <v>179623</v>
      </c>
      <c r="K152" s="497"/>
      <c r="L152" s="497"/>
      <c r="M152" s="497">
        <v>107955</v>
      </c>
      <c r="N152" s="497">
        <v>177189</v>
      </c>
      <c r="O152" s="497">
        <v>56138</v>
      </c>
      <c r="P152" s="497"/>
      <c r="Q152" s="497">
        <v>-5625</v>
      </c>
      <c r="R152" s="497"/>
      <c r="S152" s="497"/>
      <c r="T152" s="497"/>
      <c r="U152" s="497">
        <v>19527</v>
      </c>
      <c r="V152" s="497"/>
      <c r="W152" s="497"/>
      <c r="X152" s="497"/>
      <c r="Y152" s="497"/>
      <c r="Z152" s="497">
        <v>6674</v>
      </c>
      <c r="AA152" s="497"/>
      <c r="AB152" s="497"/>
      <c r="AC152" s="497"/>
      <c r="AD152" s="497"/>
      <c r="AE152" s="497"/>
      <c r="AF152" s="497"/>
      <c r="AG152" s="497"/>
      <c r="AH152" s="497"/>
      <c r="AI152" s="497"/>
      <c r="AJ152" s="497"/>
      <c r="AK152" s="497"/>
      <c r="AL152" s="497"/>
      <c r="AM152" s="497"/>
      <c r="AN152" s="497"/>
      <c r="AO152" s="497"/>
      <c r="AP152" s="497"/>
      <c r="AQ152" s="497"/>
      <c r="AR152" s="497"/>
      <c r="AS152" s="497"/>
      <c r="AT152" s="497"/>
    </row>
    <row r="153" spans="1:46">
      <c r="A153" s="465">
        <v>480</v>
      </c>
      <c r="B153" s="466" t="s">
        <v>184</v>
      </c>
      <c r="C153" s="500">
        <v>1978</v>
      </c>
      <c r="D153" s="497">
        <f>SUM(H153:AT153)</f>
        <v>90469</v>
      </c>
      <c r="E153" s="497">
        <v>-189947</v>
      </c>
      <c r="F153" s="497">
        <v>-403947</v>
      </c>
      <c r="G153" s="568">
        <f>SUM(D153:F153)</f>
        <v>-503425</v>
      </c>
      <c r="H153" s="497"/>
      <c r="I153" s="497"/>
      <c r="J153" s="497">
        <v>22453</v>
      </c>
      <c r="K153" s="497">
        <v>21092</v>
      </c>
      <c r="L153" s="497"/>
      <c r="M153" s="497"/>
      <c r="N153" s="497"/>
      <c r="O153" s="497">
        <v>16376</v>
      </c>
      <c r="P153" s="497"/>
      <c r="Q153" s="497">
        <v>21092</v>
      </c>
      <c r="R153" s="497"/>
      <c r="S153" s="497"/>
      <c r="T153" s="497"/>
      <c r="U153" s="497">
        <v>7050</v>
      </c>
      <c r="V153" s="497"/>
      <c r="W153" s="497"/>
      <c r="X153" s="497"/>
      <c r="Y153" s="497"/>
      <c r="Z153" s="497">
        <v>2406</v>
      </c>
      <c r="AA153" s="497"/>
      <c r="AB153" s="497"/>
      <c r="AC153" s="497"/>
      <c r="AD153" s="497"/>
      <c r="AE153" s="497"/>
      <c r="AF153" s="497"/>
      <c r="AG153" s="497"/>
      <c r="AH153" s="497"/>
      <c r="AI153" s="497"/>
      <c r="AJ153" s="497"/>
      <c r="AK153" s="497"/>
      <c r="AL153" s="497"/>
      <c r="AM153" s="497"/>
      <c r="AN153" s="497"/>
      <c r="AO153" s="497"/>
      <c r="AP153" s="497"/>
      <c r="AQ153" s="497"/>
      <c r="AR153" s="497"/>
      <c r="AS153" s="497"/>
      <c r="AT153" s="497"/>
    </row>
    <row r="154" spans="1:46">
      <c r="A154" s="465">
        <v>481</v>
      </c>
      <c r="B154" s="466" t="s">
        <v>185</v>
      </c>
      <c r="C154" s="500">
        <v>9642</v>
      </c>
      <c r="D154" s="497">
        <f>SUM(H154:AT154)</f>
        <v>683230</v>
      </c>
      <c r="E154" s="497">
        <v>-925921</v>
      </c>
      <c r="F154" s="497">
        <v>-1969089</v>
      </c>
      <c r="G154" s="568">
        <f>SUM(D154:F154)</f>
        <v>-2211780</v>
      </c>
      <c r="H154" s="497"/>
      <c r="I154" s="497"/>
      <c r="J154" s="497">
        <v>449057</v>
      </c>
      <c r="K154" s="497">
        <v>22498</v>
      </c>
      <c r="L154" s="497"/>
      <c r="M154" s="497"/>
      <c r="N154" s="497"/>
      <c r="O154" s="497">
        <v>107593</v>
      </c>
      <c r="P154" s="497"/>
      <c r="Q154" s="497">
        <v>22498</v>
      </c>
      <c r="R154" s="497"/>
      <c r="S154" s="497"/>
      <c r="T154" s="497"/>
      <c r="U154" s="497">
        <v>34364</v>
      </c>
      <c r="V154" s="497"/>
      <c r="W154" s="497"/>
      <c r="X154" s="497"/>
      <c r="Y154" s="497"/>
      <c r="Z154" s="497">
        <v>13303</v>
      </c>
      <c r="AA154" s="497">
        <v>33917</v>
      </c>
      <c r="AB154" s="497"/>
      <c r="AC154" s="497"/>
      <c r="AD154" s="497"/>
      <c r="AE154" s="497"/>
      <c r="AF154" s="497"/>
      <c r="AG154" s="497"/>
      <c r="AH154" s="497"/>
      <c r="AI154" s="497"/>
      <c r="AJ154" s="497"/>
      <c r="AK154" s="497"/>
      <c r="AL154" s="497"/>
      <c r="AM154" s="497"/>
      <c r="AN154" s="497"/>
      <c r="AO154" s="497"/>
      <c r="AP154" s="497"/>
      <c r="AQ154" s="497"/>
      <c r="AR154" s="497"/>
      <c r="AS154" s="497"/>
      <c r="AT154" s="497"/>
    </row>
    <row r="155" spans="1:46">
      <c r="A155" s="465">
        <v>483</v>
      </c>
      <c r="B155" s="466" t="s">
        <v>186</v>
      </c>
      <c r="C155" s="500">
        <v>1067</v>
      </c>
      <c r="D155" s="497">
        <f>SUM(H155:AT155)</f>
        <v>104805</v>
      </c>
      <c r="E155" s="497">
        <v>-102464</v>
      </c>
      <c r="F155" s="497">
        <v>-217903</v>
      </c>
      <c r="G155" s="568">
        <f>SUM(D155:F155)</f>
        <v>-215562</v>
      </c>
      <c r="H155" s="497"/>
      <c r="I155" s="497"/>
      <c r="J155" s="497">
        <v>89811</v>
      </c>
      <c r="K155" s="497"/>
      <c r="L155" s="497"/>
      <c r="M155" s="497"/>
      <c r="N155" s="497"/>
      <c r="O155" s="497">
        <v>9351</v>
      </c>
      <c r="P155" s="497"/>
      <c r="Q155" s="497"/>
      <c r="R155" s="497"/>
      <c r="S155" s="497"/>
      <c r="T155" s="497"/>
      <c r="U155" s="497">
        <v>3803</v>
      </c>
      <c r="V155" s="497"/>
      <c r="W155" s="497"/>
      <c r="X155" s="497"/>
      <c r="Y155" s="497"/>
      <c r="Z155" s="497">
        <v>1840</v>
      </c>
      <c r="AA155" s="497"/>
      <c r="AB155" s="497"/>
      <c r="AC155" s="497"/>
      <c r="AD155" s="497"/>
      <c r="AE155" s="497"/>
      <c r="AF155" s="497"/>
      <c r="AG155" s="497"/>
      <c r="AH155" s="497"/>
      <c r="AI155" s="497"/>
      <c r="AJ155" s="497"/>
      <c r="AK155" s="497"/>
      <c r="AL155" s="497"/>
      <c r="AM155" s="497"/>
      <c r="AN155" s="497"/>
      <c r="AO155" s="497"/>
      <c r="AP155" s="497"/>
      <c r="AQ155" s="497"/>
      <c r="AR155" s="497"/>
      <c r="AS155" s="497"/>
      <c r="AT155" s="497"/>
    </row>
    <row r="156" spans="1:46">
      <c r="A156" s="465">
        <v>484</v>
      </c>
      <c r="B156" s="466" t="s">
        <v>187</v>
      </c>
      <c r="C156" s="500">
        <v>2967</v>
      </c>
      <c r="D156" s="497">
        <f>SUM(H156:AT156)</f>
        <v>1363139</v>
      </c>
      <c r="E156" s="497">
        <v>-284921</v>
      </c>
      <c r="F156" s="497">
        <v>-605921</v>
      </c>
      <c r="G156" s="568">
        <f>SUM(D156:F156)</f>
        <v>472297</v>
      </c>
      <c r="H156" s="497">
        <v>915866</v>
      </c>
      <c r="I156" s="497"/>
      <c r="J156" s="497">
        <v>67359</v>
      </c>
      <c r="K156" s="497">
        <v>50621</v>
      </c>
      <c r="L156" s="497"/>
      <c r="M156" s="497">
        <v>71970</v>
      </c>
      <c r="N156" s="497">
        <v>197751</v>
      </c>
      <c r="O156" s="497">
        <v>9351</v>
      </c>
      <c r="P156" s="497"/>
      <c r="Q156" s="497">
        <v>36560</v>
      </c>
      <c r="R156" s="497"/>
      <c r="S156" s="497"/>
      <c r="T156" s="497"/>
      <c r="U156" s="497">
        <v>10574</v>
      </c>
      <c r="V156" s="497"/>
      <c r="W156" s="497"/>
      <c r="X156" s="497"/>
      <c r="Y156" s="497"/>
      <c r="Z156" s="497">
        <v>3087</v>
      </c>
      <c r="AA156" s="497"/>
      <c r="AB156" s="497"/>
      <c r="AC156" s="497"/>
      <c r="AD156" s="497"/>
      <c r="AE156" s="497"/>
      <c r="AF156" s="497"/>
      <c r="AG156" s="497"/>
      <c r="AH156" s="497"/>
      <c r="AI156" s="497"/>
      <c r="AJ156" s="497"/>
      <c r="AK156" s="497"/>
      <c r="AL156" s="497"/>
      <c r="AM156" s="497"/>
      <c r="AN156" s="497"/>
      <c r="AO156" s="497">
        <v>0</v>
      </c>
      <c r="AP156" s="497"/>
      <c r="AQ156" s="497"/>
      <c r="AR156" s="497"/>
      <c r="AS156" s="497"/>
      <c r="AT156" s="497"/>
    </row>
    <row r="157" spans="1:46">
      <c r="A157" s="465">
        <v>489</v>
      </c>
      <c r="B157" s="466" t="s">
        <v>188</v>
      </c>
      <c r="C157" s="500">
        <v>1791</v>
      </c>
      <c r="D157" s="497">
        <f>SUM(H157:AT157)</f>
        <v>7849</v>
      </c>
      <c r="E157" s="497">
        <v>-171990</v>
      </c>
      <c r="F157" s="497">
        <v>-365758</v>
      </c>
      <c r="G157" s="568">
        <f>SUM(D157:F157)</f>
        <v>-529899</v>
      </c>
      <c r="H157" s="497"/>
      <c r="I157" s="497"/>
      <c r="J157" s="497"/>
      <c r="K157" s="497"/>
      <c r="L157" s="497"/>
      <c r="M157" s="497"/>
      <c r="N157" s="497"/>
      <c r="O157" s="497"/>
      <c r="P157" s="497"/>
      <c r="Q157" s="497"/>
      <c r="R157" s="497"/>
      <c r="S157" s="497"/>
      <c r="T157" s="497"/>
      <c r="U157" s="497">
        <v>6383</v>
      </c>
      <c r="V157" s="497"/>
      <c r="W157" s="497"/>
      <c r="X157" s="497"/>
      <c r="Y157" s="497"/>
      <c r="Z157" s="497">
        <v>1466</v>
      </c>
      <c r="AA157" s="497"/>
      <c r="AB157" s="497"/>
      <c r="AC157" s="497"/>
      <c r="AD157" s="497"/>
      <c r="AE157" s="497"/>
      <c r="AF157" s="497"/>
      <c r="AG157" s="497"/>
      <c r="AH157" s="497"/>
      <c r="AI157" s="497"/>
      <c r="AJ157" s="497"/>
      <c r="AK157" s="497"/>
      <c r="AL157" s="497"/>
      <c r="AM157" s="497"/>
      <c r="AN157" s="497"/>
      <c r="AO157" s="497"/>
      <c r="AP157" s="497"/>
      <c r="AQ157" s="497"/>
      <c r="AR157" s="497"/>
      <c r="AS157" s="497"/>
      <c r="AT157" s="497"/>
    </row>
    <row r="158" spans="1:46">
      <c r="A158" s="465">
        <v>491</v>
      </c>
      <c r="B158" s="466" t="s">
        <v>189</v>
      </c>
      <c r="C158" s="500">
        <v>51980</v>
      </c>
      <c r="D158" s="497">
        <f>SUM(H158:AT158)</f>
        <v>17210439</v>
      </c>
      <c r="E158" s="497">
        <v>-4991639</v>
      </c>
      <c r="F158" s="497">
        <v>-10615356</v>
      </c>
      <c r="G158" s="568">
        <f>SUM(D158:F158)</f>
        <v>1603444</v>
      </c>
      <c r="H158" s="497">
        <v>5531326</v>
      </c>
      <c r="I158" s="497"/>
      <c r="J158" s="497">
        <v>2110567</v>
      </c>
      <c r="K158" s="497">
        <v>738224</v>
      </c>
      <c r="L158" s="497"/>
      <c r="M158" s="497">
        <v>179925</v>
      </c>
      <c r="N158" s="497">
        <v>766264</v>
      </c>
      <c r="O158" s="497">
        <v>297052</v>
      </c>
      <c r="P158" s="497"/>
      <c r="Q158" s="497">
        <v>597610</v>
      </c>
      <c r="R158" s="497"/>
      <c r="S158" s="497">
        <v>345243</v>
      </c>
      <c r="T158" s="497">
        <v>299025</v>
      </c>
      <c r="U158" s="497">
        <v>185257</v>
      </c>
      <c r="V158" s="497">
        <v>4289212</v>
      </c>
      <c r="W158" s="497">
        <v>1185480</v>
      </c>
      <c r="X158" s="497">
        <v>86772</v>
      </c>
      <c r="Y158" s="497"/>
      <c r="Z158" s="497">
        <v>65475</v>
      </c>
      <c r="AA158" s="497">
        <v>86335</v>
      </c>
      <c r="AB158" s="497"/>
      <c r="AC158" s="497"/>
      <c r="AD158" s="497"/>
      <c r="AE158" s="497"/>
      <c r="AF158" s="497"/>
      <c r="AG158" s="497">
        <v>2020</v>
      </c>
      <c r="AH158" s="497"/>
      <c r="AI158" s="497">
        <v>34991</v>
      </c>
      <c r="AJ158" s="497">
        <v>244308</v>
      </c>
      <c r="AK158" s="497"/>
      <c r="AL158" s="497"/>
      <c r="AM158" s="497">
        <v>135446</v>
      </c>
      <c r="AN158" s="497"/>
      <c r="AO158" s="497"/>
      <c r="AP158" s="497">
        <v>52163</v>
      </c>
      <c r="AQ158" s="497"/>
      <c r="AR158" s="497"/>
      <c r="AS158" s="497"/>
      <c r="AT158" s="497">
        <v>-22256</v>
      </c>
    </row>
    <row r="159" spans="1:46">
      <c r="A159" s="465">
        <v>494</v>
      </c>
      <c r="B159" s="466" t="s">
        <v>190</v>
      </c>
      <c r="C159" s="500">
        <v>8882</v>
      </c>
      <c r="D159" s="497">
        <f>SUM(H159:AT159)</f>
        <v>2394418</v>
      </c>
      <c r="E159" s="497">
        <v>-852938</v>
      </c>
      <c r="F159" s="497">
        <v>-1813882</v>
      </c>
      <c r="G159" s="568">
        <f>SUM(D159:F159)</f>
        <v>-272402</v>
      </c>
      <c r="H159" s="497">
        <v>1456515</v>
      </c>
      <c r="I159" s="497"/>
      <c r="J159" s="497">
        <v>561321</v>
      </c>
      <c r="K159" s="497">
        <v>26717</v>
      </c>
      <c r="L159" s="497"/>
      <c r="M159" s="497"/>
      <c r="N159" s="497">
        <v>230736</v>
      </c>
      <c r="O159" s="497">
        <v>46520</v>
      </c>
      <c r="P159" s="497"/>
      <c r="Q159" s="497">
        <v>14061</v>
      </c>
      <c r="R159" s="497"/>
      <c r="S159" s="497"/>
      <c r="T159" s="497"/>
      <c r="U159" s="497">
        <v>31655</v>
      </c>
      <c r="V159" s="497"/>
      <c r="W159" s="497"/>
      <c r="X159" s="497"/>
      <c r="Y159" s="497"/>
      <c r="Z159" s="497">
        <v>14559</v>
      </c>
      <c r="AA159" s="497">
        <v>12334</v>
      </c>
      <c r="AB159" s="497"/>
      <c r="AC159" s="497"/>
      <c r="AD159" s="497"/>
      <c r="AE159" s="497"/>
      <c r="AF159" s="497"/>
      <c r="AG159" s="497"/>
      <c r="AH159" s="497"/>
      <c r="AI159" s="497"/>
      <c r="AJ159" s="497"/>
      <c r="AK159" s="497"/>
      <c r="AL159" s="497"/>
      <c r="AM159" s="497"/>
      <c r="AN159" s="497"/>
      <c r="AO159" s="497"/>
      <c r="AP159" s="497"/>
      <c r="AQ159" s="497"/>
      <c r="AR159" s="497"/>
      <c r="AS159" s="497"/>
      <c r="AT159" s="497"/>
    </row>
    <row r="160" spans="1:46">
      <c r="A160" s="465">
        <v>495</v>
      </c>
      <c r="B160" s="466" t="s">
        <v>191</v>
      </c>
      <c r="C160" s="500">
        <v>1477</v>
      </c>
      <c r="D160" s="497">
        <f>SUM(H160:AT160)</f>
        <v>75306</v>
      </c>
      <c r="E160" s="497">
        <v>-141836</v>
      </c>
      <c r="F160" s="497">
        <v>-301633</v>
      </c>
      <c r="G160" s="568">
        <f>SUM(D160:F160)</f>
        <v>-368163</v>
      </c>
      <c r="H160" s="497"/>
      <c r="I160" s="497"/>
      <c r="J160" s="497">
        <v>44906</v>
      </c>
      <c r="K160" s="497">
        <v>8437</v>
      </c>
      <c r="L160" s="497"/>
      <c r="M160" s="497"/>
      <c r="N160" s="497"/>
      <c r="O160" s="497">
        <v>6832</v>
      </c>
      <c r="P160" s="497"/>
      <c r="Q160" s="497">
        <v>8437</v>
      </c>
      <c r="R160" s="497"/>
      <c r="S160" s="497"/>
      <c r="T160" s="497"/>
      <c r="U160" s="497">
        <v>5264</v>
      </c>
      <c r="V160" s="497"/>
      <c r="W160" s="497"/>
      <c r="X160" s="497"/>
      <c r="Y160" s="497"/>
      <c r="Z160" s="497">
        <v>1430</v>
      </c>
      <c r="AA160" s="497"/>
      <c r="AB160" s="497"/>
      <c r="AC160" s="497"/>
      <c r="AD160" s="497"/>
      <c r="AE160" s="497"/>
      <c r="AF160" s="497"/>
      <c r="AG160" s="497"/>
      <c r="AH160" s="497"/>
      <c r="AI160" s="497"/>
      <c r="AJ160" s="497"/>
      <c r="AK160" s="497"/>
      <c r="AL160" s="497"/>
      <c r="AM160" s="497"/>
      <c r="AN160" s="497"/>
      <c r="AO160" s="497"/>
      <c r="AP160" s="497"/>
      <c r="AQ160" s="497"/>
      <c r="AR160" s="497"/>
      <c r="AS160" s="497"/>
      <c r="AT160" s="497"/>
    </row>
    <row r="161" spans="1:46">
      <c r="A161" s="465">
        <v>498</v>
      </c>
      <c r="B161" s="466" t="s">
        <v>192</v>
      </c>
      <c r="C161" s="500">
        <v>2281</v>
      </c>
      <c r="D161" s="497">
        <f>SUM(H161:AT161)</f>
        <v>760608</v>
      </c>
      <c r="E161" s="497">
        <v>-219044</v>
      </c>
      <c r="F161" s="497">
        <v>-465826</v>
      </c>
      <c r="G161" s="568">
        <f>SUM(D161:F161)</f>
        <v>75738</v>
      </c>
      <c r="H161" s="497">
        <v>584001</v>
      </c>
      <c r="I161" s="497"/>
      <c r="J161" s="497">
        <v>67359</v>
      </c>
      <c r="K161" s="497"/>
      <c r="L161" s="497"/>
      <c r="M161" s="497"/>
      <c r="N161" s="497">
        <v>54090</v>
      </c>
      <c r="O161" s="497">
        <v>18703</v>
      </c>
      <c r="P161" s="497"/>
      <c r="Q161" s="497"/>
      <c r="R161" s="497"/>
      <c r="S161" s="497"/>
      <c r="T161" s="497"/>
      <c r="U161" s="497">
        <v>8129</v>
      </c>
      <c r="V161" s="497">
        <v>25720</v>
      </c>
      <c r="W161" s="497"/>
      <c r="X161" s="497"/>
      <c r="Y161" s="497"/>
      <c r="Z161" s="497">
        <v>2606</v>
      </c>
      <c r="AA161" s="497"/>
      <c r="AB161" s="497"/>
      <c r="AC161" s="497"/>
      <c r="AD161" s="497"/>
      <c r="AE161" s="497"/>
      <c r="AF161" s="497"/>
      <c r="AG161" s="497"/>
      <c r="AH161" s="497"/>
      <c r="AI161" s="497"/>
      <c r="AJ161" s="497"/>
      <c r="AK161" s="497"/>
      <c r="AL161" s="497"/>
      <c r="AM161" s="497"/>
      <c r="AN161" s="497"/>
      <c r="AO161" s="497"/>
      <c r="AP161" s="497"/>
      <c r="AQ161" s="497"/>
      <c r="AR161" s="497"/>
      <c r="AS161" s="497"/>
      <c r="AT161" s="497"/>
    </row>
    <row r="162" spans="1:46">
      <c r="A162" s="465">
        <v>499</v>
      </c>
      <c r="B162" s="466" t="s">
        <v>193</v>
      </c>
      <c r="C162" s="500">
        <v>19662</v>
      </c>
      <c r="D162" s="497">
        <f>SUM(H162:AT162)</f>
        <v>4424814</v>
      </c>
      <c r="E162" s="497">
        <v>-1888142</v>
      </c>
      <c r="F162" s="497">
        <v>-4015374</v>
      </c>
      <c r="G162" s="568">
        <f>SUM(D162:F162)</f>
        <v>-1478702</v>
      </c>
      <c r="H162" s="497">
        <v>1831382</v>
      </c>
      <c r="I162" s="497"/>
      <c r="J162" s="497">
        <v>561321</v>
      </c>
      <c r="K162" s="497">
        <v>56246</v>
      </c>
      <c r="L162" s="497"/>
      <c r="M162" s="497">
        <v>827656</v>
      </c>
      <c r="N162" s="497">
        <v>407817</v>
      </c>
      <c r="O162" s="497">
        <v>237090</v>
      </c>
      <c r="P162" s="497">
        <v>360999</v>
      </c>
      <c r="Q162" s="497">
        <v>-19686</v>
      </c>
      <c r="R162" s="497"/>
      <c r="S162" s="497"/>
      <c r="T162" s="497"/>
      <c r="U162" s="497">
        <v>70075</v>
      </c>
      <c r="V162" s="497"/>
      <c r="W162" s="497"/>
      <c r="X162" s="497"/>
      <c r="Y162" s="497"/>
      <c r="Z162" s="497">
        <v>27670</v>
      </c>
      <c r="AA162" s="497"/>
      <c r="AB162" s="497">
        <v>21606</v>
      </c>
      <c r="AC162" s="497"/>
      <c r="AD162" s="497">
        <v>42638</v>
      </c>
      <c r="AE162" s="497"/>
      <c r="AF162" s="497"/>
      <c r="AG162" s="497"/>
      <c r="AH162" s="497"/>
      <c r="AI162" s="497"/>
      <c r="AJ162" s="497"/>
      <c r="AK162" s="497"/>
      <c r="AL162" s="497"/>
      <c r="AM162" s="497"/>
      <c r="AN162" s="497"/>
      <c r="AO162" s="497"/>
      <c r="AP162" s="497"/>
      <c r="AQ162" s="497"/>
      <c r="AR162" s="497"/>
      <c r="AS162" s="497"/>
      <c r="AT162" s="497"/>
    </row>
    <row r="163" spans="1:46">
      <c r="A163" s="465">
        <v>500</v>
      </c>
      <c r="B163" s="466" t="s">
        <v>194</v>
      </c>
      <c r="C163" s="500">
        <v>10486</v>
      </c>
      <c r="D163" s="497">
        <f>SUM(H163:AT163)</f>
        <v>2389178</v>
      </c>
      <c r="E163" s="497">
        <v>-1006971</v>
      </c>
      <c r="F163" s="497">
        <v>-2141451</v>
      </c>
      <c r="G163" s="568">
        <f>SUM(D163:F163)</f>
        <v>-759244</v>
      </c>
      <c r="H163" s="497">
        <v>1720749</v>
      </c>
      <c r="I163" s="497"/>
      <c r="J163" s="497">
        <v>404151</v>
      </c>
      <c r="K163" s="497"/>
      <c r="L163" s="497"/>
      <c r="M163" s="497">
        <v>71970</v>
      </c>
      <c r="N163" s="497"/>
      <c r="O163" s="497">
        <v>139575</v>
      </c>
      <c r="P163" s="497"/>
      <c r="Q163" s="497"/>
      <c r="R163" s="497"/>
      <c r="S163" s="497"/>
      <c r="T163" s="497"/>
      <c r="U163" s="497">
        <v>37372</v>
      </c>
      <c r="V163" s="497"/>
      <c r="W163" s="497"/>
      <c r="X163" s="497"/>
      <c r="Y163" s="497"/>
      <c r="Z163" s="497">
        <v>15361</v>
      </c>
      <c r="AA163" s="497"/>
      <c r="AB163" s="497"/>
      <c r="AC163" s="497"/>
      <c r="AD163" s="497"/>
      <c r="AE163" s="497"/>
      <c r="AF163" s="497"/>
      <c r="AG163" s="497"/>
      <c r="AH163" s="497"/>
      <c r="AI163" s="497"/>
      <c r="AJ163" s="497"/>
      <c r="AK163" s="497"/>
      <c r="AL163" s="497"/>
      <c r="AM163" s="497"/>
      <c r="AN163" s="497"/>
      <c r="AO163" s="497"/>
      <c r="AP163" s="497"/>
      <c r="AQ163" s="497"/>
      <c r="AR163" s="497"/>
      <c r="AS163" s="497"/>
      <c r="AT163" s="497"/>
    </row>
    <row r="164" spans="1:46">
      <c r="A164" s="465">
        <v>503</v>
      </c>
      <c r="B164" s="466" t="s">
        <v>195</v>
      </c>
      <c r="C164" s="500">
        <v>7539</v>
      </c>
      <c r="D164" s="497">
        <f>SUM(H164:AT164)</f>
        <v>1995158</v>
      </c>
      <c r="E164" s="497">
        <v>-723970</v>
      </c>
      <c r="F164" s="497">
        <v>-1539615</v>
      </c>
      <c r="G164" s="568">
        <f>SUM(D164:F164)</f>
        <v>-268427</v>
      </c>
      <c r="H164" s="497">
        <v>1245670</v>
      </c>
      <c r="I164" s="497"/>
      <c r="J164" s="497">
        <v>516415</v>
      </c>
      <c r="K164" s="497">
        <v>19686</v>
      </c>
      <c r="L164" s="497"/>
      <c r="M164" s="497">
        <v>71970</v>
      </c>
      <c r="N164" s="497"/>
      <c r="O164" s="497">
        <v>56138</v>
      </c>
      <c r="P164" s="497"/>
      <c r="Q164" s="497">
        <v>12655</v>
      </c>
      <c r="R164" s="497"/>
      <c r="S164" s="497"/>
      <c r="T164" s="497"/>
      <c r="U164" s="497">
        <v>26869</v>
      </c>
      <c r="V164" s="497"/>
      <c r="W164" s="497"/>
      <c r="X164" s="497"/>
      <c r="Y164" s="497"/>
      <c r="Z164" s="497">
        <v>8754</v>
      </c>
      <c r="AA164" s="497">
        <v>37001</v>
      </c>
      <c r="AB164" s="497"/>
      <c r="AC164" s="497"/>
      <c r="AD164" s="497"/>
      <c r="AE164" s="497"/>
      <c r="AF164" s="497"/>
      <c r="AG164" s="497"/>
      <c r="AH164" s="497"/>
      <c r="AI164" s="497"/>
      <c r="AJ164" s="497"/>
      <c r="AK164" s="497"/>
      <c r="AL164" s="497"/>
      <c r="AM164" s="497"/>
      <c r="AN164" s="497"/>
      <c r="AO164" s="497"/>
      <c r="AP164" s="497"/>
      <c r="AQ164" s="497"/>
      <c r="AR164" s="497"/>
      <c r="AS164" s="497"/>
      <c r="AT164" s="497"/>
    </row>
    <row r="165" spans="1:46">
      <c r="A165" s="465">
        <v>504</v>
      </c>
      <c r="B165" s="466" t="s">
        <v>196</v>
      </c>
      <c r="C165" s="500">
        <v>1764</v>
      </c>
      <c r="D165" s="497">
        <f>SUM(H165:AT165)</f>
        <v>110446</v>
      </c>
      <c r="E165" s="497">
        <v>-169397</v>
      </c>
      <c r="F165" s="497">
        <v>-360244</v>
      </c>
      <c r="G165" s="568">
        <f>SUM(D165:F165)</f>
        <v>-419195</v>
      </c>
      <c r="H165" s="497"/>
      <c r="I165" s="497"/>
      <c r="J165" s="497">
        <v>44906</v>
      </c>
      <c r="K165" s="497">
        <v>28123</v>
      </c>
      <c r="L165" s="497"/>
      <c r="M165" s="497"/>
      <c r="N165" s="497"/>
      <c r="O165" s="497">
        <v>8136</v>
      </c>
      <c r="P165" s="497"/>
      <c r="Q165" s="497">
        <v>21092</v>
      </c>
      <c r="R165" s="497"/>
      <c r="S165" s="497"/>
      <c r="T165" s="497"/>
      <c r="U165" s="497">
        <v>6287</v>
      </c>
      <c r="V165" s="497"/>
      <c r="W165" s="497"/>
      <c r="X165" s="497"/>
      <c r="Y165" s="497"/>
      <c r="Z165" s="497">
        <v>1902</v>
      </c>
      <c r="AA165" s="497"/>
      <c r="AB165" s="497"/>
      <c r="AC165" s="497"/>
      <c r="AD165" s="497"/>
      <c r="AE165" s="497"/>
      <c r="AF165" s="497"/>
      <c r="AG165" s="497"/>
      <c r="AH165" s="497"/>
      <c r="AI165" s="497"/>
      <c r="AJ165" s="497"/>
      <c r="AK165" s="497"/>
      <c r="AL165" s="497"/>
      <c r="AM165" s="497"/>
      <c r="AN165" s="497"/>
      <c r="AO165" s="497"/>
      <c r="AP165" s="497"/>
      <c r="AQ165" s="497"/>
      <c r="AR165" s="497"/>
      <c r="AS165" s="497"/>
      <c r="AT165" s="497"/>
    </row>
    <row r="166" spans="1:46">
      <c r="A166" s="465">
        <v>505</v>
      </c>
      <c r="B166" s="466" t="s">
        <v>197</v>
      </c>
      <c r="C166" s="500">
        <v>20912</v>
      </c>
      <c r="D166" s="497">
        <f>SUM(H166:AT166)</f>
        <v>4081671</v>
      </c>
      <c r="E166" s="497">
        <v>-2008179</v>
      </c>
      <c r="F166" s="497">
        <v>-4270649</v>
      </c>
      <c r="G166" s="568">
        <f>SUM(D166:F166)</f>
        <v>-2197157</v>
      </c>
      <c r="H166" s="497">
        <v>2043897</v>
      </c>
      <c r="I166" s="497"/>
      <c r="J166" s="497">
        <v>1055283</v>
      </c>
      <c r="K166" s="497">
        <v>150457</v>
      </c>
      <c r="L166" s="497"/>
      <c r="M166" s="497">
        <v>107955</v>
      </c>
      <c r="N166" s="497">
        <v>315479</v>
      </c>
      <c r="O166" s="497">
        <v>100717</v>
      </c>
      <c r="P166" s="497"/>
      <c r="Q166" s="497">
        <v>125146</v>
      </c>
      <c r="R166" s="497"/>
      <c r="S166" s="497"/>
      <c r="T166" s="497"/>
      <c r="U166" s="497">
        <v>74530</v>
      </c>
      <c r="V166" s="497"/>
      <c r="W166" s="497"/>
      <c r="X166" s="497"/>
      <c r="Y166" s="497"/>
      <c r="Z166" s="497">
        <v>29978</v>
      </c>
      <c r="AA166" s="497">
        <v>46251</v>
      </c>
      <c r="AB166" s="497"/>
      <c r="AC166" s="497"/>
      <c r="AD166" s="497">
        <v>31978</v>
      </c>
      <c r="AE166" s="497"/>
      <c r="AF166" s="497"/>
      <c r="AG166" s="497"/>
      <c r="AH166" s="497"/>
      <c r="AI166" s="497"/>
      <c r="AJ166" s="497"/>
      <c r="AK166" s="497"/>
      <c r="AL166" s="497"/>
      <c r="AM166" s="497"/>
      <c r="AN166" s="497"/>
      <c r="AO166" s="497"/>
      <c r="AP166" s="497"/>
      <c r="AQ166" s="497"/>
      <c r="AR166" s="497"/>
      <c r="AS166" s="497"/>
      <c r="AT166" s="497"/>
    </row>
    <row r="167" spans="1:46">
      <c r="A167" s="465">
        <v>507</v>
      </c>
      <c r="B167" s="466" t="s">
        <v>198</v>
      </c>
      <c r="C167" s="500">
        <v>5564</v>
      </c>
      <c r="D167" s="497">
        <f>SUM(H167:AT167)</f>
        <v>1796632</v>
      </c>
      <c r="E167" s="497">
        <v>-534311</v>
      </c>
      <c r="F167" s="497">
        <v>-1136280</v>
      </c>
      <c r="G167" s="568">
        <f>SUM(D167:F167)</f>
        <v>126041</v>
      </c>
      <c r="H167" s="497">
        <v>1223713</v>
      </c>
      <c r="I167" s="497"/>
      <c r="J167" s="497">
        <v>134717</v>
      </c>
      <c r="K167" s="497">
        <v>70307</v>
      </c>
      <c r="L167" s="497"/>
      <c r="M167" s="497">
        <v>71970</v>
      </c>
      <c r="N167" s="497">
        <v>172686</v>
      </c>
      <c r="O167" s="497">
        <v>25594</v>
      </c>
      <c r="P167" s="497"/>
      <c r="Q167" s="497">
        <v>70307</v>
      </c>
      <c r="R167" s="497"/>
      <c r="S167" s="497"/>
      <c r="T167" s="497"/>
      <c r="U167" s="497">
        <v>19830</v>
      </c>
      <c r="V167" s="497"/>
      <c r="W167" s="497"/>
      <c r="X167" s="497"/>
      <c r="Y167" s="497"/>
      <c r="Z167" s="497">
        <v>5128</v>
      </c>
      <c r="AA167" s="497"/>
      <c r="AB167" s="497">
        <v>2380</v>
      </c>
      <c r="AC167" s="497"/>
      <c r="AD167" s="497"/>
      <c r="AE167" s="497"/>
      <c r="AF167" s="497"/>
      <c r="AG167" s="497"/>
      <c r="AH167" s="497"/>
      <c r="AI167" s="497"/>
      <c r="AJ167" s="497"/>
      <c r="AK167" s="497"/>
      <c r="AL167" s="497"/>
      <c r="AM167" s="497"/>
      <c r="AN167" s="497"/>
      <c r="AO167" s="497"/>
      <c r="AP167" s="497"/>
      <c r="AQ167" s="497"/>
      <c r="AR167" s="497"/>
      <c r="AS167" s="497"/>
      <c r="AT167" s="497"/>
    </row>
    <row r="168" spans="1:46">
      <c r="A168" s="465">
        <v>508</v>
      </c>
      <c r="B168" s="466" t="s">
        <v>199</v>
      </c>
      <c r="C168" s="500">
        <v>9360</v>
      </c>
      <c r="D168" s="497">
        <f>SUM(H168:AT168)</f>
        <v>2240598</v>
      </c>
      <c r="E168" s="497">
        <v>-898841</v>
      </c>
      <c r="F168" s="497">
        <v>-1911499</v>
      </c>
      <c r="G168" s="568">
        <f>SUM(D168:F168)</f>
        <v>-569742</v>
      </c>
      <c r="H168" s="497">
        <v>1371906</v>
      </c>
      <c r="I168" s="497"/>
      <c r="J168" s="497">
        <v>314340</v>
      </c>
      <c r="K168" s="497">
        <v>156082</v>
      </c>
      <c r="L168" s="497"/>
      <c r="M168" s="497">
        <v>35985</v>
      </c>
      <c r="N168" s="497">
        <v>166338</v>
      </c>
      <c r="O168" s="497">
        <v>55842</v>
      </c>
      <c r="P168" s="497"/>
      <c r="Q168" s="497">
        <v>85775</v>
      </c>
      <c r="R168" s="497"/>
      <c r="S168" s="497"/>
      <c r="T168" s="497"/>
      <c r="U168" s="497">
        <v>33359</v>
      </c>
      <c r="V168" s="497"/>
      <c r="W168" s="497"/>
      <c r="X168" s="497"/>
      <c r="Y168" s="497"/>
      <c r="Z168" s="497">
        <v>8883</v>
      </c>
      <c r="AA168" s="497"/>
      <c r="AB168" s="497">
        <v>12088</v>
      </c>
      <c r="AC168" s="497"/>
      <c r="AD168" s="497"/>
      <c r="AE168" s="497"/>
      <c r="AF168" s="497"/>
      <c r="AG168" s="497"/>
      <c r="AH168" s="497"/>
      <c r="AI168" s="497"/>
      <c r="AJ168" s="497"/>
      <c r="AK168" s="497"/>
      <c r="AL168" s="497"/>
      <c r="AM168" s="497"/>
      <c r="AN168" s="497"/>
      <c r="AO168" s="497"/>
      <c r="AP168" s="497"/>
      <c r="AQ168" s="497"/>
      <c r="AR168" s="497"/>
      <c r="AS168" s="497"/>
      <c r="AT168" s="497"/>
    </row>
    <row r="169" spans="1:46">
      <c r="A169" s="465">
        <v>529</v>
      </c>
      <c r="B169" s="466" t="s">
        <v>200</v>
      </c>
      <c r="C169" s="500">
        <v>19850</v>
      </c>
      <c r="D169" s="497">
        <f>SUM(H169:AT169)</f>
        <v>5094235</v>
      </c>
      <c r="E169" s="497">
        <v>-1906196</v>
      </c>
      <c r="F169" s="497">
        <v>-4053767</v>
      </c>
      <c r="G169" s="568">
        <f>SUM(D169:F169)</f>
        <v>-865728</v>
      </c>
      <c r="H169" s="497">
        <v>2494555</v>
      </c>
      <c r="I169" s="497"/>
      <c r="J169" s="497">
        <v>987925</v>
      </c>
      <c r="K169" s="497">
        <v>213733</v>
      </c>
      <c r="L169" s="497"/>
      <c r="M169" s="497">
        <v>107955</v>
      </c>
      <c r="N169" s="497">
        <v>290848</v>
      </c>
      <c r="O169" s="497">
        <v>251243</v>
      </c>
      <c r="P169" s="497">
        <v>325301</v>
      </c>
      <c r="Q169" s="497">
        <v>199672</v>
      </c>
      <c r="R169" s="497"/>
      <c r="S169" s="497"/>
      <c r="T169" s="497">
        <v>88134</v>
      </c>
      <c r="U169" s="497">
        <v>70745</v>
      </c>
      <c r="V169" s="497"/>
      <c r="W169" s="497"/>
      <c r="X169" s="497"/>
      <c r="Y169" s="497"/>
      <c r="Z169" s="497">
        <v>22631</v>
      </c>
      <c r="AA169" s="497">
        <v>30834</v>
      </c>
      <c r="AB169" s="497"/>
      <c r="AC169" s="497"/>
      <c r="AD169" s="497">
        <v>10659</v>
      </c>
      <c r="AE169" s="497"/>
      <c r="AF169" s="497"/>
      <c r="AG169" s="497"/>
      <c r="AH169" s="497"/>
      <c r="AI169" s="497"/>
      <c r="AJ169" s="497"/>
      <c r="AK169" s="497"/>
      <c r="AL169" s="497"/>
      <c r="AM169" s="497"/>
      <c r="AN169" s="497"/>
      <c r="AO169" s="497"/>
      <c r="AP169" s="497"/>
      <c r="AQ169" s="497"/>
      <c r="AR169" s="497"/>
      <c r="AS169" s="497"/>
      <c r="AT169" s="497"/>
    </row>
    <row r="170" spans="1:46">
      <c r="A170" s="465">
        <v>531</v>
      </c>
      <c r="B170" s="466" t="s">
        <v>201</v>
      </c>
      <c r="C170" s="500">
        <v>5072</v>
      </c>
      <c r="D170" s="497">
        <f>SUM(H170:AT170)</f>
        <v>1201068</v>
      </c>
      <c r="E170" s="497">
        <v>-487064</v>
      </c>
      <c r="F170" s="497">
        <v>-1035804</v>
      </c>
      <c r="G170" s="568">
        <f>SUM(D170:F170)</f>
        <v>-321800</v>
      </c>
      <c r="H170" s="497">
        <v>898904</v>
      </c>
      <c r="I170" s="497"/>
      <c r="J170" s="497">
        <v>202076</v>
      </c>
      <c r="K170" s="497"/>
      <c r="L170" s="497"/>
      <c r="M170" s="497">
        <v>35985</v>
      </c>
      <c r="N170" s="497"/>
      <c r="O170" s="497">
        <v>9307</v>
      </c>
      <c r="P170" s="497"/>
      <c r="Q170" s="497"/>
      <c r="R170" s="497"/>
      <c r="S170" s="497"/>
      <c r="T170" s="497"/>
      <c r="U170" s="497">
        <v>18077</v>
      </c>
      <c r="V170" s="497"/>
      <c r="W170" s="497"/>
      <c r="X170" s="497"/>
      <c r="Y170" s="497"/>
      <c r="Z170" s="497">
        <v>5885</v>
      </c>
      <c r="AA170" s="497">
        <v>30834</v>
      </c>
      <c r="AB170" s="497"/>
      <c r="AC170" s="497"/>
      <c r="AD170" s="497"/>
      <c r="AE170" s="497"/>
      <c r="AF170" s="497"/>
      <c r="AG170" s="497"/>
      <c r="AH170" s="497"/>
      <c r="AI170" s="497"/>
      <c r="AJ170" s="497"/>
      <c r="AK170" s="497"/>
      <c r="AL170" s="497"/>
      <c r="AM170" s="497"/>
      <c r="AN170" s="497"/>
      <c r="AO170" s="497"/>
      <c r="AP170" s="497"/>
      <c r="AQ170" s="497"/>
      <c r="AR170" s="497"/>
      <c r="AS170" s="497"/>
      <c r="AT170" s="497"/>
    </row>
    <row r="171" spans="1:46">
      <c r="A171" s="465">
        <v>535</v>
      </c>
      <c r="B171" s="466" t="s">
        <v>202</v>
      </c>
      <c r="C171" s="500">
        <v>10419</v>
      </c>
      <c r="D171" s="497">
        <f>SUM(H171:AT171)</f>
        <v>2403741</v>
      </c>
      <c r="E171" s="497">
        <v>-1000537</v>
      </c>
      <c r="F171" s="497">
        <v>-2127768</v>
      </c>
      <c r="G171" s="568">
        <f>SUM(D171:F171)</f>
        <v>-724564</v>
      </c>
      <c r="H171" s="497">
        <v>1419035</v>
      </c>
      <c r="I171" s="497"/>
      <c r="J171" s="497">
        <v>718491</v>
      </c>
      <c r="K171" s="497">
        <v>61870</v>
      </c>
      <c r="L171" s="497"/>
      <c r="M171" s="497"/>
      <c r="N171" s="497"/>
      <c r="O171" s="497">
        <v>28217</v>
      </c>
      <c r="P171" s="497"/>
      <c r="Q171" s="497">
        <v>61870</v>
      </c>
      <c r="R171" s="497"/>
      <c r="S171" s="497"/>
      <c r="T171" s="497"/>
      <c r="U171" s="497">
        <v>37133</v>
      </c>
      <c r="V171" s="497"/>
      <c r="W171" s="497"/>
      <c r="X171" s="497"/>
      <c r="Y171" s="497"/>
      <c r="Z171" s="497">
        <v>17397</v>
      </c>
      <c r="AA171" s="497">
        <v>27750</v>
      </c>
      <c r="AB171" s="497"/>
      <c r="AC171" s="497"/>
      <c r="AD171" s="497">
        <v>31978</v>
      </c>
      <c r="AE171" s="497"/>
      <c r="AF171" s="497"/>
      <c r="AG171" s="497"/>
      <c r="AH171" s="497"/>
      <c r="AI171" s="497"/>
      <c r="AJ171" s="497"/>
      <c r="AK171" s="497"/>
      <c r="AL171" s="497"/>
      <c r="AM171" s="497"/>
      <c r="AN171" s="497"/>
      <c r="AO171" s="497"/>
      <c r="AP171" s="497"/>
      <c r="AQ171" s="497"/>
      <c r="AR171" s="497"/>
      <c r="AS171" s="497"/>
      <c r="AT171" s="497"/>
    </row>
    <row r="172" spans="1:46">
      <c r="A172" s="465">
        <v>536</v>
      </c>
      <c r="B172" s="466" t="s">
        <v>203</v>
      </c>
      <c r="C172" s="500">
        <v>35346</v>
      </c>
      <c r="D172" s="497">
        <f>SUM(H172:AT172)</f>
        <v>8742687</v>
      </c>
      <c r="E172" s="497">
        <v>-3394276</v>
      </c>
      <c r="F172" s="497">
        <v>-7218360</v>
      </c>
      <c r="G172" s="568">
        <f>SUM(D172:F172)</f>
        <v>-1869949</v>
      </c>
      <c r="H172" s="497">
        <v>3821525</v>
      </c>
      <c r="I172" s="497"/>
      <c r="J172" s="497">
        <v>1526793</v>
      </c>
      <c r="K172" s="497">
        <v>191235</v>
      </c>
      <c r="L172" s="497"/>
      <c r="M172" s="497">
        <v>647731</v>
      </c>
      <c r="N172" s="497">
        <v>1788600</v>
      </c>
      <c r="O172" s="497">
        <v>313547</v>
      </c>
      <c r="P172" s="497"/>
      <c r="Q172" s="497">
        <v>191235</v>
      </c>
      <c r="R172" s="497"/>
      <c r="S172" s="497"/>
      <c r="T172" s="497"/>
      <c r="U172" s="497">
        <v>125973</v>
      </c>
      <c r="V172" s="497"/>
      <c r="W172" s="497"/>
      <c r="X172" s="497"/>
      <c r="Y172" s="497"/>
      <c r="Z172" s="497">
        <v>49713</v>
      </c>
      <c r="AA172" s="497">
        <v>86335</v>
      </c>
      <c r="AB172" s="497"/>
      <c r="AC172" s="497"/>
      <c r="AD172" s="497"/>
      <c r="AE172" s="497"/>
      <c r="AF172" s="497"/>
      <c r="AG172" s="497"/>
      <c r="AH172" s="497"/>
      <c r="AI172" s="497"/>
      <c r="AJ172" s="497"/>
      <c r="AK172" s="497"/>
      <c r="AL172" s="497"/>
      <c r="AM172" s="497"/>
      <c r="AN172" s="497"/>
      <c r="AO172" s="497"/>
      <c r="AP172" s="497"/>
      <c r="AQ172" s="497"/>
      <c r="AR172" s="497"/>
      <c r="AS172" s="497"/>
      <c r="AT172" s="497"/>
    </row>
    <row r="173" spans="1:46">
      <c r="A173" s="465">
        <v>538</v>
      </c>
      <c r="B173" s="466" t="s">
        <v>204</v>
      </c>
      <c r="C173" s="500">
        <v>4644</v>
      </c>
      <c r="D173" s="497">
        <f>SUM(H173:AT173)</f>
        <v>2386197</v>
      </c>
      <c r="E173" s="497">
        <v>-445963</v>
      </c>
      <c r="F173" s="497">
        <v>-948398</v>
      </c>
      <c r="G173" s="568">
        <f>SUM(D173:F173)</f>
        <v>991836</v>
      </c>
      <c r="H173" s="497">
        <v>1494407</v>
      </c>
      <c r="I173" s="497"/>
      <c r="J173" s="497">
        <v>449057</v>
      </c>
      <c r="K173" s="497">
        <v>172955</v>
      </c>
      <c r="L173" s="497"/>
      <c r="M173" s="497"/>
      <c r="N173" s="497"/>
      <c r="O173" s="497">
        <v>63296</v>
      </c>
      <c r="P173" s="497"/>
      <c r="Q173" s="497">
        <v>172955</v>
      </c>
      <c r="R173" s="497"/>
      <c r="S173" s="497"/>
      <c r="T173" s="497"/>
      <c r="U173" s="497">
        <v>16551</v>
      </c>
      <c r="V173" s="497"/>
      <c r="W173" s="497"/>
      <c r="X173" s="497"/>
      <c r="Y173" s="497"/>
      <c r="Z173" s="497">
        <v>6317</v>
      </c>
      <c r="AA173" s="497"/>
      <c r="AB173" s="497"/>
      <c r="AC173" s="497"/>
      <c r="AD173" s="497">
        <v>10659</v>
      </c>
      <c r="AE173" s="497"/>
      <c r="AF173" s="497"/>
      <c r="AG173" s="497"/>
      <c r="AH173" s="497"/>
      <c r="AI173" s="497"/>
      <c r="AJ173" s="497"/>
      <c r="AK173" s="497"/>
      <c r="AL173" s="497"/>
      <c r="AM173" s="497"/>
      <c r="AN173" s="497"/>
      <c r="AO173" s="497"/>
      <c r="AP173" s="497"/>
      <c r="AQ173" s="497"/>
      <c r="AR173" s="497"/>
      <c r="AS173" s="497"/>
      <c r="AT173" s="497"/>
    </row>
    <row r="174" spans="1:46">
      <c r="A174" s="465">
        <v>541</v>
      </c>
      <c r="B174" s="466" t="s">
        <v>205</v>
      </c>
      <c r="C174" s="500">
        <v>9243</v>
      </c>
      <c r="D174" s="497">
        <f>SUM(H174:AT174)</f>
        <v>2155609</v>
      </c>
      <c r="E174" s="497">
        <v>-887605</v>
      </c>
      <c r="F174" s="497">
        <v>-1887605</v>
      </c>
      <c r="G174" s="568">
        <f>SUM(D174:F174)</f>
        <v>-619601</v>
      </c>
      <c r="H174" s="497">
        <v>1062519</v>
      </c>
      <c r="I174" s="497"/>
      <c r="J174" s="497">
        <v>426604</v>
      </c>
      <c r="K174" s="497">
        <v>170143</v>
      </c>
      <c r="L174" s="497"/>
      <c r="M174" s="497">
        <v>35985</v>
      </c>
      <c r="N174" s="497">
        <v>162053</v>
      </c>
      <c r="O174" s="497">
        <v>28054</v>
      </c>
      <c r="P174" s="497"/>
      <c r="Q174" s="497">
        <v>146239</v>
      </c>
      <c r="R174" s="497"/>
      <c r="S174" s="497"/>
      <c r="T174" s="497">
        <v>62953</v>
      </c>
      <c r="U174" s="497">
        <v>32942</v>
      </c>
      <c r="V174" s="497">
        <v>11075</v>
      </c>
      <c r="W174" s="497"/>
      <c r="X174" s="497"/>
      <c r="Y174" s="497"/>
      <c r="Z174" s="497">
        <v>8857</v>
      </c>
      <c r="AA174" s="497"/>
      <c r="AB174" s="497">
        <v>8185</v>
      </c>
      <c r="AC174" s="497"/>
      <c r="AD174" s="497"/>
      <c r="AE174" s="497"/>
      <c r="AF174" s="497"/>
      <c r="AG174" s="497"/>
      <c r="AH174" s="497"/>
      <c r="AI174" s="497"/>
      <c r="AJ174" s="497"/>
      <c r="AK174" s="497"/>
      <c r="AL174" s="497"/>
      <c r="AM174" s="497"/>
      <c r="AN174" s="497"/>
      <c r="AO174" s="497"/>
      <c r="AP174" s="497"/>
      <c r="AQ174" s="497"/>
      <c r="AR174" s="497"/>
      <c r="AS174" s="497"/>
      <c r="AT174" s="497"/>
    </row>
    <row r="175" spans="1:46">
      <c r="A175" s="465">
        <v>543</v>
      </c>
      <c r="B175" s="466" t="s">
        <v>206</v>
      </c>
      <c r="C175" s="500">
        <v>44458</v>
      </c>
      <c r="D175" s="497">
        <f>SUM(H175:AT175)</f>
        <v>4823577</v>
      </c>
      <c r="E175" s="497">
        <v>-4269302</v>
      </c>
      <c r="F175" s="497">
        <v>-9079213</v>
      </c>
      <c r="G175" s="568">
        <f>SUM(D175:F175)</f>
        <v>-8524938</v>
      </c>
      <c r="H175" s="497">
        <v>2276414</v>
      </c>
      <c r="I175" s="497"/>
      <c r="J175" s="497">
        <v>1347170</v>
      </c>
      <c r="K175" s="497">
        <v>168737</v>
      </c>
      <c r="L175" s="497"/>
      <c r="M175" s="497">
        <v>431820</v>
      </c>
      <c r="N175" s="497"/>
      <c r="O175" s="497">
        <v>244545</v>
      </c>
      <c r="P175" s="497"/>
      <c r="Q175" s="497">
        <v>-30935</v>
      </c>
      <c r="R175" s="497"/>
      <c r="S175" s="497"/>
      <c r="T175" s="497">
        <v>94429</v>
      </c>
      <c r="U175" s="497">
        <v>158448</v>
      </c>
      <c r="V175" s="497"/>
      <c r="W175" s="497"/>
      <c r="X175" s="497"/>
      <c r="Y175" s="497"/>
      <c r="Z175" s="497">
        <v>66789</v>
      </c>
      <c r="AA175" s="497">
        <v>55501</v>
      </c>
      <c r="AB175" s="497"/>
      <c r="AC175" s="497"/>
      <c r="AD175" s="497">
        <v>10659</v>
      </c>
      <c r="AE175" s="497"/>
      <c r="AF175" s="497"/>
      <c r="AG175" s="497"/>
      <c r="AH175" s="497"/>
      <c r="AI175" s="497"/>
      <c r="AJ175" s="497"/>
      <c r="AK175" s="497"/>
      <c r="AL175" s="497"/>
      <c r="AM175" s="497"/>
      <c r="AN175" s="497"/>
      <c r="AO175" s="497"/>
      <c r="AP175" s="497"/>
      <c r="AQ175" s="497"/>
      <c r="AR175" s="497"/>
      <c r="AS175" s="497"/>
      <c r="AT175" s="497"/>
    </row>
    <row r="176" spans="1:46">
      <c r="A176" s="465">
        <v>545</v>
      </c>
      <c r="B176" s="466" t="s">
        <v>207</v>
      </c>
      <c r="C176" s="500">
        <v>9584</v>
      </c>
      <c r="D176" s="497">
        <f>SUM(H176:AT176)</f>
        <v>3318845</v>
      </c>
      <c r="E176" s="497">
        <v>-920352</v>
      </c>
      <c r="F176" s="497">
        <v>-1957244</v>
      </c>
      <c r="G176" s="568">
        <f>SUM(D176:F176)</f>
        <v>441249</v>
      </c>
      <c r="H176" s="497">
        <v>1128699</v>
      </c>
      <c r="I176" s="497"/>
      <c r="J176" s="497">
        <v>336793</v>
      </c>
      <c r="K176" s="497">
        <v>455589</v>
      </c>
      <c r="L176" s="497"/>
      <c r="M176" s="497">
        <v>143940</v>
      </c>
      <c r="N176" s="497">
        <v>300939</v>
      </c>
      <c r="O176" s="497">
        <v>65490</v>
      </c>
      <c r="P176" s="497">
        <v>348981</v>
      </c>
      <c r="Q176" s="497">
        <v>61870</v>
      </c>
      <c r="R176" s="497"/>
      <c r="S176" s="497"/>
      <c r="T176" s="497"/>
      <c r="U176" s="497">
        <v>34157</v>
      </c>
      <c r="V176" s="497"/>
      <c r="W176" s="497"/>
      <c r="X176" s="497"/>
      <c r="Y176" s="497"/>
      <c r="Z176" s="497">
        <v>11948</v>
      </c>
      <c r="AA176" s="497"/>
      <c r="AB176" s="497"/>
      <c r="AC176" s="497"/>
      <c r="AD176" s="497">
        <v>21319</v>
      </c>
      <c r="AE176" s="497"/>
      <c r="AF176" s="497"/>
      <c r="AG176" s="497"/>
      <c r="AH176" s="497"/>
      <c r="AI176" s="497"/>
      <c r="AJ176" s="497">
        <v>201230</v>
      </c>
      <c r="AK176" s="497"/>
      <c r="AL176" s="497">
        <v>163788</v>
      </c>
      <c r="AM176" s="497"/>
      <c r="AN176" s="497"/>
      <c r="AO176" s="497"/>
      <c r="AP176" s="497"/>
      <c r="AQ176" s="497">
        <v>40159</v>
      </c>
      <c r="AR176" s="497">
        <v>2887</v>
      </c>
      <c r="AS176" s="497">
        <v>1056</v>
      </c>
      <c r="AT176" s="497"/>
    </row>
    <row r="177" spans="1:46">
      <c r="A177" s="465">
        <v>560</v>
      </c>
      <c r="B177" s="466" t="s">
        <v>208</v>
      </c>
      <c r="C177" s="500">
        <v>15735</v>
      </c>
      <c r="D177" s="497">
        <f>SUM(H177:AT177)</f>
        <v>2922533</v>
      </c>
      <c r="E177" s="497">
        <v>-1511032</v>
      </c>
      <c r="F177" s="497">
        <v>-3213402</v>
      </c>
      <c r="G177" s="568">
        <f>SUM(D177:F177)</f>
        <v>-1801901</v>
      </c>
      <c r="H177" s="497">
        <v>1407119</v>
      </c>
      <c r="I177" s="497"/>
      <c r="J177" s="497">
        <v>696038</v>
      </c>
      <c r="K177" s="497">
        <v>492149</v>
      </c>
      <c r="L177" s="497"/>
      <c r="M177" s="497">
        <v>107955</v>
      </c>
      <c r="N177" s="497"/>
      <c r="O177" s="497">
        <v>103118</v>
      </c>
      <c r="P177" s="497"/>
      <c r="Q177" s="497">
        <v>9843</v>
      </c>
      <c r="R177" s="497"/>
      <c r="S177" s="497"/>
      <c r="T177" s="497"/>
      <c r="U177" s="497">
        <v>56080</v>
      </c>
      <c r="V177" s="497">
        <v>0</v>
      </c>
      <c r="W177" s="497"/>
      <c r="X177" s="497"/>
      <c r="Y177" s="497"/>
      <c r="Z177" s="497">
        <v>19397</v>
      </c>
      <c r="AA177" s="497">
        <v>30834</v>
      </c>
      <c r="AB177" s="497"/>
      <c r="AC177" s="497"/>
      <c r="AD177" s="497"/>
      <c r="AE177" s="497"/>
      <c r="AF177" s="497"/>
      <c r="AG177" s="497"/>
      <c r="AH177" s="497"/>
      <c r="AI177" s="497"/>
      <c r="AJ177" s="497"/>
      <c r="AK177" s="497"/>
      <c r="AL177" s="497"/>
      <c r="AM177" s="497"/>
      <c r="AN177" s="497"/>
      <c r="AO177" s="497"/>
      <c r="AP177" s="497"/>
      <c r="AQ177" s="497"/>
      <c r="AR177" s="497"/>
      <c r="AS177" s="497"/>
      <c r="AT177" s="497"/>
    </row>
    <row r="178" spans="1:46">
      <c r="A178" s="465">
        <v>561</v>
      </c>
      <c r="B178" s="466" t="s">
        <v>209</v>
      </c>
      <c r="C178" s="500">
        <v>1317</v>
      </c>
      <c r="D178" s="497">
        <f>SUM(H178:AT178)</f>
        <v>121954</v>
      </c>
      <c r="E178" s="497">
        <v>-126472</v>
      </c>
      <c r="F178" s="497">
        <v>-268958</v>
      </c>
      <c r="G178" s="568">
        <f>SUM(D178:F178)</f>
        <v>-273476</v>
      </c>
      <c r="H178" s="497"/>
      <c r="I178" s="497"/>
      <c r="J178" s="497">
        <v>67359</v>
      </c>
      <c r="K178" s="497">
        <v>1406</v>
      </c>
      <c r="L178" s="497"/>
      <c r="M178" s="497">
        <v>35985</v>
      </c>
      <c r="N178" s="497"/>
      <c r="O178" s="497">
        <v>9411</v>
      </c>
      <c r="P178" s="497"/>
      <c r="Q178" s="497">
        <v>1406</v>
      </c>
      <c r="R178" s="497"/>
      <c r="S178" s="497"/>
      <c r="T178" s="497"/>
      <c r="U178" s="497">
        <v>4694</v>
      </c>
      <c r="V178" s="497"/>
      <c r="W178" s="497"/>
      <c r="X178" s="497"/>
      <c r="Y178" s="497"/>
      <c r="Z178" s="497">
        <v>1693</v>
      </c>
      <c r="AA178" s="497"/>
      <c r="AB178" s="497"/>
      <c r="AC178" s="497"/>
      <c r="AD178" s="497"/>
      <c r="AE178" s="497"/>
      <c r="AF178" s="497"/>
      <c r="AG178" s="497"/>
      <c r="AH178" s="497"/>
      <c r="AI178" s="497"/>
      <c r="AJ178" s="497"/>
      <c r="AK178" s="497"/>
      <c r="AL178" s="497"/>
      <c r="AM178" s="497"/>
      <c r="AN178" s="497"/>
      <c r="AO178" s="497"/>
      <c r="AP178" s="497"/>
      <c r="AQ178" s="497"/>
      <c r="AR178" s="497"/>
      <c r="AS178" s="497"/>
      <c r="AT178" s="497"/>
    </row>
    <row r="179" spans="1:46">
      <c r="A179" s="465">
        <v>562</v>
      </c>
      <c r="B179" s="466" t="s">
        <v>210</v>
      </c>
      <c r="C179" s="500">
        <v>8935</v>
      </c>
      <c r="D179" s="497">
        <f>SUM(H179:AT179)</f>
        <v>2400412</v>
      </c>
      <c r="E179" s="497">
        <v>-858028</v>
      </c>
      <c r="F179" s="497">
        <v>-1824706</v>
      </c>
      <c r="G179" s="568">
        <f>SUM(D179:F179)</f>
        <v>-282322</v>
      </c>
      <c r="H179" s="497">
        <v>1367173</v>
      </c>
      <c r="I179" s="497"/>
      <c r="J179" s="497">
        <v>291887</v>
      </c>
      <c r="K179" s="497">
        <v>30935</v>
      </c>
      <c r="L179" s="497"/>
      <c r="M179" s="497">
        <v>287880</v>
      </c>
      <c r="N179" s="497">
        <v>312549</v>
      </c>
      <c r="O179" s="497">
        <v>37421</v>
      </c>
      <c r="P179" s="497"/>
      <c r="Q179" s="497">
        <v>30935</v>
      </c>
      <c r="R179" s="497"/>
      <c r="S179" s="497"/>
      <c r="T179" s="497"/>
      <c r="U179" s="497">
        <v>31844</v>
      </c>
      <c r="V179" s="497"/>
      <c r="W179" s="497"/>
      <c r="X179" s="497"/>
      <c r="Y179" s="497"/>
      <c r="Z179" s="497">
        <v>9788</v>
      </c>
      <c r="AA179" s="497"/>
      <c r="AB179" s="497"/>
      <c r="AC179" s="497"/>
      <c r="AD179" s="497"/>
      <c r="AE179" s="497"/>
      <c r="AF179" s="497"/>
      <c r="AG179" s="497"/>
      <c r="AH179" s="497"/>
      <c r="AI179" s="497"/>
      <c r="AJ179" s="497"/>
      <c r="AK179" s="497"/>
      <c r="AL179" s="497"/>
      <c r="AM179" s="497"/>
      <c r="AN179" s="497"/>
      <c r="AO179" s="497"/>
      <c r="AP179" s="497"/>
      <c r="AQ179" s="497"/>
      <c r="AR179" s="497"/>
      <c r="AS179" s="497"/>
      <c r="AT179" s="497"/>
    </row>
    <row r="180" spans="1:46">
      <c r="A180" s="465">
        <v>563</v>
      </c>
      <c r="B180" s="466" t="s">
        <v>211</v>
      </c>
      <c r="C180" s="500">
        <v>7025</v>
      </c>
      <c r="D180" s="497">
        <f>SUM(H180:AT180)</f>
        <v>1772019</v>
      </c>
      <c r="E180" s="497">
        <v>-674611</v>
      </c>
      <c r="F180" s="497">
        <v>-1434646</v>
      </c>
      <c r="G180" s="568">
        <f>SUM(D180:F180)</f>
        <v>-337238</v>
      </c>
      <c r="H180" s="497">
        <v>1109428</v>
      </c>
      <c r="I180" s="497"/>
      <c r="J180" s="497">
        <v>336793</v>
      </c>
      <c r="K180" s="497">
        <v>30935</v>
      </c>
      <c r="L180" s="497"/>
      <c r="M180" s="497">
        <v>179925</v>
      </c>
      <c r="N180" s="497"/>
      <c r="O180" s="497">
        <v>18718</v>
      </c>
      <c r="P180" s="497"/>
      <c r="Q180" s="497">
        <v>30935</v>
      </c>
      <c r="R180" s="497"/>
      <c r="S180" s="497"/>
      <c r="T180" s="497"/>
      <c r="U180" s="497">
        <v>25037</v>
      </c>
      <c r="V180" s="497">
        <v>12067</v>
      </c>
      <c r="W180" s="497"/>
      <c r="X180" s="497"/>
      <c r="Y180" s="497"/>
      <c r="Z180" s="497">
        <v>9681</v>
      </c>
      <c r="AA180" s="497">
        <v>18500</v>
      </c>
      <c r="AB180" s="497"/>
      <c r="AC180" s="497"/>
      <c r="AD180" s="497"/>
      <c r="AE180" s="497"/>
      <c r="AF180" s="497"/>
      <c r="AG180" s="497"/>
      <c r="AH180" s="497"/>
      <c r="AI180" s="497"/>
      <c r="AJ180" s="497"/>
      <c r="AK180" s="497"/>
      <c r="AL180" s="497"/>
      <c r="AM180" s="497"/>
      <c r="AN180" s="497"/>
      <c r="AO180" s="497"/>
      <c r="AP180" s="497"/>
      <c r="AQ180" s="497"/>
      <c r="AR180" s="497"/>
      <c r="AS180" s="497"/>
      <c r="AT180" s="497"/>
    </row>
    <row r="181" spans="1:46">
      <c r="A181" s="465">
        <v>564</v>
      </c>
      <c r="B181" s="466" t="s">
        <v>212</v>
      </c>
      <c r="C181" s="500">
        <v>211848</v>
      </c>
      <c r="D181" s="497">
        <f>SUM(H181:AT181)</f>
        <v>65373315</v>
      </c>
      <c r="E181" s="497">
        <v>-20343763</v>
      </c>
      <c r="F181" s="497">
        <v>-43263599</v>
      </c>
      <c r="G181" s="568">
        <f>SUM(D181:F181)</f>
        <v>1765953</v>
      </c>
      <c r="H181" s="497">
        <v>35205035</v>
      </c>
      <c r="I181" s="497">
        <v>430617</v>
      </c>
      <c r="J181" s="497">
        <v>8936230</v>
      </c>
      <c r="K181" s="497">
        <v>1358331</v>
      </c>
      <c r="L181" s="497">
        <v>167419</v>
      </c>
      <c r="M181" s="497">
        <v>2986757</v>
      </c>
      <c r="N181" s="497">
        <v>1910560</v>
      </c>
      <c r="O181" s="497">
        <v>1633149</v>
      </c>
      <c r="P181" s="497">
        <v>1660320</v>
      </c>
      <c r="Q181" s="497">
        <v>386689</v>
      </c>
      <c r="R181" s="497">
        <v>56628</v>
      </c>
      <c r="S181" s="497">
        <v>1683057</v>
      </c>
      <c r="T181" s="497">
        <v>881336</v>
      </c>
      <c r="U181" s="497">
        <v>755026</v>
      </c>
      <c r="V181" s="497">
        <v>2645074</v>
      </c>
      <c r="W181" s="497">
        <v>1125319</v>
      </c>
      <c r="X181" s="497">
        <v>730335</v>
      </c>
      <c r="Y181" s="497">
        <v>661444</v>
      </c>
      <c r="Z181" s="497">
        <v>361532</v>
      </c>
      <c r="AA181" s="497">
        <v>286754</v>
      </c>
      <c r="AB181" s="497">
        <v>30458</v>
      </c>
      <c r="AC181" s="497">
        <v>1278605</v>
      </c>
      <c r="AD181" s="497">
        <v>10659</v>
      </c>
      <c r="AE181" s="497">
        <v>206343</v>
      </c>
      <c r="AF181" s="497">
        <v>185000</v>
      </c>
      <c r="AG181" s="497">
        <v>64928</v>
      </c>
      <c r="AH181" s="497"/>
      <c r="AI181" s="497"/>
      <c r="AJ181" s="497"/>
      <c r="AK181" s="497"/>
      <c r="AL181" s="497"/>
      <c r="AM181" s="497"/>
      <c r="AN181" s="497"/>
      <c r="AO181" s="497"/>
      <c r="AP181" s="497"/>
      <c r="AQ181" s="497"/>
      <c r="AR181" s="497"/>
      <c r="AS181" s="497"/>
      <c r="AT181" s="497">
        <v>-264290</v>
      </c>
    </row>
    <row r="182" spans="1:46">
      <c r="A182" s="465">
        <v>576</v>
      </c>
      <c r="B182" s="466" t="s">
        <v>213</v>
      </c>
      <c r="C182" s="500">
        <v>2750</v>
      </c>
      <c r="D182" s="497">
        <f>SUM(H182:AT182)</f>
        <v>624522</v>
      </c>
      <c r="E182" s="497">
        <v>-264083</v>
      </c>
      <c r="F182" s="497">
        <v>-561605</v>
      </c>
      <c r="G182" s="568">
        <f>SUM(D182:F182)</f>
        <v>-201166</v>
      </c>
      <c r="H182" s="497">
        <v>536926</v>
      </c>
      <c r="I182" s="497"/>
      <c r="J182" s="497"/>
      <c r="K182" s="497">
        <v>35154</v>
      </c>
      <c r="L182" s="497"/>
      <c r="M182" s="497"/>
      <c r="N182" s="497"/>
      <c r="O182" s="497">
        <v>9514</v>
      </c>
      <c r="P182" s="497"/>
      <c r="Q182" s="497">
        <v>30935</v>
      </c>
      <c r="R182" s="497"/>
      <c r="S182" s="497"/>
      <c r="T182" s="497"/>
      <c r="U182" s="497">
        <v>9801</v>
      </c>
      <c r="V182" s="497"/>
      <c r="W182" s="497"/>
      <c r="X182" s="497"/>
      <c r="Y182" s="497"/>
      <c r="Z182" s="497">
        <v>2192</v>
      </c>
      <c r="AA182" s="497"/>
      <c r="AB182" s="497"/>
      <c r="AC182" s="497"/>
      <c r="AD182" s="497"/>
      <c r="AE182" s="497"/>
      <c r="AF182" s="497"/>
      <c r="AG182" s="497"/>
      <c r="AH182" s="497"/>
      <c r="AI182" s="497"/>
      <c r="AJ182" s="497"/>
      <c r="AK182" s="497"/>
      <c r="AL182" s="497"/>
      <c r="AM182" s="497"/>
      <c r="AN182" s="497"/>
      <c r="AO182" s="497"/>
      <c r="AP182" s="497"/>
      <c r="AQ182" s="497"/>
      <c r="AR182" s="497"/>
      <c r="AS182" s="497"/>
      <c r="AT182" s="497"/>
    </row>
    <row r="183" spans="1:46">
      <c r="A183" s="465">
        <v>577</v>
      </c>
      <c r="B183" s="466" t="s">
        <v>214</v>
      </c>
      <c r="C183" s="500">
        <v>11138</v>
      </c>
      <c r="D183" s="497">
        <f>SUM(H183:AT183)</f>
        <v>4016668</v>
      </c>
      <c r="E183" s="497">
        <v>-1069582</v>
      </c>
      <c r="F183" s="497">
        <v>-2274602</v>
      </c>
      <c r="G183" s="568">
        <f>SUM(D183:F183)</f>
        <v>672484</v>
      </c>
      <c r="H183" s="497">
        <v>1719499</v>
      </c>
      <c r="I183" s="497"/>
      <c r="J183" s="497">
        <v>853208</v>
      </c>
      <c r="K183" s="497">
        <v>253105</v>
      </c>
      <c r="L183" s="497"/>
      <c r="M183" s="497">
        <v>323865</v>
      </c>
      <c r="N183" s="497">
        <v>248911</v>
      </c>
      <c r="O183" s="497">
        <v>100079</v>
      </c>
      <c r="P183" s="497">
        <v>199367</v>
      </c>
      <c r="Q183" s="497">
        <v>253105</v>
      </c>
      <c r="R183" s="497"/>
      <c r="S183" s="497"/>
      <c r="T183" s="497"/>
      <c r="U183" s="497">
        <v>39696</v>
      </c>
      <c r="V183" s="497"/>
      <c r="W183" s="497"/>
      <c r="X183" s="497"/>
      <c r="Y183" s="497"/>
      <c r="Z183" s="497">
        <v>15174</v>
      </c>
      <c r="AA183" s="497"/>
      <c r="AB183" s="497"/>
      <c r="AC183" s="497"/>
      <c r="AD183" s="497">
        <v>10659</v>
      </c>
      <c r="AE183" s="497"/>
      <c r="AF183" s="497"/>
      <c r="AG183" s="497"/>
      <c r="AH183" s="497"/>
      <c r="AI183" s="497"/>
      <c r="AJ183" s="497"/>
      <c r="AK183" s="497"/>
      <c r="AL183" s="497"/>
      <c r="AM183" s="497"/>
      <c r="AN183" s="497"/>
      <c r="AO183" s="497"/>
      <c r="AP183" s="497"/>
      <c r="AQ183" s="497"/>
      <c r="AR183" s="497"/>
      <c r="AS183" s="497"/>
      <c r="AT183" s="497"/>
    </row>
    <row r="184" spans="1:46">
      <c r="A184" s="465">
        <v>578</v>
      </c>
      <c r="B184" s="466" t="s">
        <v>215</v>
      </c>
      <c r="C184" s="500">
        <v>3100</v>
      </c>
      <c r="D184" s="497">
        <f>SUM(H184:AT184)</f>
        <v>996075</v>
      </c>
      <c r="E184" s="497">
        <v>-297693</v>
      </c>
      <c r="F184" s="497">
        <v>-633082</v>
      </c>
      <c r="G184" s="568">
        <f>SUM(D184:F184)</f>
        <v>65300</v>
      </c>
      <c r="H184" s="497">
        <v>599893</v>
      </c>
      <c r="I184" s="497"/>
      <c r="J184" s="497">
        <v>112264</v>
      </c>
      <c r="K184" s="497"/>
      <c r="L184" s="497"/>
      <c r="M184" s="497"/>
      <c r="N184" s="497">
        <v>218204</v>
      </c>
      <c r="O184" s="497">
        <v>46550</v>
      </c>
      <c r="P184" s="497"/>
      <c r="Q184" s="497"/>
      <c r="R184" s="497"/>
      <c r="S184" s="497"/>
      <c r="T184" s="497"/>
      <c r="U184" s="497">
        <v>11048</v>
      </c>
      <c r="V184" s="497">
        <v>5207</v>
      </c>
      <c r="W184" s="497"/>
      <c r="X184" s="497"/>
      <c r="Y184" s="497"/>
      <c r="Z184" s="497">
        <v>2909</v>
      </c>
      <c r="AA184" s="497"/>
      <c r="AB184" s="497"/>
      <c r="AC184" s="497"/>
      <c r="AD184" s="497"/>
      <c r="AE184" s="497"/>
      <c r="AF184" s="497"/>
      <c r="AG184" s="497"/>
      <c r="AH184" s="497"/>
      <c r="AI184" s="497"/>
      <c r="AJ184" s="497"/>
      <c r="AK184" s="497"/>
      <c r="AL184" s="497"/>
      <c r="AM184" s="497"/>
      <c r="AN184" s="497"/>
      <c r="AO184" s="497"/>
      <c r="AP184" s="497"/>
      <c r="AQ184" s="497"/>
      <c r="AR184" s="497"/>
      <c r="AS184" s="497"/>
      <c r="AT184" s="497"/>
    </row>
    <row r="185" spans="1:46">
      <c r="A185" s="465">
        <v>580</v>
      </c>
      <c r="B185" s="466" t="s">
        <v>216</v>
      </c>
      <c r="C185" s="500">
        <v>4438</v>
      </c>
      <c r="D185" s="497">
        <f>SUM(H185:AT185)</f>
        <v>1110860</v>
      </c>
      <c r="E185" s="497">
        <v>-426181</v>
      </c>
      <c r="F185" s="497">
        <v>-906328</v>
      </c>
      <c r="G185" s="568">
        <f>SUM(D185:F185)</f>
        <v>-221649</v>
      </c>
      <c r="H185" s="497">
        <v>696433</v>
      </c>
      <c r="I185" s="497"/>
      <c r="J185" s="497">
        <v>157170</v>
      </c>
      <c r="K185" s="497">
        <v>8437</v>
      </c>
      <c r="L185" s="497"/>
      <c r="M185" s="497">
        <v>35985</v>
      </c>
      <c r="N185" s="497">
        <v>169051</v>
      </c>
      <c r="O185" s="497">
        <v>16376</v>
      </c>
      <c r="P185" s="497"/>
      <c r="Q185" s="497">
        <v>8437</v>
      </c>
      <c r="R185" s="497"/>
      <c r="S185" s="497"/>
      <c r="T185" s="497"/>
      <c r="U185" s="497">
        <v>15817</v>
      </c>
      <c r="V185" s="497"/>
      <c r="W185" s="497"/>
      <c r="X185" s="497"/>
      <c r="Y185" s="497"/>
      <c r="Z185" s="497">
        <v>3154</v>
      </c>
      <c r="AA185" s="497"/>
      <c r="AB185" s="497"/>
      <c r="AC185" s="497"/>
      <c r="AD185" s="497"/>
      <c r="AE185" s="497"/>
      <c r="AF185" s="497"/>
      <c r="AG185" s="497"/>
      <c r="AH185" s="497"/>
      <c r="AI185" s="497"/>
      <c r="AJ185" s="497"/>
      <c r="AK185" s="497"/>
      <c r="AL185" s="497"/>
      <c r="AM185" s="497"/>
      <c r="AN185" s="497"/>
      <c r="AO185" s="497"/>
      <c r="AP185" s="497"/>
      <c r="AQ185" s="497"/>
      <c r="AR185" s="497"/>
      <c r="AS185" s="497"/>
      <c r="AT185" s="497"/>
    </row>
    <row r="186" spans="1:46">
      <c r="A186" s="465">
        <v>581</v>
      </c>
      <c r="B186" s="466" t="s">
        <v>217</v>
      </c>
      <c r="C186" s="500">
        <v>6240</v>
      </c>
      <c r="D186" s="497">
        <f>SUM(H186:AT186)</f>
        <v>1402731</v>
      </c>
      <c r="E186" s="497">
        <v>-599227</v>
      </c>
      <c r="F186" s="497">
        <v>-1274333</v>
      </c>
      <c r="G186" s="568">
        <f>SUM(D186:F186)</f>
        <v>-470829</v>
      </c>
      <c r="H186" s="497">
        <v>919866</v>
      </c>
      <c r="I186" s="497"/>
      <c r="J186" s="497">
        <v>202076</v>
      </c>
      <c r="K186" s="497"/>
      <c r="L186" s="497"/>
      <c r="M186" s="497">
        <v>215910</v>
      </c>
      <c r="N186" s="497"/>
      <c r="O186" s="497">
        <v>23401</v>
      </c>
      <c r="P186" s="497"/>
      <c r="Q186" s="497"/>
      <c r="R186" s="497"/>
      <c r="S186" s="497"/>
      <c r="T186" s="497"/>
      <c r="U186" s="497">
        <v>22239</v>
      </c>
      <c r="V186" s="497"/>
      <c r="W186" s="497"/>
      <c r="X186" s="497"/>
      <c r="Y186" s="497"/>
      <c r="Z186" s="497">
        <v>6905</v>
      </c>
      <c r="AA186" s="497">
        <v>12334</v>
      </c>
      <c r="AB186" s="497"/>
      <c r="AC186" s="497"/>
      <c r="AD186" s="497"/>
      <c r="AE186" s="497"/>
      <c r="AF186" s="497"/>
      <c r="AG186" s="497"/>
      <c r="AH186" s="497"/>
      <c r="AI186" s="497"/>
      <c r="AJ186" s="497"/>
      <c r="AK186" s="497"/>
      <c r="AL186" s="497"/>
      <c r="AM186" s="497"/>
      <c r="AN186" s="497"/>
      <c r="AO186" s="497"/>
      <c r="AP186" s="497"/>
      <c r="AQ186" s="497"/>
      <c r="AR186" s="497"/>
      <c r="AS186" s="497"/>
      <c r="AT186" s="497"/>
    </row>
    <row r="187" spans="1:46">
      <c r="A187" s="465">
        <v>583</v>
      </c>
      <c r="B187" s="466" t="s">
        <v>218</v>
      </c>
      <c r="C187" s="500">
        <v>947</v>
      </c>
      <c r="D187" s="497">
        <f>SUM(H187:AT187)</f>
        <v>50487</v>
      </c>
      <c r="E187" s="497">
        <v>-90940</v>
      </c>
      <c r="F187" s="497">
        <v>-193396</v>
      </c>
      <c r="G187" s="568">
        <f>SUM(D187:F187)</f>
        <v>-233849</v>
      </c>
      <c r="H187" s="497"/>
      <c r="I187" s="497"/>
      <c r="J187" s="497">
        <v>44906</v>
      </c>
      <c r="K187" s="497"/>
      <c r="L187" s="497"/>
      <c r="M187" s="497"/>
      <c r="N187" s="497"/>
      <c r="O187" s="497">
        <v>9944</v>
      </c>
      <c r="P187" s="497"/>
      <c r="Q187" s="497">
        <v>-8437</v>
      </c>
      <c r="R187" s="497"/>
      <c r="S187" s="497"/>
      <c r="T187" s="497"/>
      <c r="U187" s="497">
        <v>3375</v>
      </c>
      <c r="V187" s="497"/>
      <c r="W187" s="497"/>
      <c r="X187" s="497"/>
      <c r="Y187" s="497"/>
      <c r="Z187" s="497">
        <v>699</v>
      </c>
      <c r="AA187" s="497"/>
      <c r="AB187" s="497"/>
      <c r="AC187" s="497"/>
      <c r="AD187" s="497"/>
      <c r="AE187" s="497"/>
      <c r="AF187" s="497"/>
      <c r="AG187" s="497"/>
      <c r="AH187" s="497"/>
      <c r="AI187" s="497"/>
      <c r="AJ187" s="497"/>
      <c r="AK187" s="497"/>
      <c r="AL187" s="497"/>
      <c r="AM187" s="497"/>
      <c r="AN187" s="497"/>
      <c r="AO187" s="497"/>
      <c r="AP187" s="497"/>
      <c r="AQ187" s="497"/>
      <c r="AR187" s="497"/>
      <c r="AS187" s="497"/>
      <c r="AT187" s="497"/>
    </row>
    <row r="188" spans="1:46">
      <c r="A188" s="465">
        <v>584</v>
      </c>
      <c r="B188" s="466" t="s">
        <v>219</v>
      </c>
      <c r="C188" s="500">
        <v>2653</v>
      </c>
      <c r="D188" s="497">
        <f>SUM(H188:AT188)</f>
        <v>961729</v>
      </c>
      <c r="E188" s="497">
        <v>-254768</v>
      </c>
      <c r="F188" s="497">
        <v>-541796</v>
      </c>
      <c r="G188" s="568">
        <f>SUM(D188:F188)</f>
        <v>165165</v>
      </c>
      <c r="H188" s="497">
        <v>640002</v>
      </c>
      <c r="I188" s="497"/>
      <c r="J188" s="497">
        <v>67359</v>
      </c>
      <c r="K188" s="497"/>
      <c r="L188" s="497"/>
      <c r="M188" s="497">
        <v>179925</v>
      </c>
      <c r="N188" s="497"/>
      <c r="O188" s="497">
        <v>60288</v>
      </c>
      <c r="P188" s="497"/>
      <c r="Q188" s="497"/>
      <c r="R188" s="497"/>
      <c r="S188" s="497"/>
      <c r="T188" s="497"/>
      <c r="U188" s="497">
        <v>9455</v>
      </c>
      <c r="V188" s="497"/>
      <c r="W188" s="497"/>
      <c r="X188" s="497"/>
      <c r="Y188" s="497"/>
      <c r="Z188" s="497">
        <v>4700</v>
      </c>
      <c r="AA188" s="497"/>
      <c r="AB188" s="497"/>
      <c r="AC188" s="497"/>
      <c r="AD188" s="497"/>
      <c r="AE188" s="497"/>
      <c r="AF188" s="497"/>
      <c r="AG188" s="497"/>
      <c r="AH188" s="497"/>
      <c r="AI188" s="497"/>
      <c r="AJ188" s="497"/>
      <c r="AK188" s="497"/>
      <c r="AL188" s="497"/>
      <c r="AM188" s="497"/>
      <c r="AN188" s="497"/>
      <c r="AO188" s="497"/>
      <c r="AP188" s="497"/>
      <c r="AQ188" s="497"/>
      <c r="AR188" s="497"/>
      <c r="AS188" s="497"/>
      <c r="AT188" s="497"/>
    </row>
    <row r="189" spans="1:46">
      <c r="A189" s="465">
        <v>588</v>
      </c>
      <c r="B189" s="466" t="s">
        <v>220</v>
      </c>
      <c r="C189" s="500">
        <v>1600</v>
      </c>
      <c r="D189" s="497">
        <f>SUM(H189:AT189)</f>
        <v>94905</v>
      </c>
      <c r="E189" s="497">
        <v>-153648</v>
      </c>
      <c r="F189" s="497">
        <v>-326752</v>
      </c>
      <c r="G189" s="568">
        <f>SUM(D189:F189)</f>
        <v>-385495</v>
      </c>
      <c r="H189" s="497"/>
      <c r="I189" s="497"/>
      <c r="J189" s="497">
        <v>44906</v>
      </c>
      <c r="K189" s="497"/>
      <c r="L189" s="497"/>
      <c r="M189" s="497">
        <v>35985</v>
      </c>
      <c r="N189" s="497"/>
      <c r="O189" s="497">
        <v>7025</v>
      </c>
      <c r="P189" s="497"/>
      <c r="Q189" s="497"/>
      <c r="R189" s="497"/>
      <c r="S189" s="497"/>
      <c r="T189" s="497"/>
      <c r="U189" s="497">
        <v>5702</v>
      </c>
      <c r="V189" s="497"/>
      <c r="W189" s="497"/>
      <c r="X189" s="497"/>
      <c r="Y189" s="497"/>
      <c r="Z189" s="497">
        <v>1287</v>
      </c>
      <c r="AA189" s="497"/>
      <c r="AB189" s="497"/>
      <c r="AC189" s="497"/>
      <c r="AD189" s="497"/>
      <c r="AE189" s="497"/>
      <c r="AF189" s="497"/>
      <c r="AG189" s="497"/>
      <c r="AH189" s="497"/>
      <c r="AI189" s="497"/>
      <c r="AJ189" s="497"/>
      <c r="AK189" s="497"/>
      <c r="AL189" s="497"/>
      <c r="AM189" s="497"/>
      <c r="AN189" s="497"/>
      <c r="AO189" s="497"/>
      <c r="AP189" s="497"/>
      <c r="AQ189" s="497"/>
      <c r="AR189" s="497"/>
      <c r="AS189" s="497"/>
      <c r="AT189" s="497"/>
    </row>
    <row r="190" spans="1:46">
      <c r="A190" s="465">
        <v>592</v>
      </c>
      <c r="B190" s="466" t="s">
        <v>221</v>
      </c>
      <c r="C190" s="500">
        <v>3651</v>
      </c>
      <c r="D190" s="497">
        <f>SUM(H190:AT190)</f>
        <v>1086095</v>
      </c>
      <c r="E190" s="497">
        <v>-350606</v>
      </c>
      <c r="F190" s="497">
        <v>-745607</v>
      </c>
      <c r="G190" s="568">
        <f>SUM(D190:F190)</f>
        <v>-10118</v>
      </c>
      <c r="H190" s="497">
        <v>789324</v>
      </c>
      <c r="I190" s="497"/>
      <c r="J190" s="497">
        <v>89811</v>
      </c>
      <c r="K190" s="497">
        <v>16874</v>
      </c>
      <c r="L190" s="497"/>
      <c r="M190" s="497">
        <v>71970</v>
      </c>
      <c r="N190" s="497"/>
      <c r="O190" s="497">
        <v>46520</v>
      </c>
      <c r="P190" s="497"/>
      <c r="Q190" s="497">
        <v>16874</v>
      </c>
      <c r="R190" s="497"/>
      <c r="S190" s="497"/>
      <c r="T190" s="497"/>
      <c r="U190" s="497">
        <v>13012</v>
      </c>
      <c r="V190" s="497"/>
      <c r="W190" s="497"/>
      <c r="X190" s="497"/>
      <c r="Y190" s="497"/>
      <c r="Z190" s="497">
        <v>4709</v>
      </c>
      <c r="AA190" s="497">
        <v>37001</v>
      </c>
      <c r="AB190" s="497"/>
      <c r="AC190" s="497"/>
      <c r="AD190" s="497"/>
      <c r="AE190" s="497"/>
      <c r="AF190" s="497"/>
      <c r="AG190" s="497"/>
      <c r="AH190" s="497"/>
      <c r="AI190" s="497"/>
      <c r="AJ190" s="497"/>
      <c r="AK190" s="497"/>
      <c r="AL190" s="497"/>
      <c r="AM190" s="497"/>
      <c r="AN190" s="497"/>
      <c r="AO190" s="497"/>
      <c r="AP190" s="497"/>
      <c r="AQ190" s="497"/>
      <c r="AR190" s="497"/>
      <c r="AS190" s="497"/>
      <c r="AT190" s="497"/>
    </row>
    <row r="191" spans="1:46">
      <c r="A191" s="465">
        <v>593</v>
      </c>
      <c r="B191" s="466" t="s">
        <v>222</v>
      </c>
      <c r="C191" s="500">
        <v>17077</v>
      </c>
      <c r="D191" s="497">
        <f>SUM(H191:AT191)</f>
        <v>3295527</v>
      </c>
      <c r="E191" s="497">
        <v>-1639904</v>
      </c>
      <c r="F191" s="497">
        <v>-3487465</v>
      </c>
      <c r="G191" s="568">
        <f>SUM(D191:F191)</f>
        <v>-1831842</v>
      </c>
      <c r="H191" s="497">
        <v>1476196</v>
      </c>
      <c r="I191" s="497"/>
      <c r="J191" s="497">
        <v>426604</v>
      </c>
      <c r="K191" s="497">
        <v>314975</v>
      </c>
      <c r="L191" s="497"/>
      <c r="M191" s="497">
        <v>35985</v>
      </c>
      <c r="N191" s="497">
        <v>556686</v>
      </c>
      <c r="O191" s="497">
        <v>111461</v>
      </c>
      <c r="P191" s="497"/>
      <c r="Q191" s="497">
        <v>217952</v>
      </c>
      <c r="R191" s="497"/>
      <c r="S191" s="497"/>
      <c r="T191" s="497"/>
      <c r="U191" s="497">
        <v>60862</v>
      </c>
      <c r="V191" s="497">
        <v>4367</v>
      </c>
      <c r="W191" s="497">
        <v>1391</v>
      </c>
      <c r="X191" s="497"/>
      <c r="Y191" s="497"/>
      <c r="Z191" s="497">
        <v>17098</v>
      </c>
      <c r="AA191" s="497">
        <v>49334</v>
      </c>
      <c r="AB191" s="497">
        <v>20844</v>
      </c>
      <c r="AC191" s="497"/>
      <c r="AD191" s="497"/>
      <c r="AE191" s="497"/>
      <c r="AF191" s="497"/>
      <c r="AG191" s="497"/>
      <c r="AH191" s="497"/>
      <c r="AI191" s="497"/>
      <c r="AJ191" s="497"/>
      <c r="AK191" s="497"/>
      <c r="AL191" s="497"/>
      <c r="AM191" s="497"/>
      <c r="AN191" s="497"/>
      <c r="AO191" s="497">
        <v>381</v>
      </c>
      <c r="AP191" s="497"/>
      <c r="AQ191" s="497"/>
      <c r="AR191" s="497"/>
      <c r="AS191" s="497"/>
      <c r="AT191" s="497">
        <v>1391</v>
      </c>
    </row>
    <row r="192" spans="1:46">
      <c r="A192" s="465">
        <v>595</v>
      </c>
      <c r="B192" s="466" t="s">
        <v>223</v>
      </c>
      <c r="C192" s="500">
        <v>4140</v>
      </c>
      <c r="D192" s="497">
        <f>SUM(H192:AT192)</f>
        <v>1200927</v>
      </c>
      <c r="E192" s="497">
        <v>-397564</v>
      </c>
      <c r="F192" s="497">
        <v>-845471</v>
      </c>
      <c r="G192" s="568">
        <f>SUM(D192:F192)</f>
        <v>-42108</v>
      </c>
      <c r="H192" s="497">
        <v>694850</v>
      </c>
      <c r="I192" s="497"/>
      <c r="J192" s="497">
        <v>291887</v>
      </c>
      <c r="K192" s="497">
        <v>7031</v>
      </c>
      <c r="L192" s="497"/>
      <c r="M192" s="497"/>
      <c r="N192" s="497">
        <v>159557</v>
      </c>
      <c r="O192" s="497">
        <v>18718</v>
      </c>
      <c r="P192" s="497"/>
      <c r="Q192" s="497">
        <v>7031</v>
      </c>
      <c r="R192" s="497"/>
      <c r="S192" s="497"/>
      <c r="T192" s="497"/>
      <c r="U192" s="497">
        <v>14755</v>
      </c>
      <c r="V192" s="497">
        <v>2968</v>
      </c>
      <c r="W192" s="497"/>
      <c r="X192" s="497"/>
      <c r="Y192" s="497"/>
      <c r="Z192" s="497">
        <v>4130</v>
      </c>
      <c r="AA192" s="497"/>
      <c r="AB192" s="497"/>
      <c r="AC192" s="497"/>
      <c r="AD192" s="497"/>
      <c r="AE192" s="497"/>
      <c r="AF192" s="497"/>
      <c r="AG192" s="497"/>
      <c r="AH192" s="497"/>
      <c r="AI192" s="497"/>
      <c r="AJ192" s="497"/>
      <c r="AK192" s="497"/>
      <c r="AL192" s="497"/>
      <c r="AM192" s="497"/>
      <c r="AN192" s="497"/>
      <c r="AO192" s="497"/>
      <c r="AP192" s="497"/>
      <c r="AQ192" s="497"/>
      <c r="AR192" s="497"/>
      <c r="AS192" s="497"/>
      <c r="AT192" s="497"/>
    </row>
    <row r="193" spans="1:46">
      <c r="A193" s="465">
        <v>598</v>
      </c>
      <c r="B193" s="466" t="s">
        <v>224</v>
      </c>
      <c r="C193" s="500">
        <v>19207</v>
      </c>
      <c r="D193" s="497">
        <f>SUM(H193:AT193)</f>
        <v>8863854</v>
      </c>
      <c r="E193" s="497">
        <v>-1844448</v>
      </c>
      <c r="F193" s="497">
        <v>-3922454</v>
      </c>
      <c r="G193" s="568">
        <f>SUM(D193:F193)</f>
        <v>3096952</v>
      </c>
      <c r="H193" s="497">
        <v>3519029</v>
      </c>
      <c r="I193" s="497"/>
      <c r="J193" s="497">
        <v>808302</v>
      </c>
      <c r="K193" s="497">
        <v>707288</v>
      </c>
      <c r="L193" s="497"/>
      <c r="M193" s="497">
        <v>1259476</v>
      </c>
      <c r="N193" s="497">
        <v>520662</v>
      </c>
      <c r="O193" s="497">
        <v>257290</v>
      </c>
      <c r="P193" s="497">
        <v>672092</v>
      </c>
      <c r="Q193" s="497">
        <v>458402</v>
      </c>
      <c r="R193" s="497"/>
      <c r="S193" s="497"/>
      <c r="T193" s="497">
        <v>283286</v>
      </c>
      <c r="U193" s="497">
        <v>68454</v>
      </c>
      <c r="V193" s="497"/>
      <c r="W193" s="497">
        <v>204129</v>
      </c>
      <c r="X193" s="497"/>
      <c r="Y193" s="497"/>
      <c r="Z193" s="497">
        <v>25861</v>
      </c>
      <c r="AA193" s="497">
        <v>61668</v>
      </c>
      <c r="AB193" s="497">
        <v>178177</v>
      </c>
      <c r="AC193" s="497"/>
      <c r="AD193" s="497"/>
      <c r="AE193" s="497"/>
      <c r="AF193" s="497"/>
      <c r="AG193" s="497"/>
      <c r="AH193" s="497"/>
      <c r="AI193" s="497"/>
      <c r="AJ193" s="497"/>
      <c r="AK193" s="497"/>
      <c r="AL193" s="497"/>
      <c r="AM193" s="497"/>
      <c r="AN193" s="497"/>
      <c r="AO193" s="497">
        <v>5615</v>
      </c>
      <c r="AP193" s="497"/>
      <c r="AQ193" s="497"/>
      <c r="AR193" s="497"/>
      <c r="AS193" s="497"/>
      <c r="AT193" s="497">
        <v>-165877</v>
      </c>
    </row>
    <row r="194" spans="1:46">
      <c r="A194" s="465">
        <v>599</v>
      </c>
      <c r="B194" s="466" t="s">
        <v>225</v>
      </c>
      <c r="C194" s="500">
        <v>11206</v>
      </c>
      <c r="D194" s="497">
        <f>SUM(H194:AT194)</f>
        <v>2402774</v>
      </c>
      <c r="E194" s="497">
        <v>-1076112</v>
      </c>
      <c r="F194" s="497">
        <v>-2288489</v>
      </c>
      <c r="G194" s="568">
        <f>SUM(D194:F194)</f>
        <v>-961827</v>
      </c>
      <c r="H194" s="497">
        <v>1306399</v>
      </c>
      <c r="I194" s="497"/>
      <c r="J194" s="497">
        <v>538868</v>
      </c>
      <c r="K194" s="497">
        <v>29529</v>
      </c>
      <c r="L194" s="497"/>
      <c r="M194" s="497"/>
      <c r="N194" s="497">
        <v>256398</v>
      </c>
      <c r="O194" s="497">
        <v>163731</v>
      </c>
      <c r="P194" s="497"/>
      <c r="Q194" s="497">
        <v>-33747</v>
      </c>
      <c r="R194" s="497"/>
      <c r="S194" s="497"/>
      <c r="T194" s="497"/>
      <c r="U194" s="497">
        <v>39938</v>
      </c>
      <c r="V194" s="497"/>
      <c r="W194" s="497"/>
      <c r="X194" s="497"/>
      <c r="Y194" s="497"/>
      <c r="Z194" s="497">
        <v>20346</v>
      </c>
      <c r="AA194" s="497">
        <v>49334</v>
      </c>
      <c r="AB194" s="497"/>
      <c r="AC194" s="497"/>
      <c r="AD194" s="497">
        <v>31978</v>
      </c>
      <c r="AE194" s="497"/>
      <c r="AF194" s="497"/>
      <c r="AG194" s="497"/>
      <c r="AH194" s="497"/>
      <c r="AI194" s="497"/>
      <c r="AJ194" s="497"/>
      <c r="AK194" s="497"/>
      <c r="AL194" s="497"/>
      <c r="AM194" s="497"/>
      <c r="AN194" s="497"/>
      <c r="AO194" s="497"/>
      <c r="AP194" s="497"/>
      <c r="AQ194" s="497"/>
      <c r="AR194" s="497"/>
      <c r="AS194" s="497"/>
      <c r="AT194" s="497"/>
    </row>
    <row r="195" spans="1:46">
      <c r="A195" s="465">
        <v>601</v>
      </c>
      <c r="B195" s="466" t="s">
        <v>226</v>
      </c>
      <c r="C195" s="500">
        <v>3786</v>
      </c>
      <c r="D195" s="497">
        <f>SUM(H195:AT195)</f>
        <v>1372069</v>
      </c>
      <c r="E195" s="497">
        <v>-363570</v>
      </c>
      <c r="F195" s="497">
        <v>-773177</v>
      </c>
      <c r="G195" s="568">
        <f>SUM(D195:F195)</f>
        <v>235322</v>
      </c>
      <c r="H195" s="497">
        <v>828470</v>
      </c>
      <c r="I195" s="497"/>
      <c r="J195" s="497">
        <v>179623</v>
      </c>
      <c r="K195" s="497">
        <v>44996</v>
      </c>
      <c r="L195" s="497"/>
      <c r="M195" s="497"/>
      <c r="N195" s="497">
        <v>231387</v>
      </c>
      <c r="O195" s="497">
        <v>26113</v>
      </c>
      <c r="P195" s="497"/>
      <c r="Q195" s="497">
        <v>33747</v>
      </c>
      <c r="R195" s="497"/>
      <c r="S195" s="497"/>
      <c r="T195" s="497"/>
      <c r="U195" s="497">
        <v>13493</v>
      </c>
      <c r="V195" s="497">
        <v>6901</v>
      </c>
      <c r="W195" s="497"/>
      <c r="X195" s="497"/>
      <c r="Y195" s="497"/>
      <c r="Z195" s="497">
        <v>4103</v>
      </c>
      <c r="AA195" s="497"/>
      <c r="AB195" s="497"/>
      <c r="AC195" s="497"/>
      <c r="AD195" s="497"/>
      <c r="AE195" s="497"/>
      <c r="AF195" s="497"/>
      <c r="AG195" s="497"/>
      <c r="AH195" s="497"/>
      <c r="AI195" s="497"/>
      <c r="AJ195" s="497"/>
      <c r="AK195" s="497"/>
      <c r="AL195" s="497"/>
      <c r="AM195" s="497"/>
      <c r="AN195" s="497"/>
      <c r="AO195" s="497">
        <v>3236</v>
      </c>
      <c r="AP195" s="497"/>
      <c r="AQ195" s="497"/>
      <c r="AR195" s="497"/>
      <c r="AS195" s="497"/>
      <c r="AT195" s="497"/>
    </row>
    <row r="196" spans="1:46">
      <c r="A196" s="465">
        <v>604</v>
      </c>
      <c r="B196" s="466" t="s">
        <v>227</v>
      </c>
      <c r="C196" s="500">
        <v>20405</v>
      </c>
      <c r="D196" s="497">
        <f>SUM(H196:AT196)</f>
        <v>3492156</v>
      </c>
      <c r="E196" s="497">
        <v>-1959492</v>
      </c>
      <c r="F196" s="497">
        <v>-4167109</v>
      </c>
      <c r="G196" s="568">
        <f>SUM(D196:F196)</f>
        <v>-2634445</v>
      </c>
      <c r="H196" s="497">
        <v>1908262</v>
      </c>
      <c r="I196" s="497"/>
      <c r="J196" s="497">
        <v>898114</v>
      </c>
      <c r="K196" s="497">
        <v>8437</v>
      </c>
      <c r="L196" s="497"/>
      <c r="M196" s="497">
        <v>143940</v>
      </c>
      <c r="N196" s="497"/>
      <c r="O196" s="497">
        <v>384846</v>
      </c>
      <c r="P196" s="497"/>
      <c r="Q196" s="497">
        <v>8437</v>
      </c>
      <c r="R196" s="497"/>
      <c r="S196" s="497"/>
      <c r="T196" s="497"/>
      <c r="U196" s="497">
        <v>72723</v>
      </c>
      <c r="V196" s="497"/>
      <c r="W196" s="497"/>
      <c r="X196" s="497"/>
      <c r="Y196" s="497"/>
      <c r="Z196" s="497">
        <v>30396</v>
      </c>
      <c r="AA196" s="497">
        <v>37001</v>
      </c>
      <c r="AB196" s="497"/>
      <c r="AC196" s="497"/>
      <c r="AD196" s="497"/>
      <c r="AE196" s="497"/>
      <c r="AF196" s="497"/>
      <c r="AG196" s="497"/>
      <c r="AH196" s="497"/>
      <c r="AI196" s="497"/>
      <c r="AJ196" s="497"/>
      <c r="AK196" s="497"/>
      <c r="AL196" s="497"/>
      <c r="AM196" s="497"/>
      <c r="AN196" s="497"/>
      <c r="AO196" s="497"/>
      <c r="AP196" s="497"/>
      <c r="AQ196" s="497"/>
      <c r="AR196" s="497"/>
      <c r="AS196" s="497"/>
      <c r="AT196" s="497"/>
    </row>
    <row r="197" spans="1:46">
      <c r="A197" s="465">
        <v>607</v>
      </c>
      <c r="B197" s="466" t="s">
        <v>228</v>
      </c>
      <c r="C197" s="500">
        <v>4084</v>
      </c>
      <c r="D197" s="497">
        <f>SUM(H197:AT197)</f>
        <v>635188</v>
      </c>
      <c r="E197" s="497">
        <v>-392187</v>
      </c>
      <c r="F197" s="497">
        <v>-834034</v>
      </c>
      <c r="G197" s="568">
        <f>SUM(D197:F197)</f>
        <v>-591033</v>
      </c>
      <c r="H197" s="497">
        <v>449370</v>
      </c>
      <c r="I197" s="497"/>
      <c r="J197" s="497">
        <v>134717</v>
      </c>
      <c r="K197" s="497"/>
      <c r="L197" s="497"/>
      <c r="M197" s="497"/>
      <c r="N197" s="497"/>
      <c r="O197" s="497">
        <v>32737</v>
      </c>
      <c r="P197" s="497"/>
      <c r="Q197" s="497"/>
      <c r="R197" s="497"/>
      <c r="S197" s="497"/>
      <c r="T197" s="497"/>
      <c r="U197" s="497">
        <v>14555</v>
      </c>
      <c r="V197" s="497"/>
      <c r="W197" s="497"/>
      <c r="X197" s="497"/>
      <c r="Y197" s="497"/>
      <c r="Z197" s="497">
        <v>3809</v>
      </c>
      <c r="AA197" s="497"/>
      <c r="AB197" s="497"/>
      <c r="AC197" s="497"/>
      <c r="AD197" s="497"/>
      <c r="AE197" s="497"/>
      <c r="AF197" s="497"/>
      <c r="AG197" s="497"/>
      <c r="AH197" s="497"/>
      <c r="AI197" s="497"/>
      <c r="AJ197" s="497"/>
      <c r="AK197" s="497"/>
      <c r="AL197" s="497"/>
      <c r="AM197" s="497"/>
      <c r="AN197" s="497"/>
      <c r="AO197" s="497"/>
      <c r="AP197" s="497"/>
      <c r="AQ197" s="497"/>
      <c r="AR197" s="497"/>
      <c r="AS197" s="497"/>
      <c r="AT197" s="497"/>
    </row>
    <row r="198" spans="1:46">
      <c r="A198" s="465">
        <v>608</v>
      </c>
      <c r="B198" s="466" t="s">
        <v>229</v>
      </c>
      <c r="C198" s="500">
        <v>1980</v>
      </c>
      <c r="D198" s="497">
        <f>SUM(H198:AT198)</f>
        <v>943944</v>
      </c>
      <c r="E198" s="497">
        <v>-190139</v>
      </c>
      <c r="F198" s="497">
        <v>-404356</v>
      </c>
      <c r="G198" s="568">
        <f>SUM(D198:F198)</f>
        <v>349449</v>
      </c>
      <c r="H198" s="497">
        <v>789037</v>
      </c>
      <c r="I198" s="497"/>
      <c r="J198" s="497">
        <v>89811</v>
      </c>
      <c r="K198" s="497"/>
      <c r="L198" s="497"/>
      <c r="M198" s="497">
        <v>35985</v>
      </c>
      <c r="N198" s="497"/>
      <c r="O198" s="497">
        <v>9248</v>
      </c>
      <c r="P198" s="497"/>
      <c r="Q198" s="497"/>
      <c r="R198" s="497"/>
      <c r="S198" s="497"/>
      <c r="T198" s="497"/>
      <c r="U198" s="497">
        <v>7057</v>
      </c>
      <c r="V198" s="497"/>
      <c r="W198" s="497"/>
      <c r="X198" s="497"/>
      <c r="Y198" s="497"/>
      <c r="Z198" s="497">
        <v>2147</v>
      </c>
      <c r="AA198" s="497"/>
      <c r="AB198" s="497"/>
      <c r="AC198" s="497"/>
      <c r="AD198" s="497">
        <v>10659</v>
      </c>
      <c r="AE198" s="497"/>
      <c r="AF198" s="497"/>
      <c r="AG198" s="497"/>
      <c r="AH198" s="497"/>
      <c r="AI198" s="497"/>
      <c r="AJ198" s="497"/>
      <c r="AK198" s="497"/>
      <c r="AL198" s="497"/>
      <c r="AM198" s="497"/>
      <c r="AN198" s="497"/>
      <c r="AO198" s="497"/>
      <c r="AP198" s="497"/>
      <c r="AQ198" s="497"/>
      <c r="AR198" s="497"/>
      <c r="AS198" s="497"/>
      <c r="AT198" s="497"/>
    </row>
    <row r="199" spans="1:46">
      <c r="A199" s="465">
        <v>609</v>
      </c>
      <c r="B199" s="466" t="s">
        <v>230</v>
      </c>
      <c r="C199" s="500">
        <v>83205</v>
      </c>
      <c r="D199" s="497">
        <f>SUM(H199:AT199)</f>
        <v>20024436</v>
      </c>
      <c r="E199" s="497">
        <v>-7990176</v>
      </c>
      <c r="F199" s="497">
        <v>-16992125</v>
      </c>
      <c r="G199" s="568">
        <f>SUM(D199:F199)</f>
        <v>-4957865</v>
      </c>
      <c r="H199" s="497">
        <v>9033775</v>
      </c>
      <c r="I199" s="497"/>
      <c r="J199" s="497">
        <v>2088114</v>
      </c>
      <c r="K199" s="497">
        <v>795875</v>
      </c>
      <c r="L199" s="497"/>
      <c r="M199" s="497">
        <v>1187506</v>
      </c>
      <c r="N199" s="497">
        <v>693891</v>
      </c>
      <c r="O199" s="497">
        <v>802488</v>
      </c>
      <c r="P199" s="497">
        <v>1148892</v>
      </c>
      <c r="Q199" s="497">
        <v>597610</v>
      </c>
      <c r="R199" s="497"/>
      <c r="S199" s="497">
        <v>841529</v>
      </c>
      <c r="T199" s="497">
        <v>777464</v>
      </c>
      <c r="U199" s="497">
        <v>296543</v>
      </c>
      <c r="V199" s="497">
        <v>191894</v>
      </c>
      <c r="W199" s="497">
        <v>74071</v>
      </c>
      <c r="X199" s="497">
        <v>614638</v>
      </c>
      <c r="Y199" s="497">
        <v>160475</v>
      </c>
      <c r="Z199" s="497">
        <v>109424</v>
      </c>
      <c r="AA199" s="497">
        <v>228170</v>
      </c>
      <c r="AB199" s="497">
        <v>111361</v>
      </c>
      <c r="AC199" s="497"/>
      <c r="AD199" s="497">
        <v>74616</v>
      </c>
      <c r="AE199" s="497">
        <v>140244</v>
      </c>
      <c r="AF199" s="497"/>
      <c r="AG199" s="497"/>
      <c r="AH199" s="497"/>
      <c r="AI199" s="497">
        <v>34991</v>
      </c>
      <c r="AJ199" s="497"/>
      <c r="AK199" s="497"/>
      <c r="AL199" s="497"/>
      <c r="AM199" s="497"/>
      <c r="AN199" s="497"/>
      <c r="AO199" s="497"/>
      <c r="AP199" s="497"/>
      <c r="AQ199" s="497"/>
      <c r="AR199" s="497"/>
      <c r="AS199" s="497"/>
      <c r="AT199" s="497">
        <v>20865</v>
      </c>
    </row>
    <row r="200" spans="1:46">
      <c r="A200" s="465">
        <v>611</v>
      </c>
      <c r="B200" s="466" t="s">
        <v>231</v>
      </c>
      <c r="C200" s="500">
        <v>5011</v>
      </c>
      <c r="D200" s="497">
        <f>SUM(H200:AT200)</f>
        <v>154750</v>
      </c>
      <c r="E200" s="497">
        <v>-481206</v>
      </c>
      <c r="F200" s="497">
        <v>-1023346</v>
      </c>
      <c r="G200" s="568">
        <f>SUM(D200:F200)</f>
        <v>-1349802</v>
      </c>
      <c r="H200" s="497"/>
      <c r="I200" s="497"/>
      <c r="J200" s="497">
        <v>67359</v>
      </c>
      <c r="K200" s="497"/>
      <c r="L200" s="497"/>
      <c r="M200" s="497"/>
      <c r="N200" s="497"/>
      <c r="O200" s="497">
        <v>28380</v>
      </c>
      <c r="P200" s="497"/>
      <c r="Q200" s="497"/>
      <c r="R200" s="497"/>
      <c r="S200" s="497"/>
      <c r="T200" s="497"/>
      <c r="U200" s="497">
        <v>17859</v>
      </c>
      <c r="V200" s="497"/>
      <c r="W200" s="497"/>
      <c r="X200" s="497"/>
      <c r="Y200" s="497"/>
      <c r="Z200" s="497">
        <v>7235</v>
      </c>
      <c r="AA200" s="497">
        <v>33917</v>
      </c>
      <c r="AB200" s="497"/>
      <c r="AC200" s="497"/>
      <c r="AD200" s="497"/>
      <c r="AE200" s="497"/>
      <c r="AF200" s="497"/>
      <c r="AG200" s="497"/>
      <c r="AH200" s="497"/>
      <c r="AI200" s="497"/>
      <c r="AJ200" s="497"/>
      <c r="AK200" s="497"/>
      <c r="AL200" s="497"/>
      <c r="AM200" s="497"/>
      <c r="AN200" s="497"/>
      <c r="AO200" s="497"/>
      <c r="AP200" s="497"/>
      <c r="AQ200" s="497"/>
      <c r="AR200" s="497"/>
      <c r="AS200" s="497"/>
      <c r="AT200" s="497"/>
    </row>
    <row r="201" spans="1:46">
      <c r="A201" s="465">
        <v>614</v>
      </c>
      <c r="B201" s="466" t="s">
        <v>232</v>
      </c>
      <c r="C201" s="500">
        <v>2999</v>
      </c>
      <c r="D201" s="497">
        <f>SUM(H201:AT201)</f>
        <v>1210936</v>
      </c>
      <c r="E201" s="497">
        <v>-287994</v>
      </c>
      <c r="F201" s="497">
        <v>-612456</v>
      </c>
      <c r="G201" s="568">
        <f>SUM(D201:F201)</f>
        <v>310486</v>
      </c>
      <c r="H201" s="497">
        <v>796001</v>
      </c>
      <c r="I201" s="497"/>
      <c r="J201" s="497">
        <v>246981</v>
      </c>
      <c r="K201" s="497"/>
      <c r="L201" s="497"/>
      <c r="M201" s="497"/>
      <c r="N201" s="497">
        <v>138832</v>
      </c>
      <c r="O201" s="497">
        <v>16376</v>
      </c>
      <c r="P201" s="497"/>
      <c r="Q201" s="497"/>
      <c r="R201" s="497"/>
      <c r="S201" s="497"/>
      <c r="T201" s="497"/>
      <c r="U201" s="497">
        <v>10688</v>
      </c>
      <c r="V201" s="497"/>
      <c r="W201" s="497"/>
      <c r="X201" s="497"/>
      <c r="Y201" s="497"/>
      <c r="Z201" s="497">
        <v>2058</v>
      </c>
      <c r="AA201" s="497"/>
      <c r="AB201" s="497"/>
      <c r="AC201" s="497"/>
      <c r="AD201" s="497"/>
      <c r="AE201" s="497"/>
      <c r="AF201" s="497"/>
      <c r="AG201" s="497"/>
      <c r="AH201" s="497"/>
      <c r="AI201" s="497"/>
      <c r="AJ201" s="497"/>
      <c r="AK201" s="497"/>
      <c r="AL201" s="497"/>
      <c r="AM201" s="497"/>
      <c r="AN201" s="497"/>
      <c r="AO201" s="497"/>
      <c r="AP201" s="497"/>
      <c r="AQ201" s="497"/>
      <c r="AR201" s="497"/>
      <c r="AS201" s="497"/>
      <c r="AT201" s="497"/>
    </row>
    <row r="202" spans="1:46">
      <c r="A202" s="465">
        <v>615</v>
      </c>
      <c r="B202" s="466" t="s">
        <v>233</v>
      </c>
      <c r="C202" s="500">
        <v>7603</v>
      </c>
      <c r="D202" s="497">
        <f>SUM(H202:AT202)</f>
        <v>2411534</v>
      </c>
      <c r="E202" s="497">
        <v>-730116</v>
      </c>
      <c r="F202" s="497">
        <v>-1552685</v>
      </c>
      <c r="G202" s="568">
        <f>SUM(D202:F202)</f>
        <v>128733</v>
      </c>
      <c r="H202" s="497">
        <v>1140702</v>
      </c>
      <c r="I202" s="497"/>
      <c r="J202" s="497">
        <v>381698</v>
      </c>
      <c r="K202" s="497">
        <v>147645</v>
      </c>
      <c r="L202" s="497"/>
      <c r="M202" s="497">
        <v>35985</v>
      </c>
      <c r="N202" s="497">
        <v>272077</v>
      </c>
      <c r="O202" s="497">
        <v>68839</v>
      </c>
      <c r="P202" s="497"/>
      <c r="Q202" s="497">
        <v>30935</v>
      </c>
      <c r="R202" s="497"/>
      <c r="S202" s="497"/>
      <c r="T202" s="497"/>
      <c r="U202" s="497">
        <v>27097</v>
      </c>
      <c r="V202" s="497"/>
      <c r="W202" s="497">
        <v>98413</v>
      </c>
      <c r="X202" s="497"/>
      <c r="Y202" s="497"/>
      <c r="Z202" s="497">
        <v>8580</v>
      </c>
      <c r="AA202" s="497">
        <v>33917</v>
      </c>
      <c r="AB202" s="497">
        <v>103746</v>
      </c>
      <c r="AC202" s="497"/>
      <c r="AD202" s="497"/>
      <c r="AE202" s="497"/>
      <c r="AF202" s="497"/>
      <c r="AG202" s="497"/>
      <c r="AH202" s="497"/>
      <c r="AI202" s="497"/>
      <c r="AJ202" s="497"/>
      <c r="AK202" s="497"/>
      <c r="AL202" s="497"/>
      <c r="AM202" s="497"/>
      <c r="AN202" s="497"/>
      <c r="AO202" s="497"/>
      <c r="AP202" s="497"/>
      <c r="AQ202" s="497"/>
      <c r="AR202" s="497"/>
      <c r="AS202" s="497"/>
      <c r="AT202" s="497">
        <v>61900</v>
      </c>
    </row>
    <row r="203" spans="1:46">
      <c r="A203" s="465">
        <v>616</v>
      </c>
      <c r="B203" s="466" t="s">
        <v>234</v>
      </c>
      <c r="C203" s="500">
        <v>1807</v>
      </c>
      <c r="D203" s="497">
        <f>SUM(H203:AT203)</f>
        <v>45912</v>
      </c>
      <c r="E203" s="497">
        <v>-173526</v>
      </c>
      <c r="F203" s="497">
        <v>-369026</v>
      </c>
      <c r="G203" s="568">
        <f>SUM(D203:F203)</f>
        <v>-496640</v>
      </c>
      <c r="H203" s="497"/>
      <c r="I203" s="497"/>
      <c r="J203" s="497">
        <v>22453</v>
      </c>
      <c r="K203" s="497">
        <v>2812</v>
      </c>
      <c r="L203" s="497"/>
      <c r="M203" s="497"/>
      <c r="N203" s="497"/>
      <c r="O203" s="497">
        <v>9203</v>
      </c>
      <c r="P203" s="497"/>
      <c r="Q203" s="497">
        <v>2812</v>
      </c>
      <c r="R203" s="497"/>
      <c r="S203" s="497"/>
      <c r="T203" s="497"/>
      <c r="U203" s="497">
        <v>6440</v>
      </c>
      <c r="V203" s="497"/>
      <c r="W203" s="497"/>
      <c r="X203" s="497"/>
      <c r="Y203" s="497"/>
      <c r="Z203" s="497">
        <v>2192</v>
      </c>
      <c r="AA203" s="497"/>
      <c r="AB203" s="497"/>
      <c r="AC203" s="497"/>
      <c r="AD203" s="497"/>
      <c r="AE203" s="497"/>
      <c r="AF203" s="497"/>
      <c r="AG203" s="497"/>
      <c r="AH203" s="497"/>
      <c r="AI203" s="497"/>
      <c r="AJ203" s="497"/>
      <c r="AK203" s="497"/>
      <c r="AL203" s="497"/>
      <c r="AM203" s="497"/>
      <c r="AN203" s="497"/>
      <c r="AO203" s="497"/>
      <c r="AP203" s="497"/>
      <c r="AQ203" s="497"/>
      <c r="AR203" s="497"/>
      <c r="AS203" s="497"/>
      <c r="AT203" s="497"/>
    </row>
    <row r="204" spans="1:46">
      <c r="A204" s="465">
        <v>619</v>
      </c>
      <c r="B204" s="466" t="s">
        <v>235</v>
      </c>
      <c r="C204" s="500">
        <v>2675</v>
      </c>
      <c r="D204" s="497">
        <f>SUM(H204:AT204)</f>
        <v>875470</v>
      </c>
      <c r="E204" s="497">
        <v>-256880</v>
      </c>
      <c r="F204" s="497">
        <v>-546289</v>
      </c>
      <c r="G204" s="568">
        <f>SUM(D204:F204)</f>
        <v>72301</v>
      </c>
      <c r="H204" s="497">
        <v>732487</v>
      </c>
      <c r="I204" s="497"/>
      <c r="J204" s="497">
        <v>112264</v>
      </c>
      <c r="K204" s="497"/>
      <c r="L204" s="497"/>
      <c r="M204" s="497"/>
      <c r="N204" s="497"/>
      <c r="O204" s="497">
        <v>18614</v>
      </c>
      <c r="P204" s="497"/>
      <c r="Q204" s="497"/>
      <c r="R204" s="497"/>
      <c r="S204" s="497"/>
      <c r="T204" s="497"/>
      <c r="U204" s="497">
        <v>9534</v>
      </c>
      <c r="V204" s="497"/>
      <c r="W204" s="497"/>
      <c r="X204" s="497"/>
      <c r="Y204" s="497"/>
      <c r="Z204" s="497">
        <v>2571</v>
      </c>
      <c r="AA204" s="497"/>
      <c r="AB204" s="497"/>
      <c r="AC204" s="497"/>
      <c r="AD204" s="497"/>
      <c r="AE204" s="497"/>
      <c r="AF204" s="497"/>
      <c r="AG204" s="497"/>
      <c r="AH204" s="497"/>
      <c r="AI204" s="497"/>
      <c r="AJ204" s="497"/>
      <c r="AK204" s="497"/>
      <c r="AL204" s="497"/>
      <c r="AM204" s="497"/>
      <c r="AN204" s="497"/>
      <c r="AO204" s="497"/>
      <c r="AP204" s="497"/>
      <c r="AQ204" s="497"/>
      <c r="AR204" s="497"/>
      <c r="AS204" s="497"/>
      <c r="AT204" s="497"/>
    </row>
    <row r="205" spans="1:46">
      <c r="A205" s="465">
        <v>620</v>
      </c>
      <c r="B205" s="466" t="s">
        <v>236</v>
      </c>
      <c r="C205" s="500">
        <v>2380</v>
      </c>
      <c r="D205" s="497">
        <f>SUM(H205:AT205)</f>
        <v>819303</v>
      </c>
      <c r="E205" s="497">
        <v>-228551</v>
      </c>
      <c r="F205" s="497">
        <v>-486044</v>
      </c>
      <c r="G205" s="568">
        <f>SUM(D205:F205)</f>
        <v>104708</v>
      </c>
      <c r="H205" s="497">
        <v>555570</v>
      </c>
      <c r="I205" s="497"/>
      <c r="J205" s="497">
        <v>67359</v>
      </c>
      <c r="K205" s="497">
        <v>8437</v>
      </c>
      <c r="L205" s="497"/>
      <c r="M205" s="497">
        <v>35985</v>
      </c>
      <c r="N205" s="497">
        <v>125378</v>
      </c>
      <c r="O205" s="497">
        <v>7203</v>
      </c>
      <c r="P205" s="497"/>
      <c r="Q205" s="497">
        <v>8437</v>
      </c>
      <c r="R205" s="497"/>
      <c r="S205" s="497"/>
      <c r="T205" s="497"/>
      <c r="U205" s="497">
        <v>8482</v>
      </c>
      <c r="V205" s="497"/>
      <c r="W205" s="497"/>
      <c r="X205" s="497"/>
      <c r="Y205" s="497"/>
      <c r="Z205" s="497">
        <v>1786</v>
      </c>
      <c r="AA205" s="497"/>
      <c r="AB205" s="497">
        <v>666</v>
      </c>
      <c r="AC205" s="497"/>
      <c r="AD205" s="497"/>
      <c r="AE205" s="497"/>
      <c r="AF205" s="497"/>
      <c r="AG205" s="497"/>
      <c r="AH205" s="497"/>
      <c r="AI205" s="497"/>
      <c r="AJ205" s="497"/>
      <c r="AK205" s="497"/>
      <c r="AL205" s="497"/>
      <c r="AM205" s="497"/>
      <c r="AN205" s="497"/>
      <c r="AO205" s="497"/>
      <c r="AP205" s="497"/>
      <c r="AQ205" s="497"/>
      <c r="AR205" s="497"/>
      <c r="AS205" s="497"/>
      <c r="AT205" s="497"/>
    </row>
    <row r="206" spans="1:46">
      <c r="A206" s="465">
        <v>623</v>
      </c>
      <c r="B206" s="466" t="s">
        <v>237</v>
      </c>
      <c r="C206" s="500">
        <v>2107</v>
      </c>
      <c r="D206" s="497">
        <f>SUM(H206:AT206)</f>
        <v>115056</v>
      </c>
      <c r="E206" s="497">
        <v>-202335</v>
      </c>
      <c r="F206" s="497">
        <v>-430292</v>
      </c>
      <c r="G206" s="568">
        <f>SUM(D206:F206)</f>
        <v>-517571</v>
      </c>
      <c r="H206" s="497"/>
      <c r="I206" s="497"/>
      <c r="J206" s="497"/>
      <c r="K206" s="497"/>
      <c r="L206" s="497"/>
      <c r="M206" s="497"/>
      <c r="N206" s="497">
        <v>96732</v>
      </c>
      <c r="O206" s="497">
        <v>9470</v>
      </c>
      <c r="P206" s="497"/>
      <c r="Q206" s="497"/>
      <c r="R206" s="497"/>
      <c r="S206" s="497"/>
      <c r="T206" s="497"/>
      <c r="U206" s="497">
        <v>7509</v>
      </c>
      <c r="V206" s="497"/>
      <c r="W206" s="497"/>
      <c r="X206" s="497"/>
      <c r="Y206" s="497"/>
      <c r="Z206" s="497">
        <v>1345</v>
      </c>
      <c r="AA206" s="497"/>
      <c r="AB206" s="497"/>
      <c r="AC206" s="497"/>
      <c r="AD206" s="497"/>
      <c r="AE206" s="497"/>
      <c r="AF206" s="497"/>
      <c r="AG206" s="497"/>
      <c r="AH206" s="497"/>
      <c r="AI206" s="497"/>
      <c r="AJ206" s="497"/>
      <c r="AK206" s="497"/>
      <c r="AL206" s="497"/>
      <c r="AM206" s="497"/>
      <c r="AN206" s="497"/>
      <c r="AO206" s="497"/>
      <c r="AP206" s="497"/>
      <c r="AQ206" s="497"/>
      <c r="AR206" s="497"/>
      <c r="AS206" s="497"/>
      <c r="AT206" s="497"/>
    </row>
    <row r="207" spans="1:46">
      <c r="A207" s="465">
        <v>624</v>
      </c>
      <c r="B207" s="466" t="s">
        <v>238</v>
      </c>
      <c r="C207" s="500">
        <v>5117</v>
      </c>
      <c r="D207" s="497">
        <f>SUM(H207:AT207)</f>
        <v>693244</v>
      </c>
      <c r="E207" s="497">
        <v>-491386</v>
      </c>
      <c r="F207" s="497">
        <v>-1044994</v>
      </c>
      <c r="G207" s="568">
        <f>SUM(D207:F207)</f>
        <v>-843136</v>
      </c>
      <c r="H207" s="497"/>
      <c r="I207" s="497"/>
      <c r="J207" s="497">
        <v>449057</v>
      </c>
      <c r="K207" s="497">
        <v>54839</v>
      </c>
      <c r="L207" s="497"/>
      <c r="M207" s="497">
        <v>35985</v>
      </c>
      <c r="N207" s="497"/>
      <c r="O207" s="497">
        <v>43719</v>
      </c>
      <c r="P207" s="497"/>
      <c r="Q207" s="497">
        <v>54839</v>
      </c>
      <c r="R207" s="497"/>
      <c r="S207" s="497"/>
      <c r="T207" s="497"/>
      <c r="U207" s="497">
        <v>18237</v>
      </c>
      <c r="V207" s="497"/>
      <c r="W207" s="497"/>
      <c r="X207" s="497"/>
      <c r="Y207" s="497"/>
      <c r="Z207" s="497">
        <v>5734</v>
      </c>
      <c r="AA207" s="497">
        <v>30834</v>
      </c>
      <c r="AB207" s="497"/>
      <c r="AC207" s="497"/>
      <c r="AD207" s="497"/>
      <c r="AE207" s="497"/>
      <c r="AF207" s="497"/>
      <c r="AG207" s="497"/>
      <c r="AH207" s="497"/>
      <c r="AI207" s="497"/>
      <c r="AJ207" s="497"/>
      <c r="AK207" s="497"/>
      <c r="AL207" s="497"/>
      <c r="AM207" s="497"/>
      <c r="AN207" s="497"/>
      <c r="AO207" s="497"/>
      <c r="AP207" s="497"/>
      <c r="AQ207" s="497"/>
      <c r="AR207" s="497"/>
      <c r="AS207" s="497"/>
      <c r="AT207" s="497"/>
    </row>
    <row r="208" spans="1:46">
      <c r="A208" s="465">
        <v>625</v>
      </c>
      <c r="B208" s="466" t="s">
        <v>239</v>
      </c>
      <c r="C208" s="500">
        <v>2991</v>
      </c>
      <c r="D208" s="497">
        <f>SUM(H208:AT208)</f>
        <v>1241503</v>
      </c>
      <c r="E208" s="497">
        <v>-287226</v>
      </c>
      <c r="F208" s="497">
        <v>-610822</v>
      </c>
      <c r="G208" s="568">
        <f>SUM(D208:F208)</f>
        <v>343455</v>
      </c>
      <c r="H208" s="497">
        <v>1011673</v>
      </c>
      <c r="I208" s="497"/>
      <c r="J208" s="497">
        <v>134717</v>
      </c>
      <c r="K208" s="497"/>
      <c r="L208" s="497"/>
      <c r="M208" s="497">
        <v>71970</v>
      </c>
      <c r="N208" s="497"/>
      <c r="O208" s="497">
        <v>15843</v>
      </c>
      <c r="P208" s="497"/>
      <c r="Q208" s="497">
        <v>-7031</v>
      </c>
      <c r="R208" s="497"/>
      <c r="S208" s="497"/>
      <c r="T208" s="497"/>
      <c r="U208" s="497">
        <v>10660</v>
      </c>
      <c r="V208" s="497">
        <v>0</v>
      </c>
      <c r="W208" s="497"/>
      <c r="X208" s="497"/>
      <c r="Y208" s="497"/>
      <c r="Z208" s="497">
        <v>3671</v>
      </c>
      <c r="AA208" s="497"/>
      <c r="AB208" s="497"/>
      <c r="AC208" s="497"/>
      <c r="AD208" s="497"/>
      <c r="AE208" s="497"/>
      <c r="AF208" s="497"/>
      <c r="AG208" s="497"/>
      <c r="AH208" s="497"/>
      <c r="AI208" s="497"/>
      <c r="AJ208" s="497"/>
      <c r="AK208" s="497"/>
      <c r="AL208" s="497"/>
      <c r="AM208" s="497"/>
      <c r="AN208" s="497"/>
      <c r="AO208" s="497"/>
      <c r="AP208" s="497"/>
      <c r="AQ208" s="497"/>
      <c r="AR208" s="497"/>
      <c r="AS208" s="497"/>
      <c r="AT208" s="497"/>
    </row>
    <row r="209" spans="1:46">
      <c r="A209" s="465">
        <v>626</v>
      </c>
      <c r="B209" s="466" t="s">
        <v>240</v>
      </c>
      <c r="C209" s="500">
        <v>4835</v>
      </c>
      <c r="D209" s="497">
        <f>SUM(H209:AT209)</f>
        <v>1255611</v>
      </c>
      <c r="E209" s="497">
        <v>-464305</v>
      </c>
      <c r="F209" s="497">
        <v>-987404</v>
      </c>
      <c r="G209" s="568">
        <f>SUM(D209:F209)</f>
        <v>-196098</v>
      </c>
      <c r="H209" s="497">
        <v>775111</v>
      </c>
      <c r="I209" s="497"/>
      <c r="J209" s="497">
        <v>246981</v>
      </c>
      <c r="K209" s="497">
        <v>54839</v>
      </c>
      <c r="L209" s="497"/>
      <c r="M209" s="497">
        <v>71970</v>
      </c>
      <c r="N209" s="497"/>
      <c r="O209" s="497">
        <v>18910</v>
      </c>
      <c r="P209" s="497"/>
      <c r="Q209" s="497">
        <v>54839</v>
      </c>
      <c r="R209" s="497"/>
      <c r="S209" s="497"/>
      <c r="T209" s="497"/>
      <c r="U209" s="497">
        <v>17232</v>
      </c>
      <c r="V209" s="497"/>
      <c r="W209" s="497"/>
      <c r="X209" s="497"/>
      <c r="Y209" s="497"/>
      <c r="Z209" s="497">
        <v>5070</v>
      </c>
      <c r="AA209" s="497"/>
      <c r="AB209" s="497"/>
      <c r="AC209" s="497"/>
      <c r="AD209" s="497">
        <v>10659</v>
      </c>
      <c r="AE209" s="497"/>
      <c r="AF209" s="497"/>
      <c r="AG209" s="497"/>
      <c r="AH209" s="497"/>
      <c r="AI209" s="497"/>
      <c r="AJ209" s="497"/>
      <c r="AK209" s="497"/>
      <c r="AL209" s="497"/>
      <c r="AM209" s="497"/>
      <c r="AN209" s="497"/>
      <c r="AO209" s="497"/>
      <c r="AP209" s="497"/>
      <c r="AQ209" s="497"/>
      <c r="AR209" s="497"/>
      <c r="AS209" s="497"/>
      <c r="AT209" s="497"/>
    </row>
    <row r="210" spans="1:46">
      <c r="A210" s="465">
        <v>630</v>
      </c>
      <c r="B210" s="466" t="s">
        <v>241</v>
      </c>
      <c r="C210" s="500">
        <v>1635</v>
      </c>
      <c r="D210" s="497">
        <f>SUM(H210:AT210)</f>
        <v>311240</v>
      </c>
      <c r="E210" s="497">
        <v>-157009</v>
      </c>
      <c r="F210" s="497">
        <v>-333900</v>
      </c>
      <c r="G210" s="568">
        <f>SUM(D210:F210)</f>
        <v>-179669</v>
      </c>
      <c r="H210" s="497"/>
      <c r="I210" s="497"/>
      <c r="J210" s="497">
        <v>224528</v>
      </c>
      <c r="K210" s="497">
        <v>30935</v>
      </c>
      <c r="L210" s="497"/>
      <c r="M210" s="497"/>
      <c r="N210" s="497"/>
      <c r="O210" s="497">
        <v>23386</v>
      </c>
      <c r="P210" s="497"/>
      <c r="Q210" s="497">
        <v>23904</v>
      </c>
      <c r="R210" s="497"/>
      <c r="S210" s="497"/>
      <c r="T210" s="497"/>
      <c r="U210" s="497">
        <v>5827</v>
      </c>
      <c r="V210" s="497"/>
      <c r="W210" s="497"/>
      <c r="X210" s="497"/>
      <c r="Y210" s="497"/>
      <c r="Z210" s="497">
        <v>2660</v>
      </c>
      <c r="AA210" s="497"/>
      <c r="AB210" s="497"/>
      <c r="AC210" s="497"/>
      <c r="AD210" s="497"/>
      <c r="AE210" s="497"/>
      <c r="AF210" s="497"/>
      <c r="AG210" s="497"/>
      <c r="AH210" s="497"/>
      <c r="AI210" s="497"/>
      <c r="AJ210" s="497"/>
      <c r="AK210" s="497"/>
      <c r="AL210" s="497"/>
      <c r="AM210" s="497"/>
      <c r="AN210" s="497"/>
      <c r="AO210" s="497"/>
      <c r="AP210" s="497"/>
      <c r="AQ210" s="497"/>
      <c r="AR210" s="497"/>
      <c r="AS210" s="497"/>
      <c r="AT210" s="497"/>
    </row>
    <row r="211" spans="1:46">
      <c r="A211" s="465">
        <v>631</v>
      </c>
      <c r="B211" s="466" t="s">
        <v>242</v>
      </c>
      <c r="C211" s="500">
        <v>1963</v>
      </c>
      <c r="D211" s="497">
        <f>SUM(H211:AT211)</f>
        <v>59650</v>
      </c>
      <c r="E211" s="497">
        <v>-188507</v>
      </c>
      <c r="F211" s="497">
        <v>-400884</v>
      </c>
      <c r="G211" s="568">
        <f>SUM(D211:F211)</f>
        <v>-529741</v>
      </c>
      <c r="H211" s="497"/>
      <c r="I211" s="497"/>
      <c r="J211" s="497">
        <v>22453</v>
      </c>
      <c r="K211" s="497"/>
      <c r="L211" s="497"/>
      <c r="M211" s="497"/>
      <c r="N211" s="497"/>
      <c r="O211" s="497">
        <v>28054</v>
      </c>
      <c r="P211" s="497"/>
      <c r="Q211" s="497"/>
      <c r="R211" s="497"/>
      <c r="S211" s="497"/>
      <c r="T211" s="497"/>
      <c r="U211" s="497">
        <v>6996</v>
      </c>
      <c r="V211" s="497"/>
      <c r="W211" s="497"/>
      <c r="X211" s="497"/>
      <c r="Y211" s="497"/>
      <c r="Z211" s="497">
        <v>2147</v>
      </c>
      <c r="AA211" s="497"/>
      <c r="AB211" s="497"/>
      <c r="AC211" s="497"/>
      <c r="AD211" s="497"/>
      <c r="AE211" s="497"/>
      <c r="AF211" s="497"/>
      <c r="AG211" s="497"/>
      <c r="AH211" s="497"/>
      <c r="AI211" s="497"/>
      <c r="AJ211" s="497"/>
      <c r="AK211" s="497"/>
      <c r="AL211" s="497"/>
      <c r="AM211" s="497"/>
      <c r="AN211" s="497"/>
      <c r="AO211" s="497"/>
      <c r="AP211" s="497"/>
      <c r="AQ211" s="497"/>
      <c r="AR211" s="497"/>
      <c r="AS211" s="497"/>
      <c r="AT211" s="497"/>
    </row>
    <row r="212" spans="1:46">
      <c r="A212" s="465">
        <v>635</v>
      </c>
      <c r="B212" s="466" t="s">
        <v>243</v>
      </c>
      <c r="C212" s="500">
        <v>6347</v>
      </c>
      <c r="D212" s="497">
        <f>SUM(H212:AT212)</f>
        <v>1334006</v>
      </c>
      <c r="E212" s="497">
        <v>-609502</v>
      </c>
      <c r="F212" s="497">
        <v>-1296184</v>
      </c>
      <c r="G212" s="568">
        <f>SUM(D212:F212)</f>
        <v>-571680</v>
      </c>
      <c r="H212" s="497">
        <v>1007487</v>
      </c>
      <c r="I212" s="497"/>
      <c r="J212" s="497">
        <v>179623</v>
      </c>
      <c r="K212" s="497">
        <v>22498</v>
      </c>
      <c r="L212" s="497"/>
      <c r="M212" s="497"/>
      <c r="N212" s="497"/>
      <c r="O212" s="497">
        <v>41526</v>
      </c>
      <c r="P212" s="497"/>
      <c r="Q212" s="497">
        <v>22498</v>
      </c>
      <c r="R212" s="497"/>
      <c r="S212" s="497"/>
      <c r="T212" s="497"/>
      <c r="U212" s="497">
        <v>22621</v>
      </c>
      <c r="V212" s="497"/>
      <c r="W212" s="497"/>
      <c r="X212" s="497"/>
      <c r="Y212" s="497"/>
      <c r="Z212" s="497">
        <v>6919</v>
      </c>
      <c r="AA212" s="497">
        <v>30834</v>
      </c>
      <c r="AB212" s="497"/>
      <c r="AC212" s="497"/>
      <c r="AD212" s="497"/>
      <c r="AE212" s="497"/>
      <c r="AF212" s="497"/>
      <c r="AG212" s="497"/>
      <c r="AH212" s="497"/>
      <c r="AI212" s="497"/>
      <c r="AJ212" s="497"/>
      <c r="AK212" s="497"/>
      <c r="AL212" s="497"/>
      <c r="AM212" s="497"/>
      <c r="AN212" s="497"/>
      <c r="AO212" s="497"/>
      <c r="AP212" s="497"/>
      <c r="AQ212" s="497"/>
      <c r="AR212" s="497"/>
      <c r="AS212" s="497"/>
      <c r="AT212" s="497"/>
    </row>
    <row r="213" spans="1:46">
      <c r="A213" s="465">
        <v>636</v>
      </c>
      <c r="B213" s="466" t="s">
        <v>244</v>
      </c>
      <c r="C213" s="500">
        <v>8154</v>
      </c>
      <c r="D213" s="497">
        <f>SUM(H213:AT213)</f>
        <v>1737353</v>
      </c>
      <c r="E213" s="497">
        <v>-783029</v>
      </c>
      <c r="F213" s="497">
        <v>-1665210</v>
      </c>
      <c r="G213" s="568">
        <f>SUM(D213:F213)</f>
        <v>-710886</v>
      </c>
      <c r="H213" s="497">
        <v>1084218</v>
      </c>
      <c r="I213" s="497"/>
      <c r="J213" s="497">
        <v>67359</v>
      </c>
      <c r="K213" s="497">
        <v>50621</v>
      </c>
      <c r="L213" s="497"/>
      <c r="M213" s="497">
        <v>107955</v>
      </c>
      <c r="N213" s="497">
        <v>243974</v>
      </c>
      <c r="O213" s="497">
        <v>46520</v>
      </c>
      <c r="P213" s="497"/>
      <c r="Q213" s="497">
        <v>97024</v>
      </c>
      <c r="R213" s="497"/>
      <c r="S213" s="497"/>
      <c r="T213" s="497"/>
      <c r="U213" s="497">
        <v>29061</v>
      </c>
      <c r="V213" s="497">
        <v>0</v>
      </c>
      <c r="W213" s="497"/>
      <c r="X213" s="497"/>
      <c r="Y213" s="497"/>
      <c r="Z213" s="497">
        <v>10621</v>
      </c>
      <c r="AA213" s="497"/>
      <c r="AB213" s="497"/>
      <c r="AC213" s="497"/>
      <c r="AD213" s="497"/>
      <c r="AE213" s="497"/>
      <c r="AF213" s="497"/>
      <c r="AG213" s="497"/>
      <c r="AH213" s="497"/>
      <c r="AI213" s="497"/>
      <c r="AJ213" s="497"/>
      <c r="AK213" s="497"/>
      <c r="AL213" s="497"/>
      <c r="AM213" s="497"/>
      <c r="AN213" s="497"/>
      <c r="AO213" s="497"/>
      <c r="AP213" s="497"/>
      <c r="AQ213" s="497"/>
      <c r="AR213" s="497"/>
      <c r="AS213" s="497"/>
      <c r="AT213" s="497"/>
    </row>
    <row r="214" spans="1:46">
      <c r="A214" s="465">
        <v>638</v>
      </c>
      <c r="B214" s="466" t="s">
        <v>245</v>
      </c>
      <c r="C214" s="500">
        <v>51232</v>
      </c>
      <c r="D214" s="497">
        <f>SUM(H214:AT214)</f>
        <v>13855633</v>
      </c>
      <c r="E214" s="497">
        <v>-4919809</v>
      </c>
      <c r="F214" s="497">
        <v>-10462599</v>
      </c>
      <c r="G214" s="568">
        <f>SUM(D214:F214)</f>
        <v>-1526775</v>
      </c>
      <c r="H214" s="497">
        <v>6986753</v>
      </c>
      <c r="I214" s="497"/>
      <c r="J214" s="497">
        <v>1257359</v>
      </c>
      <c r="K214" s="497">
        <v>674947</v>
      </c>
      <c r="L214" s="497"/>
      <c r="M214" s="497">
        <v>215910</v>
      </c>
      <c r="N214" s="497">
        <v>626780</v>
      </c>
      <c r="O214" s="497">
        <v>523917</v>
      </c>
      <c r="P214" s="497">
        <v>2185344</v>
      </c>
      <c r="Q214" s="497">
        <v>390907</v>
      </c>
      <c r="R214" s="497"/>
      <c r="S214" s="497"/>
      <c r="T214" s="497"/>
      <c r="U214" s="497">
        <v>182591</v>
      </c>
      <c r="V214" s="497">
        <v>155606</v>
      </c>
      <c r="W214" s="497">
        <v>183264</v>
      </c>
      <c r="X214" s="497"/>
      <c r="Y214" s="497"/>
      <c r="Z214" s="497">
        <v>69560</v>
      </c>
      <c r="AA214" s="497">
        <v>83251</v>
      </c>
      <c r="AB214" s="497">
        <v>100891</v>
      </c>
      <c r="AC214" s="497"/>
      <c r="AD214" s="497"/>
      <c r="AE214" s="497">
        <v>264804</v>
      </c>
      <c r="AF214" s="497"/>
      <c r="AG214" s="497"/>
      <c r="AH214" s="497"/>
      <c r="AI214" s="497"/>
      <c r="AJ214" s="497"/>
      <c r="AK214" s="497"/>
      <c r="AL214" s="497"/>
      <c r="AM214" s="497"/>
      <c r="AN214" s="497"/>
      <c r="AO214" s="497"/>
      <c r="AP214" s="497"/>
      <c r="AQ214" s="497"/>
      <c r="AR214" s="497"/>
      <c r="AS214" s="497"/>
      <c r="AT214" s="497">
        <v>-46251</v>
      </c>
    </row>
    <row r="215" spans="1:46">
      <c r="A215" s="465">
        <v>678</v>
      </c>
      <c r="B215" s="466" t="s">
        <v>246</v>
      </c>
      <c r="C215" s="500">
        <v>24073</v>
      </c>
      <c r="D215" s="497">
        <f>SUM(H215:AT215)</f>
        <v>6638695</v>
      </c>
      <c r="E215" s="497">
        <v>-2311730</v>
      </c>
      <c r="F215" s="497">
        <v>-4916188</v>
      </c>
      <c r="G215" s="568">
        <f>SUM(D215:F215)</f>
        <v>-589223</v>
      </c>
      <c r="H215" s="497">
        <v>2421424</v>
      </c>
      <c r="I215" s="497"/>
      <c r="J215" s="497">
        <v>1818680</v>
      </c>
      <c r="K215" s="497">
        <v>126553</v>
      </c>
      <c r="L215" s="497"/>
      <c r="M215" s="497">
        <v>179925</v>
      </c>
      <c r="N215" s="497">
        <v>346240</v>
      </c>
      <c r="O215" s="497">
        <v>183205</v>
      </c>
      <c r="P215" s="497">
        <v>871510</v>
      </c>
      <c r="Q215" s="497">
        <v>268573</v>
      </c>
      <c r="R215" s="497"/>
      <c r="S215" s="497"/>
      <c r="T215" s="497">
        <v>110167</v>
      </c>
      <c r="U215" s="497">
        <v>85796</v>
      </c>
      <c r="V215" s="497">
        <v>1922</v>
      </c>
      <c r="W215" s="497">
        <v>75114</v>
      </c>
      <c r="X215" s="497"/>
      <c r="Y215" s="497"/>
      <c r="Z215" s="497">
        <v>33368</v>
      </c>
      <c r="AA215" s="497">
        <v>111002</v>
      </c>
      <c r="AB215" s="497"/>
      <c r="AC215" s="497"/>
      <c r="AD215" s="497"/>
      <c r="AE215" s="497"/>
      <c r="AF215" s="497"/>
      <c r="AG215" s="497"/>
      <c r="AH215" s="497"/>
      <c r="AI215" s="497"/>
      <c r="AJ215" s="497"/>
      <c r="AK215" s="497"/>
      <c r="AL215" s="497"/>
      <c r="AM215" s="497"/>
      <c r="AN215" s="497"/>
      <c r="AO215" s="497"/>
      <c r="AP215" s="497"/>
      <c r="AQ215" s="497"/>
      <c r="AR215" s="497"/>
      <c r="AS215" s="497"/>
      <c r="AT215" s="497">
        <v>5216</v>
      </c>
    </row>
    <row r="216" spans="1:46">
      <c r="A216" s="465">
        <v>680</v>
      </c>
      <c r="B216" s="466" t="s">
        <v>247</v>
      </c>
      <c r="C216" s="500">
        <v>24942</v>
      </c>
      <c r="D216" s="497">
        <f>SUM(H216:AT216)</f>
        <v>7955878</v>
      </c>
      <c r="E216" s="497">
        <v>-2395180</v>
      </c>
      <c r="F216" s="497">
        <v>-5093655</v>
      </c>
      <c r="G216" s="568">
        <f>SUM(D216:F216)</f>
        <v>467043</v>
      </c>
      <c r="H216" s="497">
        <v>3206481</v>
      </c>
      <c r="I216" s="497"/>
      <c r="J216" s="497">
        <v>1234906</v>
      </c>
      <c r="K216" s="497">
        <v>656667</v>
      </c>
      <c r="L216" s="497"/>
      <c r="M216" s="497">
        <v>1511371</v>
      </c>
      <c r="N216" s="497">
        <v>409173</v>
      </c>
      <c r="O216" s="497">
        <v>261958</v>
      </c>
      <c r="P216" s="497"/>
      <c r="Q216" s="497">
        <v>449965</v>
      </c>
      <c r="R216" s="497"/>
      <c r="S216" s="497"/>
      <c r="T216" s="497">
        <v>62953</v>
      </c>
      <c r="U216" s="497">
        <v>88893</v>
      </c>
      <c r="V216" s="497"/>
      <c r="W216" s="497"/>
      <c r="X216" s="497"/>
      <c r="Y216" s="497"/>
      <c r="Z216" s="497">
        <v>32018</v>
      </c>
      <c r="AA216" s="497">
        <v>30834</v>
      </c>
      <c r="AB216" s="497"/>
      <c r="AC216" s="497"/>
      <c r="AD216" s="497">
        <v>10659</v>
      </c>
      <c r="AE216" s="497"/>
      <c r="AF216" s="497"/>
      <c r="AG216" s="497"/>
      <c r="AH216" s="497"/>
      <c r="AI216" s="497"/>
      <c r="AJ216" s="497"/>
      <c r="AK216" s="497"/>
      <c r="AL216" s="497"/>
      <c r="AM216" s="497"/>
      <c r="AN216" s="497"/>
      <c r="AO216" s="497"/>
      <c r="AP216" s="497"/>
      <c r="AQ216" s="497"/>
      <c r="AR216" s="497"/>
      <c r="AS216" s="497"/>
      <c r="AT216" s="497"/>
    </row>
    <row r="217" spans="1:46">
      <c r="A217" s="465">
        <v>681</v>
      </c>
      <c r="B217" s="466" t="s">
        <v>248</v>
      </c>
      <c r="C217" s="500">
        <v>3308</v>
      </c>
      <c r="D217" s="497">
        <f>SUM(H217:AT217)</f>
        <v>1069353</v>
      </c>
      <c r="E217" s="497">
        <v>-317667</v>
      </c>
      <c r="F217" s="497">
        <v>-675560</v>
      </c>
      <c r="G217" s="568">
        <f>SUM(D217:F217)</f>
        <v>76126</v>
      </c>
      <c r="H217" s="497">
        <v>691024</v>
      </c>
      <c r="I217" s="497"/>
      <c r="J217" s="497">
        <v>134717</v>
      </c>
      <c r="K217" s="497">
        <v>101242</v>
      </c>
      <c r="L217" s="497"/>
      <c r="M217" s="497"/>
      <c r="N217" s="497"/>
      <c r="O217" s="497">
        <v>18718</v>
      </c>
      <c r="P217" s="497"/>
      <c r="Q217" s="497">
        <v>101242</v>
      </c>
      <c r="R217" s="497"/>
      <c r="S217" s="497"/>
      <c r="T217" s="497"/>
      <c r="U217" s="497">
        <v>11790</v>
      </c>
      <c r="V217" s="497">
        <v>7657</v>
      </c>
      <c r="W217" s="497"/>
      <c r="X217" s="497"/>
      <c r="Y217" s="497"/>
      <c r="Z217" s="497">
        <v>2963</v>
      </c>
      <c r="AA217" s="497"/>
      <c r="AB217" s="497"/>
      <c r="AC217" s="497"/>
      <c r="AD217" s="497"/>
      <c r="AE217" s="497"/>
      <c r="AF217" s="497"/>
      <c r="AG217" s="497"/>
      <c r="AH217" s="497"/>
      <c r="AI217" s="497"/>
      <c r="AJ217" s="497"/>
      <c r="AK217" s="497"/>
      <c r="AL217" s="497"/>
      <c r="AM217" s="497"/>
      <c r="AN217" s="497"/>
      <c r="AO217" s="497"/>
      <c r="AP217" s="497"/>
      <c r="AQ217" s="497"/>
      <c r="AR217" s="497"/>
      <c r="AS217" s="497"/>
      <c r="AT217" s="497"/>
    </row>
    <row r="218" spans="1:46">
      <c r="A218" s="465">
        <v>683</v>
      </c>
      <c r="B218" s="466" t="s">
        <v>249</v>
      </c>
      <c r="C218" s="500">
        <v>3618</v>
      </c>
      <c r="D218" s="497">
        <f>SUM(H218:AT218)</f>
        <v>1186663</v>
      </c>
      <c r="E218" s="497">
        <v>-347437</v>
      </c>
      <c r="F218" s="497">
        <v>-738868</v>
      </c>
      <c r="G218" s="568">
        <f>SUM(D218:F218)</f>
        <v>100358</v>
      </c>
      <c r="H218" s="497">
        <v>688324</v>
      </c>
      <c r="I218" s="497"/>
      <c r="J218" s="497">
        <v>224528</v>
      </c>
      <c r="K218" s="497">
        <v>19686</v>
      </c>
      <c r="L218" s="497"/>
      <c r="M218" s="497"/>
      <c r="N218" s="497">
        <v>153264</v>
      </c>
      <c r="O218" s="497">
        <v>32737</v>
      </c>
      <c r="P218" s="497"/>
      <c r="Q218" s="497">
        <v>19686</v>
      </c>
      <c r="R218" s="497"/>
      <c r="S218" s="497"/>
      <c r="T218" s="497"/>
      <c r="U218" s="497">
        <v>12895</v>
      </c>
      <c r="V218" s="497"/>
      <c r="W218" s="497"/>
      <c r="X218" s="497"/>
      <c r="Y218" s="497"/>
      <c r="Z218" s="497">
        <v>4709</v>
      </c>
      <c r="AA218" s="497">
        <v>30834</v>
      </c>
      <c r="AB218" s="497"/>
      <c r="AC218" s="497"/>
      <c r="AD218" s="497"/>
      <c r="AE218" s="497"/>
      <c r="AF218" s="497"/>
      <c r="AG218" s="497"/>
      <c r="AH218" s="497"/>
      <c r="AI218" s="497"/>
      <c r="AJ218" s="497"/>
      <c r="AK218" s="497"/>
      <c r="AL218" s="497"/>
      <c r="AM218" s="497"/>
      <c r="AN218" s="497"/>
      <c r="AO218" s="497"/>
      <c r="AP218" s="497"/>
      <c r="AQ218" s="497"/>
      <c r="AR218" s="497"/>
      <c r="AS218" s="497"/>
      <c r="AT218" s="497"/>
    </row>
    <row r="219" spans="1:46">
      <c r="A219" s="465">
        <v>684</v>
      </c>
      <c r="B219" s="466" t="s">
        <v>250</v>
      </c>
      <c r="C219" s="500">
        <v>38667</v>
      </c>
      <c r="D219" s="497">
        <f>SUM(H219:AT219)</f>
        <v>10242070</v>
      </c>
      <c r="E219" s="497">
        <v>-3713192</v>
      </c>
      <c r="F219" s="497">
        <v>-7896575</v>
      </c>
      <c r="G219" s="568">
        <f>SUM(D219:F219)</f>
        <v>-1367697</v>
      </c>
      <c r="H219" s="497">
        <v>4782219</v>
      </c>
      <c r="I219" s="497"/>
      <c r="J219" s="497">
        <v>1863586</v>
      </c>
      <c r="K219" s="497">
        <v>375439</v>
      </c>
      <c r="L219" s="497"/>
      <c r="M219" s="497">
        <v>683716</v>
      </c>
      <c r="N219" s="497">
        <v>470479</v>
      </c>
      <c r="O219" s="497">
        <v>376561</v>
      </c>
      <c r="P219" s="497">
        <v>891167</v>
      </c>
      <c r="Q219" s="497">
        <v>101242</v>
      </c>
      <c r="R219" s="497"/>
      <c r="S219" s="497"/>
      <c r="T219" s="497">
        <v>377715</v>
      </c>
      <c r="U219" s="497">
        <v>137809</v>
      </c>
      <c r="V219" s="497"/>
      <c r="W219" s="497"/>
      <c r="X219" s="497"/>
      <c r="Y219" s="497"/>
      <c r="Z219" s="497">
        <v>48515</v>
      </c>
      <c r="AA219" s="497">
        <v>30834</v>
      </c>
      <c r="AB219" s="497">
        <v>6853</v>
      </c>
      <c r="AC219" s="497"/>
      <c r="AD219" s="497">
        <v>95935</v>
      </c>
      <c r="AE219" s="497"/>
      <c r="AF219" s="497"/>
      <c r="AG219" s="497"/>
      <c r="AH219" s="497"/>
      <c r="AI219" s="497"/>
      <c r="AJ219" s="497"/>
      <c r="AK219" s="497"/>
      <c r="AL219" s="497"/>
      <c r="AM219" s="497"/>
      <c r="AN219" s="497"/>
      <c r="AO219" s="497"/>
      <c r="AP219" s="497"/>
      <c r="AQ219" s="497"/>
      <c r="AR219" s="497"/>
      <c r="AS219" s="497"/>
      <c r="AT219" s="497"/>
    </row>
    <row r="220" spans="1:46">
      <c r="A220" s="465">
        <v>686</v>
      </c>
      <c r="B220" s="466" t="s">
        <v>251</v>
      </c>
      <c r="C220" s="500">
        <v>2964</v>
      </c>
      <c r="D220" s="497">
        <f>SUM(H220:AT220)</f>
        <v>1516493</v>
      </c>
      <c r="E220" s="497">
        <v>-284633</v>
      </c>
      <c r="F220" s="497">
        <v>-605308</v>
      </c>
      <c r="G220" s="568">
        <f>SUM(D220:F220)</f>
        <v>626552</v>
      </c>
      <c r="H220" s="497">
        <v>996872</v>
      </c>
      <c r="I220" s="497"/>
      <c r="J220" s="497">
        <v>269434</v>
      </c>
      <c r="K220" s="497">
        <v>78744</v>
      </c>
      <c r="L220" s="497"/>
      <c r="M220" s="497">
        <v>35985</v>
      </c>
      <c r="N220" s="497"/>
      <c r="O220" s="497">
        <v>16376</v>
      </c>
      <c r="P220" s="497"/>
      <c r="Q220" s="497">
        <v>64682</v>
      </c>
      <c r="R220" s="497"/>
      <c r="S220" s="497"/>
      <c r="T220" s="497"/>
      <c r="U220" s="497">
        <v>10564</v>
      </c>
      <c r="V220" s="497">
        <v>19706</v>
      </c>
      <c r="W220" s="497"/>
      <c r="X220" s="497"/>
      <c r="Y220" s="497"/>
      <c r="Z220" s="497">
        <v>2811</v>
      </c>
      <c r="AA220" s="497"/>
      <c r="AB220" s="497"/>
      <c r="AC220" s="497"/>
      <c r="AD220" s="497">
        <v>21319</v>
      </c>
      <c r="AE220" s="497"/>
      <c r="AF220" s="497"/>
      <c r="AG220" s="497"/>
      <c r="AH220" s="497"/>
      <c r="AI220" s="497"/>
      <c r="AJ220" s="497"/>
      <c r="AK220" s="497"/>
      <c r="AL220" s="497"/>
      <c r="AM220" s="497"/>
      <c r="AN220" s="497"/>
      <c r="AO220" s="497"/>
      <c r="AP220" s="497"/>
      <c r="AQ220" s="497"/>
      <c r="AR220" s="497"/>
      <c r="AS220" s="497"/>
      <c r="AT220" s="497"/>
    </row>
    <row r="221" spans="1:46">
      <c r="A221" s="465">
        <v>687</v>
      </c>
      <c r="B221" s="466" t="s">
        <v>252</v>
      </c>
      <c r="C221" s="500">
        <v>1477</v>
      </c>
      <c r="D221" s="497">
        <f>SUM(H221:AT221)</f>
        <v>577944</v>
      </c>
      <c r="E221" s="497">
        <v>-141836</v>
      </c>
      <c r="F221" s="497">
        <v>-301633</v>
      </c>
      <c r="G221" s="568">
        <f>SUM(D221:F221)</f>
        <v>134475</v>
      </c>
      <c r="H221" s="497">
        <v>391428</v>
      </c>
      <c r="I221" s="497"/>
      <c r="J221" s="497">
        <v>112264</v>
      </c>
      <c r="K221" s="497">
        <v>11249</v>
      </c>
      <c r="L221" s="497"/>
      <c r="M221" s="497">
        <v>35985</v>
      </c>
      <c r="N221" s="497"/>
      <c r="O221" s="497">
        <v>9351</v>
      </c>
      <c r="P221" s="497"/>
      <c r="Q221" s="497">
        <v>11249</v>
      </c>
      <c r="R221" s="497"/>
      <c r="S221" s="497"/>
      <c r="T221" s="497"/>
      <c r="U221" s="497">
        <v>5264</v>
      </c>
      <c r="V221" s="497">
        <v>0</v>
      </c>
      <c r="W221" s="497"/>
      <c r="X221" s="497"/>
      <c r="Y221" s="497"/>
      <c r="Z221" s="497">
        <v>1154</v>
      </c>
      <c r="AA221" s="497"/>
      <c r="AB221" s="497"/>
      <c r="AC221" s="497"/>
      <c r="AD221" s="497"/>
      <c r="AE221" s="497"/>
      <c r="AF221" s="497"/>
      <c r="AG221" s="497"/>
      <c r="AH221" s="497"/>
      <c r="AI221" s="497"/>
      <c r="AJ221" s="497"/>
      <c r="AK221" s="497"/>
      <c r="AL221" s="497"/>
      <c r="AM221" s="497"/>
      <c r="AN221" s="497"/>
      <c r="AO221" s="497"/>
      <c r="AP221" s="497"/>
      <c r="AQ221" s="497"/>
      <c r="AR221" s="497"/>
      <c r="AS221" s="497"/>
      <c r="AT221" s="497"/>
    </row>
    <row r="222" spans="1:46">
      <c r="A222" s="465">
        <v>689</v>
      </c>
      <c r="B222" s="466" t="s">
        <v>253</v>
      </c>
      <c r="C222" s="500">
        <v>3093</v>
      </c>
      <c r="D222" s="497">
        <f>SUM(H222:AT222)</f>
        <v>1016913</v>
      </c>
      <c r="E222" s="497">
        <v>-297021</v>
      </c>
      <c r="F222" s="497">
        <v>-631652</v>
      </c>
      <c r="G222" s="568">
        <f>SUM(D222:F222)</f>
        <v>88240</v>
      </c>
      <c r="H222" s="497">
        <v>816532</v>
      </c>
      <c r="I222" s="497"/>
      <c r="J222" s="497">
        <v>67359</v>
      </c>
      <c r="K222" s="497">
        <v>19686</v>
      </c>
      <c r="L222" s="497"/>
      <c r="M222" s="497"/>
      <c r="N222" s="497"/>
      <c r="O222" s="497">
        <v>9351</v>
      </c>
      <c r="P222" s="497"/>
      <c r="Q222" s="497">
        <v>19686</v>
      </c>
      <c r="R222" s="497"/>
      <c r="S222" s="497"/>
      <c r="T222" s="497"/>
      <c r="U222" s="497">
        <v>11023</v>
      </c>
      <c r="V222" s="497"/>
      <c r="W222" s="497">
        <v>35471</v>
      </c>
      <c r="X222" s="497"/>
      <c r="Y222" s="497"/>
      <c r="Z222" s="497">
        <v>2334</v>
      </c>
      <c r="AA222" s="497"/>
      <c r="AB222" s="497"/>
      <c r="AC222" s="497"/>
      <c r="AD222" s="497"/>
      <c r="AE222" s="497"/>
      <c r="AF222" s="497"/>
      <c r="AG222" s="497"/>
      <c r="AH222" s="497"/>
      <c r="AI222" s="497"/>
      <c r="AJ222" s="497"/>
      <c r="AK222" s="497"/>
      <c r="AL222" s="497"/>
      <c r="AM222" s="497"/>
      <c r="AN222" s="497"/>
      <c r="AO222" s="497"/>
      <c r="AP222" s="497"/>
      <c r="AQ222" s="497"/>
      <c r="AR222" s="497"/>
      <c r="AS222" s="497"/>
      <c r="AT222" s="497">
        <v>35471</v>
      </c>
    </row>
    <row r="223" spans="1:46">
      <c r="A223" s="465">
        <v>691</v>
      </c>
      <c r="B223" s="466" t="s">
        <v>254</v>
      </c>
      <c r="C223" s="500">
        <v>2636</v>
      </c>
      <c r="D223" s="497">
        <f>SUM(H223:AT223)</f>
        <v>735514</v>
      </c>
      <c r="E223" s="497">
        <v>-253135</v>
      </c>
      <c r="F223" s="497">
        <v>-538324</v>
      </c>
      <c r="G223" s="568">
        <f>SUM(D223:F223)</f>
        <v>-55945</v>
      </c>
      <c r="H223" s="497">
        <v>621345</v>
      </c>
      <c r="I223" s="497"/>
      <c r="J223" s="497">
        <v>44906</v>
      </c>
      <c r="K223" s="497">
        <v>14061</v>
      </c>
      <c r="L223" s="497"/>
      <c r="M223" s="497"/>
      <c r="N223" s="497"/>
      <c r="O223" s="497">
        <v>18718</v>
      </c>
      <c r="P223" s="497"/>
      <c r="Q223" s="497">
        <v>14061</v>
      </c>
      <c r="R223" s="497"/>
      <c r="S223" s="497"/>
      <c r="T223" s="497"/>
      <c r="U223" s="497">
        <v>9395</v>
      </c>
      <c r="V223" s="497"/>
      <c r="W223" s="497"/>
      <c r="X223" s="497"/>
      <c r="Y223" s="497"/>
      <c r="Z223" s="497">
        <v>3778</v>
      </c>
      <c r="AA223" s="497">
        <v>9250</v>
      </c>
      <c r="AB223" s="497"/>
      <c r="AC223" s="497"/>
      <c r="AD223" s="497"/>
      <c r="AE223" s="497"/>
      <c r="AF223" s="497"/>
      <c r="AG223" s="497"/>
      <c r="AH223" s="497"/>
      <c r="AI223" s="497"/>
      <c r="AJ223" s="497"/>
      <c r="AK223" s="497"/>
      <c r="AL223" s="497"/>
      <c r="AM223" s="497"/>
      <c r="AN223" s="497"/>
      <c r="AO223" s="497"/>
      <c r="AP223" s="497"/>
      <c r="AQ223" s="497"/>
      <c r="AR223" s="497"/>
      <c r="AS223" s="497"/>
      <c r="AT223" s="497"/>
    </row>
    <row r="224" spans="1:46">
      <c r="A224" s="465">
        <v>694</v>
      </c>
      <c r="B224" s="466" t="s">
        <v>255</v>
      </c>
      <c r="C224" s="500">
        <v>28349</v>
      </c>
      <c r="D224" s="497">
        <f>SUM(H224:AT224)</f>
        <v>9015808</v>
      </c>
      <c r="E224" s="497">
        <v>-2722354</v>
      </c>
      <c r="F224" s="497">
        <v>-5789433</v>
      </c>
      <c r="G224" s="568">
        <f>SUM(D224:F224)</f>
        <v>504021</v>
      </c>
      <c r="H224" s="497">
        <v>3711517</v>
      </c>
      <c r="I224" s="497"/>
      <c r="J224" s="497">
        <v>1504340</v>
      </c>
      <c r="K224" s="497">
        <v>568081</v>
      </c>
      <c r="L224" s="497"/>
      <c r="M224" s="497">
        <v>395835</v>
      </c>
      <c r="N224" s="497">
        <v>357470</v>
      </c>
      <c r="O224" s="497">
        <v>160753</v>
      </c>
      <c r="P224" s="497">
        <v>879963</v>
      </c>
      <c r="Q224" s="497">
        <v>518866</v>
      </c>
      <c r="R224" s="497"/>
      <c r="S224" s="497"/>
      <c r="T224" s="497">
        <v>503621</v>
      </c>
      <c r="U224" s="497">
        <v>101036</v>
      </c>
      <c r="V224" s="497">
        <v>184129</v>
      </c>
      <c r="W224" s="497">
        <v>24690</v>
      </c>
      <c r="X224" s="497"/>
      <c r="Y224" s="497"/>
      <c r="Z224" s="497">
        <v>38144</v>
      </c>
      <c r="AA224" s="497">
        <v>24667</v>
      </c>
      <c r="AB224" s="497"/>
      <c r="AC224" s="497"/>
      <c r="AD224" s="497">
        <v>10659</v>
      </c>
      <c r="AE224" s="497"/>
      <c r="AF224" s="497"/>
      <c r="AG224" s="497"/>
      <c r="AH224" s="497"/>
      <c r="AI224" s="497"/>
      <c r="AJ224" s="497"/>
      <c r="AK224" s="497">
        <v>200000</v>
      </c>
      <c r="AL224" s="497"/>
      <c r="AM224" s="497"/>
      <c r="AN224" s="497"/>
      <c r="AO224" s="497"/>
      <c r="AP224" s="497"/>
      <c r="AQ224" s="497"/>
      <c r="AR224" s="497"/>
      <c r="AS224" s="497"/>
      <c r="AT224" s="497">
        <v>-167963</v>
      </c>
    </row>
    <row r="225" spans="1:46">
      <c r="A225" s="465">
        <v>697</v>
      </c>
      <c r="B225" s="466" t="s">
        <v>256</v>
      </c>
      <c r="C225" s="500">
        <v>1174</v>
      </c>
      <c r="D225" s="497">
        <f>SUM(H225:AT225)</f>
        <v>162595</v>
      </c>
      <c r="E225" s="497">
        <v>-112739</v>
      </c>
      <c r="F225" s="497">
        <v>-239754</v>
      </c>
      <c r="G225" s="568">
        <f>SUM(D225:F225)</f>
        <v>-189898</v>
      </c>
      <c r="H225" s="497"/>
      <c r="I225" s="497"/>
      <c r="J225" s="497">
        <v>112264</v>
      </c>
      <c r="K225" s="497"/>
      <c r="L225" s="497"/>
      <c r="M225" s="497">
        <v>35985</v>
      </c>
      <c r="N225" s="497"/>
      <c r="O225" s="497">
        <v>9307</v>
      </c>
      <c r="P225" s="497"/>
      <c r="Q225" s="497"/>
      <c r="R225" s="497"/>
      <c r="S225" s="497"/>
      <c r="T225" s="497"/>
      <c r="U225" s="497">
        <v>4184</v>
      </c>
      <c r="V225" s="497"/>
      <c r="W225" s="497"/>
      <c r="X225" s="497"/>
      <c r="Y225" s="497"/>
      <c r="Z225" s="497">
        <v>855</v>
      </c>
      <c r="AA225" s="497"/>
      <c r="AB225" s="497"/>
      <c r="AC225" s="497"/>
      <c r="AD225" s="497"/>
      <c r="AE225" s="497"/>
      <c r="AF225" s="497"/>
      <c r="AG225" s="497"/>
      <c r="AH225" s="497"/>
      <c r="AI225" s="497"/>
      <c r="AJ225" s="497"/>
      <c r="AK225" s="497"/>
      <c r="AL225" s="497"/>
      <c r="AM225" s="497"/>
      <c r="AN225" s="497"/>
      <c r="AO225" s="497"/>
      <c r="AP225" s="497"/>
      <c r="AQ225" s="497"/>
      <c r="AR225" s="497"/>
      <c r="AS225" s="497"/>
      <c r="AT225" s="497"/>
    </row>
    <row r="226" spans="1:46">
      <c r="A226" s="465">
        <v>698</v>
      </c>
      <c r="B226" s="466" t="s">
        <v>257</v>
      </c>
      <c r="C226" s="500">
        <v>64535</v>
      </c>
      <c r="D226" s="497">
        <f>SUM(H226:AT226)</f>
        <v>16006068</v>
      </c>
      <c r="E226" s="497">
        <v>-6197296</v>
      </c>
      <c r="F226" s="497">
        <v>-13179338</v>
      </c>
      <c r="G226" s="568">
        <f>SUM(D226:F226)</f>
        <v>-3370566</v>
      </c>
      <c r="H226" s="497">
        <v>7849940</v>
      </c>
      <c r="I226" s="497"/>
      <c r="J226" s="497">
        <v>2267737</v>
      </c>
      <c r="K226" s="497">
        <v>434497</v>
      </c>
      <c r="L226" s="497"/>
      <c r="M226" s="497">
        <v>1043566</v>
      </c>
      <c r="N226" s="497"/>
      <c r="O226" s="497">
        <v>491001</v>
      </c>
      <c r="P226" s="497">
        <v>1136925</v>
      </c>
      <c r="Q226" s="497">
        <v>236232</v>
      </c>
      <c r="R226" s="497"/>
      <c r="S226" s="497">
        <v>388398</v>
      </c>
      <c r="T226" s="497">
        <v>330500</v>
      </c>
      <c r="U226" s="497">
        <v>230003</v>
      </c>
      <c r="V226" s="497">
        <v>485885</v>
      </c>
      <c r="W226" s="497"/>
      <c r="X226" s="497">
        <v>498942</v>
      </c>
      <c r="Y226" s="497">
        <v>188044</v>
      </c>
      <c r="Z226" s="497">
        <v>98852</v>
      </c>
      <c r="AA226" s="497">
        <v>129502</v>
      </c>
      <c r="AB226" s="497"/>
      <c r="AC226" s="497"/>
      <c r="AD226" s="497">
        <v>42638</v>
      </c>
      <c r="AE226" s="497">
        <v>204612</v>
      </c>
      <c r="AF226" s="497"/>
      <c r="AG226" s="497"/>
      <c r="AH226" s="497">
        <v>96073</v>
      </c>
      <c r="AI226" s="497">
        <v>139963</v>
      </c>
      <c r="AJ226" s="497"/>
      <c r="AK226" s="497"/>
      <c r="AL226" s="497"/>
      <c r="AM226" s="497"/>
      <c r="AN226" s="497"/>
      <c r="AO226" s="497"/>
      <c r="AP226" s="497"/>
      <c r="AQ226" s="497"/>
      <c r="AR226" s="497"/>
      <c r="AS226" s="497"/>
      <c r="AT226" s="497">
        <v>-287242</v>
      </c>
    </row>
    <row r="227" spans="1:46">
      <c r="A227" s="465">
        <v>700</v>
      </c>
      <c r="B227" s="466" t="s">
        <v>258</v>
      </c>
      <c r="C227" s="500">
        <v>4842</v>
      </c>
      <c r="D227" s="497">
        <f>SUM(H227:AT227)</f>
        <v>338720</v>
      </c>
      <c r="E227" s="497">
        <v>-464977</v>
      </c>
      <c r="F227" s="497">
        <v>-988833</v>
      </c>
      <c r="G227" s="568">
        <f>SUM(D227:F227)</f>
        <v>-1115090</v>
      </c>
      <c r="H227" s="497"/>
      <c r="I227" s="497"/>
      <c r="J227" s="497">
        <v>112264</v>
      </c>
      <c r="K227" s="497">
        <v>14061</v>
      </c>
      <c r="L227" s="497"/>
      <c r="M227" s="497">
        <v>35985</v>
      </c>
      <c r="N227" s="497">
        <v>100801</v>
      </c>
      <c r="O227" s="497">
        <v>24646</v>
      </c>
      <c r="P227" s="497"/>
      <c r="Q227" s="497">
        <v>14061</v>
      </c>
      <c r="R227" s="497"/>
      <c r="S227" s="497"/>
      <c r="T227" s="497"/>
      <c r="U227" s="497">
        <v>17257</v>
      </c>
      <c r="V227" s="497"/>
      <c r="W227" s="497"/>
      <c r="X227" s="497"/>
      <c r="Y227" s="497"/>
      <c r="Z227" s="497">
        <v>4228</v>
      </c>
      <c r="AA227" s="497">
        <v>15417</v>
      </c>
      <c r="AB227" s="497"/>
      <c r="AC227" s="497"/>
      <c r="AD227" s="497"/>
      <c r="AE227" s="497"/>
      <c r="AF227" s="497"/>
      <c r="AG227" s="497"/>
      <c r="AH227" s="497"/>
      <c r="AI227" s="497"/>
      <c r="AJ227" s="497"/>
      <c r="AK227" s="497"/>
      <c r="AL227" s="497"/>
      <c r="AM227" s="497"/>
      <c r="AN227" s="497"/>
      <c r="AO227" s="497"/>
      <c r="AP227" s="497"/>
      <c r="AQ227" s="497"/>
      <c r="AR227" s="497"/>
      <c r="AS227" s="497"/>
      <c r="AT227" s="497"/>
    </row>
    <row r="228" spans="1:46">
      <c r="A228" s="465">
        <v>702</v>
      </c>
      <c r="B228" s="466" t="s">
        <v>259</v>
      </c>
      <c r="C228" s="500">
        <v>4114</v>
      </c>
      <c r="D228" s="497">
        <f>SUM(H228:AT228)</f>
        <v>410835</v>
      </c>
      <c r="E228" s="497">
        <v>-395067</v>
      </c>
      <c r="F228" s="497">
        <v>-840161</v>
      </c>
      <c r="G228" s="568">
        <f>SUM(D228:F228)</f>
        <v>-824393</v>
      </c>
      <c r="H228" s="497"/>
      <c r="I228" s="497"/>
      <c r="J228" s="497">
        <v>134717</v>
      </c>
      <c r="K228" s="497">
        <v>22498</v>
      </c>
      <c r="L228" s="497"/>
      <c r="M228" s="497">
        <v>107955</v>
      </c>
      <c r="N228" s="497">
        <v>80240</v>
      </c>
      <c r="O228" s="497">
        <v>24616</v>
      </c>
      <c r="P228" s="497"/>
      <c r="Q228" s="497">
        <v>22498</v>
      </c>
      <c r="R228" s="497"/>
      <c r="S228" s="497"/>
      <c r="T228" s="497"/>
      <c r="U228" s="497">
        <v>14662</v>
      </c>
      <c r="V228" s="497"/>
      <c r="W228" s="497"/>
      <c r="X228" s="497"/>
      <c r="Y228" s="497"/>
      <c r="Z228" s="497">
        <v>3649</v>
      </c>
      <c r="AA228" s="497"/>
      <c r="AB228" s="497"/>
      <c r="AC228" s="497"/>
      <c r="AD228" s="497"/>
      <c r="AE228" s="497"/>
      <c r="AF228" s="497"/>
      <c r="AG228" s="497"/>
      <c r="AH228" s="497"/>
      <c r="AI228" s="497"/>
      <c r="AJ228" s="497"/>
      <c r="AK228" s="497"/>
      <c r="AL228" s="497"/>
      <c r="AM228" s="497"/>
      <c r="AN228" s="497"/>
      <c r="AO228" s="497"/>
      <c r="AP228" s="497"/>
      <c r="AQ228" s="497"/>
      <c r="AR228" s="497"/>
      <c r="AS228" s="497"/>
      <c r="AT228" s="497"/>
    </row>
    <row r="229" spans="1:46">
      <c r="A229" s="465">
        <v>704</v>
      </c>
      <c r="B229" s="466" t="s">
        <v>260</v>
      </c>
      <c r="C229" s="500">
        <v>6428</v>
      </c>
      <c r="D229" s="497">
        <f>SUM(H229:AT229)</f>
        <v>809993</v>
      </c>
      <c r="E229" s="497">
        <v>-617281</v>
      </c>
      <c r="F229" s="497">
        <v>-1312726</v>
      </c>
      <c r="G229" s="568">
        <f>SUM(D229:F229)</f>
        <v>-1120014</v>
      </c>
      <c r="H229" s="497"/>
      <c r="I229" s="497"/>
      <c r="J229" s="497">
        <v>538868</v>
      </c>
      <c r="K229" s="497"/>
      <c r="L229" s="497"/>
      <c r="M229" s="497">
        <v>71970</v>
      </c>
      <c r="N229" s="497"/>
      <c r="O229" s="497">
        <v>156855</v>
      </c>
      <c r="P229" s="497"/>
      <c r="Q229" s="497"/>
      <c r="R229" s="497"/>
      <c r="S229" s="497"/>
      <c r="T229" s="497"/>
      <c r="U229" s="497">
        <v>22909</v>
      </c>
      <c r="V229" s="497"/>
      <c r="W229" s="497"/>
      <c r="X229" s="497"/>
      <c r="Y229" s="497"/>
      <c r="Z229" s="497">
        <v>8732</v>
      </c>
      <c r="AA229" s="497"/>
      <c r="AB229" s="497"/>
      <c r="AC229" s="497"/>
      <c r="AD229" s="497">
        <v>10659</v>
      </c>
      <c r="AE229" s="497"/>
      <c r="AF229" s="497"/>
      <c r="AG229" s="497"/>
      <c r="AH229" s="497"/>
      <c r="AI229" s="497"/>
      <c r="AJ229" s="497"/>
      <c r="AK229" s="497"/>
      <c r="AL229" s="497"/>
      <c r="AM229" s="497"/>
      <c r="AN229" s="497"/>
      <c r="AO229" s="497"/>
      <c r="AP229" s="497"/>
      <c r="AQ229" s="497"/>
      <c r="AR229" s="497"/>
      <c r="AS229" s="497"/>
      <c r="AT229" s="497"/>
    </row>
    <row r="230" spans="1:46">
      <c r="A230" s="465">
        <v>707</v>
      </c>
      <c r="B230" s="466" t="s">
        <v>261</v>
      </c>
      <c r="C230" s="500">
        <v>1960</v>
      </c>
      <c r="D230" s="497">
        <f>SUM(H230:AT230)</f>
        <v>17347</v>
      </c>
      <c r="E230" s="497">
        <v>-188219</v>
      </c>
      <c r="F230" s="497">
        <v>-400271</v>
      </c>
      <c r="G230" s="568">
        <f>SUM(D230:F230)</f>
        <v>-571143</v>
      </c>
      <c r="H230" s="497"/>
      <c r="I230" s="497"/>
      <c r="J230" s="497"/>
      <c r="K230" s="497"/>
      <c r="L230" s="497"/>
      <c r="M230" s="497"/>
      <c r="N230" s="497"/>
      <c r="O230" s="497">
        <v>9248</v>
      </c>
      <c r="P230" s="497"/>
      <c r="Q230" s="497"/>
      <c r="R230" s="497"/>
      <c r="S230" s="497"/>
      <c r="T230" s="497"/>
      <c r="U230" s="497">
        <v>6985</v>
      </c>
      <c r="V230" s="497"/>
      <c r="W230" s="497"/>
      <c r="X230" s="497"/>
      <c r="Y230" s="497"/>
      <c r="Z230" s="497">
        <v>1114</v>
      </c>
      <c r="AA230" s="497"/>
      <c r="AB230" s="497"/>
      <c r="AC230" s="497"/>
      <c r="AD230" s="497"/>
      <c r="AE230" s="497"/>
      <c r="AF230" s="497"/>
      <c r="AG230" s="497"/>
      <c r="AH230" s="497"/>
      <c r="AI230" s="497"/>
      <c r="AJ230" s="497"/>
      <c r="AK230" s="497"/>
      <c r="AL230" s="497"/>
      <c r="AM230" s="497"/>
      <c r="AN230" s="497"/>
      <c r="AO230" s="497"/>
      <c r="AP230" s="497"/>
      <c r="AQ230" s="497"/>
      <c r="AR230" s="497"/>
      <c r="AS230" s="497"/>
      <c r="AT230" s="497"/>
    </row>
    <row r="231" spans="1:46">
      <c r="A231" s="465">
        <v>710</v>
      </c>
      <c r="B231" s="466" t="s">
        <v>262</v>
      </c>
      <c r="C231" s="500">
        <v>27306</v>
      </c>
      <c r="D231" s="497">
        <f>SUM(H231:AT231)</f>
        <v>7560723</v>
      </c>
      <c r="E231" s="497">
        <v>-2622195</v>
      </c>
      <c r="F231" s="497">
        <v>-5576431</v>
      </c>
      <c r="G231" s="568">
        <f>SUM(D231:F231)</f>
        <v>-637903</v>
      </c>
      <c r="H231" s="497">
        <v>3663905</v>
      </c>
      <c r="I231" s="497"/>
      <c r="J231" s="497">
        <v>696038</v>
      </c>
      <c r="K231" s="497">
        <v>264354</v>
      </c>
      <c r="L231" s="497"/>
      <c r="M231" s="497">
        <v>287880</v>
      </c>
      <c r="N231" s="497">
        <v>593632</v>
      </c>
      <c r="O231" s="497">
        <v>327448</v>
      </c>
      <c r="P231" s="497">
        <v>855825</v>
      </c>
      <c r="Q231" s="497">
        <v>170143</v>
      </c>
      <c r="R231" s="497"/>
      <c r="S231" s="497"/>
      <c r="T231" s="497">
        <v>157381</v>
      </c>
      <c r="U231" s="497">
        <v>97319</v>
      </c>
      <c r="V231" s="497"/>
      <c r="W231" s="497"/>
      <c r="X231" s="497">
        <v>303703</v>
      </c>
      <c r="Y231" s="497"/>
      <c r="Z231" s="497">
        <v>31818</v>
      </c>
      <c r="AA231" s="497">
        <v>40084</v>
      </c>
      <c r="AB231" s="497">
        <v>60534</v>
      </c>
      <c r="AC231" s="497"/>
      <c r="AD231" s="497">
        <v>10659</v>
      </c>
      <c r="AE231" s="497"/>
      <c r="AF231" s="497"/>
      <c r="AG231" s="497"/>
      <c r="AH231" s="497"/>
      <c r="AI231" s="497"/>
      <c r="AJ231" s="497"/>
      <c r="AK231" s="497"/>
      <c r="AL231" s="497"/>
      <c r="AM231" s="497"/>
      <c r="AN231" s="497"/>
      <c r="AO231" s="497"/>
      <c r="AP231" s="497"/>
      <c r="AQ231" s="497"/>
      <c r="AR231" s="497"/>
      <c r="AS231" s="497"/>
      <c r="AT231" s="497"/>
    </row>
    <row r="232" spans="1:46">
      <c r="A232" s="465">
        <v>729</v>
      </c>
      <c r="B232" s="466" t="s">
        <v>263</v>
      </c>
      <c r="C232" s="500">
        <v>8975</v>
      </c>
      <c r="D232" s="497">
        <f>SUM(H232:AT232)</f>
        <v>2863005</v>
      </c>
      <c r="E232" s="497">
        <v>-861869</v>
      </c>
      <c r="F232" s="497">
        <v>-1832875</v>
      </c>
      <c r="G232" s="568">
        <f>SUM(D232:F232)</f>
        <v>168261</v>
      </c>
      <c r="H232" s="497">
        <v>1155458</v>
      </c>
      <c r="I232" s="497"/>
      <c r="J232" s="497">
        <v>359245</v>
      </c>
      <c r="K232" s="497">
        <v>125146</v>
      </c>
      <c r="L232" s="497"/>
      <c r="M232" s="497">
        <v>179925</v>
      </c>
      <c r="N232" s="497">
        <v>336149</v>
      </c>
      <c r="O232" s="497">
        <v>60821</v>
      </c>
      <c r="P232" s="497">
        <v>280386</v>
      </c>
      <c r="Q232" s="497">
        <v>125146</v>
      </c>
      <c r="R232" s="497"/>
      <c r="S232" s="497"/>
      <c r="T232" s="497">
        <v>135348</v>
      </c>
      <c r="U232" s="497">
        <v>31987</v>
      </c>
      <c r="V232" s="497"/>
      <c r="W232" s="497"/>
      <c r="X232" s="497"/>
      <c r="Y232" s="497"/>
      <c r="Z232" s="497">
        <v>9342</v>
      </c>
      <c r="AA232" s="497">
        <v>30834</v>
      </c>
      <c r="AB232" s="497"/>
      <c r="AC232" s="497"/>
      <c r="AD232" s="497"/>
      <c r="AE232" s="497"/>
      <c r="AF232" s="497"/>
      <c r="AG232" s="497"/>
      <c r="AH232" s="497"/>
      <c r="AI232" s="497"/>
      <c r="AJ232" s="497"/>
      <c r="AK232" s="497"/>
      <c r="AL232" s="497"/>
      <c r="AM232" s="497"/>
      <c r="AN232" s="497"/>
      <c r="AO232" s="497">
        <v>33218</v>
      </c>
      <c r="AP232" s="497"/>
      <c r="AQ232" s="497"/>
      <c r="AR232" s="497"/>
      <c r="AS232" s="497"/>
      <c r="AT232" s="497"/>
    </row>
    <row r="233" spans="1:46">
      <c r="A233" s="465">
        <v>732</v>
      </c>
      <c r="B233" s="466" t="s">
        <v>264</v>
      </c>
      <c r="C233" s="500">
        <v>3336</v>
      </c>
      <c r="D233" s="497">
        <f>SUM(H233:AT233)</f>
        <v>1259629</v>
      </c>
      <c r="E233" s="497">
        <v>-320356</v>
      </c>
      <c r="F233" s="497">
        <v>-681278</v>
      </c>
      <c r="G233" s="568">
        <f>SUM(D233:F233)</f>
        <v>257995</v>
      </c>
      <c r="H233" s="497">
        <v>1000861</v>
      </c>
      <c r="I233" s="497"/>
      <c r="J233" s="497">
        <v>112264</v>
      </c>
      <c r="K233" s="497">
        <v>2812</v>
      </c>
      <c r="L233" s="497"/>
      <c r="M233" s="497"/>
      <c r="N233" s="497">
        <v>106444</v>
      </c>
      <c r="O233" s="497">
        <v>16020</v>
      </c>
      <c r="P233" s="497"/>
      <c r="Q233" s="497">
        <v>-1406</v>
      </c>
      <c r="R233" s="497"/>
      <c r="S233" s="497"/>
      <c r="T233" s="497"/>
      <c r="U233" s="497">
        <v>11890</v>
      </c>
      <c r="V233" s="497">
        <v>62824</v>
      </c>
      <c r="W233" s="497"/>
      <c r="X233" s="497"/>
      <c r="Y233" s="497"/>
      <c r="Z233" s="497">
        <v>2517</v>
      </c>
      <c r="AA233" s="497"/>
      <c r="AB233" s="497"/>
      <c r="AC233" s="497"/>
      <c r="AD233" s="497"/>
      <c r="AE233" s="497"/>
      <c r="AF233" s="497"/>
      <c r="AG233" s="497"/>
      <c r="AH233" s="497"/>
      <c r="AI233" s="497"/>
      <c r="AJ233" s="497"/>
      <c r="AK233" s="497"/>
      <c r="AL233" s="497"/>
      <c r="AM233" s="497"/>
      <c r="AN233" s="497"/>
      <c r="AO233" s="497"/>
      <c r="AP233" s="497"/>
      <c r="AQ233" s="497"/>
      <c r="AR233" s="497"/>
      <c r="AS233" s="497"/>
      <c r="AT233" s="497">
        <v>-54597</v>
      </c>
    </row>
    <row r="234" spans="1:46">
      <c r="A234" s="465">
        <v>734</v>
      </c>
      <c r="B234" s="466" t="s">
        <v>265</v>
      </c>
      <c r="C234" s="500">
        <v>50933</v>
      </c>
      <c r="D234" s="497">
        <f>SUM(H234:AT234)</f>
        <v>13998036</v>
      </c>
      <c r="E234" s="497">
        <v>-4891096</v>
      </c>
      <c r="F234" s="497">
        <v>-10401537</v>
      </c>
      <c r="G234" s="568">
        <f>SUM(D234:F234)</f>
        <v>-1294597</v>
      </c>
      <c r="H234" s="497">
        <v>6460792</v>
      </c>
      <c r="I234" s="497"/>
      <c r="J234" s="497">
        <v>2559624</v>
      </c>
      <c r="K234" s="497">
        <v>1172721</v>
      </c>
      <c r="L234" s="497"/>
      <c r="M234" s="497">
        <v>323865</v>
      </c>
      <c r="N234" s="497">
        <v>608823</v>
      </c>
      <c r="O234" s="497">
        <v>371893</v>
      </c>
      <c r="P234" s="497">
        <v>628603</v>
      </c>
      <c r="Q234" s="497">
        <v>954769</v>
      </c>
      <c r="R234" s="497"/>
      <c r="S234" s="497"/>
      <c r="T234" s="497">
        <v>251810</v>
      </c>
      <c r="U234" s="497">
        <v>181525</v>
      </c>
      <c r="V234" s="497">
        <v>110775</v>
      </c>
      <c r="W234" s="497">
        <v>151967</v>
      </c>
      <c r="X234" s="497"/>
      <c r="Y234" s="497"/>
      <c r="Z234" s="497">
        <v>58267</v>
      </c>
      <c r="AA234" s="497">
        <v>24667</v>
      </c>
      <c r="AB234" s="497">
        <v>59963</v>
      </c>
      <c r="AC234" s="497"/>
      <c r="AD234" s="497">
        <v>85275</v>
      </c>
      <c r="AE234" s="497"/>
      <c r="AF234" s="497"/>
      <c r="AG234" s="497"/>
      <c r="AH234" s="497"/>
      <c r="AI234" s="497"/>
      <c r="AJ234" s="497"/>
      <c r="AK234" s="497"/>
      <c r="AL234" s="497"/>
      <c r="AM234" s="497"/>
      <c r="AN234" s="497"/>
      <c r="AO234" s="497"/>
      <c r="AP234" s="497"/>
      <c r="AQ234" s="497"/>
      <c r="AR234" s="497"/>
      <c r="AS234" s="497"/>
      <c r="AT234" s="497">
        <v>-7303</v>
      </c>
    </row>
    <row r="235" spans="1:46">
      <c r="A235" s="465">
        <v>738</v>
      </c>
      <c r="B235" s="466" t="s">
        <v>266</v>
      </c>
      <c r="C235" s="500">
        <v>2917</v>
      </c>
      <c r="D235" s="497">
        <f>SUM(H235:AT235)</f>
        <v>391992</v>
      </c>
      <c r="E235" s="497">
        <v>-280120</v>
      </c>
      <c r="F235" s="497">
        <v>-595710</v>
      </c>
      <c r="G235" s="568">
        <f>SUM(D235:F235)</f>
        <v>-483838</v>
      </c>
      <c r="H235" s="497"/>
      <c r="I235" s="497"/>
      <c r="J235" s="497">
        <v>134717</v>
      </c>
      <c r="K235" s="497">
        <v>28123</v>
      </c>
      <c r="L235" s="497"/>
      <c r="M235" s="497"/>
      <c r="N235" s="497"/>
      <c r="O235" s="497">
        <v>25742</v>
      </c>
      <c r="P235" s="497"/>
      <c r="Q235" s="497">
        <v>189829</v>
      </c>
      <c r="R235" s="497"/>
      <c r="S235" s="497"/>
      <c r="T235" s="497"/>
      <c r="U235" s="497">
        <v>10396</v>
      </c>
      <c r="V235" s="497"/>
      <c r="W235" s="497"/>
      <c r="X235" s="497"/>
      <c r="Y235" s="497"/>
      <c r="Z235" s="497">
        <v>3185</v>
      </c>
      <c r="AA235" s="497"/>
      <c r="AB235" s="497"/>
      <c r="AC235" s="497"/>
      <c r="AD235" s="497"/>
      <c r="AE235" s="497"/>
      <c r="AF235" s="497"/>
      <c r="AG235" s="497"/>
      <c r="AH235" s="497"/>
      <c r="AI235" s="497"/>
      <c r="AJ235" s="497"/>
      <c r="AK235" s="497"/>
      <c r="AL235" s="497"/>
      <c r="AM235" s="497"/>
      <c r="AN235" s="497"/>
      <c r="AO235" s="497"/>
      <c r="AP235" s="497"/>
      <c r="AQ235" s="497"/>
      <c r="AR235" s="497"/>
      <c r="AS235" s="497"/>
      <c r="AT235" s="497"/>
    </row>
    <row r="236" spans="1:46">
      <c r="A236" s="465">
        <v>739</v>
      </c>
      <c r="B236" s="466" t="s">
        <v>267</v>
      </c>
      <c r="C236" s="500">
        <v>3256</v>
      </c>
      <c r="D236" s="497">
        <f>SUM(H236:AT236)</f>
        <v>1308866</v>
      </c>
      <c r="E236" s="497">
        <v>-312674</v>
      </c>
      <c r="F236" s="497">
        <v>-664940</v>
      </c>
      <c r="G236" s="568">
        <f>SUM(D236:F236)</f>
        <v>331252</v>
      </c>
      <c r="H236" s="497">
        <v>952156</v>
      </c>
      <c r="I236" s="497"/>
      <c r="J236" s="497">
        <v>134717</v>
      </c>
      <c r="K236" s="497">
        <v>12655</v>
      </c>
      <c r="L236" s="497"/>
      <c r="M236" s="497"/>
      <c r="N236" s="497">
        <v>165959</v>
      </c>
      <c r="O236" s="497">
        <v>16376</v>
      </c>
      <c r="P236" s="497"/>
      <c r="Q236" s="497">
        <v>12655</v>
      </c>
      <c r="R236" s="497"/>
      <c r="S236" s="497"/>
      <c r="T236" s="497"/>
      <c r="U236" s="497">
        <v>11604</v>
      </c>
      <c r="V236" s="497"/>
      <c r="W236" s="497"/>
      <c r="X236" s="497"/>
      <c r="Y236" s="497"/>
      <c r="Z236" s="497">
        <v>2744</v>
      </c>
      <c r="AA236" s="497"/>
      <c r="AB236" s="497"/>
      <c r="AC236" s="497"/>
      <c r="AD236" s="497"/>
      <c r="AE236" s="497"/>
      <c r="AF236" s="497"/>
      <c r="AG236" s="497"/>
      <c r="AH236" s="497"/>
      <c r="AI236" s="497"/>
      <c r="AJ236" s="497"/>
      <c r="AK236" s="497"/>
      <c r="AL236" s="497"/>
      <c r="AM236" s="497"/>
      <c r="AN236" s="497"/>
      <c r="AO236" s="497"/>
      <c r="AP236" s="497"/>
      <c r="AQ236" s="497"/>
      <c r="AR236" s="497"/>
      <c r="AS236" s="497"/>
      <c r="AT236" s="497"/>
    </row>
    <row r="237" spans="1:46">
      <c r="A237" s="465">
        <v>740</v>
      </c>
      <c r="B237" s="466" t="s">
        <v>268</v>
      </c>
      <c r="C237" s="500">
        <v>32085</v>
      </c>
      <c r="D237" s="497">
        <f>SUM(H237:AT237)</f>
        <v>8103796</v>
      </c>
      <c r="E237" s="497">
        <v>-3081123</v>
      </c>
      <c r="F237" s="497">
        <v>-6552399</v>
      </c>
      <c r="G237" s="568">
        <f>SUM(D237:F237)</f>
        <v>-1529726</v>
      </c>
      <c r="H237" s="497">
        <v>4845349</v>
      </c>
      <c r="I237" s="497"/>
      <c r="J237" s="497">
        <v>987925</v>
      </c>
      <c r="K237" s="497">
        <v>368409</v>
      </c>
      <c r="L237" s="497"/>
      <c r="M237" s="497">
        <v>71970</v>
      </c>
      <c r="N237" s="497"/>
      <c r="O237" s="497">
        <v>159611</v>
      </c>
      <c r="P237" s="497"/>
      <c r="Q237" s="497">
        <v>268573</v>
      </c>
      <c r="R237" s="497"/>
      <c r="S237" s="497"/>
      <c r="T237" s="497">
        <v>204596</v>
      </c>
      <c r="U237" s="497">
        <v>114351</v>
      </c>
      <c r="V237" s="497">
        <v>138616</v>
      </c>
      <c r="W237" s="497">
        <v>9042</v>
      </c>
      <c r="X237" s="497">
        <v>224162</v>
      </c>
      <c r="Y237" s="497">
        <v>304028</v>
      </c>
      <c r="Z237" s="497">
        <v>33822</v>
      </c>
      <c r="AA237" s="497"/>
      <c r="AB237" s="497"/>
      <c r="AC237" s="497"/>
      <c r="AD237" s="497"/>
      <c r="AE237" s="497"/>
      <c r="AF237" s="497">
        <v>185000</v>
      </c>
      <c r="AG237" s="497">
        <v>22508</v>
      </c>
      <c r="AH237" s="497">
        <v>156792</v>
      </c>
      <c r="AI237" s="497"/>
      <c r="AJ237" s="497"/>
      <c r="AK237" s="497"/>
      <c r="AL237" s="497"/>
      <c r="AM237" s="497"/>
      <c r="AN237" s="497"/>
      <c r="AO237" s="497"/>
      <c r="AP237" s="497"/>
      <c r="AQ237" s="497"/>
      <c r="AR237" s="497"/>
      <c r="AS237" s="497"/>
      <c r="AT237" s="497">
        <v>9042</v>
      </c>
    </row>
    <row r="238" spans="1:46">
      <c r="A238" s="465">
        <v>742</v>
      </c>
      <c r="B238" s="466" t="s">
        <v>269</v>
      </c>
      <c r="C238" s="500">
        <v>988</v>
      </c>
      <c r="D238" s="497">
        <f>SUM(H238:AT238)</f>
        <v>625851</v>
      </c>
      <c r="E238" s="497">
        <v>-94878</v>
      </c>
      <c r="F238" s="497">
        <v>-201769</v>
      </c>
      <c r="G238" s="568">
        <f>SUM(D238:F238)</f>
        <v>329204</v>
      </c>
      <c r="H238" s="497">
        <v>589202</v>
      </c>
      <c r="I238" s="497"/>
      <c r="J238" s="497"/>
      <c r="K238" s="497">
        <v>11249</v>
      </c>
      <c r="L238" s="497"/>
      <c r="M238" s="497"/>
      <c r="N238" s="497"/>
      <c r="O238" s="497">
        <v>9766</v>
      </c>
      <c r="P238" s="497"/>
      <c r="Q238" s="497">
        <v>11249</v>
      </c>
      <c r="R238" s="497"/>
      <c r="S238" s="497"/>
      <c r="T238" s="497"/>
      <c r="U238" s="497">
        <v>3521</v>
      </c>
      <c r="V238" s="497"/>
      <c r="W238" s="497"/>
      <c r="X238" s="497"/>
      <c r="Y238" s="497"/>
      <c r="Z238" s="497">
        <v>864</v>
      </c>
      <c r="AA238" s="497"/>
      <c r="AB238" s="497"/>
      <c r="AC238" s="497"/>
      <c r="AD238" s="497"/>
      <c r="AE238" s="497"/>
      <c r="AF238" s="497"/>
      <c r="AG238" s="497"/>
      <c r="AH238" s="497"/>
      <c r="AI238" s="497"/>
      <c r="AJ238" s="497"/>
      <c r="AK238" s="497"/>
      <c r="AL238" s="497"/>
      <c r="AM238" s="497"/>
      <c r="AN238" s="497"/>
      <c r="AO238" s="497"/>
      <c r="AP238" s="497"/>
      <c r="AQ238" s="497"/>
      <c r="AR238" s="497"/>
      <c r="AS238" s="497"/>
      <c r="AT238" s="497"/>
    </row>
    <row r="239" spans="1:46">
      <c r="A239" s="465">
        <v>743</v>
      </c>
      <c r="B239" s="466" t="s">
        <v>270</v>
      </c>
      <c r="C239" s="500">
        <v>65323</v>
      </c>
      <c r="D239" s="497">
        <f>SUM(H239:AT239)</f>
        <v>16953875</v>
      </c>
      <c r="E239" s="497">
        <v>-6272968</v>
      </c>
      <c r="F239" s="497">
        <v>-13340263</v>
      </c>
      <c r="G239" s="568">
        <f>SUM(D239:F239)</f>
        <v>-2659356</v>
      </c>
      <c r="H239" s="497">
        <v>9608078</v>
      </c>
      <c r="I239" s="497"/>
      <c r="J239" s="497">
        <v>2582077</v>
      </c>
      <c r="K239" s="497">
        <v>721350</v>
      </c>
      <c r="L239" s="497"/>
      <c r="M239" s="497">
        <v>503790</v>
      </c>
      <c r="N239" s="497">
        <v>1055050</v>
      </c>
      <c r="O239" s="497">
        <v>523561</v>
      </c>
      <c r="P239" s="497"/>
      <c r="Q239" s="497">
        <v>501992</v>
      </c>
      <c r="R239" s="497"/>
      <c r="S239" s="497"/>
      <c r="T239" s="497">
        <v>220334</v>
      </c>
      <c r="U239" s="497">
        <v>232811</v>
      </c>
      <c r="V239" s="497">
        <v>287982</v>
      </c>
      <c r="W239" s="497">
        <v>111280</v>
      </c>
      <c r="X239" s="497">
        <v>238624</v>
      </c>
      <c r="Y239" s="497">
        <v>82089</v>
      </c>
      <c r="Z239" s="497">
        <v>102991</v>
      </c>
      <c r="AA239" s="497">
        <v>30834</v>
      </c>
      <c r="AB239" s="497">
        <v>46162</v>
      </c>
      <c r="AC239" s="497"/>
      <c r="AD239" s="497">
        <v>74616</v>
      </c>
      <c r="AE239" s="497"/>
      <c r="AF239" s="497"/>
      <c r="AG239" s="497"/>
      <c r="AH239" s="497"/>
      <c r="AI239" s="497"/>
      <c r="AJ239" s="497"/>
      <c r="AK239" s="497"/>
      <c r="AL239" s="497"/>
      <c r="AM239" s="497"/>
      <c r="AN239" s="497"/>
      <c r="AO239" s="497"/>
      <c r="AP239" s="497"/>
      <c r="AQ239" s="497"/>
      <c r="AR239" s="497"/>
      <c r="AS239" s="497"/>
      <c r="AT239" s="497">
        <v>30254</v>
      </c>
    </row>
    <row r="240" spans="1:46">
      <c r="A240" s="465">
        <v>746</v>
      </c>
      <c r="B240" s="466" t="s">
        <v>271</v>
      </c>
      <c r="C240" s="500">
        <v>4735</v>
      </c>
      <c r="D240" s="497">
        <f>SUM(H240:AT240)</f>
        <v>1710119</v>
      </c>
      <c r="E240" s="497">
        <v>-454702</v>
      </c>
      <c r="F240" s="497">
        <v>-966982</v>
      </c>
      <c r="G240" s="568">
        <f>SUM(D240:F240)</f>
        <v>288435</v>
      </c>
      <c r="H240" s="497">
        <v>961030</v>
      </c>
      <c r="I240" s="497"/>
      <c r="J240" s="497">
        <v>516415</v>
      </c>
      <c r="K240" s="497">
        <v>23904</v>
      </c>
      <c r="L240" s="497"/>
      <c r="M240" s="497">
        <v>107955</v>
      </c>
      <c r="N240" s="497"/>
      <c r="O240" s="497">
        <v>54656</v>
      </c>
      <c r="P240" s="497"/>
      <c r="Q240" s="497">
        <v>16874</v>
      </c>
      <c r="R240" s="497"/>
      <c r="S240" s="497"/>
      <c r="T240" s="497"/>
      <c r="U240" s="497">
        <v>16876</v>
      </c>
      <c r="V240" s="497">
        <v>3918</v>
      </c>
      <c r="W240" s="497"/>
      <c r="X240" s="497"/>
      <c r="Y240" s="497"/>
      <c r="Z240" s="497">
        <v>8491</v>
      </c>
      <c r="AA240" s="497"/>
      <c r="AB240" s="497"/>
      <c r="AC240" s="497"/>
      <c r="AD240" s="497"/>
      <c r="AE240" s="497"/>
      <c r="AF240" s="497"/>
      <c r="AG240" s="497"/>
      <c r="AH240" s="497"/>
      <c r="AI240" s="497"/>
      <c r="AJ240" s="497"/>
      <c r="AK240" s="497"/>
      <c r="AL240" s="497"/>
      <c r="AM240" s="497"/>
      <c r="AN240" s="497"/>
      <c r="AO240" s="497"/>
      <c r="AP240" s="497"/>
      <c r="AQ240" s="497"/>
      <c r="AR240" s="497"/>
      <c r="AS240" s="497"/>
      <c r="AT240" s="497"/>
    </row>
    <row r="241" spans="1:46">
      <c r="A241" s="465">
        <v>747</v>
      </c>
      <c r="B241" s="466" t="s">
        <v>272</v>
      </c>
      <c r="C241" s="500">
        <v>1308</v>
      </c>
      <c r="D241" s="497">
        <f>SUM(H241:AT241)</f>
        <v>156922</v>
      </c>
      <c r="E241" s="497">
        <v>-125607</v>
      </c>
      <c r="F241" s="497">
        <v>-267120</v>
      </c>
      <c r="G241" s="568">
        <f>SUM(D241:F241)</f>
        <v>-235805</v>
      </c>
      <c r="H241" s="497"/>
      <c r="I241" s="497"/>
      <c r="J241" s="497">
        <v>134717</v>
      </c>
      <c r="K241" s="497"/>
      <c r="L241" s="497"/>
      <c r="M241" s="497"/>
      <c r="N241" s="497"/>
      <c r="O241" s="497">
        <v>16376</v>
      </c>
      <c r="P241" s="497"/>
      <c r="Q241" s="497"/>
      <c r="R241" s="497"/>
      <c r="S241" s="497"/>
      <c r="T241" s="497"/>
      <c r="U241" s="497">
        <v>4662</v>
      </c>
      <c r="V241" s="497"/>
      <c r="W241" s="497"/>
      <c r="X241" s="497"/>
      <c r="Y241" s="497"/>
      <c r="Z241" s="497">
        <v>1167</v>
      </c>
      <c r="AA241" s="497"/>
      <c r="AB241" s="497"/>
      <c r="AC241" s="497"/>
      <c r="AD241" s="497"/>
      <c r="AE241" s="497"/>
      <c r="AF241" s="497"/>
      <c r="AG241" s="497"/>
      <c r="AH241" s="497"/>
      <c r="AI241" s="497"/>
      <c r="AJ241" s="497"/>
      <c r="AK241" s="497"/>
      <c r="AL241" s="497"/>
      <c r="AM241" s="497"/>
      <c r="AN241" s="497"/>
      <c r="AO241" s="497"/>
      <c r="AP241" s="497"/>
      <c r="AQ241" s="497"/>
      <c r="AR241" s="497"/>
      <c r="AS241" s="497"/>
      <c r="AT241" s="497"/>
    </row>
    <row r="242" spans="1:46">
      <c r="A242" s="465">
        <v>748</v>
      </c>
      <c r="B242" s="466" t="s">
        <v>273</v>
      </c>
      <c r="C242" s="500">
        <v>4897</v>
      </c>
      <c r="D242" s="497">
        <f>SUM(H242:AT242)</f>
        <v>1931655</v>
      </c>
      <c r="E242" s="497">
        <v>-470259</v>
      </c>
      <c r="F242" s="497">
        <v>-1000065</v>
      </c>
      <c r="G242" s="568">
        <f>SUM(D242:F242)</f>
        <v>461331</v>
      </c>
      <c r="H242" s="497">
        <v>627986</v>
      </c>
      <c r="I242" s="497"/>
      <c r="J242" s="497">
        <v>493962</v>
      </c>
      <c r="K242" s="497">
        <v>255917</v>
      </c>
      <c r="L242" s="497"/>
      <c r="M242" s="497">
        <v>35985</v>
      </c>
      <c r="N242" s="497">
        <v>181692</v>
      </c>
      <c r="O242" s="497">
        <v>69239</v>
      </c>
      <c r="P242" s="497"/>
      <c r="Q242" s="497">
        <v>205296</v>
      </c>
      <c r="R242" s="497"/>
      <c r="S242" s="497"/>
      <c r="T242" s="497"/>
      <c r="U242" s="497">
        <v>17453</v>
      </c>
      <c r="V242" s="497"/>
      <c r="W242" s="497"/>
      <c r="X242" s="497"/>
      <c r="Y242" s="497"/>
      <c r="Z242" s="497">
        <v>7124</v>
      </c>
      <c r="AA242" s="497">
        <v>37001</v>
      </c>
      <c r="AB242" s="497"/>
      <c r="AC242" s="497"/>
      <c r="AD242" s="497"/>
      <c r="AE242" s="497"/>
      <c r="AF242" s="497"/>
      <c r="AG242" s="497"/>
      <c r="AH242" s="497"/>
      <c r="AI242" s="497"/>
      <c r="AJ242" s="497"/>
      <c r="AK242" s="497"/>
      <c r="AL242" s="497"/>
      <c r="AM242" s="497"/>
      <c r="AN242" s="497"/>
      <c r="AO242" s="497"/>
      <c r="AP242" s="497"/>
      <c r="AQ242" s="497"/>
      <c r="AR242" s="497"/>
      <c r="AS242" s="497"/>
      <c r="AT242" s="497"/>
    </row>
    <row r="243" spans="1:46">
      <c r="A243" s="465">
        <v>749</v>
      </c>
      <c r="B243" s="466" t="s">
        <v>274</v>
      </c>
      <c r="C243" s="500">
        <v>21232</v>
      </c>
      <c r="D243" s="497">
        <f>SUM(H243:AT243)</f>
        <v>4454267</v>
      </c>
      <c r="E243" s="497">
        <v>-2038909</v>
      </c>
      <c r="F243" s="497">
        <v>-4335999</v>
      </c>
      <c r="G243" s="568">
        <f>SUM(D243:F243)</f>
        <v>-1920641</v>
      </c>
      <c r="H243" s="497">
        <v>1583239</v>
      </c>
      <c r="I243" s="497"/>
      <c r="J243" s="497">
        <v>1077736</v>
      </c>
      <c r="K243" s="497">
        <v>281228</v>
      </c>
      <c r="L243" s="497"/>
      <c r="M243" s="497">
        <v>503790</v>
      </c>
      <c r="N243" s="497">
        <v>302458</v>
      </c>
      <c r="O243" s="497">
        <v>299379</v>
      </c>
      <c r="P243" s="497"/>
      <c r="Q243" s="497">
        <v>262948</v>
      </c>
      <c r="R243" s="497"/>
      <c r="S243" s="497"/>
      <c r="T243" s="497"/>
      <c r="U243" s="497">
        <v>75671</v>
      </c>
      <c r="V243" s="497"/>
      <c r="W243" s="497"/>
      <c r="X243" s="497"/>
      <c r="Y243" s="497"/>
      <c r="Z243" s="497">
        <v>29465</v>
      </c>
      <c r="AA243" s="497">
        <v>30834</v>
      </c>
      <c r="AB243" s="497">
        <v>7519</v>
      </c>
      <c r="AC243" s="497"/>
      <c r="AD243" s="497"/>
      <c r="AE243" s="497"/>
      <c r="AF243" s="497"/>
      <c r="AG243" s="497"/>
      <c r="AH243" s="497"/>
      <c r="AI243" s="497"/>
      <c r="AJ243" s="497"/>
      <c r="AK243" s="497"/>
      <c r="AL243" s="497"/>
      <c r="AM243" s="497"/>
      <c r="AN243" s="497"/>
      <c r="AO243" s="497"/>
      <c r="AP243" s="497"/>
      <c r="AQ243" s="497"/>
      <c r="AR243" s="497"/>
      <c r="AS243" s="497"/>
      <c r="AT243" s="497"/>
    </row>
    <row r="244" spans="1:46">
      <c r="A244" s="465">
        <v>751</v>
      </c>
      <c r="B244" s="466" t="s">
        <v>275</v>
      </c>
      <c r="C244" s="500">
        <v>2877</v>
      </c>
      <c r="D244" s="497">
        <f>SUM(H244:AT244)</f>
        <v>1018071</v>
      </c>
      <c r="E244" s="497">
        <v>-276278</v>
      </c>
      <c r="F244" s="497">
        <v>-587541</v>
      </c>
      <c r="G244" s="568">
        <f>SUM(D244:F244)</f>
        <v>154252</v>
      </c>
      <c r="H244" s="497">
        <v>668832</v>
      </c>
      <c r="I244" s="497"/>
      <c r="J244" s="497">
        <v>314340</v>
      </c>
      <c r="K244" s="497"/>
      <c r="L244" s="497"/>
      <c r="M244" s="497"/>
      <c r="N244" s="497"/>
      <c r="O244" s="497">
        <v>18021</v>
      </c>
      <c r="P244" s="497"/>
      <c r="Q244" s="497"/>
      <c r="R244" s="497"/>
      <c r="S244" s="497"/>
      <c r="T244" s="497"/>
      <c r="U244" s="497">
        <v>10254</v>
      </c>
      <c r="V244" s="497">
        <v>3719</v>
      </c>
      <c r="W244" s="497"/>
      <c r="X244" s="497"/>
      <c r="Y244" s="497"/>
      <c r="Z244" s="497">
        <v>2905</v>
      </c>
      <c r="AA244" s="497"/>
      <c r="AB244" s="497"/>
      <c r="AC244" s="497"/>
      <c r="AD244" s="497"/>
      <c r="AE244" s="497"/>
      <c r="AF244" s="497"/>
      <c r="AG244" s="497"/>
      <c r="AH244" s="497"/>
      <c r="AI244" s="497"/>
      <c r="AJ244" s="497"/>
      <c r="AK244" s="497"/>
      <c r="AL244" s="497"/>
      <c r="AM244" s="497"/>
      <c r="AN244" s="497"/>
      <c r="AO244" s="497"/>
      <c r="AP244" s="497"/>
      <c r="AQ244" s="497"/>
      <c r="AR244" s="497"/>
      <c r="AS244" s="497"/>
      <c r="AT244" s="497"/>
    </row>
    <row r="245" spans="1:46">
      <c r="A245" s="465">
        <v>753</v>
      </c>
      <c r="B245" s="466" t="s">
        <v>276</v>
      </c>
      <c r="C245" s="500">
        <v>22320</v>
      </c>
      <c r="D245" s="497">
        <f>SUM(H245:AT245)</f>
        <v>4409380</v>
      </c>
      <c r="E245" s="497">
        <v>-2143390</v>
      </c>
      <c r="F245" s="497">
        <v>-4558190</v>
      </c>
      <c r="G245" s="568">
        <f>SUM(D245:F245)</f>
        <v>-2292200</v>
      </c>
      <c r="H245" s="497">
        <v>2991765</v>
      </c>
      <c r="I245" s="497"/>
      <c r="J245" s="497">
        <v>246981</v>
      </c>
      <c r="K245" s="497">
        <v>171549</v>
      </c>
      <c r="L245" s="497"/>
      <c r="M245" s="497"/>
      <c r="N245" s="497">
        <v>396804</v>
      </c>
      <c r="O245" s="497">
        <v>278735</v>
      </c>
      <c r="P245" s="497"/>
      <c r="Q245" s="497">
        <v>84368</v>
      </c>
      <c r="R245" s="497"/>
      <c r="S245" s="497"/>
      <c r="T245" s="497"/>
      <c r="U245" s="497">
        <v>79548</v>
      </c>
      <c r="V245" s="497"/>
      <c r="W245" s="497"/>
      <c r="X245" s="497"/>
      <c r="Y245" s="497"/>
      <c r="Z245" s="497">
        <v>31604</v>
      </c>
      <c r="AA245" s="497">
        <v>70918</v>
      </c>
      <c r="AB245" s="497">
        <v>57108</v>
      </c>
      <c r="AC245" s="497"/>
      <c r="AD245" s="497"/>
      <c r="AE245" s="497"/>
      <c r="AF245" s="497"/>
      <c r="AG245" s="497"/>
      <c r="AH245" s="497"/>
      <c r="AI245" s="497"/>
      <c r="AJ245" s="497"/>
      <c r="AK245" s="497"/>
      <c r="AL245" s="497"/>
      <c r="AM245" s="497"/>
      <c r="AN245" s="497"/>
      <c r="AO245" s="497"/>
      <c r="AP245" s="497"/>
      <c r="AQ245" s="497"/>
      <c r="AR245" s="497"/>
      <c r="AS245" s="497"/>
      <c r="AT245" s="497"/>
    </row>
    <row r="246" spans="1:46">
      <c r="A246" s="465">
        <v>755</v>
      </c>
      <c r="B246" s="466" t="s">
        <v>277</v>
      </c>
      <c r="C246" s="500">
        <v>6217</v>
      </c>
      <c r="D246" s="497">
        <f>SUM(H246:AT246)</f>
        <v>210359</v>
      </c>
      <c r="E246" s="497">
        <v>-597019</v>
      </c>
      <c r="F246" s="497">
        <v>-1269636</v>
      </c>
      <c r="G246" s="568">
        <f>SUM(D246:F246)</f>
        <v>-1656296</v>
      </c>
      <c r="H246" s="497"/>
      <c r="I246" s="497"/>
      <c r="J246" s="497">
        <v>89811</v>
      </c>
      <c r="K246" s="497">
        <v>16874</v>
      </c>
      <c r="L246" s="497"/>
      <c r="M246" s="497"/>
      <c r="N246" s="497"/>
      <c r="O246" s="497">
        <v>56731</v>
      </c>
      <c r="P246" s="497"/>
      <c r="Q246" s="497">
        <v>16874</v>
      </c>
      <c r="R246" s="497"/>
      <c r="S246" s="497"/>
      <c r="T246" s="497"/>
      <c r="U246" s="497">
        <v>22157</v>
      </c>
      <c r="V246" s="497"/>
      <c r="W246" s="497"/>
      <c r="X246" s="497"/>
      <c r="Y246" s="497"/>
      <c r="Z246" s="497">
        <v>7912</v>
      </c>
      <c r="AA246" s="497"/>
      <c r="AB246" s="497"/>
      <c r="AC246" s="497"/>
      <c r="AD246" s="497"/>
      <c r="AE246" s="497"/>
      <c r="AF246" s="497"/>
      <c r="AG246" s="497"/>
      <c r="AH246" s="497"/>
      <c r="AI246" s="497"/>
      <c r="AJ246" s="497"/>
      <c r="AK246" s="497"/>
      <c r="AL246" s="497"/>
      <c r="AM246" s="497"/>
      <c r="AN246" s="497"/>
      <c r="AO246" s="497"/>
      <c r="AP246" s="497"/>
      <c r="AQ246" s="497"/>
      <c r="AR246" s="497"/>
      <c r="AS246" s="497"/>
      <c r="AT246" s="497"/>
    </row>
    <row r="247" spans="1:46">
      <c r="A247" s="465">
        <v>758</v>
      </c>
      <c r="B247" s="466" t="s">
        <v>278</v>
      </c>
      <c r="C247" s="500">
        <v>8134</v>
      </c>
      <c r="D247" s="497">
        <f>SUM(H247:AT247)</f>
        <v>1625404</v>
      </c>
      <c r="E247" s="497">
        <v>-781108</v>
      </c>
      <c r="F247" s="497">
        <v>-1661125</v>
      </c>
      <c r="G247" s="568">
        <f>SUM(D247:F247)</f>
        <v>-816829</v>
      </c>
      <c r="H247" s="497">
        <v>892076</v>
      </c>
      <c r="I247" s="497"/>
      <c r="J247" s="497">
        <v>359245</v>
      </c>
      <c r="K247" s="497">
        <v>5625</v>
      </c>
      <c r="L247" s="497"/>
      <c r="M247" s="497">
        <v>215910</v>
      </c>
      <c r="N247" s="497"/>
      <c r="O247" s="497">
        <v>114603</v>
      </c>
      <c r="P247" s="497"/>
      <c r="Q247" s="497">
        <v>-8437</v>
      </c>
      <c r="R247" s="497"/>
      <c r="S247" s="497"/>
      <c r="T247" s="497"/>
      <c r="U247" s="497">
        <v>28990</v>
      </c>
      <c r="V247" s="497">
        <v>8718</v>
      </c>
      <c r="W247" s="497"/>
      <c r="X247" s="497"/>
      <c r="Y247" s="497"/>
      <c r="Z247" s="497">
        <v>8674</v>
      </c>
      <c r="AA247" s="497"/>
      <c r="AB247" s="497"/>
      <c r="AC247" s="497"/>
      <c r="AD247" s="497"/>
      <c r="AE247" s="497"/>
      <c r="AF247" s="497"/>
      <c r="AG247" s="497"/>
      <c r="AH247" s="497"/>
      <c r="AI247" s="497"/>
      <c r="AJ247" s="497"/>
      <c r="AK247" s="497"/>
      <c r="AL247" s="497"/>
      <c r="AM247" s="497"/>
      <c r="AN247" s="497"/>
      <c r="AO247" s="497"/>
      <c r="AP247" s="497"/>
      <c r="AQ247" s="497"/>
      <c r="AR247" s="497"/>
      <c r="AS247" s="497"/>
      <c r="AT247" s="497"/>
    </row>
    <row r="248" spans="1:46">
      <c r="A248" s="465">
        <v>759</v>
      </c>
      <c r="B248" s="466" t="s">
        <v>279</v>
      </c>
      <c r="C248" s="500">
        <v>1942</v>
      </c>
      <c r="D248" s="497">
        <f>SUM(H248:AT248)</f>
        <v>77809</v>
      </c>
      <c r="E248" s="497">
        <v>-186490</v>
      </c>
      <c r="F248" s="497">
        <v>-396595</v>
      </c>
      <c r="G248" s="568">
        <f>SUM(D248:F248)</f>
        <v>-505276</v>
      </c>
      <c r="H248" s="497"/>
      <c r="I248" s="497"/>
      <c r="J248" s="497">
        <v>22453</v>
      </c>
      <c r="K248" s="497">
        <v>8437</v>
      </c>
      <c r="L248" s="497"/>
      <c r="M248" s="497"/>
      <c r="N248" s="497"/>
      <c r="O248" s="497">
        <v>29240</v>
      </c>
      <c r="P248" s="497"/>
      <c r="Q248" s="497">
        <v>8437</v>
      </c>
      <c r="R248" s="497"/>
      <c r="S248" s="497"/>
      <c r="T248" s="497"/>
      <c r="U248" s="497">
        <v>6921</v>
      </c>
      <c r="V248" s="497"/>
      <c r="W248" s="497"/>
      <c r="X248" s="497"/>
      <c r="Y248" s="497"/>
      <c r="Z248" s="497">
        <v>2321</v>
      </c>
      <c r="AA248" s="497"/>
      <c r="AB248" s="497"/>
      <c r="AC248" s="497"/>
      <c r="AD248" s="497"/>
      <c r="AE248" s="497"/>
      <c r="AF248" s="497"/>
      <c r="AG248" s="497"/>
      <c r="AH248" s="497"/>
      <c r="AI248" s="497"/>
      <c r="AJ248" s="497"/>
      <c r="AK248" s="497"/>
      <c r="AL248" s="497"/>
      <c r="AM248" s="497"/>
      <c r="AN248" s="497"/>
      <c r="AO248" s="497"/>
      <c r="AP248" s="497"/>
      <c r="AQ248" s="497"/>
      <c r="AR248" s="497"/>
      <c r="AS248" s="497"/>
      <c r="AT248" s="497"/>
    </row>
    <row r="249" spans="1:46">
      <c r="A249" s="465">
        <v>761</v>
      </c>
      <c r="B249" s="466" t="s">
        <v>280</v>
      </c>
      <c r="C249" s="500">
        <v>8426</v>
      </c>
      <c r="D249" s="497">
        <f>SUM(H249:AT249)</f>
        <v>3244274</v>
      </c>
      <c r="E249" s="497">
        <v>-809149</v>
      </c>
      <c r="F249" s="497">
        <v>-1720758</v>
      </c>
      <c r="G249" s="568">
        <f>SUM(D249:F249)</f>
        <v>714367</v>
      </c>
      <c r="H249" s="497">
        <v>1255753</v>
      </c>
      <c r="I249" s="497"/>
      <c r="J249" s="497">
        <v>1032831</v>
      </c>
      <c r="K249" s="497">
        <v>334661</v>
      </c>
      <c r="L249" s="497"/>
      <c r="M249" s="497">
        <v>35985</v>
      </c>
      <c r="N249" s="497">
        <v>156790</v>
      </c>
      <c r="O249" s="497">
        <v>53797</v>
      </c>
      <c r="P249" s="497"/>
      <c r="Q249" s="497">
        <v>324818</v>
      </c>
      <c r="R249" s="497"/>
      <c r="S249" s="497"/>
      <c r="T249" s="497"/>
      <c r="U249" s="497">
        <v>30030</v>
      </c>
      <c r="V249" s="497"/>
      <c r="W249" s="497"/>
      <c r="X249" s="497"/>
      <c r="Y249" s="497"/>
      <c r="Z249" s="497">
        <v>8950</v>
      </c>
      <c r="AA249" s="497"/>
      <c r="AB249" s="497"/>
      <c r="AC249" s="497"/>
      <c r="AD249" s="497">
        <v>10659</v>
      </c>
      <c r="AE249" s="497"/>
      <c r="AF249" s="497"/>
      <c r="AG249" s="497"/>
      <c r="AH249" s="497"/>
      <c r="AI249" s="497"/>
      <c r="AJ249" s="497"/>
      <c r="AK249" s="497"/>
      <c r="AL249" s="497"/>
      <c r="AM249" s="497"/>
      <c r="AN249" s="497"/>
      <c r="AO249" s="497"/>
      <c r="AP249" s="497"/>
      <c r="AQ249" s="497"/>
      <c r="AR249" s="497"/>
      <c r="AS249" s="497"/>
      <c r="AT249" s="497"/>
    </row>
    <row r="250" spans="1:46">
      <c r="A250" s="465">
        <v>762</v>
      </c>
      <c r="B250" s="466" t="s">
        <v>281</v>
      </c>
      <c r="C250" s="500">
        <v>3672</v>
      </c>
      <c r="D250" s="497">
        <f>SUM(H250:AT250)</f>
        <v>1067217</v>
      </c>
      <c r="E250" s="497">
        <v>-352622</v>
      </c>
      <c r="F250" s="497">
        <v>-749896</v>
      </c>
      <c r="G250" s="568">
        <f>SUM(D250:F250)</f>
        <v>-35301</v>
      </c>
      <c r="H250" s="497">
        <v>643931</v>
      </c>
      <c r="I250" s="497"/>
      <c r="J250" s="497">
        <v>246981</v>
      </c>
      <c r="K250" s="497"/>
      <c r="L250" s="497"/>
      <c r="M250" s="497">
        <v>35985</v>
      </c>
      <c r="N250" s="497">
        <v>105196</v>
      </c>
      <c r="O250" s="497">
        <v>18718</v>
      </c>
      <c r="P250" s="497"/>
      <c r="Q250" s="497"/>
      <c r="R250" s="497"/>
      <c r="S250" s="497"/>
      <c r="T250" s="497"/>
      <c r="U250" s="497">
        <v>13087</v>
      </c>
      <c r="V250" s="497"/>
      <c r="W250" s="497"/>
      <c r="X250" s="497"/>
      <c r="Y250" s="497"/>
      <c r="Z250" s="497">
        <v>3319</v>
      </c>
      <c r="AA250" s="497"/>
      <c r="AB250" s="497"/>
      <c r="AC250" s="497"/>
      <c r="AD250" s="497"/>
      <c r="AE250" s="497"/>
      <c r="AF250" s="497"/>
      <c r="AG250" s="497"/>
      <c r="AH250" s="497"/>
      <c r="AI250" s="497"/>
      <c r="AJ250" s="497"/>
      <c r="AK250" s="497"/>
      <c r="AL250" s="497"/>
      <c r="AM250" s="497"/>
      <c r="AN250" s="497"/>
      <c r="AO250" s="497"/>
      <c r="AP250" s="497"/>
      <c r="AQ250" s="497"/>
      <c r="AR250" s="497"/>
      <c r="AS250" s="497"/>
      <c r="AT250" s="497"/>
    </row>
    <row r="251" spans="1:46">
      <c r="A251" s="465">
        <v>765</v>
      </c>
      <c r="B251" s="466" t="s">
        <v>282</v>
      </c>
      <c r="C251" s="500">
        <v>10354</v>
      </c>
      <c r="D251" s="497">
        <f>SUM(H251:AT251)</f>
        <v>3898210</v>
      </c>
      <c r="E251" s="497">
        <v>-994295</v>
      </c>
      <c r="F251" s="497">
        <v>-2114494</v>
      </c>
      <c r="G251" s="568">
        <f>SUM(D251:F251)</f>
        <v>789421</v>
      </c>
      <c r="H251" s="497">
        <v>2158280</v>
      </c>
      <c r="I251" s="497"/>
      <c r="J251" s="497">
        <v>449057</v>
      </c>
      <c r="K251" s="497">
        <v>167331</v>
      </c>
      <c r="L251" s="497"/>
      <c r="M251" s="497">
        <v>143940</v>
      </c>
      <c r="N251" s="497">
        <v>435540</v>
      </c>
      <c r="O251" s="497">
        <v>129971</v>
      </c>
      <c r="P251" s="497"/>
      <c r="Q251" s="497">
        <v>167331</v>
      </c>
      <c r="R251" s="497"/>
      <c r="S251" s="497"/>
      <c r="T251" s="497"/>
      <c r="U251" s="497">
        <v>36902</v>
      </c>
      <c r="V251" s="497">
        <v>0</v>
      </c>
      <c r="W251" s="497"/>
      <c r="X251" s="497"/>
      <c r="Y251" s="497">
        <v>156154</v>
      </c>
      <c r="Z251" s="497">
        <v>12211</v>
      </c>
      <c r="AA251" s="497">
        <v>30834</v>
      </c>
      <c r="AB251" s="497"/>
      <c r="AC251" s="497"/>
      <c r="AD251" s="497">
        <v>10659</v>
      </c>
      <c r="AE251" s="497"/>
      <c r="AF251" s="497"/>
      <c r="AG251" s="497"/>
      <c r="AH251" s="497"/>
      <c r="AI251" s="497"/>
      <c r="AJ251" s="497"/>
      <c r="AK251" s="497"/>
      <c r="AL251" s="497"/>
      <c r="AM251" s="497"/>
      <c r="AN251" s="497"/>
      <c r="AO251" s="497"/>
      <c r="AP251" s="497"/>
      <c r="AQ251" s="497"/>
      <c r="AR251" s="497"/>
      <c r="AS251" s="497"/>
      <c r="AT251" s="497"/>
    </row>
    <row r="252" spans="1:46">
      <c r="A252" s="465">
        <v>768</v>
      </c>
      <c r="B252" s="466" t="s">
        <v>283</v>
      </c>
      <c r="C252" s="500">
        <v>2375</v>
      </c>
      <c r="D252" s="497">
        <f>SUM(H252:AT252)</f>
        <v>1000465</v>
      </c>
      <c r="E252" s="497">
        <v>-228071</v>
      </c>
      <c r="F252" s="497">
        <v>-485023</v>
      </c>
      <c r="G252" s="568">
        <f>SUM(D252:F252)</f>
        <v>287371</v>
      </c>
      <c r="H252" s="497">
        <v>436494</v>
      </c>
      <c r="I252" s="497"/>
      <c r="J252" s="497">
        <v>22453</v>
      </c>
      <c r="K252" s="497">
        <v>37966</v>
      </c>
      <c r="L252" s="497"/>
      <c r="M252" s="497">
        <v>35985</v>
      </c>
      <c r="N252" s="497">
        <v>397075</v>
      </c>
      <c r="O252" s="497">
        <v>22141</v>
      </c>
      <c r="P252" s="497"/>
      <c r="Q252" s="497">
        <v>37966</v>
      </c>
      <c r="R252" s="497"/>
      <c r="S252" s="497"/>
      <c r="T252" s="497"/>
      <c r="U252" s="497">
        <v>8465</v>
      </c>
      <c r="V252" s="497"/>
      <c r="W252" s="497"/>
      <c r="X252" s="497"/>
      <c r="Y252" s="497"/>
      <c r="Z252" s="497">
        <v>1920</v>
      </c>
      <c r="AA252" s="497"/>
      <c r="AB252" s="497"/>
      <c r="AC252" s="497"/>
      <c r="AD252" s="497"/>
      <c r="AE252" s="497"/>
      <c r="AF252" s="497"/>
      <c r="AG252" s="497"/>
      <c r="AH252" s="497"/>
      <c r="AI252" s="497"/>
      <c r="AJ252" s="497"/>
      <c r="AK252" s="497"/>
      <c r="AL252" s="497"/>
      <c r="AM252" s="497"/>
      <c r="AN252" s="497"/>
      <c r="AO252" s="497"/>
      <c r="AP252" s="497"/>
      <c r="AQ252" s="497"/>
      <c r="AR252" s="497"/>
      <c r="AS252" s="497"/>
      <c r="AT252" s="497"/>
    </row>
    <row r="253" spans="1:46">
      <c r="A253" s="465">
        <v>777</v>
      </c>
      <c r="B253" s="466" t="s">
        <v>284</v>
      </c>
      <c r="C253" s="500">
        <v>7367</v>
      </c>
      <c r="D253" s="497">
        <f>SUM(H253:AT253)</f>
        <v>2028000</v>
      </c>
      <c r="E253" s="497">
        <v>-707453</v>
      </c>
      <c r="F253" s="497">
        <v>-1504489</v>
      </c>
      <c r="G253" s="568">
        <f>SUM(D253:F253)</f>
        <v>-183942</v>
      </c>
      <c r="H253" s="497">
        <v>801182</v>
      </c>
      <c r="I253" s="497"/>
      <c r="J253" s="497">
        <v>359245</v>
      </c>
      <c r="K253" s="497">
        <v>59058</v>
      </c>
      <c r="L253" s="497"/>
      <c r="M253" s="497">
        <v>71970</v>
      </c>
      <c r="N253" s="497">
        <v>250756</v>
      </c>
      <c r="O253" s="497">
        <v>18718</v>
      </c>
      <c r="P253" s="497"/>
      <c r="Q253" s="497">
        <v>35154</v>
      </c>
      <c r="R253" s="497"/>
      <c r="S253" s="497"/>
      <c r="T253" s="497"/>
      <c r="U253" s="497">
        <v>26256</v>
      </c>
      <c r="V253" s="497">
        <v>2898</v>
      </c>
      <c r="W253" s="497">
        <v>166225</v>
      </c>
      <c r="X253" s="497"/>
      <c r="Y253" s="497"/>
      <c r="Z253" s="497">
        <v>5961</v>
      </c>
      <c r="AA253" s="497">
        <v>18500</v>
      </c>
      <c r="AB253" s="497">
        <v>65674</v>
      </c>
      <c r="AC253" s="497"/>
      <c r="AD253" s="497"/>
      <c r="AE253" s="497"/>
      <c r="AF253" s="497"/>
      <c r="AG253" s="497"/>
      <c r="AH253" s="497"/>
      <c r="AI253" s="497"/>
      <c r="AJ253" s="497"/>
      <c r="AK253" s="497"/>
      <c r="AL253" s="497"/>
      <c r="AM253" s="497"/>
      <c r="AN253" s="497"/>
      <c r="AO253" s="497"/>
      <c r="AP253" s="497"/>
      <c r="AQ253" s="497"/>
      <c r="AR253" s="497"/>
      <c r="AS253" s="497"/>
      <c r="AT253" s="497">
        <v>146403</v>
      </c>
    </row>
    <row r="254" spans="1:46">
      <c r="A254" s="465">
        <v>778</v>
      </c>
      <c r="B254" s="466" t="s">
        <v>285</v>
      </c>
      <c r="C254" s="500">
        <v>6763</v>
      </c>
      <c r="D254" s="497">
        <f>SUM(H254:AT254)</f>
        <v>2366747</v>
      </c>
      <c r="E254" s="497">
        <v>-649451</v>
      </c>
      <c r="F254" s="497">
        <v>-1381140</v>
      </c>
      <c r="G254" s="568">
        <f>SUM(D254:F254)</f>
        <v>336156</v>
      </c>
      <c r="H254" s="497">
        <v>1038254</v>
      </c>
      <c r="I254" s="497"/>
      <c r="J254" s="497">
        <v>246981</v>
      </c>
      <c r="K254" s="497">
        <v>30935</v>
      </c>
      <c r="L254" s="497"/>
      <c r="M254" s="497"/>
      <c r="N254" s="497">
        <v>552074</v>
      </c>
      <c r="O254" s="497">
        <v>65490</v>
      </c>
      <c r="P254" s="497"/>
      <c r="Q254" s="497">
        <v>209515</v>
      </c>
      <c r="R254" s="497"/>
      <c r="S254" s="497"/>
      <c r="T254" s="497"/>
      <c r="U254" s="497">
        <v>24103</v>
      </c>
      <c r="V254" s="497">
        <v>3907</v>
      </c>
      <c r="W254" s="497">
        <v>19126</v>
      </c>
      <c r="X254" s="497"/>
      <c r="Y254" s="497"/>
      <c r="Z254" s="497">
        <v>6994</v>
      </c>
      <c r="AA254" s="497"/>
      <c r="AB254" s="497"/>
      <c r="AC254" s="497">
        <v>150242</v>
      </c>
      <c r="AD254" s="497"/>
      <c r="AE254" s="497"/>
      <c r="AF254" s="497"/>
      <c r="AG254" s="497"/>
      <c r="AH254" s="497"/>
      <c r="AI254" s="497"/>
      <c r="AJ254" s="497"/>
      <c r="AK254" s="497"/>
      <c r="AL254" s="497"/>
      <c r="AM254" s="497"/>
      <c r="AN254" s="497"/>
      <c r="AO254" s="497"/>
      <c r="AP254" s="497"/>
      <c r="AQ254" s="497"/>
      <c r="AR254" s="497"/>
      <c r="AS254" s="497"/>
      <c r="AT254" s="497">
        <v>19126</v>
      </c>
    </row>
    <row r="255" spans="1:46">
      <c r="A255" s="465">
        <v>781</v>
      </c>
      <c r="B255" s="466" t="s">
        <v>286</v>
      </c>
      <c r="C255" s="500">
        <v>3504</v>
      </c>
      <c r="D255" s="497">
        <f>SUM(H255:AT255)</f>
        <v>790605</v>
      </c>
      <c r="E255" s="497">
        <v>-336489</v>
      </c>
      <c r="F255" s="497">
        <v>-715587</v>
      </c>
      <c r="G255" s="568">
        <f>SUM(D255:F255)</f>
        <v>-261471</v>
      </c>
      <c r="H255" s="497">
        <v>607744</v>
      </c>
      <c r="I255" s="497"/>
      <c r="J255" s="497">
        <v>22453</v>
      </c>
      <c r="K255" s="497">
        <v>66089</v>
      </c>
      <c r="L255" s="497"/>
      <c r="M255" s="497"/>
      <c r="N255" s="497"/>
      <c r="O255" s="497">
        <v>16109</v>
      </c>
      <c r="P255" s="497"/>
      <c r="Q255" s="497">
        <v>63276</v>
      </c>
      <c r="R255" s="497"/>
      <c r="S255" s="497"/>
      <c r="T255" s="497"/>
      <c r="U255" s="497">
        <v>12488</v>
      </c>
      <c r="V255" s="497"/>
      <c r="W255" s="497"/>
      <c r="X255" s="497"/>
      <c r="Y255" s="497"/>
      <c r="Z255" s="497">
        <v>2446</v>
      </c>
      <c r="AA255" s="497"/>
      <c r="AB255" s="497"/>
      <c r="AC255" s="497"/>
      <c r="AD255" s="497"/>
      <c r="AE255" s="497"/>
      <c r="AF255" s="497"/>
      <c r="AG255" s="497"/>
      <c r="AH255" s="497"/>
      <c r="AI255" s="497"/>
      <c r="AJ255" s="497"/>
      <c r="AK255" s="497"/>
      <c r="AL255" s="497"/>
      <c r="AM255" s="497"/>
      <c r="AN255" s="497"/>
      <c r="AO255" s="497"/>
      <c r="AP255" s="497"/>
      <c r="AQ255" s="497"/>
      <c r="AR255" s="497"/>
      <c r="AS255" s="497"/>
      <c r="AT255" s="497"/>
    </row>
    <row r="256" spans="1:46">
      <c r="A256" s="465">
        <v>783</v>
      </c>
      <c r="B256" s="466" t="s">
        <v>287</v>
      </c>
      <c r="C256" s="500">
        <v>6419</v>
      </c>
      <c r="D256" s="497">
        <f>SUM(H256:AT256)</f>
        <v>1934062</v>
      </c>
      <c r="E256" s="497">
        <v>-616417</v>
      </c>
      <c r="F256" s="497">
        <v>-1310888</v>
      </c>
      <c r="G256" s="568">
        <f>SUM(D256:F256)</f>
        <v>6757</v>
      </c>
      <c r="H256" s="497">
        <v>1070572</v>
      </c>
      <c r="I256" s="497"/>
      <c r="J256" s="497">
        <v>202076</v>
      </c>
      <c r="K256" s="497">
        <v>224982</v>
      </c>
      <c r="L256" s="497"/>
      <c r="M256" s="497">
        <v>35985</v>
      </c>
      <c r="N256" s="497">
        <v>117945</v>
      </c>
      <c r="O256" s="497">
        <v>28054</v>
      </c>
      <c r="P256" s="497"/>
      <c r="Q256" s="497">
        <v>224982</v>
      </c>
      <c r="R256" s="497"/>
      <c r="S256" s="497"/>
      <c r="T256" s="497"/>
      <c r="U256" s="497">
        <v>22877</v>
      </c>
      <c r="V256" s="497"/>
      <c r="W256" s="497"/>
      <c r="X256" s="497"/>
      <c r="Y256" s="497"/>
      <c r="Z256" s="497">
        <v>6589</v>
      </c>
      <c r="AA256" s="497"/>
      <c r="AB256" s="497"/>
      <c r="AC256" s="497"/>
      <c r="AD256" s="497"/>
      <c r="AE256" s="497"/>
      <c r="AF256" s="497"/>
      <c r="AG256" s="497"/>
      <c r="AH256" s="497"/>
      <c r="AI256" s="497"/>
      <c r="AJ256" s="497"/>
      <c r="AK256" s="497"/>
      <c r="AL256" s="497"/>
      <c r="AM256" s="497"/>
      <c r="AN256" s="497"/>
      <c r="AO256" s="497"/>
      <c r="AP256" s="497"/>
      <c r="AQ256" s="497"/>
      <c r="AR256" s="497"/>
      <c r="AS256" s="497"/>
      <c r="AT256" s="497"/>
    </row>
    <row r="257" spans="1:46">
      <c r="A257" s="465">
        <v>785</v>
      </c>
      <c r="B257" s="466" t="s">
        <v>288</v>
      </c>
      <c r="C257" s="500">
        <v>2626</v>
      </c>
      <c r="D257" s="497">
        <f>SUM(H257:AT257)</f>
        <v>896896</v>
      </c>
      <c r="E257" s="497">
        <v>-252175</v>
      </c>
      <c r="F257" s="497">
        <v>-536282</v>
      </c>
      <c r="G257" s="568">
        <f>SUM(D257:F257)</f>
        <v>108439</v>
      </c>
      <c r="H257" s="497">
        <v>533063</v>
      </c>
      <c r="I257" s="497"/>
      <c r="J257" s="497">
        <v>157170</v>
      </c>
      <c r="K257" s="497">
        <v>44996</v>
      </c>
      <c r="L257" s="497"/>
      <c r="M257" s="497"/>
      <c r="N257" s="497">
        <v>94562</v>
      </c>
      <c r="O257" s="497">
        <v>9351</v>
      </c>
      <c r="P257" s="497"/>
      <c r="Q257" s="497">
        <v>44996</v>
      </c>
      <c r="R257" s="497"/>
      <c r="S257" s="497"/>
      <c r="T257" s="497"/>
      <c r="U257" s="497">
        <v>9359</v>
      </c>
      <c r="V257" s="497">
        <v>0</v>
      </c>
      <c r="W257" s="497"/>
      <c r="X257" s="497"/>
      <c r="Y257" s="497"/>
      <c r="Z257" s="497">
        <v>2352</v>
      </c>
      <c r="AA257" s="497"/>
      <c r="AB257" s="497"/>
      <c r="AC257" s="497"/>
      <c r="AD257" s="497"/>
      <c r="AE257" s="497"/>
      <c r="AF257" s="497"/>
      <c r="AG257" s="497"/>
      <c r="AH257" s="497"/>
      <c r="AI257" s="497"/>
      <c r="AJ257" s="497"/>
      <c r="AK257" s="497"/>
      <c r="AL257" s="497"/>
      <c r="AM257" s="497"/>
      <c r="AN257" s="497"/>
      <c r="AO257" s="497">
        <v>1047</v>
      </c>
      <c r="AP257" s="497"/>
      <c r="AQ257" s="497"/>
      <c r="AR257" s="497"/>
      <c r="AS257" s="497"/>
      <c r="AT257" s="497"/>
    </row>
    <row r="258" spans="1:46">
      <c r="A258" s="465">
        <v>790</v>
      </c>
      <c r="B258" s="466" t="s">
        <v>289</v>
      </c>
      <c r="C258" s="500">
        <v>23734</v>
      </c>
      <c r="D258" s="497">
        <f>SUM(H258:AT258)</f>
        <v>5174429</v>
      </c>
      <c r="E258" s="497">
        <v>-2279176</v>
      </c>
      <c r="F258" s="497">
        <v>-4846957</v>
      </c>
      <c r="G258" s="568">
        <f>SUM(D258:F258)</f>
        <v>-1951704</v>
      </c>
      <c r="H258" s="497">
        <v>2057023</v>
      </c>
      <c r="I258" s="497"/>
      <c r="J258" s="497">
        <v>1055283</v>
      </c>
      <c r="K258" s="497">
        <v>262948</v>
      </c>
      <c r="L258" s="497"/>
      <c r="M258" s="497">
        <v>107955</v>
      </c>
      <c r="N258" s="497">
        <v>748686</v>
      </c>
      <c r="O258" s="497">
        <v>135840</v>
      </c>
      <c r="P258" s="497">
        <v>419154</v>
      </c>
      <c r="Q258" s="497">
        <v>237638</v>
      </c>
      <c r="R258" s="497"/>
      <c r="S258" s="497"/>
      <c r="T258" s="497"/>
      <c r="U258" s="497">
        <v>84588</v>
      </c>
      <c r="V258" s="497"/>
      <c r="W258" s="497"/>
      <c r="X258" s="497"/>
      <c r="Y258" s="497"/>
      <c r="Z258" s="497">
        <v>26828</v>
      </c>
      <c r="AA258" s="497">
        <v>33917</v>
      </c>
      <c r="AB258" s="497"/>
      <c r="AC258" s="497"/>
      <c r="AD258" s="497"/>
      <c r="AE258" s="497"/>
      <c r="AF258" s="497"/>
      <c r="AG258" s="497"/>
      <c r="AH258" s="497"/>
      <c r="AI258" s="497"/>
      <c r="AJ258" s="497"/>
      <c r="AK258" s="497"/>
      <c r="AL258" s="497"/>
      <c r="AM258" s="497"/>
      <c r="AN258" s="497"/>
      <c r="AO258" s="497">
        <v>4569</v>
      </c>
      <c r="AP258" s="497"/>
      <c r="AQ258" s="497"/>
      <c r="AR258" s="497"/>
      <c r="AS258" s="497"/>
      <c r="AT258" s="497"/>
    </row>
    <row r="259" spans="1:46">
      <c r="A259" s="465">
        <v>791</v>
      </c>
      <c r="B259" s="466" t="s">
        <v>290</v>
      </c>
      <c r="C259" s="500">
        <v>5029</v>
      </c>
      <c r="D259" s="497">
        <f>SUM(H259:AT259)</f>
        <v>1269872</v>
      </c>
      <c r="E259" s="497">
        <v>-482935</v>
      </c>
      <c r="F259" s="497">
        <v>-1027022</v>
      </c>
      <c r="G259" s="568">
        <f>SUM(D259:F259)</f>
        <v>-240085</v>
      </c>
      <c r="H259" s="497">
        <v>863792</v>
      </c>
      <c r="I259" s="497"/>
      <c r="J259" s="497">
        <v>269434</v>
      </c>
      <c r="K259" s="497">
        <v>22498</v>
      </c>
      <c r="L259" s="497"/>
      <c r="M259" s="497"/>
      <c r="N259" s="497"/>
      <c r="O259" s="497">
        <v>37213</v>
      </c>
      <c r="P259" s="497"/>
      <c r="Q259" s="497">
        <v>22498</v>
      </c>
      <c r="R259" s="497"/>
      <c r="S259" s="497"/>
      <c r="T259" s="497"/>
      <c r="U259" s="497">
        <v>17923</v>
      </c>
      <c r="V259" s="497">
        <v>0</v>
      </c>
      <c r="W259" s="497"/>
      <c r="X259" s="497"/>
      <c r="Y259" s="497"/>
      <c r="Z259" s="497">
        <v>5680</v>
      </c>
      <c r="AA259" s="497">
        <v>30834</v>
      </c>
      <c r="AB259" s="497"/>
      <c r="AC259" s="497"/>
      <c r="AD259" s="497"/>
      <c r="AE259" s="497"/>
      <c r="AF259" s="497"/>
      <c r="AG259" s="497"/>
      <c r="AH259" s="497"/>
      <c r="AI259" s="497"/>
      <c r="AJ259" s="497"/>
      <c r="AK259" s="497"/>
      <c r="AL259" s="497"/>
      <c r="AM259" s="497"/>
      <c r="AN259" s="497"/>
      <c r="AO259" s="497"/>
      <c r="AP259" s="497"/>
      <c r="AQ259" s="497"/>
      <c r="AR259" s="497"/>
      <c r="AS259" s="497"/>
      <c r="AT259" s="497"/>
    </row>
    <row r="260" spans="1:46">
      <c r="A260" s="465">
        <v>831</v>
      </c>
      <c r="B260" s="466" t="s">
        <v>291</v>
      </c>
      <c r="C260" s="500">
        <v>4559</v>
      </c>
      <c r="D260" s="497">
        <f>SUM(H260:AT260)</f>
        <v>540535</v>
      </c>
      <c r="E260" s="497">
        <v>-437801</v>
      </c>
      <c r="F260" s="497">
        <v>-931039</v>
      </c>
      <c r="G260" s="568">
        <f>SUM(D260:F260)</f>
        <v>-828305</v>
      </c>
      <c r="H260" s="497"/>
      <c r="I260" s="497"/>
      <c r="J260" s="497">
        <v>89811</v>
      </c>
      <c r="K260" s="497">
        <v>203890</v>
      </c>
      <c r="L260" s="497"/>
      <c r="M260" s="497"/>
      <c r="N260" s="497"/>
      <c r="O260" s="497">
        <v>18614</v>
      </c>
      <c r="P260" s="497"/>
      <c r="Q260" s="497">
        <v>203890</v>
      </c>
      <c r="R260" s="497"/>
      <c r="S260" s="497"/>
      <c r="T260" s="497"/>
      <c r="U260" s="497">
        <v>16248</v>
      </c>
      <c r="V260" s="497"/>
      <c r="W260" s="497"/>
      <c r="X260" s="497"/>
      <c r="Y260" s="497"/>
      <c r="Z260" s="497">
        <v>4999</v>
      </c>
      <c r="AA260" s="497">
        <v>3083</v>
      </c>
      <c r="AB260" s="497"/>
      <c r="AC260" s="497"/>
      <c r="AD260" s="497"/>
      <c r="AE260" s="497"/>
      <c r="AF260" s="497"/>
      <c r="AG260" s="497"/>
      <c r="AH260" s="497"/>
      <c r="AI260" s="497"/>
      <c r="AJ260" s="497"/>
      <c r="AK260" s="497"/>
      <c r="AL260" s="497"/>
      <c r="AM260" s="497"/>
      <c r="AN260" s="497"/>
      <c r="AO260" s="497"/>
      <c r="AP260" s="497"/>
      <c r="AQ260" s="497"/>
      <c r="AR260" s="497"/>
      <c r="AS260" s="497"/>
      <c r="AT260" s="497"/>
    </row>
    <row r="261" spans="1:46">
      <c r="A261" s="465">
        <v>832</v>
      </c>
      <c r="B261" s="466" t="s">
        <v>292</v>
      </c>
      <c r="C261" s="500">
        <v>3825</v>
      </c>
      <c r="D261" s="497">
        <f>SUM(H261:AT261)</f>
        <v>986280</v>
      </c>
      <c r="E261" s="497">
        <v>-367315</v>
      </c>
      <c r="F261" s="497">
        <v>-781142</v>
      </c>
      <c r="G261" s="568">
        <f>SUM(D261:F261)</f>
        <v>-162177</v>
      </c>
      <c r="H261" s="497">
        <v>675986</v>
      </c>
      <c r="I261" s="497"/>
      <c r="J261" s="497">
        <v>67359</v>
      </c>
      <c r="K261" s="497">
        <v>15468</v>
      </c>
      <c r="L261" s="497"/>
      <c r="M261" s="497">
        <v>35985</v>
      </c>
      <c r="N261" s="497">
        <v>148598</v>
      </c>
      <c r="O261" s="497">
        <v>9396</v>
      </c>
      <c r="P261" s="497"/>
      <c r="Q261" s="497">
        <v>15468</v>
      </c>
      <c r="R261" s="497"/>
      <c r="S261" s="497"/>
      <c r="T261" s="497"/>
      <c r="U261" s="497">
        <v>13632</v>
      </c>
      <c r="V261" s="497"/>
      <c r="W261" s="497"/>
      <c r="X261" s="497"/>
      <c r="Y261" s="497"/>
      <c r="Z261" s="497">
        <v>4388</v>
      </c>
      <c r="AA261" s="497"/>
      <c r="AB261" s="497"/>
      <c r="AC261" s="497"/>
      <c r="AD261" s="497"/>
      <c r="AE261" s="497"/>
      <c r="AF261" s="497"/>
      <c r="AG261" s="497"/>
      <c r="AH261" s="497"/>
      <c r="AI261" s="497"/>
      <c r="AJ261" s="497"/>
      <c r="AK261" s="497"/>
      <c r="AL261" s="497"/>
      <c r="AM261" s="497"/>
      <c r="AN261" s="497"/>
      <c r="AO261" s="497"/>
      <c r="AP261" s="497"/>
      <c r="AQ261" s="497"/>
      <c r="AR261" s="497"/>
      <c r="AS261" s="497"/>
      <c r="AT261" s="497"/>
    </row>
    <row r="262" spans="1:46">
      <c r="A262" s="465">
        <v>833</v>
      </c>
      <c r="B262" s="466" t="s">
        <v>293</v>
      </c>
      <c r="C262" s="500">
        <v>1691</v>
      </c>
      <c r="D262" s="497">
        <f>SUM(H262:AT262)</f>
        <v>236210</v>
      </c>
      <c r="E262" s="497">
        <v>-162387</v>
      </c>
      <c r="F262" s="497">
        <v>-345336</v>
      </c>
      <c r="G262" s="568">
        <f>SUM(D262:F262)</f>
        <v>-271513</v>
      </c>
      <c r="H262" s="497"/>
      <c r="I262" s="497"/>
      <c r="J262" s="497">
        <v>67359</v>
      </c>
      <c r="K262" s="497">
        <v>75932</v>
      </c>
      <c r="L262" s="497"/>
      <c r="M262" s="497"/>
      <c r="N262" s="497"/>
      <c r="O262" s="497">
        <v>9396</v>
      </c>
      <c r="P262" s="497"/>
      <c r="Q262" s="497">
        <v>75932</v>
      </c>
      <c r="R262" s="497"/>
      <c r="S262" s="497"/>
      <c r="T262" s="497"/>
      <c r="U262" s="497">
        <v>6027</v>
      </c>
      <c r="V262" s="497"/>
      <c r="W262" s="497"/>
      <c r="X262" s="497"/>
      <c r="Y262" s="497"/>
      <c r="Z262" s="497">
        <v>1564</v>
      </c>
      <c r="AA262" s="497"/>
      <c r="AB262" s="497"/>
      <c r="AC262" s="497"/>
      <c r="AD262" s="497"/>
      <c r="AE262" s="497"/>
      <c r="AF262" s="497"/>
      <c r="AG262" s="497"/>
      <c r="AH262" s="497"/>
      <c r="AI262" s="497"/>
      <c r="AJ262" s="497"/>
      <c r="AK262" s="497"/>
      <c r="AL262" s="497"/>
      <c r="AM262" s="497"/>
      <c r="AN262" s="497"/>
      <c r="AO262" s="497"/>
      <c r="AP262" s="497"/>
      <c r="AQ262" s="497"/>
      <c r="AR262" s="497"/>
      <c r="AS262" s="497"/>
      <c r="AT262" s="497"/>
    </row>
    <row r="263" spans="1:46">
      <c r="A263" s="465">
        <v>834</v>
      </c>
      <c r="B263" s="466" t="s">
        <v>294</v>
      </c>
      <c r="C263" s="500">
        <v>5879</v>
      </c>
      <c r="D263" s="497">
        <f>SUM(H263:AT263)</f>
        <v>230499</v>
      </c>
      <c r="E263" s="497">
        <v>-564560</v>
      </c>
      <c r="F263" s="497">
        <v>-1200609</v>
      </c>
      <c r="G263" s="568">
        <f>SUM(D263:F263)</f>
        <v>-1534670</v>
      </c>
      <c r="H263" s="497"/>
      <c r="I263" s="497"/>
      <c r="J263" s="497">
        <v>157170</v>
      </c>
      <c r="K263" s="497">
        <v>7031</v>
      </c>
      <c r="L263" s="497"/>
      <c r="M263" s="497"/>
      <c r="N263" s="497"/>
      <c r="O263" s="497">
        <v>44430</v>
      </c>
      <c r="P263" s="497"/>
      <c r="Q263" s="497">
        <v>-18280</v>
      </c>
      <c r="R263" s="497"/>
      <c r="S263" s="497"/>
      <c r="T263" s="497"/>
      <c r="U263" s="497">
        <v>20953</v>
      </c>
      <c r="V263" s="497"/>
      <c r="W263" s="497"/>
      <c r="X263" s="497"/>
      <c r="Y263" s="497"/>
      <c r="Z263" s="497">
        <v>6861</v>
      </c>
      <c r="AA263" s="497">
        <v>12334</v>
      </c>
      <c r="AB263" s="497"/>
      <c r="AC263" s="497"/>
      <c r="AD263" s="497"/>
      <c r="AE263" s="497"/>
      <c r="AF263" s="497"/>
      <c r="AG263" s="497"/>
      <c r="AH263" s="497"/>
      <c r="AI263" s="497"/>
      <c r="AJ263" s="497"/>
      <c r="AK263" s="497"/>
      <c r="AL263" s="497"/>
      <c r="AM263" s="497"/>
      <c r="AN263" s="497"/>
      <c r="AO263" s="497"/>
      <c r="AP263" s="497"/>
      <c r="AQ263" s="497"/>
      <c r="AR263" s="497"/>
      <c r="AS263" s="497"/>
      <c r="AT263" s="497"/>
    </row>
    <row r="264" spans="1:46">
      <c r="A264" s="465">
        <v>837</v>
      </c>
      <c r="B264" s="466" t="s">
        <v>295</v>
      </c>
      <c r="C264" s="500">
        <v>249009</v>
      </c>
      <c r="D264" s="497">
        <f>SUM(H264:AT264)</f>
        <v>159986400</v>
      </c>
      <c r="E264" s="497">
        <v>-23912334</v>
      </c>
      <c r="F264" s="497">
        <v>-50852618</v>
      </c>
      <c r="G264" s="568">
        <f>SUM(D264:F264)</f>
        <v>85221448</v>
      </c>
      <c r="H264" s="497">
        <v>29710264</v>
      </c>
      <c r="I264" s="497">
        <v>68474025</v>
      </c>
      <c r="J264" s="497">
        <v>8442268</v>
      </c>
      <c r="K264" s="497">
        <v>2230138</v>
      </c>
      <c r="L264" s="497">
        <v>20978219</v>
      </c>
      <c r="M264" s="497">
        <v>2590922</v>
      </c>
      <c r="N264" s="497">
        <v>1758218</v>
      </c>
      <c r="O264" s="497">
        <v>2573700</v>
      </c>
      <c r="P264" s="497"/>
      <c r="Q264" s="497">
        <v>877431</v>
      </c>
      <c r="R264" s="497">
        <v>10481490</v>
      </c>
      <c r="S264" s="497">
        <v>2524586</v>
      </c>
      <c r="T264" s="497">
        <v>2178158</v>
      </c>
      <c r="U264" s="497">
        <v>887468</v>
      </c>
      <c r="V264" s="497">
        <v>2107910</v>
      </c>
      <c r="W264" s="497">
        <v>1642076</v>
      </c>
      <c r="X264" s="497">
        <v>976190</v>
      </c>
      <c r="Y264" s="497">
        <v>993298</v>
      </c>
      <c r="Z264" s="497">
        <v>394860</v>
      </c>
      <c r="AA264" s="497">
        <v>215837</v>
      </c>
      <c r="AB264" s="497">
        <v>28554</v>
      </c>
      <c r="AC264" s="497"/>
      <c r="AD264" s="497"/>
      <c r="AE264" s="497"/>
      <c r="AF264" s="497"/>
      <c r="AG264" s="497"/>
      <c r="AH264" s="497"/>
      <c r="AI264" s="497"/>
      <c r="AJ264" s="497"/>
      <c r="AK264" s="497"/>
      <c r="AL264" s="497"/>
      <c r="AM264" s="497"/>
      <c r="AN264" s="497">
        <v>13941</v>
      </c>
      <c r="AO264" s="497">
        <v>3522</v>
      </c>
      <c r="AP264" s="497"/>
      <c r="AQ264" s="497"/>
      <c r="AR264" s="497"/>
      <c r="AS264" s="497"/>
      <c r="AT264" s="497">
        <v>-96675</v>
      </c>
    </row>
    <row r="265" spans="1:46">
      <c r="A265" s="465">
        <v>844</v>
      </c>
      <c r="B265" s="466" t="s">
        <v>296</v>
      </c>
      <c r="C265" s="500">
        <v>1441</v>
      </c>
      <c r="D265" s="497">
        <f>SUM(H265:AT265)</f>
        <v>73927</v>
      </c>
      <c r="E265" s="497">
        <v>-138379</v>
      </c>
      <c r="F265" s="497">
        <v>-294281</v>
      </c>
      <c r="G265" s="568">
        <f>SUM(D265:F265)</f>
        <v>-358733</v>
      </c>
      <c r="H265" s="497"/>
      <c r="I265" s="497"/>
      <c r="J265" s="497">
        <v>22453</v>
      </c>
      <c r="K265" s="497"/>
      <c r="L265" s="497"/>
      <c r="M265" s="497">
        <v>35985</v>
      </c>
      <c r="N265" s="497"/>
      <c r="O265" s="497">
        <v>9351</v>
      </c>
      <c r="P265" s="497"/>
      <c r="Q265" s="497"/>
      <c r="R265" s="497"/>
      <c r="S265" s="497"/>
      <c r="T265" s="497"/>
      <c r="U265" s="497">
        <v>5136</v>
      </c>
      <c r="V265" s="497"/>
      <c r="W265" s="497"/>
      <c r="X265" s="497"/>
      <c r="Y265" s="497"/>
      <c r="Z265" s="497">
        <v>1002</v>
      </c>
      <c r="AA265" s="497"/>
      <c r="AB265" s="497"/>
      <c r="AC265" s="497"/>
      <c r="AD265" s="497"/>
      <c r="AE265" s="497"/>
      <c r="AF265" s="497"/>
      <c r="AG265" s="497"/>
      <c r="AH265" s="497"/>
      <c r="AI265" s="497"/>
      <c r="AJ265" s="497"/>
      <c r="AK265" s="497"/>
      <c r="AL265" s="497"/>
      <c r="AM265" s="497"/>
      <c r="AN265" s="497"/>
      <c r="AO265" s="497"/>
      <c r="AP265" s="497"/>
      <c r="AQ265" s="497"/>
      <c r="AR265" s="497"/>
      <c r="AS265" s="497"/>
      <c r="AT265" s="497"/>
    </row>
    <row r="266" spans="1:46">
      <c r="A266" s="465">
        <v>845</v>
      </c>
      <c r="B266" s="466" t="s">
        <v>297</v>
      </c>
      <c r="C266" s="500">
        <v>2863</v>
      </c>
      <c r="D266" s="497">
        <f>SUM(H266:AT266)</f>
        <v>889406</v>
      </c>
      <c r="E266" s="497">
        <v>-274934</v>
      </c>
      <c r="F266" s="497">
        <v>-584682</v>
      </c>
      <c r="G266" s="568">
        <f>SUM(D266:F266)</f>
        <v>29790</v>
      </c>
      <c r="H266" s="497">
        <v>486710</v>
      </c>
      <c r="I266" s="497"/>
      <c r="J266" s="497">
        <v>134717</v>
      </c>
      <c r="K266" s="497">
        <v>116710</v>
      </c>
      <c r="L266" s="497"/>
      <c r="M266" s="497"/>
      <c r="N266" s="497"/>
      <c r="O266" s="497">
        <v>37821</v>
      </c>
      <c r="P266" s="497"/>
      <c r="Q266" s="497">
        <v>99836</v>
      </c>
      <c r="R266" s="497"/>
      <c r="S266" s="497"/>
      <c r="T266" s="497"/>
      <c r="U266" s="497">
        <v>10204</v>
      </c>
      <c r="V266" s="497"/>
      <c r="W266" s="497"/>
      <c r="X266" s="497"/>
      <c r="Y266" s="497"/>
      <c r="Z266" s="497">
        <v>3408</v>
      </c>
      <c r="AA266" s="497"/>
      <c r="AB266" s="497"/>
      <c r="AC266" s="497"/>
      <c r="AD266" s="497"/>
      <c r="AE266" s="497"/>
      <c r="AF266" s="497"/>
      <c r="AG266" s="497"/>
      <c r="AH266" s="497"/>
      <c r="AI266" s="497"/>
      <c r="AJ266" s="497"/>
      <c r="AK266" s="497"/>
      <c r="AL266" s="497"/>
      <c r="AM266" s="497"/>
      <c r="AN266" s="497"/>
      <c r="AO266" s="497"/>
      <c r="AP266" s="497"/>
      <c r="AQ266" s="497"/>
      <c r="AR266" s="497"/>
      <c r="AS266" s="497"/>
      <c r="AT266" s="497"/>
    </row>
    <row r="267" spans="1:46">
      <c r="A267" s="465">
        <v>846</v>
      </c>
      <c r="B267" s="466" t="s">
        <v>298</v>
      </c>
      <c r="C267" s="500">
        <v>4862</v>
      </c>
      <c r="D267" s="497">
        <f>SUM(H267:AT267)</f>
        <v>1130135</v>
      </c>
      <c r="E267" s="497">
        <v>-466898</v>
      </c>
      <c r="F267" s="497">
        <v>-992918</v>
      </c>
      <c r="G267" s="568">
        <f>SUM(D267:F267)</f>
        <v>-329681</v>
      </c>
      <c r="H267" s="497">
        <v>662091</v>
      </c>
      <c r="I267" s="497"/>
      <c r="J267" s="497">
        <v>291887</v>
      </c>
      <c r="K267" s="497">
        <v>32341</v>
      </c>
      <c r="L267" s="497"/>
      <c r="M267" s="497">
        <v>35985</v>
      </c>
      <c r="N267" s="497"/>
      <c r="O267" s="497">
        <v>42104</v>
      </c>
      <c r="P267" s="497"/>
      <c r="Q267" s="497">
        <v>32341</v>
      </c>
      <c r="R267" s="497"/>
      <c r="S267" s="497"/>
      <c r="T267" s="497"/>
      <c r="U267" s="497">
        <v>17328</v>
      </c>
      <c r="V267" s="497"/>
      <c r="W267" s="497"/>
      <c r="X267" s="497"/>
      <c r="Y267" s="497"/>
      <c r="Z267" s="497">
        <v>5399</v>
      </c>
      <c r="AA267" s="497"/>
      <c r="AB267" s="497"/>
      <c r="AC267" s="497"/>
      <c r="AD267" s="497">
        <v>10659</v>
      </c>
      <c r="AE267" s="497"/>
      <c r="AF267" s="497"/>
      <c r="AG267" s="497"/>
      <c r="AH267" s="497"/>
      <c r="AI267" s="497"/>
      <c r="AJ267" s="497"/>
      <c r="AK267" s="497"/>
      <c r="AL267" s="497"/>
      <c r="AM267" s="497"/>
      <c r="AN267" s="497"/>
      <c r="AO267" s="497"/>
      <c r="AP267" s="497"/>
      <c r="AQ267" s="497"/>
      <c r="AR267" s="497"/>
      <c r="AS267" s="497"/>
      <c r="AT267" s="497"/>
    </row>
    <row r="268" spans="1:46">
      <c r="A268" s="465">
        <v>848</v>
      </c>
      <c r="B268" s="466" t="s">
        <v>299</v>
      </c>
      <c r="C268" s="500">
        <v>4160</v>
      </c>
      <c r="D268" s="497">
        <f>SUM(H268:AT268)</f>
        <v>1887129</v>
      </c>
      <c r="E268" s="497">
        <v>-399485</v>
      </c>
      <c r="F268" s="497">
        <v>-849555</v>
      </c>
      <c r="G268" s="568">
        <f>SUM(D268:F268)</f>
        <v>638089</v>
      </c>
      <c r="H268" s="497">
        <v>669108</v>
      </c>
      <c r="I268" s="497"/>
      <c r="J268" s="497">
        <v>89811</v>
      </c>
      <c r="K268" s="497">
        <v>42184</v>
      </c>
      <c r="L268" s="497"/>
      <c r="M268" s="497"/>
      <c r="N268" s="497">
        <v>98197</v>
      </c>
      <c r="O268" s="497">
        <v>25594</v>
      </c>
      <c r="P268" s="497">
        <v>901300</v>
      </c>
      <c r="Q268" s="497">
        <v>42184</v>
      </c>
      <c r="R268" s="497"/>
      <c r="S268" s="497"/>
      <c r="T268" s="497"/>
      <c r="U268" s="497">
        <v>14826</v>
      </c>
      <c r="V268" s="497"/>
      <c r="W268" s="497"/>
      <c r="X268" s="497"/>
      <c r="Y268" s="497"/>
      <c r="Z268" s="497">
        <v>3925</v>
      </c>
      <c r="AA268" s="497"/>
      <c r="AB268" s="497"/>
      <c r="AC268" s="497"/>
      <c r="AD268" s="497"/>
      <c r="AE268" s="497"/>
      <c r="AF268" s="497"/>
      <c r="AG268" s="497"/>
      <c r="AH268" s="497"/>
      <c r="AI268" s="497"/>
      <c r="AJ268" s="497"/>
      <c r="AK268" s="497"/>
      <c r="AL268" s="497"/>
      <c r="AM268" s="497"/>
      <c r="AN268" s="497"/>
      <c r="AO268" s="497"/>
      <c r="AP268" s="497"/>
      <c r="AQ268" s="497"/>
      <c r="AR268" s="497"/>
      <c r="AS268" s="497"/>
      <c r="AT268" s="497"/>
    </row>
    <row r="269" spans="1:46">
      <c r="A269" s="465">
        <v>849</v>
      </c>
      <c r="B269" s="466" t="s">
        <v>300</v>
      </c>
      <c r="C269" s="500">
        <v>2903</v>
      </c>
      <c r="D269" s="497">
        <f>SUM(H269:AT269)</f>
        <v>1055394</v>
      </c>
      <c r="E269" s="497">
        <v>-278775</v>
      </c>
      <c r="F269" s="497">
        <v>-592851</v>
      </c>
      <c r="G269" s="568">
        <f>SUM(D269:F269)</f>
        <v>183768</v>
      </c>
      <c r="H269" s="497">
        <v>808723</v>
      </c>
      <c r="I269" s="497"/>
      <c r="J269" s="497">
        <v>157170</v>
      </c>
      <c r="K269" s="497">
        <v>19686</v>
      </c>
      <c r="L269" s="497"/>
      <c r="M269" s="497">
        <v>35985</v>
      </c>
      <c r="N269" s="497"/>
      <c r="O269" s="497">
        <v>28054</v>
      </c>
      <c r="P269" s="497"/>
      <c r="Q269" s="497">
        <v>-8437</v>
      </c>
      <c r="R269" s="497"/>
      <c r="S269" s="497"/>
      <c r="T269" s="497"/>
      <c r="U269" s="497">
        <v>10346</v>
      </c>
      <c r="V269" s="497"/>
      <c r="W269" s="497"/>
      <c r="X269" s="497"/>
      <c r="Y269" s="497"/>
      <c r="Z269" s="497">
        <v>3867</v>
      </c>
      <c r="AA269" s="497"/>
      <c r="AB269" s="497"/>
      <c r="AC269" s="497"/>
      <c r="AD269" s="497"/>
      <c r="AE269" s="497"/>
      <c r="AF269" s="497"/>
      <c r="AG269" s="497"/>
      <c r="AH269" s="497"/>
      <c r="AI269" s="497"/>
      <c r="AJ269" s="497"/>
      <c r="AK269" s="497"/>
      <c r="AL269" s="497"/>
      <c r="AM269" s="497"/>
      <c r="AN269" s="497"/>
      <c r="AO269" s="497"/>
      <c r="AP269" s="497"/>
      <c r="AQ269" s="497"/>
      <c r="AR269" s="497"/>
      <c r="AS269" s="497"/>
      <c r="AT269" s="497"/>
    </row>
    <row r="270" spans="1:46">
      <c r="A270" s="465">
        <v>850</v>
      </c>
      <c r="B270" s="466" t="s">
        <v>301</v>
      </c>
      <c r="C270" s="500">
        <v>2407</v>
      </c>
      <c r="D270" s="497">
        <f>SUM(H270:AT270)</f>
        <v>216914</v>
      </c>
      <c r="E270" s="497">
        <v>-231144</v>
      </c>
      <c r="F270" s="497">
        <v>-491558</v>
      </c>
      <c r="G270" s="568">
        <f>SUM(D270:F270)</f>
        <v>-505788</v>
      </c>
      <c r="H270" s="497"/>
      <c r="I270" s="497"/>
      <c r="J270" s="497">
        <v>112264</v>
      </c>
      <c r="K270" s="497">
        <v>23904</v>
      </c>
      <c r="L270" s="497"/>
      <c r="M270" s="497">
        <v>35985</v>
      </c>
      <c r="N270" s="497"/>
      <c r="O270" s="497">
        <v>9351</v>
      </c>
      <c r="P270" s="497"/>
      <c r="Q270" s="497">
        <v>23904</v>
      </c>
      <c r="R270" s="497"/>
      <c r="S270" s="497"/>
      <c r="T270" s="497"/>
      <c r="U270" s="497">
        <v>8579</v>
      </c>
      <c r="V270" s="497"/>
      <c r="W270" s="497"/>
      <c r="X270" s="497"/>
      <c r="Y270" s="497"/>
      <c r="Z270" s="497">
        <v>2927</v>
      </c>
      <c r="AA270" s="497"/>
      <c r="AB270" s="497"/>
      <c r="AC270" s="497"/>
      <c r="AD270" s="497"/>
      <c r="AE270" s="497"/>
      <c r="AF270" s="497"/>
      <c r="AG270" s="497"/>
      <c r="AH270" s="497"/>
      <c r="AI270" s="497"/>
      <c r="AJ270" s="497"/>
      <c r="AK270" s="497"/>
      <c r="AL270" s="497"/>
      <c r="AM270" s="497"/>
      <c r="AN270" s="497"/>
      <c r="AO270" s="497"/>
      <c r="AP270" s="497"/>
      <c r="AQ270" s="497"/>
      <c r="AR270" s="497"/>
      <c r="AS270" s="497"/>
      <c r="AT270" s="497"/>
    </row>
    <row r="271" spans="1:46">
      <c r="A271" s="465">
        <v>851</v>
      </c>
      <c r="B271" s="466" t="s">
        <v>302</v>
      </c>
      <c r="C271" s="500">
        <v>21227</v>
      </c>
      <c r="D271" s="497">
        <f>SUM(H271:AT271)</f>
        <v>6020927</v>
      </c>
      <c r="E271" s="497">
        <v>-2038429</v>
      </c>
      <c r="F271" s="497">
        <v>-4334978</v>
      </c>
      <c r="G271" s="568">
        <f>SUM(D271:F271)</f>
        <v>-352480</v>
      </c>
      <c r="H271" s="497">
        <v>2310791</v>
      </c>
      <c r="I271" s="497"/>
      <c r="J271" s="497">
        <v>1571699</v>
      </c>
      <c r="K271" s="497">
        <v>133583</v>
      </c>
      <c r="L271" s="497"/>
      <c r="M271" s="497">
        <v>179925</v>
      </c>
      <c r="N271" s="497">
        <v>286074</v>
      </c>
      <c r="O271" s="497">
        <v>149889</v>
      </c>
      <c r="P271" s="497"/>
      <c r="Q271" s="497">
        <v>63276</v>
      </c>
      <c r="R271" s="497"/>
      <c r="S271" s="497"/>
      <c r="T271" s="497">
        <v>324205</v>
      </c>
      <c r="U271" s="497">
        <v>75653</v>
      </c>
      <c r="V271" s="497"/>
      <c r="W271" s="497">
        <v>470506</v>
      </c>
      <c r="X271" s="497">
        <v>289241</v>
      </c>
      <c r="Y271" s="497"/>
      <c r="Z271" s="497">
        <v>29608</v>
      </c>
      <c r="AA271" s="497">
        <v>55501</v>
      </c>
      <c r="AB271" s="497">
        <v>83758</v>
      </c>
      <c r="AC271" s="497"/>
      <c r="AD271" s="497"/>
      <c r="AE271" s="497"/>
      <c r="AF271" s="497"/>
      <c r="AG271" s="497"/>
      <c r="AH271" s="497"/>
      <c r="AI271" s="497"/>
      <c r="AJ271" s="497"/>
      <c r="AK271" s="497"/>
      <c r="AL271" s="497"/>
      <c r="AM271" s="497"/>
      <c r="AN271" s="497"/>
      <c r="AO271" s="497"/>
      <c r="AP271" s="497"/>
      <c r="AQ271" s="497"/>
      <c r="AR271" s="497"/>
      <c r="AS271" s="497"/>
      <c r="AT271" s="497">
        <v>-2782</v>
      </c>
    </row>
    <row r="272" spans="1:46">
      <c r="A272" s="465">
        <v>853</v>
      </c>
      <c r="B272" s="466" t="s">
        <v>303</v>
      </c>
      <c r="C272" s="500">
        <v>197900</v>
      </c>
      <c r="D272" s="497">
        <f>SUM(H272:AT272)</f>
        <v>106764336</v>
      </c>
      <c r="E272" s="497">
        <v>-19004337</v>
      </c>
      <c r="F272" s="497">
        <v>-40415138</v>
      </c>
      <c r="G272" s="568">
        <f>SUM(D272:F272)</f>
        <v>47344861</v>
      </c>
      <c r="H272" s="497">
        <v>27930761</v>
      </c>
      <c r="I272" s="497">
        <v>33847961</v>
      </c>
      <c r="J272" s="497">
        <v>6893022</v>
      </c>
      <c r="K272" s="497">
        <v>4190297</v>
      </c>
      <c r="L272" s="497">
        <v>11164184</v>
      </c>
      <c r="M272" s="497">
        <v>2662892</v>
      </c>
      <c r="N272" s="497">
        <v>1069861</v>
      </c>
      <c r="O272" s="497">
        <v>1968392</v>
      </c>
      <c r="P272" s="497"/>
      <c r="Q272" s="497">
        <v>1307710</v>
      </c>
      <c r="R272" s="497">
        <v>5632701</v>
      </c>
      <c r="S272" s="497">
        <v>2071455</v>
      </c>
      <c r="T272" s="497">
        <v>2581054</v>
      </c>
      <c r="U272" s="497">
        <v>705316</v>
      </c>
      <c r="V272" s="497">
        <v>1290670</v>
      </c>
      <c r="W272" s="497">
        <v>1285284</v>
      </c>
      <c r="X272" s="497">
        <v>867724</v>
      </c>
      <c r="Y272" s="497">
        <v>880554</v>
      </c>
      <c r="Z272" s="497">
        <v>309792</v>
      </c>
      <c r="AA272" s="497">
        <v>77085</v>
      </c>
      <c r="AB272" s="497">
        <v>156381</v>
      </c>
      <c r="AC272" s="497"/>
      <c r="AD272" s="497">
        <v>106594</v>
      </c>
      <c r="AE272" s="497"/>
      <c r="AF272" s="497"/>
      <c r="AG272" s="497"/>
      <c r="AH272" s="497"/>
      <c r="AI272" s="497">
        <v>34991</v>
      </c>
      <c r="AJ272" s="497"/>
      <c r="AK272" s="497"/>
      <c r="AL272" s="497"/>
      <c r="AM272" s="497"/>
      <c r="AN272" s="497">
        <v>3334</v>
      </c>
      <c r="AO272" s="497"/>
      <c r="AP272" s="497"/>
      <c r="AQ272" s="497"/>
      <c r="AR272" s="497"/>
      <c r="AS272" s="497"/>
      <c r="AT272" s="497">
        <v>-273679</v>
      </c>
    </row>
    <row r="273" spans="1:46">
      <c r="A273" s="465">
        <v>854</v>
      </c>
      <c r="B273" s="466" t="s">
        <v>304</v>
      </c>
      <c r="C273" s="500">
        <v>3262</v>
      </c>
      <c r="D273" s="497">
        <f>SUM(H273:AT273)</f>
        <v>564704</v>
      </c>
      <c r="E273" s="497">
        <v>-313250</v>
      </c>
      <c r="F273" s="497">
        <v>-666166</v>
      </c>
      <c r="G273" s="568">
        <f>SUM(D273:F273)</f>
        <v>-414712</v>
      </c>
      <c r="H273" s="497">
        <v>515037</v>
      </c>
      <c r="I273" s="497"/>
      <c r="J273" s="497"/>
      <c r="K273" s="497">
        <v>8437</v>
      </c>
      <c r="L273" s="497"/>
      <c r="M273" s="497"/>
      <c r="N273" s="497"/>
      <c r="O273" s="497">
        <v>18614</v>
      </c>
      <c r="P273" s="497"/>
      <c r="Q273" s="497">
        <v>8437</v>
      </c>
      <c r="R273" s="497"/>
      <c r="S273" s="497"/>
      <c r="T273" s="497"/>
      <c r="U273" s="497">
        <v>11626</v>
      </c>
      <c r="V273" s="497"/>
      <c r="W273" s="497"/>
      <c r="X273" s="497"/>
      <c r="Y273" s="497"/>
      <c r="Z273" s="497">
        <v>2553</v>
      </c>
      <c r="AA273" s="497"/>
      <c r="AB273" s="497"/>
      <c r="AC273" s="497"/>
      <c r="AD273" s="497"/>
      <c r="AE273" s="497"/>
      <c r="AF273" s="497"/>
      <c r="AG273" s="497"/>
      <c r="AH273" s="497"/>
      <c r="AI273" s="497"/>
      <c r="AJ273" s="497"/>
      <c r="AK273" s="497"/>
      <c r="AL273" s="497"/>
      <c r="AM273" s="497"/>
      <c r="AN273" s="497"/>
      <c r="AO273" s="497"/>
      <c r="AP273" s="497"/>
      <c r="AQ273" s="497"/>
      <c r="AR273" s="497"/>
      <c r="AS273" s="497"/>
      <c r="AT273" s="497"/>
    </row>
    <row r="274" spans="1:46">
      <c r="A274" s="465">
        <v>857</v>
      </c>
      <c r="B274" s="466" t="s">
        <v>305</v>
      </c>
      <c r="C274" s="500">
        <v>2394</v>
      </c>
      <c r="D274" s="497">
        <f>SUM(H274:AT274)</f>
        <v>695762</v>
      </c>
      <c r="E274" s="497">
        <v>-229896</v>
      </c>
      <c r="F274" s="497">
        <v>-488903</v>
      </c>
      <c r="G274" s="568">
        <f>SUM(D274:F274)</f>
        <v>-23037</v>
      </c>
      <c r="H274" s="497">
        <v>518900</v>
      </c>
      <c r="I274" s="497"/>
      <c r="J274" s="497">
        <v>157170</v>
      </c>
      <c r="K274" s="497"/>
      <c r="L274" s="497"/>
      <c r="M274" s="497"/>
      <c r="N274" s="497"/>
      <c r="O274" s="497">
        <v>9351</v>
      </c>
      <c r="P274" s="497"/>
      <c r="Q274" s="497"/>
      <c r="R274" s="497"/>
      <c r="S274" s="497"/>
      <c r="T274" s="497"/>
      <c r="U274" s="497">
        <v>8532</v>
      </c>
      <c r="V274" s="497"/>
      <c r="W274" s="497"/>
      <c r="X274" s="497"/>
      <c r="Y274" s="497"/>
      <c r="Z274" s="497">
        <v>1809</v>
      </c>
      <c r="AA274" s="497"/>
      <c r="AB274" s="497"/>
      <c r="AC274" s="497"/>
      <c r="AD274" s="497"/>
      <c r="AE274" s="497"/>
      <c r="AF274" s="497"/>
      <c r="AG274" s="497"/>
      <c r="AH274" s="497"/>
      <c r="AI274" s="497"/>
      <c r="AJ274" s="497"/>
      <c r="AK274" s="497"/>
      <c r="AL274" s="497"/>
      <c r="AM274" s="497"/>
      <c r="AN274" s="497"/>
      <c r="AO274" s="497"/>
      <c r="AP274" s="497"/>
      <c r="AQ274" s="497"/>
      <c r="AR274" s="497"/>
      <c r="AS274" s="497"/>
      <c r="AT274" s="497"/>
    </row>
    <row r="275" spans="1:46">
      <c r="A275" s="465">
        <v>858</v>
      </c>
      <c r="B275" s="466" t="s">
        <v>306</v>
      </c>
      <c r="C275" s="500">
        <v>40384</v>
      </c>
      <c r="D275" s="497">
        <f>SUM(H275:AT275)</f>
        <v>8757021</v>
      </c>
      <c r="E275" s="497">
        <v>-3878076</v>
      </c>
      <c r="F275" s="497">
        <v>-8247220</v>
      </c>
      <c r="G275" s="568">
        <f>SUM(D275:F275)</f>
        <v>-3368275</v>
      </c>
      <c r="H275" s="497">
        <v>5122869</v>
      </c>
      <c r="I275" s="497"/>
      <c r="J275" s="497">
        <v>1055283</v>
      </c>
      <c r="K275" s="497">
        <v>424654</v>
      </c>
      <c r="L275" s="497"/>
      <c r="M275" s="497">
        <v>503790</v>
      </c>
      <c r="N275" s="497">
        <v>432285</v>
      </c>
      <c r="O275" s="497">
        <v>395472</v>
      </c>
      <c r="P275" s="497"/>
      <c r="Q275" s="497">
        <v>198266</v>
      </c>
      <c r="R275" s="497"/>
      <c r="S275" s="497"/>
      <c r="T275" s="497">
        <v>361977</v>
      </c>
      <c r="U275" s="497">
        <v>143929</v>
      </c>
      <c r="V275" s="497"/>
      <c r="W275" s="497"/>
      <c r="X275" s="497"/>
      <c r="Y275" s="497"/>
      <c r="Z275" s="497">
        <v>56828</v>
      </c>
      <c r="AA275" s="497">
        <v>61668</v>
      </c>
      <c r="AB275" s="497"/>
      <c r="AC275" s="497"/>
      <c r="AD275" s="497"/>
      <c r="AE275" s="497"/>
      <c r="AF275" s="497"/>
      <c r="AG275" s="497"/>
      <c r="AH275" s="497"/>
      <c r="AI275" s="497"/>
      <c r="AJ275" s="497"/>
      <c r="AK275" s="497"/>
      <c r="AL275" s="497"/>
      <c r="AM275" s="497"/>
      <c r="AN275" s="497"/>
      <c r="AO275" s="497"/>
      <c r="AP275" s="497"/>
      <c r="AQ275" s="497"/>
      <c r="AR275" s="497"/>
      <c r="AS275" s="497"/>
      <c r="AT275" s="497"/>
    </row>
    <row r="276" spans="1:46">
      <c r="A276" s="465">
        <v>859</v>
      </c>
      <c r="B276" s="466" t="s">
        <v>307</v>
      </c>
      <c r="C276" s="500">
        <v>6562</v>
      </c>
      <c r="D276" s="497">
        <f>SUM(H276:AT276)</f>
        <v>986300</v>
      </c>
      <c r="E276" s="497">
        <v>-630149</v>
      </c>
      <c r="F276" s="497">
        <v>-1340092</v>
      </c>
      <c r="G276" s="568">
        <f>SUM(D276:F276)</f>
        <v>-983941</v>
      </c>
      <c r="H276" s="497"/>
      <c r="I276" s="497"/>
      <c r="J276" s="497">
        <v>561321</v>
      </c>
      <c r="K276" s="497">
        <v>26717</v>
      </c>
      <c r="L276" s="497"/>
      <c r="M276" s="497">
        <v>251895</v>
      </c>
      <c r="N276" s="497"/>
      <c r="O276" s="497">
        <v>52492</v>
      </c>
      <c r="P276" s="497"/>
      <c r="Q276" s="497">
        <v>26717</v>
      </c>
      <c r="R276" s="497"/>
      <c r="S276" s="497"/>
      <c r="T276" s="497"/>
      <c r="U276" s="497">
        <v>23387</v>
      </c>
      <c r="V276" s="497"/>
      <c r="W276" s="497"/>
      <c r="X276" s="497"/>
      <c r="Y276" s="497"/>
      <c r="Z276" s="497">
        <v>12937</v>
      </c>
      <c r="AA276" s="497">
        <v>30834</v>
      </c>
      <c r="AB276" s="497"/>
      <c r="AC276" s="497"/>
      <c r="AD276" s="497"/>
      <c r="AE276" s="497"/>
      <c r="AF276" s="497"/>
      <c r="AG276" s="497"/>
      <c r="AH276" s="497"/>
      <c r="AI276" s="497"/>
      <c r="AJ276" s="497"/>
      <c r="AK276" s="497"/>
      <c r="AL276" s="497"/>
      <c r="AM276" s="497"/>
      <c r="AN276" s="497"/>
      <c r="AO276" s="497"/>
      <c r="AP276" s="497"/>
      <c r="AQ276" s="497"/>
      <c r="AR276" s="497"/>
      <c r="AS276" s="497"/>
      <c r="AT276" s="497"/>
    </row>
    <row r="277" spans="1:46">
      <c r="A277" s="465">
        <v>886</v>
      </c>
      <c r="B277" s="466" t="s">
        <v>308</v>
      </c>
      <c r="C277" s="500">
        <v>12599</v>
      </c>
      <c r="D277" s="497">
        <f>SUM(H277:AT277)</f>
        <v>3585521</v>
      </c>
      <c r="E277" s="497">
        <v>-1209882</v>
      </c>
      <c r="F277" s="497">
        <v>-2572968</v>
      </c>
      <c r="G277" s="568">
        <f>SUM(D277:F277)</f>
        <v>-197329</v>
      </c>
      <c r="H277" s="497">
        <v>1797004</v>
      </c>
      <c r="I277" s="497"/>
      <c r="J277" s="497">
        <v>606227</v>
      </c>
      <c r="K277" s="497">
        <v>99836</v>
      </c>
      <c r="L277" s="497"/>
      <c r="M277" s="497">
        <v>791671</v>
      </c>
      <c r="N277" s="497"/>
      <c r="O277" s="497">
        <v>93559</v>
      </c>
      <c r="P277" s="497"/>
      <c r="Q277" s="497">
        <v>87181</v>
      </c>
      <c r="R277" s="497"/>
      <c r="S277" s="497"/>
      <c r="T277" s="497"/>
      <c r="U277" s="497">
        <v>44903</v>
      </c>
      <c r="V277" s="497">
        <v>24679</v>
      </c>
      <c r="W277" s="497"/>
      <c r="X277" s="497"/>
      <c r="Y277" s="497"/>
      <c r="Z277" s="497">
        <v>15967</v>
      </c>
      <c r="AA277" s="497"/>
      <c r="AB277" s="497"/>
      <c r="AC277" s="497"/>
      <c r="AD277" s="497">
        <v>10659</v>
      </c>
      <c r="AE277" s="497"/>
      <c r="AF277" s="497"/>
      <c r="AG277" s="497"/>
      <c r="AH277" s="497">
        <v>13835</v>
      </c>
      <c r="AI277" s="497"/>
      <c r="AJ277" s="497"/>
      <c r="AK277" s="497"/>
      <c r="AL277" s="497"/>
      <c r="AM277" s="497"/>
      <c r="AN277" s="497"/>
      <c r="AO277" s="497"/>
      <c r="AP277" s="497"/>
      <c r="AQ277" s="497"/>
      <c r="AR277" s="497"/>
      <c r="AS277" s="497"/>
      <c r="AT277" s="497"/>
    </row>
    <row r="278" spans="1:46">
      <c r="A278" s="465">
        <v>887</v>
      </c>
      <c r="B278" s="466" t="s">
        <v>309</v>
      </c>
      <c r="C278" s="500">
        <v>4569</v>
      </c>
      <c r="D278" s="497">
        <f>SUM(H278:AT278)</f>
        <v>1126058</v>
      </c>
      <c r="E278" s="497">
        <v>-438761</v>
      </c>
      <c r="F278" s="497">
        <v>-933081</v>
      </c>
      <c r="G278" s="568">
        <f>SUM(D278:F278)</f>
        <v>-245784</v>
      </c>
      <c r="H278" s="497">
        <v>913010</v>
      </c>
      <c r="I278" s="497"/>
      <c r="J278" s="497">
        <v>112264</v>
      </c>
      <c r="K278" s="497">
        <v>28123</v>
      </c>
      <c r="L278" s="497"/>
      <c r="M278" s="497"/>
      <c r="N278" s="497"/>
      <c r="O278" s="497">
        <v>28054</v>
      </c>
      <c r="P278" s="497"/>
      <c r="Q278" s="497">
        <v>23904</v>
      </c>
      <c r="R278" s="497"/>
      <c r="S278" s="497"/>
      <c r="T278" s="497"/>
      <c r="U278" s="497">
        <v>16284</v>
      </c>
      <c r="V278" s="497"/>
      <c r="W278" s="497"/>
      <c r="X278" s="497"/>
      <c r="Y278" s="497"/>
      <c r="Z278" s="497">
        <v>4419</v>
      </c>
      <c r="AA278" s="497"/>
      <c r="AB278" s="497"/>
      <c r="AC278" s="497"/>
      <c r="AD278" s="497"/>
      <c r="AE278" s="497"/>
      <c r="AF278" s="497"/>
      <c r="AG278" s="497"/>
      <c r="AH278" s="497"/>
      <c r="AI278" s="497"/>
      <c r="AJ278" s="497"/>
      <c r="AK278" s="497"/>
      <c r="AL278" s="497"/>
      <c r="AM278" s="497"/>
      <c r="AN278" s="497"/>
      <c r="AO278" s="497"/>
      <c r="AP278" s="497"/>
      <c r="AQ278" s="497"/>
      <c r="AR278" s="497"/>
      <c r="AS278" s="497"/>
      <c r="AT278" s="497"/>
    </row>
    <row r="279" spans="1:46">
      <c r="A279" s="465">
        <v>889</v>
      </c>
      <c r="B279" s="466" t="s">
        <v>310</v>
      </c>
      <c r="C279" s="500">
        <v>2523</v>
      </c>
      <c r="D279" s="497">
        <f>SUM(H279:AT279)</f>
        <v>1113462</v>
      </c>
      <c r="E279" s="497">
        <v>-242284</v>
      </c>
      <c r="F279" s="497">
        <v>-515247</v>
      </c>
      <c r="G279" s="568">
        <f>SUM(D279:F279)</f>
        <v>355931</v>
      </c>
      <c r="H279" s="497">
        <v>707751</v>
      </c>
      <c r="I279" s="497"/>
      <c r="J279" s="497">
        <v>269434</v>
      </c>
      <c r="K279" s="497"/>
      <c r="L279" s="497"/>
      <c r="M279" s="497">
        <v>107955</v>
      </c>
      <c r="N279" s="497"/>
      <c r="O279" s="497">
        <v>16376</v>
      </c>
      <c r="P279" s="497"/>
      <c r="Q279" s="497"/>
      <c r="R279" s="497"/>
      <c r="S279" s="497"/>
      <c r="T279" s="497"/>
      <c r="U279" s="497">
        <v>8992</v>
      </c>
      <c r="V279" s="497"/>
      <c r="W279" s="497"/>
      <c r="X279" s="497"/>
      <c r="Y279" s="497"/>
      <c r="Z279" s="497">
        <v>2954</v>
      </c>
      <c r="AA279" s="497"/>
      <c r="AB279" s="497"/>
      <c r="AC279" s="497"/>
      <c r="AD279" s="497"/>
      <c r="AE279" s="497"/>
      <c r="AF279" s="497"/>
      <c r="AG279" s="497"/>
      <c r="AH279" s="497"/>
      <c r="AI279" s="497"/>
      <c r="AJ279" s="497"/>
      <c r="AK279" s="497"/>
      <c r="AL279" s="497"/>
      <c r="AM279" s="497"/>
      <c r="AN279" s="497"/>
      <c r="AO279" s="497"/>
      <c r="AP279" s="497"/>
      <c r="AQ279" s="497"/>
      <c r="AR279" s="497"/>
      <c r="AS279" s="497"/>
      <c r="AT279" s="497"/>
    </row>
    <row r="280" spans="1:46">
      <c r="A280" s="465">
        <v>890</v>
      </c>
      <c r="B280" s="466" t="s">
        <v>311</v>
      </c>
      <c r="C280" s="500">
        <v>1180</v>
      </c>
      <c r="D280" s="497">
        <f>SUM(H280:AT280)</f>
        <v>740599</v>
      </c>
      <c r="E280" s="497">
        <v>-113315</v>
      </c>
      <c r="F280" s="497">
        <v>-240980</v>
      </c>
      <c r="G280" s="568">
        <f>SUM(D280:F280)</f>
        <v>386304</v>
      </c>
      <c r="H280" s="497">
        <v>675419</v>
      </c>
      <c r="I280" s="497"/>
      <c r="J280" s="497">
        <v>22453</v>
      </c>
      <c r="K280" s="497"/>
      <c r="L280" s="497"/>
      <c r="M280" s="497"/>
      <c r="N280" s="497">
        <v>16547</v>
      </c>
      <c r="O280" s="497">
        <v>14109</v>
      </c>
      <c r="P280" s="497"/>
      <c r="Q280" s="497"/>
      <c r="R280" s="497"/>
      <c r="S280" s="497"/>
      <c r="T280" s="497"/>
      <c r="U280" s="497">
        <v>4206</v>
      </c>
      <c r="V280" s="497">
        <v>6573</v>
      </c>
      <c r="W280" s="497"/>
      <c r="X280" s="497"/>
      <c r="Y280" s="497"/>
      <c r="Z280" s="497">
        <v>1292</v>
      </c>
      <c r="AA280" s="497"/>
      <c r="AB280" s="497"/>
      <c r="AC280" s="497"/>
      <c r="AD280" s="497"/>
      <c r="AE280" s="497"/>
      <c r="AF280" s="497"/>
      <c r="AG280" s="497"/>
      <c r="AH280" s="497"/>
      <c r="AI280" s="497"/>
      <c r="AJ280" s="497"/>
      <c r="AK280" s="497"/>
      <c r="AL280" s="497"/>
      <c r="AM280" s="497"/>
      <c r="AN280" s="497"/>
      <c r="AO280" s="497"/>
      <c r="AP280" s="497"/>
      <c r="AQ280" s="497"/>
      <c r="AR280" s="497"/>
      <c r="AS280" s="497"/>
      <c r="AT280" s="497"/>
    </row>
    <row r="281" spans="1:46">
      <c r="A281" s="465">
        <v>892</v>
      </c>
      <c r="B281" s="466" t="s">
        <v>312</v>
      </c>
      <c r="C281" s="500">
        <v>3592</v>
      </c>
      <c r="D281" s="497">
        <f>SUM(H281:AT281)</f>
        <v>539964</v>
      </c>
      <c r="E281" s="497">
        <v>-344940</v>
      </c>
      <c r="F281" s="497">
        <v>-733558</v>
      </c>
      <c r="G281" s="568">
        <f>SUM(D281:F281)</f>
        <v>-538534</v>
      </c>
      <c r="H281" s="497"/>
      <c r="I281" s="497"/>
      <c r="J281" s="497">
        <v>359245</v>
      </c>
      <c r="K281" s="497">
        <v>46403</v>
      </c>
      <c r="L281" s="497"/>
      <c r="M281" s="497">
        <v>35985</v>
      </c>
      <c r="N281" s="497"/>
      <c r="O281" s="497">
        <v>22912</v>
      </c>
      <c r="P281" s="497"/>
      <c r="Q281" s="497">
        <v>46403</v>
      </c>
      <c r="R281" s="497"/>
      <c r="S281" s="497"/>
      <c r="T281" s="497"/>
      <c r="U281" s="497">
        <v>12802</v>
      </c>
      <c r="V281" s="497"/>
      <c r="W281" s="497"/>
      <c r="X281" s="497"/>
      <c r="Y281" s="497"/>
      <c r="Z281" s="497">
        <v>5555</v>
      </c>
      <c r="AA281" s="497"/>
      <c r="AB281" s="497"/>
      <c r="AC281" s="497"/>
      <c r="AD281" s="497">
        <v>10659</v>
      </c>
      <c r="AE281" s="497"/>
      <c r="AF281" s="497"/>
      <c r="AG281" s="497"/>
      <c r="AH281" s="497"/>
      <c r="AI281" s="497"/>
      <c r="AJ281" s="497"/>
      <c r="AK281" s="497"/>
      <c r="AL281" s="497"/>
      <c r="AM281" s="497"/>
      <c r="AN281" s="497"/>
      <c r="AO281" s="497"/>
      <c r="AP281" s="497"/>
      <c r="AQ281" s="497"/>
      <c r="AR281" s="497"/>
      <c r="AS281" s="497"/>
      <c r="AT281" s="497"/>
    </row>
    <row r="282" spans="1:46">
      <c r="A282" s="465">
        <v>893</v>
      </c>
      <c r="B282" s="466" t="s">
        <v>313</v>
      </c>
      <c r="C282" s="500">
        <v>7434</v>
      </c>
      <c r="D282" s="497">
        <f>SUM(H282:AT282)</f>
        <v>2317836</v>
      </c>
      <c r="E282" s="497">
        <v>-713887</v>
      </c>
      <c r="F282" s="497">
        <v>-1518171</v>
      </c>
      <c r="G282" s="568">
        <f>SUM(D282:F282)</f>
        <v>85778</v>
      </c>
      <c r="H282" s="497">
        <v>1128225</v>
      </c>
      <c r="I282" s="497"/>
      <c r="J282" s="497">
        <v>89811</v>
      </c>
      <c r="K282" s="497">
        <v>296696</v>
      </c>
      <c r="L282" s="497"/>
      <c r="M282" s="497">
        <v>215910</v>
      </c>
      <c r="N282" s="497">
        <v>221568</v>
      </c>
      <c r="O282" s="497">
        <v>56138</v>
      </c>
      <c r="P282" s="497"/>
      <c r="Q282" s="497">
        <v>272791</v>
      </c>
      <c r="R282" s="497"/>
      <c r="S282" s="497"/>
      <c r="T282" s="497"/>
      <c r="U282" s="497">
        <v>26495</v>
      </c>
      <c r="V282" s="497"/>
      <c r="W282" s="497"/>
      <c r="X282" s="497"/>
      <c r="Y282" s="497"/>
      <c r="Z282" s="497">
        <v>10202</v>
      </c>
      <c r="AA282" s="497"/>
      <c r="AB282" s="497"/>
      <c r="AC282" s="497"/>
      <c r="AD282" s="497"/>
      <c r="AE282" s="497"/>
      <c r="AF282" s="497"/>
      <c r="AG282" s="497"/>
      <c r="AH282" s="497"/>
      <c r="AI282" s="497"/>
      <c r="AJ282" s="497"/>
      <c r="AK282" s="497"/>
      <c r="AL282" s="497"/>
      <c r="AM282" s="497"/>
      <c r="AN282" s="497"/>
      <c r="AO282" s="497"/>
      <c r="AP282" s="497"/>
      <c r="AQ282" s="497"/>
      <c r="AR282" s="497"/>
      <c r="AS282" s="497"/>
      <c r="AT282" s="497"/>
    </row>
    <row r="283" spans="1:46">
      <c r="A283" s="465">
        <v>895</v>
      </c>
      <c r="B283" s="466" t="s">
        <v>314</v>
      </c>
      <c r="C283" s="500">
        <v>15092</v>
      </c>
      <c r="D283" s="497">
        <f>SUM(H283:AT283)</f>
        <v>3316742</v>
      </c>
      <c r="E283" s="497">
        <v>-1449285</v>
      </c>
      <c r="F283" s="497">
        <v>-3082088</v>
      </c>
      <c r="G283" s="568">
        <f>SUM(D283:F283)</f>
        <v>-1214631</v>
      </c>
      <c r="H283" s="497">
        <v>1500288</v>
      </c>
      <c r="I283" s="497"/>
      <c r="J283" s="497">
        <v>808302</v>
      </c>
      <c r="K283" s="497">
        <v>70307</v>
      </c>
      <c r="L283" s="497"/>
      <c r="M283" s="497">
        <v>179925</v>
      </c>
      <c r="N283" s="497"/>
      <c r="O283" s="497">
        <v>104125</v>
      </c>
      <c r="P283" s="497"/>
      <c r="Q283" s="497">
        <v>404968</v>
      </c>
      <c r="R283" s="497"/>
      <c r="S283" s="497"/>
      <c r="T283" s="497">
        <v>94429</v>
      </c>
      <c r="U283" s="497">
        <v>53788</v>
      </c>
      <c r="V283" s="497"/>
      <c r="W283" s="497"/>
      <c r="X283" s="497"/>
      <c r="Y283" s="497"/>
      <c r="Z283" s="497">
        <v>16479</v>
      </c>
      <c r="AA283" s="497">
        <v>30834</v>
      </c>
      <c r="AB283" s="497"/>
      <c r="AC283" s="497"/>
      <c r="AD283" s="497">
        <v>53297</v>
      </c>
      <c r="AE283" s="497"/>
      <c r="AF283" s="497"/>
      <c r="AG283" s="497"/>
      <c r="AH283" s="497"/>
      <c r="AI283" s="497"/>
      <c r="AJ283" s="497"/>
      <c r="AK283" s="497"/>
      <c r="AL283" s="497"/>
      <c r="AM283" s="497"/>
      <c r="AN283" s="497"/>
      <c r="AO283" s="497"/>
      <c r="AP283" s="497"/>
      <c r="AQ283" s="497"/>
      <c r="AR283" s="497"/>
      <c r="AS283" s="497"/>
      <c r="AT283" s="497"/>
    </row>
    <row r="284" spans="1:46">
      <c r="A284" s="465">
        <v>905</v>
      </c>
      <c r="B284" s="466" t="s">
        <v>315</v>
      </c>
      <c r="C284" s="500">
        <v>67988</v>
      </c>
      <c r="D284" s="497">
        <f>SUM(H284:AT284)</f>
        <v>52004317</v>
      </c>
      <c r="E284" s="497">
        <v>-6528888</v>
      </c>
      <c r="F284" s="497">
        <v>-13884509</v>
      </c>
      <c r="G284" s="568">
        <f>SUM(D284:F284)</f>
        <v>31590920</v>
      </c>
      <c r="H284" s="497">
        <v>8069331</v>
      </c>
      <c r="I284" s="497">
        <v>18780528</v>
      </c>
      <c r="J284" s="497">
        <v>2829058</v>
      </c>
      <c r="K284" s="497">
        <v>1801265</v>
      </c>
      <c r="L284" s="497">
        <v>5500995</v>
      </c>
      <c r="M284" s="497">
        <v>1439401</v>
      </c>
      <c r="N284" s="497">
        <v>1187698</v>
      </c>
      <c r="O284" s="497">
        <v>780732</v>
      </c>
      <c r="P284" s="497">
        <v>1265966</v>
      </c>
      <c r="Q284" s="497">
        <v>999766</v>
      </c>
      <c r="R284" s="497">
        <v>2746808</v>
      </c>
      <c r="S284" s="497">
        <v>2468275</v>
      </c>
      <c r="T284" s="497">
        <v>786907</v>
      </c>
      <c r="U284" s="497">
        <v>242309</v>
      </c>
      <c r="V284" s="497">
        <v>443831</v>
      </c>
      <c r="W284" s="497">
        <v>1838902</v>
      </c>
      <c r="X284" s="497">
        <v>397707</v>
      </c>
      <c r="Y284" s="497"/>
      <c r="Z284" s="497">
        <v>109597</v>
      </c>
      <c r="AA284" s="497">
        <v>89418</v>
      </c>
      <c r="AB284" s="497">
        <v>85948</v>
      </c>
      <c r="AC284" s="497"/>
      <c r="AD284" s="497">
        <v>74616</v>
      </c>
      <c r="AE284" s="497"/>
      <c r="AF284" s="497"/>
      <c r="AG284" s="497">
        <v>577</v>
      </c>
      <c r="AH284" s="497"/>
      <c r="AI284" s="497"/>
      <c r="AJ284" s="497"/>
      <c r="AK284" s="497"/>
      <c r="AL284" s="497"/>
      <c r="AM284" s="497"/>
      <c r="AN284" s="497"/>
      <c r="AO284" s="497"/>
      <c r="AP284" s="497"/>
      <c r="AQ284" s="497"/>
      <c r="AR284" s="497"/>
      <c r="AS284" s="497"/>
      <c r="AT284" s="497">
        <v>64682</v>
      </c>
    </row>
    <row r="285" spans="1:46">
      <c r="A285" s="465">
        <v>908</v>
      </c>
      <c r="B285" s="466" t="s">
        <v>316</v>
      </c>
      <c r="C285" s="500">
        <v>20703</v>
      </c>
      <c r="D285" s="497">
        <f>SUM(H285:AT285)</f>
        <v>7045927</v>
      </c>
      <c r="E285" s="497">
        <v>-1988109</v>
      </c>
      <c r="F285" s="497">
        <v>-4227967</v>
      </c>
      <c r="G285" s="568">
        <f>SUM(D285:F285)</f>
        <v>829851</v>
      </c>
      <c r="H285" s="497">
        <v>2887083</v>
      </c>
      <c r="I285" s="497"/>
      <c r="J285" s="497">
        <v>740944</v>
      </c>
      <c r="K285" s="497">
        <v>219358</v>
      </c>
      <c r="L285" s="497"/>
      <c r="M285" s="497">
        <v>323865</v>
      </c>
      <c r="N285" s="497">
        <v>1195131</v>
      </c>
      <c r="O285" s="497">
        <v>141383</v>
      </c>
      <c r="P285" s="497">
        <v>886329</v>
      </c>
      <c r="Q285" s="497">
        <v>185610</v>
      </c>
      <c r="R285" s="497"/>
      <c r="S285" s="497"/>
      <c r="T285" s="497"/>
      <c r="U285" s="497">
        <v>73785</v>
      </c>
      <c r="V285" s="497">
        <v>164832</v>
      </c>
      <c r="W285" s="497"/>
      <c r="X285" s="497"/>
      <c r="Y285" s="497"/>
      <c r="Z285" s="497">
        <v>25799</v>
      </c>
      <c r="AA285" s="497">
        <v>61668</v>
      </c>
      <c r="AB285" s="497"/>
      <c r="AC285" s="497"/>
      <c r="AD285" s="497"/>
      <c r="AE285" s="497">
        <v>131383</v>
      </c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>
        <v>8757</v>
      </c>
      <c r="AP285" s="497"/>
      <c r="AQ285" s="497"/>
      <c r="AR285" s="497"/>
      <c r="AS285" s="497"/>
      <c r="AT285" s="497"/>
    </row>
    <row r="286" spans="1:46">
      <c r="A286" s="465">
        <v>915</v>
      </c>
      <c r="B286" s="466" t="s">
        <v>317</v>
      </c>
      <c r="C286" s="500">
        <v>19759</v>
      </c>
      <c r="D286" s="497">
        <f>SUM(H286:AT286)</f>
        <v>3512714</v>
      </c>
      <c r="E286" s="497">
        <v>-1897457</v>
      </c>
      <c r="F286" s="497">
        <v>-4035183</v>
      </c>
      <c r="G286" s="568">
        <f>SUM(D286:F286)</f>
        <v>-2419926</v>
      </c>
      <c r="H286" s="497"/>
      <c r="I286" s="497"/>
      <c r="J286" s="497">
        <v>1167548</v>
      </c>
      <c r="K286" s="497">
        <v>161706</v>
      </c>
      <c r="L286" s="497"/>
      <c r="M286" s="497">
        <v>287880</v>
      </c>
      <c r="N286" s="497">
        <v>559778</v>
      </c>
      <c r="O286" s="497">
        <v>306389</v>
      </c>
      <c r="P286" s="497">
        <v>580531</v>
      </c>
      <c r="Q286" s="497">
        <v>75932</v>
      </c>
      <c r="R286" s="497"/>
      <c r="S286" s="497"/>
      <c r="T286" s="497">
        <v>176267</v>
      </c>
      <c r="U286" s="497">
        <v>70421</v>
      </c>
      <c r="V286" s="497"/>
      <c r="W286" s="497">
        <v>52858</v>
      </c>
      <c r="X286" s="497"/>
      <c r="Y286" s="497"/>
      <c r="Z286" s="497">
        <v>20546</v>
      </c>
      <c r="AA286" s="497"/>
      <c r="AB286" s="497"/>
      <c r="AC286" s="497"/>
      <c r="AD286" s="497"/>
      <c r="AE286" s="497"/>
      <c r="AF286" s="497"/>
      <c r="AG286" s="497"/>
      <c r="AH286" s="497"/>
      <c r="AI286" s="497"/>
      <c r="AJ286" s="497"/>
      <c r="AK286" s="497"/>
      <c r="AL286" s="497"/>
      <c r="AM286" s="497"/>
      <c r="AN286" s="497"/>
      <c r="AO286" s="497"/>
      <c r="AP286" s="497"/>
      <c r="AQ286" s="497"/>
      <c r="AR286" s="497"/>
      <c r="AS286" s="497"/>
      <c r="AT286" s="497">
        <v>52858</v>
      </c>
    </row>
    <row r="287" spans="1:46">
      <c r="A287" s="465">
        <v>918</v>
      </c>
      <c r="B287" s="466" t="s">
        <v>318</v>
      </c>
      <c r="C287" s="500">
        <v>2228</v>
      </c>
      <c r="D287" s="497">
        <f>SUM(H287:AT287)</f>
        <v>217610</v>
      </c>
      <c r="E287" s="497">
        <v>-213955</v>
      </c>
      <c r="F287" s="497">
        <v>-455002</v>
      </c>
      <c r="G287" s="568">
        <f>SUM(D287:F287)</f>
        <v>-451347</v>
      </c>
      <c r="H287" s="497"/>
      <c r="I287" s="497"/>
      <c r="J287" s="497">
        <v>22453</v>
      </c>
      <c r="K287" s="497">
        <v>95618</v>
      </c>
      <c r="L287" s="497"/>
      <c r="M287" s="497"/>
      <c r="N287" s="497"/>
      <c r="O287" s="497">
        <v>9011</v>
      </c>
      <c r="P287" s="497"/>
      <c r="Q287" s="497">
        <v>80150</v>
      </c>
      <c r="R287" s="497"/>
      <c r="S287" s="497"/>
      <c r="T287" s="497"/>
      <c r="U287" s="497">
        <v>7941</v>
      </c>
      <c r="V287" s="497"/>
      <c r="W287" s="497"/>
      <c r="X287" s="497"/>
      <c r="Y287" s="497"/>
      <c r="Z287" s="497">
        <v>2437</v>
      </c>
      <c r="AA287" s="497"/>
      <c r="AB287" s="497"/>
      <c r="AC287" s="497"/>
      <c r="AD287" s="497"/>
      <c r="AE287" s="497"/>
      <c r="AF287" s="497"/>
      <c r="AG287" s="497"/>
      <c r="AH287" s="497"/>
      <c r="AI287" s="497"/>
      <c r="AJ287" s="497"/>
      <c r="AK287" s="497"/>
      <c r="AL287" s="497"/>
      <c r="AM287" s="497"/>
      <c r="AN287" s="497"/>
      <c r="AO287" s="497"/>
      <c r="AP287" s="497"/>
      <c r="AQ287" s="497"/>
      <c r="AR287" s="497"/>
      <c r="AS287" s="497"/>
      <c r="AT287" s="497"/>
    </row>
    <row r="288" spans="1:46">
      <c r="A288" s="465">
        <v>921</v>
      </c>
      <c r="B288" s="466" t="s">
        <v>319</v>
      </c>
      <c r="C288" s="500">
        <v>1894</v>
      </c>
      <c r="D288" s="497">
        <f>SUM(H288:AT288)</f>
        <v>881471</v>
      </c>
      <c r="E288" s="497">
        <v>-181881</v>
      </c>
      <c r="F288" s="497">
        <v>-386793</v>
      </c>
      <c r="G288" s="568">
        <f>SUM(D288:F288)</f>
        <v>312797</v>
      </c>
      <c r="H288" s="497">
        <v>664510</v>
      </c>
      <c r="I288" s="497"/>
      <c r="J288" s="497">
        <v>157170</v>
      </c>
      <c r="K288" s="497">
        <v>21092</v>
      </c>
      <c r="L288" s="497"/>
      <c r="M288" s="497"/>
      <c r="N288" s="497"/>
      <c r="O288" s="497">
        <v>9351</v>
      </c>
      <c r="P288" s="497"/>
      <c r="Q288" s="497">
        <v>21092</v>
      </c>
      <c r="R288" s="497"/>
      <c r="S288" s="497"/>
      <c r="T288" s="497"/>
      <c r="U288" s="497">
        <v>6750</v>
      </c>
      <c r="V288" s="497"/>
      <c r="W288" s="497"/>
      <c r="X288" s="497"/>
      <c r="Y288" s="497"/>
      <c r="Z288" s="497">
        <v>1506</v>
      </c>
      <c r="AA288" s="497"/>
      <c r="AB288" s="497"/>
      <c r="AC288" s="497"/>
      <c r="AD288" s="497"/>
      <c r="AE288" s="497"/>
      <c r="AF288" s="497"/>
      <c r="AG288" s="497"/>
      <c r="AH288" s="497"/>
      <c r="AI288" s="497"/>
      <c r="AJ288" s="497"/>
      <c r="AK288" s="497"/>
      <c r="AL288" s="497"/>
      <c r="AM288" s="497"/>
      <c r="AN288" s="497"/>
      <c r="AO288" s="497"/>
      <c r="AP288" s="497"/>
      <c r="AQ288" s="497"/>
      <c r="AR288" s="497"/>
      <c r="AS288" s="497"/>
      <c r="AT288" s="497"/>
    </row>
    <row r="289" spans="1:46">
      <c r="A289" s="465">
        <v>922</v>
      </c>
      <c r="B289" s="466" t="s">
        <v>320</v>
      </c>
      <c r="C289" s="500">
        <v>4501</v>
      </c>
      <c r="D289" s="497">
        <f>SUM(H289:AT289)</f>
        <v>226811</v>
      </c>
      <c r="E289" s="497">
        <v>-432231</v>
      </c>
      <c r="F289" s="497">
        <v>-919194</v>
      </c>
      <c r="G289" s="568">
        <f>SUM(D289:F289)</f>
        <v>-1124614</v>
      </c>
      <c r="H289" s="497"/>
      <c r="I289" s="497"/>
      <c r="J289" s="497">
        <v>112264</v>
      </c>
      <c r="K289" s="497">
        <v>2812</v>
      </c>
      <c r="L289" s="497"/>
      <c r="M289" s="497">
        <v>35985</v>
      </c>
      <c r="N289" s="497"/>
      <c r="O289" s="497">
        <v>50655</v>
      </c>
      <c r="P289" s="497"/>
      <c r="Q289" s="497">
        <v>2812</v>
      </c>
      <c r="R289" s="497"/>
      <c r="S289" s="497"/>
      <c r="T289" s="497"/>
      <c r="U289" s="497">
        <v>16042</v>
      </c>
      <c r="V289" s="497"/>
      <c r="W289" s="497"/>
      <c r="X289" s="497"/>
      <c r="Y289" s="497"/>
      <c r="Z289" s="497">
        <v>6241</v>
      </c>
      <c r="AA289" s="497"/>
      <c r="AB289" s="497"/>
      <c r="AC289" s="497"/>
      <c r="AD289" s="497"/>
      <c r="AE289" s="497"/>
      <c r="AF289" s="497"/>
      <c r="AG289" s="497"/>
      <c r="AH289" s="497"/>
      <c r="AI289" s="497"/>
      <c r="AJ289" s="497"/>
      <c r="AK289" s="497"/>
      <c r="AL289" s="497"/>
      <c r="AM289" s="497"/>
      <c r="AN289" s="497"/>
      <c r="AO289" s="497"/>
      <c r="AP289" s="497"/>
      <c r="AQ289" s="497"/>
      <c r="AR289" s="497"/>
      <c r="AS289" s="497"/>
      <c r="AT289" s="497"/>
    </row>
    <row r="290" spans="1:46">
      <c r="A290" s="465">
        <v>924</v>
      </c>
      <c r="B290" s="466" t="s">
        <v>321</v>
      </c>
      <c r="C290" s="500">
        <v>2946</v>
      </c>
      <c r="D290" s="497">
        <f>SUM(H290:AT290)</f>
        <v>1145874</v>
      </c>
      <c r="E290" s="497">
        <v>-282904</v>
      </c>
      <c r="F290" s="497">
        <v>-601632</v>
      </c>
      <c r="G290" s="568">
        <f>SUM(D290:F290)</f>
        <v>261338</v>
      </c>
      <c r="H290" s="497">
        <v>673411</v>
      </c>
      <c r="I290" s="497"/>
      <c r="J290" s="497">
        <v>202076</v>
      </c>
      <c r="K290" s="497"/>
      <c r="L290" s="497"/>
      <c r="M290" s="497"/>
      <c r="N290" s="497">
        <v>226613</v>
      </c>
      <c r="O290" s="497">
        <v>18718</v>
      </c>
      <c r="P290" s="497"/>
      <c r="Q290" s="497"/>
      <c r="R290" s="497"/>
      <c r="S290" s="497"/>
      <c r="T290" s="497"/>
      <c r="U290" s="497">
        <v>10500</v>
      </c>
      <c r="V290" s="497">
        <v>11086</v>
      </c>
      <c r="W290" s="497"/>
      <c r="X290" s="497"/>
      <c r="Y290" s="497"/>
      <c r="Z290" s="497">
        <v>3470</v>
      </c>
      <c r="AA290" s="497"/>
      <c r="AB290" s="497"/>
      <c r="AC290" s="497"/>
      <c r="AD290" s="497"/>
      <c r="AE290" s="497"/>
      <c r="AF290" s="497"/>
      <c r="AG290" s="497"/>
      <c r="AH290" s="497"/>
      <c r="AI290" s="497"/>
      <c r="AJ290" s="497"/>
      <c r="AK290" s="497"/>
      <c r="AL290" s="497"/>
      <c r="AM290" s="497"/>
      <c r="AN290" s="497"/>
      <c r="AO290" s="497"/>
      <c r="AP290" s="497"/>
      <c r="AQ290" s="497"/>
      <c r="AR290" s="497"/>
      <c r="AS290" s="497"/>
      <c r="AT290" s="497"/>
    </row>
    <row r="291" spans="1:46">
      <c r="A291" s="465">
        <v>925</v>
      </c>
      <c r="B291" s="466" t="s">
        <v>322</v>
      </c>
      <c r="C291" s="500">
        <v>3427</v>
      </c>
      <c r="D291" s="497">
        <f>SUM(H291:AT291)</f>
        <v>985845</v>
      </c>
      <c r="E291" s="497">
        <v>-329095</v>
      </c>
      <c r="F291" s="497">
        <v>-699862</v>
      </c>
      <c r="G291" s="568">
        <f>SUM(D291:F291)</f>
        <v>-43112</v>
      </c>
      <c r="H291" s="497">
        <v>595505</v>
      </c>
      <c r="I291" s="497"/>
      <c r="J291" s="497">
        <v>44906</v>
      </c>
      <c r="K291" s="497">
        <v>42184</v>
      </c>
      <c r="L291" s="497"/>
      <c r="M291" s="497">
        <v>215910</v>
      </c>
      <c r="N291" s="497">
        <v>73946</v>
      </c>
      <c r="O291" s="497">
        <v>18258</v>
      </c>
      <c r="P291" s="497"/>
      <c r="Q291" s="497">
        <v>-21092</v>
      </c>
      <c r="R291" s="497"/>
      <c r="S291" s="497"/>
      <c r="T291" s="497"/>
      <c r="U291" s="497">
        <v>12214</v>
      </c>
      <c r="V291" s="497"/>
      <c r="W291" s="497"/>
      <c r="X291" s="497"/>
      <c r="Y291" s="497"/>
      <c r="Z291" s="497">
        <v>4014</v>
      </c>
      <c r="AA291" s="497"/>
      <c r="AB291" s="497"/>
      <c r="AC291" s="497"/>
      <c r="AD291" s="497"/>
      <c r="AE291" s="497"/>
      <c r="AF291" s="497"/>
      <c r="AG291" s="497"/>
      <c r="AH291" s="497"/>
      <c r="AI291" s="497"/>
      <c r="AJ291" s="497"/>
      <c r="AK291" s="497"/>
      <c r="AL291" s="497"/>
      <c r="AM291" s="497"/>
      <c r="AN291" s="497"/>
      <c r="AO291" s="497"/>
      <c r="AP291" s="497"/>
      <c r="AQ291" s="497"/>
      <c r="AR291" s="497"/>
      <c r="AS291" s="497"/>
      <c r="AT291" s="497"/>
    </row>
    <row r="292" spans="1:46">
      <c r="A292" s="465">
        <v>927</v>
      </c>
      <c r="B292" s="466" t="s">
        <v>323</v>
      </c>
      <c r="C292" s="500">
        <v>28913</v>
      </c>
      <c r="D292" s="497">
        <f>SUM(H292:AT292)</f>
        <v>5525485</v>
      </c>
      <c r="E292" s="497">
        <v>-2776515</v>
      </c>
      <c r="F292" s="497">
        <v>-5904613</v>
      </c>
      <c r="G292" s="568">
        <f>SUM(D292:F292)</f>
        <v>-3155643</v>
      </c>
      <c r="H292" s="497">
        <v>4002788</v>
      </c>
      <c r="I292" s="497"/>
      <c r="J292" s="497">
        <v>696038</v>
      </c>
      <c r="K292" s="497">
        <v>178580</v>
      </c>
      <c r="L292" s="497"/>
      <c r="M292" s="497">
        <v>107955</v>
      </c>
      <c r="N292" s="497"/>
      <c r="O292" s="497">
        <v>233697</v>
      </c>
      <c r="P292" s="497"/>
      <c r="Q292" s="497">
        <v>101242</v>
      </c>
      <c r="R292" s="497"/>
      <c r="S292" s="497"/>
      <c r="T292" s="497">
        <v>62953</v>
      </c>
      <c r="U292" s="497">
        <v>103046</v>
      </c>
      <c r="V292" s="497"/>
      <c r="W292" s="497"/>
      <c r="X292" s="497"/>
      <c r="Y292" s="497"/>
      <c r="Z292" s="497">
        <v>39186</v>
      </c>
      <c r="AA292" s="497"/>
      <c r="AB292" s="497"/>
      <c r="AC292" s="497"/>
      <c r="AD292" s="497"/>
      <c r="AE292" s="497"/>
      <c r="AF292" s="497"/>
      <c r="AG292" s="497"/>
      <c r="AH292" s="497"/>
      <c r="AI292" s="497"/>
      <c r="AJ292" s="497"/>
      <c r="AK292" s="497"/>
      <c r="AL292" s="497"/>
      <c r="AM292" s="497"/>
      <c r="AN292" s="497"/>
      <c r="AO292" s="497"/>
      <c r="AP292" s="497"/>
      <c r="AQ292" s="497"/>
      <c r="AR292" s="497"/>
      <c r="AS292" s="497"/>
      <c r="AT292" s="497"/>
    </row>
    <row r="293" spans="1:46">
      <c r="A293" s="465">
        <v>931</v>
      </c>
      <c r="B293" s="466" t="s">
        <v>324</v>
      </c>
      <c r="C293" s="500">
        <v>5951</v>
      </c>
      <c r="D293" s="497">
        <f>SUM(H293:AT293)</f>
        <v>1783393</v>
      </c>
      <c r="E293" s="497">
        <v>-571475</v>
      </c>
      <c r="F293" s="497">
        <v>-1215313</v>
      </c>
      <c r="G293" s="568">
        <f>SUM(D293:F293)</f>
        <v>-3395</v>
      </c>
      <c r="H293" s="497">
        <v>768953</v>
      </c>
      <c r="I293" s="497"/>
      <c r="J293" s="497">
        <v>471510</v>
      </c>
      <c r="K293" s="497">
        <v>21092</v>
      </c>
      <c r="L293" s="497"/>
      <c r="M293" s="497">
        <v>35985</v>
      </c>
      <c r="N293" s="497"/>
      <c r="O293" s="497">
        <v>37628</v>
      </c>
      <c r="P293" s="497">
        <v>270966</v>
      </c>
      <c r="Q293" s="497">
        <v>82962</v>
      </c>
      <c r="R293" s="497"/>
      <c r="S293" s="497"/>
      <c r="T293" s="497"/>
      <c r="U293" s="497">
        <v>21209</v>
      </c>
      <c r="V293" s="497"/>
      <c r="W293" s="497"/>
      <c r="X293" s="497"/>
      <c r="Y293" s="497"/>
      <c r="Z293" s="497">
        <v>5783</v>
      </c>
      <c r="AA293" s="497">
        <v>24667</v>
      </c>
      <c r="AB293" s="497"/>
      <c r="AC293" s="497"/>
      <c r="AD293" s="497">
        <v>42638</v>
      </c>
      <c r="AE293" s="497"/>
      <c r="AF293" s="497"/>
      <c r="AG293" s="497"/>
      <c r="AH293" s="497"/>
      <c r="AI293" s="497"/>
      <c r="AJ293" s="497"/>
      <c r="AK293" s="497"/>
      <c r="AL293" s="497"/>
      <c r="AM293" s="497"/>
      <c r="AN293" s="497"/>
      <c r="AO293" s="497"/>
      <c r="AP293" s="497"/>
      <c r="AQ293" s="497"/>
      <c r="AR293" s="497"/>
      <c r="AS293" s="497"/>
      <c r="AT293" s="497"/>
    </row>
    <row r="294" spans="1:46">
      <c r="A294" s="465">
        <v>934</v>
      </c>
      <c r="B294" s="466" t="s">
        <v>325</v>
      </c>
      <c r="C294" s="500">
        <v>2671</v>
      </c>
      <c r="D294" s="497">
        <f>SUM(H294:AT294)</f>
        <v>12450</v>
      </c>
      <c r="E294" s="497">
        <v>-256496</v>
      </c>
      <c r="F294" s="497">
        <v>-545472</v>
      </c>
      <c r="G294" s="568">
        <f>SUM(D294:F294)</f>
        <v>-789518</v>
      </c>
      <c r="H294" s="497"/>
      <c r="I294" s="497"/>
      <c r="J294" s="497"/>
      <c r="K294" s="497"/>
      <c r="L294" s="497"/>
      <c r="M294" s="497"/>
      <c r="N294" s="497"/>
      <c r="O294" s="497"/>
      <c r="P294" s="497"/>
      <c r="Q294" s="497"/>
      <c r="R294" s="497"/>
      <c r="S294" s="497"/>
      <c r="T294" s="497"/>
      <c r="U294" s="497">
        <v>9519</v>
      </c>
      <c r="V294" s="497"/>
      <c r="W294" s="497"/>
      <c r="X294" s="497"/>
      <c r="Y294" s="497"/>
      <c r="Z294" s="497">
        <v>2931</v>
      </c>
      <c r="AA294" s="497"/>
      <c r="AB294" s="497"/>
      <c r="AC294" s="497"/>
      <c r="AD294" s="497"/>
      <c r="AE294" s="497"/>
      <c r="AF294" s="497"/>
      <c r="AG294" s="497"/>
      <c r="AH294" s="497"/>
      <c r="AI294" s="497"/>
      <c r="AJ294" s="497"/>
      <c r="AK294" s="497"/>
      <c r="AL294" s="497"/>
      <c r="AM294" s="497"/>
      <c r="AN294" s="497"/>
      <c r="AO294" s="497"/>
      <c r="AP294" s="497"/>
      <c r="AQ294" s="497"/>
      <c r="AR294" s="497"/>
      <c r="AS294" s="497"/>
      <c r="AT294" s="497"/>
    </row>
    <row r="295" spans="1:46">
      <c r="A295" s="465">
        <v>935</v>
      </c>
      <c r="B295" s="466" t="s">
        <v>326</v>
      </c>
      <c r="C295" s="500">
        <v>2985</v>
      </c>
      <c r="D295" s="497">
        <f>SUM(H295:AT295)</f>
        <v>1032240</v>
      </c>
      <c r="E295" s="497">
        <v>-286650</v>
      </c>
      <c r="F295" s="497">
        <v>-609597</v>
      </c>
      <c r="G295" s="568">
        <f>SUM(D295:F295)</f>
        <v>135993</v>
      </c>
      <c r="H295" s="497">
        <v>656338</v>
      </c>
      <c r="I295" s="497"/>
      <c r="J295" s="497">
        <v>246981</v>
      </c>
      <c r="K295" s="497">
        <v>42184</v>
      </c>
      <c r="L295" s="497"/>
      <c r="M295" s="497"/>
      <c r="N295" s="497"/>
      <c r="O295" s="497">
        <v>31196</v>
      </c>
      <c r="P295" s="497"/>
      <c r="Q295" s="497">
        <v>42184</v>
      </c>
      <c r="R295" s="497"/>
      <c r="S295" s="497"/>
      <c r="T295" s="497"/>
      <c r="U295" s="497">
        <v>10639</v>
      </c>
      <c r="V295" s="497"/>
      <c r="W295" s="497"/>
      <c r="X295" s="497"/>
      <c r="Y295" s="497"/>
      <c r="Z295" s="497">
        <v>2718</v>
      </c>
      <c r="AA295" s="497"/>
      <c r="AB295" s="497"/>
      <c r="AC295" s="497"/>
      <c r="AD295" s="497"/>
      <c r="AE295" s="497"/>
      <c r="AF295" s="497"/>
      <c r="AG295" s="497"/>
      <c r="AH295" s="497"/>
      <c r="AI295" s="497"/>
      <c r="AJ295" s="497"/>
      <c r="AK295" s="497"/>
      <c r="AL295" s="497"/>
      <c r="AM295" s="497"/>
      <c r="AN295" s="497"/>
      <c r="AO295" s="497"/>
      <c r="AP295" s="497"/>
      <c r="AQ295" s="497"/>
      <c r="AR295" s="497"/>
      <c r="AS295" s="497"/>
      <c r="AT295" s="497"/>
    </row>
    <row r="296" spans="1:46">
      <c r="A296" s="465">
        <v>936</v>
      </c>
      <c r="B296" s="466" t="s">
        <v>327</v>
      </c>
      <c r="C296" s="500">
        <v>6395</v>
      </c>
      <c r="D296" s="497">
        <f>SUM(H296:AT296)</f>
        <v>2403233</v>
      </c>
      <c r="E296" s="497">
        <v>-614112</v>
      </c>
      <c r="F296" s="497">
        <v>-1305987</v>
      </c>
      <c r="G296" s="568">
        <f>SUM(D296:F296)</f>
        <v>483134</v>
      </c>
      <c r="H296" s="497">
        <v>860677</v>
      </c>
      <c r="I296" s="497"/>
      <c r="J296" s="497">
        <v>246981</v>
      </c>
      <c r="K296" s="497">
        <v>32341</v>
      </c>
      <c r="L296" s="497"/>
      <c r="M296" s="497">
        <v>107955</v>
      </c>
      <c r="N296" s="497">
        <v>142522</v>
      </c>
      <c r="O296" s="497">
        <v>46772</v>
      </c>
      <c r="P296" s="497">
        <v>921466</v>
      </c>
      <c r="Q296" s="497">
        <v>15468</v>
      </c>
      <c r="R296" s="497"/>
      <c r="S296" s="497"/>
      <c r="T296" s="497"/>
      <c r="U296" s="497">
        <v>22792</v>
      </c>
      <c r="V296" s="497"/>
      <c r="W296" s="497"/>
      <c r="X296" s="497"/>
      <c r="Y296" s="497"/>
      <c r="Z296" s="497">
        <v>6259</v>
      </c>
      <c r="AA296" s="497"/>
      <c r="AB296" s="497"/>
      <c r="AC296" s="497"/>
      <c r="AD296" s="497"/>
      <c r="AE296" s="497"/>
      <c r="AF296" s="497"/>
      <c r="AG296" s="497"/>
      <c r="AH296" s="497"/>
      <c r="AI296" s="497"/>
      <c r="AJ296" s="497"/>
      <c r="AK296" s="497"/>
      <c r="AL296" s="497"/>
      <c r="AM296" s="497"/>
      <c r="AN296" s="497"/>
      <c r="AO296" s="497"/>
      <c r="AP296" s="497"/>
      <c r="AQ296" s="497"/>
      <c r="AR296" s="497"/>
      <c r="AS296" s="497"/>
      <c r="AT296" s="497"/>
    </row>
    <row r="297" spans="1:46">
      <c r="A297" s="465">
        <v>946</v>
      </c>
      <c r="B297" s="466" t="s">
        <v>328</v>
      </c>
      <c r="C297" s="500">
        <v>6287</v>
      </c>
      <c r="D297" s="497">
        <f>SUM(H297:AT297)</f>
        <v>2549872</v>
      </c>
      <c r="E297" s="497">
        <v>-603741</v>
      </c>
      <c r="F297" s="497">
        <v>-1283931</v>
      </c>
      <c r="G297" s="568">
        <f>SUM(D297:F297)</f>
        <v>662200</v>
      </c>
      <c r="H297" s="497">
        <v>1360618</v>
      </c>
      <c r="I297" s="497"/>
      <c r="J297" s="497">
        <v>336793</v>
      </c>
      <c r="K297" s="497">
        <v>98430</v>
      </c>
      <c r="L297" s="497"/>
      <c r="M297" s="497">
        <v>143940</v>
      </c>
      <c r="N297" s="497">
        <v>211422</v>
      </c>
      <c r="O297" s="497">
        <v>77197</v>
      </c>
      <c r="P297" s="497"/>
      <c r="Q297" s="497">
        <v>147645</v>
      </c>
      <c r="R297" s="497"/>
      <c r="S297" s="497"/>
      <c r="T297" s="497"/>
      <c r="U297" s="497">
        <v>22407</v>
      </c>
      <c r="V297" s="497"/>
      <c r="W297" s="497"/>
      <c r="X297" s="497"/>
      <c r="Y297" s="497">
        <v>106469</v>
      </c>
      <c r="Z297" s="497">
        <v>8215</v>
      </c>
      <c r="AA297" s="497">
        <v>15417</v>
      </c>
      <c r="AB297" s="497"/>
      <c r="AC297" s="497"/>
      <c r="AD297" s="497">
        <v>21319</v>
      </c>
      <c r="AE297" s="497"/>
      <c r="AF297" s="497"/>
      <c r="AG297" s="497"/>
      <c r="AH297" s="497"/>
      <c r="AI297" s="497"/>
      <c r="AJ297" s="497"/>
      <c r="AK297" s="497"/>
      <c r="AL297" s="497"/>
      <c r="AM297" s="497"/>
      <c r="AN297" s="497"/>
      <c r="AO297" s="497"/>
      <c r="AP297" s="497"/>
      <c r="AQ297" s="497"/>
      <c r="AR297" s="497"/>
      <c r="AS297" s="497"/>
      <c r="AT297" s="497"/>
    </row>
    <row r="298" spans="1:46">
      <c r="A298" s="465">
        <v>976</v>
      </c>
      <c r="B298" s="466" t="s">
        <v>329</v>
      </c>
      <c r="C298" s="500">
        <v>3788</v>
      </c>
      <c r="D298" s="497">
        <f>SUM(H298:AT298)</f>
        <v>416916</v>
      </c>
      <c r="E298" s="497">
        <v>-363762</v>
      </c>
      <c r="F298" s="497">
        <v>-773585</v>
      </c>
      <c r="G298" s="568">
        <f>SUM(D298:F298)</f>
        <v>-720431</v>
      </c>
      <c r="H298" s="497"/>
      <c r="I298" s="497"/>
      <c r="J298" s="497">
        <v>202076</v>
      </c>
      <c r="K298" s="497">
        <v>2812</v>
      </c>
      <c r="L298" s="497"/>
      <c r="M298" s="497"/>
      <c r="N298" s="497">
        <v>213701</v>
      </c>
      <c r="O298" s="497">
        <v>16376</v>
      </c>
      <c r="P298" s="497"/>
      <c r="Q298" s="497">
        <v>-88587</v>
      </c>
      <c r="R298" s="497"/>
      <c r="S298" s="497"/>
      <c r="T298" s="497"/>
      <c r="U298" s="497">
        <v>13500</v>
      </c>
      <c r="V298" s="497"/>
      <c r="W298" s="497"/>
      <c r="X298" s="497"/>
      <c r="Y298" s="497"/>
      <c r="Z298" s="497">
        <v>3261</v>
      </c>
      <c r="AA298" s="497"/>
      <c r="AB298" s="497">
        <v>53777</v>
      </c>
      <c r="AC298" s="497"/>
      <c r="AD298" s="497"/>
      <c r="AE298" s="497"/>
      <c r="AF298" s="497"/>
      <c r="AG298" s="497"/>
      <c r="AH298" s="497"/>
      <c r="AI298" s="497"/>
      <c r="AJ298" s="497"/>
      <c r="AK298" s="497"/>
      <c r="AL298" s="497"/>
      <c r="AM298" s="497"/>
      <c r="AN298" s="497"/>
      <c r="AO298" s="497"/>
      <c r="AP298" s="497"/>
      <c r="AQ298" s="497"/>
      <c r="AR298" s="497"/>
      <c r="AS298" s="497"/>
      <c r="AT298" s="497"/>
    </row>
    <row r="299" spans="1:46">
      <c r="A299" s="465">
        <v>977</v>
      </c>
      <c r="B299" s="466" t="s">
        <v>330</v>
      </c>
      <c r="C299" s="500">
        <v>15293</v>
      </c>
      <c r="D299" s="497">
        <f>SUM(H299:AT299)</f>
        <v>4902820</v>
      </c>
      <c r="E299" s="497">
        <v>-1468587</v>
      </c>
      <c r="F299" s="497">
        <v>-3123136</v>
      </c>
      <c r="G299" s="568">
        <f>SUM(D299:F299)</f>
        <v>311097</v>
      </c>
      <c r="H299" s="497">
        <v>1852633</v>
      </c>
      <c r="I299" s="497"/>
      <c r="J299" s="497">
        <v>1167548</v>
      </c>
      <c r="K299" s="497">
        <v>82962</v>
      </c>
      <c r="L299" s="497"/>
      <c r="M299" s="497">
        <v>251895</v>
      </c>
      <c r="N299" s="497">
        <v>381667</v>
      </c>
      <c r="O299" s="497">
        <v>123302</v>
      </c>
      <c r="P299" s="497">
        <v>801642</v>
      </c>
      <c r="Q299" s="497">
        <v>82962</v>
      </c>
      <c r="R299" s="497"/>
      <c r="S299" s="497"/>
      <c r="T299" s="497"/>
      <c r="U299" s="497">
        <v>54504</v>
      </c>
      <c r="V299" s="497">
        <v>5382</v>
      </c>
      <c r="W299" s="497"/>
      <c r="X299" s="497"/>
      <c r="Y299" s="497"/>
      <c r="Z299" s="497">
        <v>24587</v>
      </c>
      <c r="AA299" s="497">
        <v>52417</v>
      </c>
      <c r="AB299" s="497"/>
      <c r="AC299" s="497"/>
      <c r="AD299" s="497">
        <v>21319</v>
      </c>
      <c r="AE299" s="497"/>
      <c r="AF299" s="497"/>
      <c r="AG299" s="497"/>
      <c r="AH299" s="497"/>
      <c r="AI299" s="497"/>
      <c r="AJ299" s="497"/>
      <c r="AK299" s="497"/>
      <c r="AL299" s="497"/>
      <c r="AM299" s="497"/>
      <c r="AN299" s="497"/>
      <c r="AO299" s="497"/>
      <c r="AP299" s="497"/>
      <c r="AQ299" s="497"/>
      <c r="AR299" s="497"/>
      <c r="AS299" s="497"/>
      <c r="AT299" s="497"/>
    </row>
    <row r="300" spans="1:46">
      <c r="A300" s="465">
        <v>980</v>
      </c>
      <c r="B300" s="466" t="s">
        <v>331</v>
      </c>
      <c r="C300" s="500">
        <v>33607</v>
      </c>
      <c r="D300" s="497">
        <f>SUM(H300:AT300)</f>
        <v>6120618</v>
      </c>
      <c r="E300" s="497">
        <v>-3227280</v>
      </c>
      <c r="F300" s="497">
        <v>-6863222</v>
      </c>
      <c r="G300" s="568">
        <f>SUM(D300:F300)</f>
        <v>-3969884</v>
      </c>
      <c r="H300" s="497">
        <v>3678390</v>
      </c>
      <c r="I300" s="497"/>
      <c r="J300" s="497">
        <v>1257359</v>
      </c>
      <c r="K300" s="497">
        <v>60464</v>
      </c>
      <c r="L300" s="497"/>
      <c r="M300" s="497">
        <v>215910</v>
      </c>
      <c r="N300" s="497"/>
      <c r="O300" s="497">
        <v>595557</v>
      </c>
      <c r="P300" s="497"/>
      <c r="Q300" s="497">
        <v>60464</v>
      </c>
      <c r="R300" s="497"/>
      <c r="S300" s="497"/>
      <c r="T300" s="497"/>
      <c r="U300" s="497">
        <v>119775</v>
      </c>
      <c r="V300" s="497"/>
      <c r="W300" s="497"/>
      <c r="X300" s="497"/>
      <c r="Y300" s="497">
        <v>43205</v>
      </c>
      <c r="Z300" s="497">
        <v>49410</v>
      </c>
      <c r="AA300" s="497">
        <v>40084</v>
      </c>
      <c r="AB300" s="497"/>
      <c r="AC300" s="497"/>
      <c r="AD300" s="497"/>
      <c r="AE300" s="497"/>
      <c r="AF300" s="497"/>
      <c r="AG300" s="497"/>
      <c r="AH300" s="497"/>
      <c r="AI300" s="497"/>
      <c r="AJ300" s="497"/>
      <c r="AK300" s="497"/>
      <c r="AL300" s="497"/>
      <c r="AM300" s="497"/>
      <c r="AN300" s="497"/>
      <c r="AO300" s="497"/>
      <c r="AP300" s="497"/>
      <c r="AQ300" s="497"/>
      <c r="AR300" s="497"/>
      <c r="AS300" s="497"/>
      <c r="AT300" s="497"/>
    </row>
    <row r="301" spans="1:46">
      <c r="A301" s="465">
        <v>981</v>
      </c>
      <c r="B301" s="466" t="s">
        <v>332</v>
      </c>
      <c r="C301" s="500">
        <v>2237</v>
      </c>
      <c r="D301" s="497">
        <f>SUM(H301:AT301)</f>
        <v>94515</v>
      </c>
      <c r="E301" s="497">
        <v>-214819</v>
      </c>
      <c r="F301" s="497">
        <v>-456840</v>
      </c>
      <c r="G301" s="568">
        <f>SUM(D301:F301)</f>
        <v>-577144</v>
      </c>
      <c r="H301" s="497"/>
      <c r="I301" s="497"/>
      <c r="J301" s="497">
        <v>44906</v>
      </c>
      <c r="K301" s="497"/>
      <c r="L301" s="497"/>
      <c r="M301" s="497"/>
      <c r="N301" s="497">
        <v>31195</v>
      </c>
      <c r="O301" s="497">
        <v>8107</v>
      </c>
      <c r="P301" s="497"/>
      <c r="Q301" s="497"/>
      <c r="R301" s="497"/>
      <c r="S301" s="497"/>
      <c r="T301" s="497"/>
      <c r="U301" s="497">
        <v>7973</v>
      </c>
      <c r="V301" s="497"/>
      <c r="W301" s="497"/>
      <c r="X301" s="497"/>
      <c r="Y301" s="497"/>
      <c r="Z301" s="497">
        <v>2334</v>
      </c>
      <c r="AA301" s="497"/>
      <c r="AB301" s="497"/>
      <c r="AC301" s="497"/>
      <c r="AD301" s="497"/>
      <c r="AE301" s="497"/>
      <c r="AF301" s="497"/>
      <c r="AG301" s="497"/>
      <c r="AH301" s="497"/>
      <c r="AI301" s="497"/>
      <c r="AJ301" s="497"/>
      <c r="AK301" s="497"/>
      <c r="AL301" s="497"/>
      <c r="AM301" s="497"/>
      <c r="AN301" s="497"/>
      <c r="AO301" s="497"/>
      <c r="AP301" s="497"/>
      <c r="AQ301" s="497"/>
      <c r="AR301" s="497"/>
      <c r="AS301" s="497"/>
      <c r="AT301" s="497"/>
    </row>
    <row r="302" spans="1:46">
      <c r="A302" s="465">
        <v>989</v>
      </c>
      <c r="B302" s="466" t="s">
        <v>333</v>
      </c>
      <c r="C302" s="500">
        <v>5406</v>
      </c>
      <c r="D302" s="497">
        <f>SUM(H302:AT302)</f>
        <v>1335745</v>
      </c>
      <c r="E302" s="497">
        <v>-519138</v>
      </c>
      <c r="F302" s="497">
        <v>-1104013</v>
      </c>
      <c r="G302" s="568">
        <f>SUM(D302:F302)</f>
        <v>-287406</v>
      </c>
      <c r="H302" s="497">
        <v>883189</v>
      </c>
      <c r="I302" s="497"/>
      <c r="J302" s="497">
        <v>246981</v>
      </c>
      <c r="K302" s="497">
        <v>47809</v>
      </c>
      <c r="L302" s="497"/>
      <c r="M302" s="497">
        <v>35985</v>
      </c>
      <c r="N302" s="497"/>
      <c r="O302" s="497">
        <v>42089</v>
      </c>
      <c r="P302" s="497"/>
      <c r="Q302" s="497">
        <v>43590</v>
      </c>
      <c r="R302" s="497"/>
      <c r="S302" s="497"/>
      <c r="T302" s="497"/>
      <c r="U302" s="497">
        <v>19267</v>
      </c>
      <c r="V302" s="497">
        <v>8072</v>
      </c>
      <c r="W302" s="497"/>
      <c r="X302" s="497"/>
      <c r="Y302" s="497"/>
      <c r="Z302" s="497">
        <v>5680</v>
      </c>
      <c r="AA302" s="497">
        <v>3083</v>
      </c>
      <c r="AB302" s="497"/>
      <c r="AC302" s="497"/>
      <c r="AD302" s="497"/>
      <c r="AE302" s="497"/>
      <c r="AF302" s="497"/>
      <c r="AG302" s="497"/>
      <c r="AH302" s="497"/>
      <c r="AI302" s="497"/>
      <c r="AJ302" s="497"/>
      <c r="AK302" s="497"/>
      <c r="AL302" s="497"/>
      <c r="AM302" s="497"/>
      <c r="AN302" s="497"/>
      <c r="AO302" s="497"/>
      <c r="AP302" s="497"/>
      <c r="AQ302" s="497"/>
      <c r="AR302" s="497"/>
      <c r="AS302" s="497"/>
      <c r="AT302" s="497"/>
    </row>
    <row r="303" spans="1:46">
      <c r="A303" s="465">
        <v>992</v>
      </c>
      <c r="B303" s="466" t="s">
        <v>334</v>
      </c>
      <c r="C303" s="500">
        <v>18120</v>
      </c>
      <c r="D303" s="497">
        <f>SUM(H303:AT303)</f>
        <v>4652348</v>
      </c>
      <c r="E303" s="497">
        <v>-1740064</v>
      </c>
      <c r="F303" s="497">
        <v>-3700466</v>
      </c>
      <c r="G303" s="568">
        <f>SUM(D303:F303)</f>
        <v>-788182</v>
      </c>
      <c r="H303" s="497">
        <v>2092651</v>
      </c>
      <c r="I303" s="497"/>
      <c r="J303" s="497">
        <v>785849</v>
      </c>
      <c r="K303" s="497">
        <v>284040</v>
      </c>
      <c r="L303" s="497"/>
      <c r="M303" s="497">
        <v>215910</v>
      </c>
      <c r="N303" s="497"/>
      <c r="O303" s="497">
        <v>135662</v>
      </c>
      <c r="P303" s="497">
        <v>648209</v>
      </c>
      <c r="Q303" s="497">
        <v>237638</v>
      </c>
      <c r="R303" s="497"/>
      <c r="S303" s="497"/>
      <c r="T303" s="497">
        <v>62953</v>
      </c>
      <c r="U303" s="497">
        <v>64580</v>
      </c>
      <c r="V303" s="497">
        <v>6304</v>
      </c>
      <c r="W303" s="497">
        <v>75114</v>
      </c>
      <c r="X303" s="497"/>
      <c r="Y303" s="497"/>
      <c r="Z303" s="497">
        <v>22230</v>
      </c>
      <c r="AA303" s="497">
        <v>61668</v>
      </c>
      <c r="AB303" s="497"/>
      <c r="AC303" s="497"/>
      <c r="AD303" s="497">
        <v>10659</v>
      </c>
      <c r="AE303" s="497"/>
      <c r="AF303" s="497"/>
      <c r="AG303" s="497"/>
      <c r="AH303" s="497"/>
      <c r="AI303" s="497"/>
      <c r="AJ303" s="497"/>
      <c r="AK303" s="497"/>
      <c r="AL303" s="497"/>
      <c r="AM303" s="497"/>
      <c r="AN303" s="497"/>
      <c r="AO303" s="497"/>
      <c r="AP303" s="497"/>
      <c r="AQ303" s="497"/>
      <c r="AR303" s="497"/>
      <c r="AS303" s="497"/>
      <c r="AT303" s="497">
        <v>-51119</v>
      </c>
    </row>
    <row r="304" spans="1:46">
      <c r="A304" s="498"/>
      <c r="B304" s="499"/>
      <c r="C304" s="564"/>
    </row>
  </sheetData>
  <autoFilter ref="A10:AT10" xr:uid="{9B78DAC3-5235-4442-80D1-FC3507FED96C}"/>
  <conditionalFormatting sqref="C11:C302">
    <cfRule type="cellIs" dxfId="19" priority="1" operator="lessThan">
      <formula>0</formula>
    </cfRule>
  </conditionalFormatting>
  <hyperlinks>
    <hyperlink ref="A5" r:id="rId1" display="Opetushallituksen julkaisu OKM:n vos-rahoituksen määräytymisperusteista" xr:uid="{6EE3757A-FED4-49CC-8C62-0D4F8E58859F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B287B-C0EE-4B1E-A25E-F4413E996A6F}">
  <dimension ref="A1:AT304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B9" sqref="B9"/>
    </sheetView>
  </sheetViews>
  <sheetFormatPr defaultRowHeight="16.5"/>
  <cols>
    <col min="1" max="1" width="6.85546875" style="501" customWidth="1"/>
    <col min="2" max="2" width="18" style="502" bestFit="1" customWidth="1"/>
    <col min="3" max="3" width="12.7109375" style="503" customWidth="1"/>
    <col min="4" max="4" width="14.7109375" style="497" customWidth="1"/>
    <col min="5" max="5" width="13.42578125" style="495" bestFit="1" customWidth="1"/>
    <col min="6" max="6" width="14" style="495" bestFit="1" customWidth="1"/>
    <col min="7" max="7" width="19.5703125" style="494" bestFit="1" customWidth="1"/>
    <col min="8" max="8" width="13.140625" style="495" customWidth="1"/>
    <col min="9" max="9" width="14" style="495" customWidth="1"/>
    <col min="10" max="10" width="10.5703125" style="495" bestFit="1" customWidth="1"/>
    <col min="11" max="11" width="10" style="495" bestFit="1" customWidth="1"/>
    <col min="12" max="12" width="10.28515625" style="495" bestFit="1" customWidth="1"/>
    <col min="13" max="13" width="10" style="495" bestFit="1" customWidth="1"/>
    <col min="14" max="14" width="10.140625" style="495" bestFit="1" customWidth="1"/>
    <col min="15" max="15" width="9.28515625" style="495" bestFit="1" customWidth="1"/>
    <col min="16" max="16" width="10.28515625" style="495" bestFit="1" customWidth="1"/>
    <col min="17" max="17" width="10" style="495" bestFit="1" customWidth="1"/>
    <col min="18" max="18" width="10.140625" style="495" bestFit="1" customWidth="1"/>
    <col min="19" max="19" width="9.28515625" style="495" bestFit="1" customWidth="1"/>
    <col min="20" max="20" width="7.7109375" style="495" bestFit="1" customWidth="1"/>
    <col min="21" max="22" width="8" style="495" bestFit="1" customWidth="1"/>
    <col min="23" max="23" width="10.28515625" style="495" bestFit="1" customWidth="1"/>
    <col min="24" max="24" width="9.5703125" style="495" bestFit="1" customWidth="1"/>
    <col min="25" max="25" width="8.7109375" style="495" bestFit="1" customWidth="1"/>
    <col min="26" max="26" width="8.85546875" style="495" bestFit="1" customWidth="1"/>
    <col min="27" max="27" width="9.28515625" style="495" bestFit="1" customWidth="1"/>
    <col min="28" max="28" width="9" style="495" bestFit="1" customWidth="1"/>
    <col min="29" max="29" width="9.28515625" style="495" bestFit="1" customWidth="1"/>
    <col min="30" max="30" width="9.140625" style="495" bestFit="1" customWidth="1"/>
    <col min="31" max="31" width="8.5703125" style="495" bestFit="1" customWidth="1"/>
    <col min="32" max="32" width="9.42578125" style="495" bestFit="1" customWidth="1"/>
    <col min="33" max="33" width="8.85546875" style="495" bestFit="1" customWidth="1"/>
    <col min="34" max="35" width="9.28515625" style="495" bestFit="1" customWidth="1"/>
    <col min="36" max="36" width="9.42578125" style="495" bestFit="1" customWidth="1"/>
    <col min="37" max="37" width="9" style="495" bestFit="1" customWidth="1"/>
    <col min="38" max="38" width="9.28515625" style="495" bestFit="1" customWidth="1"/>
    <col min="39" max="40" width="9.140625" style="495" bestFit="1" customWidth="1"/>
    <col min="41" max="41" width="9" style="495" bestFit="1" customWidth="1"/>
    <col min="42" max="42" width="9.140625" style="495" bestFit="1" customWidth="1"/>
    <col min="43" max="43" width="9.42578125" style="495" bestFit="1" customWidth="1"/>
    <col min="44" max="45" width="9.28515625" style="495" bestFit="1" customWidth="1"/>
    <col min="46" max="46" width="9.140625" style="495" bestFit="1" customWidth="1"/>
    <col min="47" max="16384" width="9.140625" style="504"/>
  </cols>
  <sheetData>
    <row r="1" spans="1:46" s="575" customFormat="1" ht="45.75">
      <c r="A1" s="547" t="s">
        <v>694</v>
      </c>
      <c r="B1" s="571"/>
      <c r="C1" s="572"/>
      <c r="D1" s="573"/>
      <c r="E1" s="574"/>
      <c r="F1" s="574"/>
      <c r="G1" s="494"/>
      <c r="H1" s="574"/>
      <c r="I1" s="574"/>
      <c r="J1" s="574"/>
      <c r="K1" s="574"/>
      <c r="L1" s="574"/>
      <c r="M1" s="574"/>
      <c r="N1" s="574"/>
      <c r="O1" s="574"/>
      <c r="P1" s="574"/>
      <c r="Q1" s="574"/>
      <c r="R1" s="574"/>
      <c r="S1" s="574"/>
      <c r="T1" s="574"/>
      <c r="U1" s="574"/>
      <c r="V1" s="574"/>
      <c r="W1" s="574"/>
      <c r="X1" s="574"/>
      <c r="Y1" s="574"/>
      <c r="Z1" s="574"/>
      <c r="AA1" s="574"/>
      <c r="AB1" s="574"/>
      <c r="AC1" s="574"/>
      <c r="AD1" s="574"/>
      <c r="AE1" s="574"/>
      <c r="AF1" s="574"/>
      <c r="AG1" s="574"/>
      <c r="AH1" s="574"/>
      <c r="AI1" s="574"/>
      <c r="AJ1" s="574"/>
      <c r="AK1" s="574"/>
      <c r="AL1" s="574"/>
      <c r="AM1" s="574"/>
      <c r="AN1" s="574"/>
      <c r="AO1" s="574"/>
      <c r="AP1" s="574"/>
      <c r="AQ1" s="574"/>
      <c r="AR1" s="574"/>
      <c r="AS1" s="574"/>
      <c r="AT1" s="574"/>
    </row>
    <row r="2" spans="1:46">
      <c r="A2" s="576" t="s">
        <v>647</v>
      </c>
      <c r="B2" s="548"/>
    </row>
    <row r="3" spans="1:46">
      <c r="A3" s="576" t="s">
        <v>648</v>
      </c>
      <c r="B3" s="550"/>
      <c r="C3" s="551"/>
    </row>
    <row r="4" spans="1:46">
      <c r="A4" s="576" t="s">
        <v>649</v>
      </c>
      <c r="B4" s="550"/>
      <c r="C4" s="552"/>
    </row>
    <row r="5" spans="1:46">
      <c r="A5" s="577" t="s">
        <v>695</v>
      </c>
      <c r="B5" s="550"/>
      <c r="C5" s="554"/>
    </row>
    <row r="6" spans="1:46">
      <c r="A6" s="553"/>
      <c r="B6" s="550"/>
      <c r="C6" s="554"/>
    </row>
    <row r="7" spans="1:46">
      <c r="A7" s="546"/>
      <c r="B7" s="550"/>
      <c r="C7" s="554"/>
    </row>
    <row r="8" spans="1:46">
      <c r="D8" s="503"/>
      <c r="E8" s="503"/>
      <c r="F8" s="503"/>
      <c r="G8" s="496"/>
      <c r="H8" s="503"/>
    </row>
    <row r="9" spans="1:46" s="584" customFormat="1" ht="114.75">
      <c r="A9" s="578" t="s">
        <v>14</v>
      </c>
      <c r="B9" s="578" t="s">
        <v>15</v>
      </c>
      <c r="C9" s="579" t="s">
        <v>16</v>
      </c>
      <c r="D9" s="580" t="s">
        <v>651</v>
      </c>
      <c r="E9" s="580" t="s">
        <v>653</v>
      </c>
      <c r="F9" s="580" t="s">
        <v>652</v>
      </c>
      <c r="G9" s="581" t="s">
        <v>696</v>
      </c>
      <c r="H9" s="580" t="s">
        <v>655</v>
      </c>
      <c r="I9" s="580" t="s">
        <v>656</v>
      </c>
      <c r="J9" s="580" t="s">
        <v>657</v>
      </c>
      <c r="K9" s="580" t="s">
        <v>658</v>
      </c>
      <c r="L9" s="580" t="s">
        <v>660</v>
      </c>
      <c r="M9" s="580" t="s">
        <v>659</v>
      </c>
      <c r="N9" s="580" t="s">
        <v>661</v>
      </c>
      <c r="O9" s="580" t="s">
        <v>663</v>
      </c>
      <c r="P9" s="580" t="s">
        <v>664</v>
      </c>
      <c r="Q9" s="580" t="s">
        <v>662</v>
      </c>
      <c r="R9" s="580" t="s">
        <v>665</v>
      </c>
      <c r="S9" s="580" t="s">
        <v>666</v>
      </c>
      <c r="T9" s="580" t="s">
        <v>668</v>
      </c>
      <c r="U9" s="580" t="s">
        <v>669</v>
      </c>
      <c r="V9" s="580" t="s">
        <v>667</v>
      </c>
      <c r="W9" s="580" t="s">
        <v>670</v>
      </c>
      <c r="X9" s="580" t="s">
        <v>671</v>
      </c>
      <c r="Y9" s="580" t="s">
        <v>672</v>
      </c>
      <c r="Z9" s="580" t="s">
        <v>673</v>
      </c>
      <c r="AA9" s="580" t="s">
        <v>674</v>
      </c>
      <c r="AB9" s="580" t="s">
        <v>678</v>
      </c>
      <c r="AC9" s="580" t="s">
        <v>676</v>
      </c>
      <c r="AD9" s="580" t="s">
        <v>675</v>
      </c>
      <c r="AE9" s="582" t="s">
        <v>677</v>
      </c>
      <c r="AF9" s="580" t="s">
        <v>679</v>
      </c>
      <c r="AG9" s="580" t="s">
        <v>680</v>
      </c>
      <c r="AH9" s="580" t="s">
        <v>681</v>
      </c>
      <c r="AI9" s="580" t="s">
        <v>683</v>
      </c>
      <c r="AJ9" s="580" t="s">
        <v>682</v>
      </c>
      <c r="AK9" s="580" t="s">
        <v>684</v>
      </c>
      <c r="AL9" s="580" t="s">
        <v>685</v>
      </c>
      <c r="AM9" s="580" t="s">
        <v>686</v>
      </c>
      <c r="AN9" s="583" t="s">
        <v>691</v>
      </c>
      <c r="AO9" s="583" t="s">
        <v>692</v>
      </c>
      <c r="AP9" s="580" t="s">
        <v>688</v>
      </c>
      <c r="AQ9" s="580" t="s">
        <v>687</v>
      </c>
      <c r="AR9" s="583" t="s">
        <v>693</v>
      </c>
      <c r="AS9" s="580" t="s">
        <v>689</v>
      </c>
      <c r="AT9" s="580" t="s">
        <v>690</v>
      </c>
    </row>
    <row r="10" spans="1:46" s="570" customFormat="1" ht="32.25" customHeight="1">
      <c r="A10" s="447"/>
      <c r="B10" s="448" t="s">
        <v>41</v>
      </c>
      <c r="C10" s="449">
        <v>5533611</v>
      </c>
      <c r="D10" s="449">
        <v>312.1373358192327</v>
      </c>
      <c r="E10" s="449">
        <v>-96.03000156678884</v>
      </c>
      <c r="F10" s="449">
        <v>-204.2200006469555</v>
      </c>
      <c r="G10" s="589">
        <v>11.887333605488351</v>
      </c>
      <c r="H10" s="449">
        <v>122.87139229700099</v>
      </c>
      <c r="I10" s="449">
        <v>44.591300870263559</v>
      </c>
      <c r="J10" s="449">
        <v>38.469523426926827</v>
      </c>
      <c r="K10" s="449">
        <v>14.577975394367259</v>
      </c>
      <c r="L10" s="449">
        <v>12.646918982920917</v>
      </c>
      <c r="M10" s="449">
        <v>11.497287575870439</v>
      </c>
      <c r="N10" s="449">
        <v>11.481791726957315</v>
      </c>
      <c r="O10" s="449">
        <v>9.0305113604841392</v>
      </c>
      <c r="P10" s="449">
        <v>6.7052145515830439</v>
      </c>
      <c r="Q10" s="449">
        <v>6.443693819460746</v>
      </c>
      <c r="R10" s="449">
        <v>6.4223598297748072</v>
      </c>
      <c r="S10" s="449">
        <v>5.6807240335469915</v>
      </c>
      <c r="T10" s="449">
        <v>3.8230383378954538</v>
      </c>
      <c r="U10" s="449">
        <v>3.5639984451382651</v>
      </c>
      <c r="V10" s="449">
        <v>3.4401561656574704</v>
      </c>
      <c r="W10" s="449">
        <v>2.5425751828236569</v>
      </c>
      <c r="X10" s="449">
        <v>1.8791037172652723</v>
      </c>
      <c r="Y10" s="449">
        <v>1.5536838422505665</v>
      </c>
      <c r="Z10" s="449">
        <v>1.3820017344912752</v>
      </c>
      <c r="AA10" s="449">
        <v>1.0642714133682327</v>
      </c>
      <c r="AB10" s="449">
        <v>0.50974923969176722</v>
      </c>
      <c r="AC10" s="449">
        <v>0.48367584927816576</v>
      </c>
      <c r="AD10" s="449">
        <v>0.47194192002292895</v>
      </c>
      <c r="AE10" s="449">
        <v>0.35800095091613776</v>
      </c>
      <c r="AF10" s="449">
        <v>0.26745645835964976</v>
      </c>
      <c r="AG10" s="449">
        <v>0.18940362811914319</v>
      </c>
      <c r="AH10" s="449">
        <v>0.13903326417415318</v>
      </c>
      <c r="AI10" s="449">
        <v>0.12158462168735749</v>
      </c>
      <c r="AJ10" s="449">
        <v>0.11899192046567783</v>
      </c>
      <c r="AK10" s="449">
        <v>8.5658352204374316E-2</v>
      </c>
      <c r="AL10" s="449">
        <v>2.9598755676898864E-2</v>
      </c>
      <c r="AM10" s="449">
        <v>2.4476964499311572E-2</v>
      </c>
      <c r="AN10" s="449">
        <v>1.5215200345669401E-2</v>
      </c>
      <c r="AO10" s="449">
        <v>1.2969288950741207E-2</v>
      </c>
      <c r="AP10" s="449">
        <v>9.4265751604151425E-3</v>
      </c>
      <c r="AQ10" s="449">
        <v>9.1231566512355138E-3</v>
      </c>
      <c r="AR10" s="449">
        <v>5.2172080762453305E-4</v>
      </c>
      <c r="AS10" s="449">
        <v>2.3330154577182963E-4</v>
      </c>
      <c r="AT10" s="449">
        <v>-0.3772480573715789</v>
      </c>
    </row>
    <row r="11" spans="1:46">
      <c r="A11" s="465">
        <v>5</v>
      </c>
      <c r="B11" s="466" t="s">
        <v>42</v>
      </c>
      <c r="C11" s="500">
        <v>9183</v>
      </c>
      <c r="D11" s="569">
        <v>439.68038767287379</v>
      </c>
      <c r="E11" s="569">
        <v>-96.029946640531421</v>
      </c>
      <c r="F11" s="569">
        <v>-204.21997168681258</v>
      </c>
      <c r="G11" s="589">
        <v>139.43046934552979</v>
      </c>
      <c r="H11" s="569">
        <v>224.45508003920287</v>
      </c>
      <c r="I11" s="569">
        <v>0</v>
      </c>
      <c r="J11" s="569">
        <v>41.565719263857126</v>
      </c>
      <c r="K11" s="569">
        <v>20.824893825547207</v>
      </c>
      <c r="L11" s="569">
        <v>0</v>
      </c>
      <c r="M11" s="569">
        <v>23.511924207775238</v>
      </c>
      <c r="N11" s="569">
        <v>33.645758466732005</v>
      </c>
      <c r="O11" s="569">
        <v>11.702058150931068</v>
      </c>
      <c r="P11" s="569">
        <v>39.683218991614943</v>
      </c>
      <c r="Q11" s="569">
        <v>16.99684199063487</v>
      </c>
      <c r="R11" s="569">
        <v>0</v>
      </c>
      <c r="S11" s="569">
        <v>0</v>
      </c>
      <c r="T11" s="569">
        <v>10.283022977240552</v>
      </c>
      <c r="U11" s="569">
        <v>3.5639769138625721</v>
      </c>
      <c r="V11" s="569">
        <v>1.9263857127300446</v>
      </c>
      <c r="W11" s="569">
        <v>0</v>
      </c>
      <c r="X11" s="569">
        <v>7.8743330066427095</v>
      </c>
      <c r="Y11" s="569">
        <v>0</v>
      </c>
      <c r="Z11" s="569">
        <v>1.2967439834476751</v>
      </c>
      <c r="AA11" s="569">
        <v>2.3504301426549059</v>
      </c>
      <c r="AB11" s="569">
        <v>0</v>
      </c>
      <c r="AC11" s="569">
        <v>0</v>
      </c>
      <c r="AD11" s="569">
        <v>0</v>
      </c>
      <c r="AE11" s="569">
        <v>0</v>
      </c>
      <c r="AF11" s="569">
        <v>0</v>
      </c>
      <c r="AG11" s="569">
        <v>0</v>
      </c>
      <c r="AH11" s="569">
        <v>0</v>
      </c>
      <c r="AI11" s="569">
        <v>0</v>
      </c>
      <c r="AJ11" s="569">
        <v>0</v>
      </c>
      <c r="AK11" s="569">
        <v>0</v>
      </c>
      <c r="AL11" s="569">
        <v>0</v>
      </c>
      <c r="AM11" s="569">
        <v>0</v>
      </c>
      <c r="AN11" s="569">
        <v>0</v>
      </c>
      <c r="AO11" s="569">
        <v>0</v>
      </c>
      <c r="AP11" s="569">
        <v>0</v>
      </c>
      <c r="AQ11" s="569">
        <v>0</v>
      </c>
      <c r="AR11" s="569">
        <v>0</v>
      </c>
      <c r="AS11" s="569">
        <v>0</v>
      </c>
      <c r="AT11" s="569">
        <v>0</v>
      </c>
    </row>
    <row r="12" spans="1:46">
      <c r="A12" s="465">
        <v>9</v>
      </c>
      <c r="B12" s="466" t="s">
        <v>43</v>
      </c>
      <c r="C12" s="500">
        <v>2447</v>
      </c>
      <c r="D12" s="569">
        <v>110.96199427870862</v>
      </c>
      <c r="E12" s="569">
        <v>-96.029832447895387</v>
      </c>
      <c r="F12" s="569">
        <v>-204.21986105435226</v>
      </c>
      <c r="G12" s="589">
        <v>-189.28769922353902</v>
      </c>
      <c r="H12" s="569">
        <v>0</v>
      </c>
      <c r="I12" s="569">
        <v>0</v>
      </c>
      <c r="J12" s="569">
        <v>55.053943604413568</v>
      </c>
      <c r="K12" s="569">
        <v>1.7237433592153657</v>
      </c>
      <c r="L12" s="569">
        <v>0</v>
      </c>
      <c r="M12" s="569">
        <v>0</v>
      </c>
      <c r="N12" s="569">
        <v>0</v>
      </c>
      <c r="O12" s="569">
        <v>3.821413976297507</v>
      </c>
      <c r="P12" s="569">
        <v>0</v>
      </c>
      <c r="Q12" s="569">
        <v>32.754393134450346</v>
      </c>
      <c r="R12" s="569">
        <v>0</v>
      </c>
      <c r="S12" s="569">
        <v>0</v>
      </c>
      <c r="T12" s="569">
        <v>0</v>
      </c>
      <c r="U12" s="569">
        <v>3.5639558643236615</v>
      </c>
      <c r="V12" s="569">
        <v>0</v>
      </c>
      <c r="W12" s="569">
        <v>0</v>
      </c>
      <c r="X12" s="569">
        <v>0</v>
      </c>
      <c r="Y12" s="569">
        <v>0</v>
      </c>
      <c r="Z12" s="569">
        <v>1.4438087454025337</v>
      </c>
      <c r="AA12" s="569">
        <v>12.60073559460564</v>
      </c>
      <c r="AB12" s="569">
        <v>0</v>
      </c>
      <c r="AC12" s="569">
        <v>0</v>
      </c>
      <c r="AD12" s="569">
        <v>0</v>
      </c>
      <c r="AE12" s="569">
        <v>0</v>
      </c>
      <c r="AF12" s="569">
        <v>0</v>
      </c>
      <c r="AG12" s="569">
        <v>0</v>
      </c>
      <c r="AH12" s="569">
        <v>0</v>
      </c>
      <c r="AI12" s="569">
        <v>0</v>
      </c>
      <c r="AJ12" s="569">
        <v>0</v>
      </c>
      <c r="AK12" s="569">
        <v>0</v>
      </c>
      <c r="AL12" s="569">
        <v>0</v>
      </c>
      <c r="AM12" s="569">
        <v>0</v>
      </c>
      <c r="AN12" s="569">
        <v>0</v>
      </c>
      <c r="AO12" s="569">
        <v>0</v>
      </c>
      <c r="AP12" s="569">
        <v>0</v>
      </c>
      <c r="AQ12" s="569">
        <v>0</v>
      </c>
      <c r="AR12" s="569">
        <v>0</v>
      </c>
      <c r="AS12" s="569">
        <v>0</v>
      </c>
      <c r="AT12" s="569">
        <v>0</v>
      </c>
    </row>
    <row r="13" spans="1:46">
      <c r="A13" s="465">
        <v>10</v>
      </c>
      <c r="B13" s="466" t="s">
        <v>44</v>
      </c>
      <c r="C13" s="500">
        <v>11102</v>
      </c>
      <c r="D13" s="569">
        <v>277.18771392541885</v>
      </c>
      <c r="E13" s="569">
        <v>-96.029994595568368</v>
      </c>
      <c r="F13" s="569">
        <v>-204.21996036750136</v>
      </c>
      <c r="G13" s="589">
        <v>-23.062241037650875</v>
      </c>
      <c r="H13" s="569">
        <v>133.65438659700953</v>
      </c>
      <c r="I13" s="569">
        <v>0</v>
      </c>
      <c r="J13" s="569">
        <v>30.336245721491622</v>
      </c>
      <c r="K13" s="569">
        <v>22.92478832642767</v>
      </c>
      <c r="L13" s="569">
        <v>0</v>
      </c>
      <c r="M13" s="569">
        <v>6.4826157449108273</v>
      </c>
      <c r="N13" s="569">
        <v>41.258782201405154</v>
      </c>
      <c r="O13" s="569">
        <v>14.115204467663483</v>
      </c>
      <c r="P13" s="569">
        <v>0</v>
      </c>
      <c r="Q13" s="569">
        <v>19.251756440281032</v>
      </c>
      <c r="R13" s="569">
        <v>0</v>
      </c>
      <c r="S13" s="569">
        <v>0</v>
      </c>
      <c r="T13" s="569">
        <v>0</v>
      </c>
      <c r="U13" s="569">
        <v>3.5640425148621868</v>
      </c>
      <c r="V13" s="569">
        <v>0</v>
      </c>
      <c r="W13" s="569">
        <v>0</v>
      </c>
      <c r="X13" s="569">
        <v>0</v>
      </c>
      <c r="Y13" s="569">
        <v>0</v>
      </c>
      <c r="Z13" s="569">
        <v>1.3069717168077823</v>
      </c>
      <c r="AA13" s="569">
        <v>3.3328229147901278</v>
      </c>
      <c r="AB13" s="569">
        <v>0</v>
      </c>
      <c r="AC13" s="569">
        <v>0</v>
      </c>
      <c r="AD13" s="569">
        <v>0.96009727976941095</v>
      </c>
      <c r="AE13" s="569">
        <v>0</v>
      </c>
      <c r="AF13" s="569">
        <v>0</v>
      </c>
      <c r="AG13" s="569">
        <v>0</v>
      </c>
      <c r="AH13" s="569">
        <v>0</v>
      </c>
      <c r="AI13" s="569">
        <v>0</v>
      </c>
      <c r="AJ13" s="569">
        <v>0</v>
      </c>
      <c r="AK13" s="569">
        <v>0</v>
      </c>
      <c r="AL13" s="569">
        <v>0</v>
      </c>
      <c r="AM13" s="569">
        <v>0</v>
      </c>
      <c r="AN13" s="569">
        <v>0</v>
      </c>
      <c r="AO13" s="569">
        <v>0</v>
      </c>
      <c r="AP13" s="569">
        <v>0</v>
      </c>
      <c r="AQ13" s="569">
        <v>0</v>
      </c>
      <c r="AR13" s="569">
        <v>0</v>
      </c>
      <c r="AS13" s="569">
        <v>0</v>
      </c>
      <c r="AT13" s="569">
        <v>0</v>
      </c>
    </row>
    <row r="14" spans="1:46">
      <c r="A14" s="465">
        <v>16</v>
      </c>
      <c r="B14" s="466" t="s">
        <v>45</v>
      </c>
      <c r="C14" s="500">
        <v>8014</v>
      </c>
      <c r="D14" s="569">
        <v>232.23146992762665</v>
      </c>
      <c r="E14" s="569">
        <v>-96.029947591714503</v>
      </c>
      <c r="F14" s="569">
        <v>-204.21999001746943</v>
      </c>
      <c r="G14" s="589">
        <v>-68.018467681557269</v>
      </c>
      <c r="H14" s="569">
        <v>182.43898178188169</v>
      </c>
      <c r="I14" s="569">
        <v>0</v>
      </c>
      <c r="J14" s="569">
        <v>19.611929124032944</v>
      </c>
      <c r="K14" s="569">
        <v>8.4221362615423008</v>
      </c>
      <c r="L14" s="569">
        <v>0</v>
      </c>
      <c r="M14" s="569">
        <v>0</v>
      </c>
      <c r="N14" s="569">
        <v>0</v>
      </c>
      <c r="O14" s="569">
        <v>6.8200648864487148</v>
      </c>
      <c r="P14" s="569">
        <v>0</v>
      </c>
      <c r="Q14" s="569">
        <v>8.4221362615423008</v>
      </c>
      <c r="R14" s="569">
        <v>0</v>
      </c>
      <c r="S14" s="569">
        <v>0</v>
      </c>
      <c r="T14" s="569">
        <v>0</v>
      </c>
      <c r="U14" s="569">
        <v>3.5640129772897429</v>
      </c>
      <c r="V14" s="569">
        <v>0</v>
      </c>
      <c r="W14" s="569">
        <v>0</v>
      </c>
      <c r="X14" s="569">
        <v>0</v>
      </c>
      <c r="Y14" s="569">
        <v>0</v>
      </c>
      <c r="Z14" s="569">
        <v>1.0284502121287746</v>
      </c>
      <c r="AA14" s="569">
        <v>1.9237584227601696</v>
      </c>
      <c r="AB14" s="569">
        <v>0</v>
      </c>
      <c r="AC14" s="569">
        <v>0</v>
      </c>
      <c r="AD14" s="569">
        <v>0</v>
      </c>
      <c r="AE14" s="569">
        <v>0</v>
      </c>
      <c r="AF14" s="569">
        <v>0</v>
      </c>
      <c r="AG14" s="569">
        <v>0</v>
      </c>
      <c r="AH14" s="569">
        <v>0</v>
      </c>
      <c r="AI14" s="569">
        <v>0</v>
      </c>
      <c r="AJ14" s="569">
        <v>0</v>
      </c>
      <c r="AK14" s="569">
        <v>0</v>
      </c>
      <c r="AL14" s="569">
        <v>0</v>
      </c>
      <c r="AM14" s="569">
        <v>0</v>
      </c>
      <c r="AN14" s="569">
        <v>0</v>
      </c>
      <c r="AO14" s="569">
        <v>0</v>
      </c>
      <c r="AP14" s="569">
        <v>0</v>
      </c>
      <c r="AQ14" s="569">
        <v>0</v>
      </c>
      <c r="AR14" s="569">
        <v>0</v>
      </c>
      <c r="AS14" s="569">
        <v>0</v>
      </c>
      <c r="AT14" s="569">
        <v>0</v>
      </c>
    </row>
    <row r="15" spans="1:46">
      <c r="A15" s="465">
        <v>18</v>
      </c>
      <c r="B15" s="466" t="s">
        <v>46</v>
      </c>
      <c r="C15" s="500">
        <v>4763</v>
      </c>
      <c r="D15" s="569">
        <v>249.29561200923789</v>
      </c>
      <c r="E15" s="569">
        <v>-96.030023094688218</v>
      </c>
      <c r="F15" s="569">
        <v>-204.22002939323954</v>
      </c>
      <c r="G15" s="589">
        <v>-50.954440478689904</v>
      </c>
      <c r="H15" s="569">
        <v>240.46987192945622</v>
      </c>
      <c r="I15" s="569">
        <v>0</v>
      </c>
      <c r="J15" s="569">
        <v>0</v>
      </c>
      <c r="K15" s="569">
        <v>0</v>
      </c>
      <c r="L15" s="569">
        <v>0</v>
      </c>
      <c r="M15" s="569">
        <v>0</v>
      </c>
      <c r="N15" s="569">
        <v>0</v>
      </c>
      <c r="O15" s="569">
        <v>3.9298761284904473</v>
      </c>
      <c r="P15" s="569">
        <v>0</v>
      </c>
      <c r="Q15" s="569">
        <v>0</v>
      </c>
      <c r="R15" s="569">
        <v>0</v>
      </c>
      <c r="S15" s="569">
        <v>0</v>
      </c>
      <c r="T15" s="569">
        <v>0</v>
      </c>
      <c r="U15" s="569">
        <v>3.5639302960319128</v>
      </c>
      <c r="V15" s="569">
        <v>0</v>
      </c>
      <c r="W15" s="569">
        <v>0</v>
      </c>
      <c r="X15" s="569">
        <v>0</v>
      </c>
      <c r="Y15" s="569">
        <v>0</v>
      </c>
      <c r="Z15" s="569">
        <v>1.3319336552592904</v>
      </c>
      <c r="AA15" s="569">
        <v>0</v>
      </c>
      <c r="AB15" s="569">
        <v>0</v>
      </c>
      <c r="AC15" s="569">
        <v>0</v>
      </c>
      <c r="AD15" s="569">
        <v>0</v>
      </c>
      <c r="AE15" s="569">
        <v>0</v>
      </c>
      <c r="AF15" s="569">
        <v>0</v>
      </c>
      <c r="AG15" s="569">
        <v>0</v>
      </c>
      <c r="AH15" s="569">
        <v>0</v>
      </c>
      <c r="AI15" s="569">
        <v>0</v>
      </c>
      <c r="AJ15" s="569">
        <v>0</v>
      </c>
      <c r="AK15" s="569">
        <v>0</v>
      </c>
      <c r="AL15" s="569">
        <v>0</v>
      </c>
      <c r="AM15" s="569">
        <v>0</v>
      </c>
      <c r="AN15" s="569">
        <v>0</v>
      </c>
      <c r="AO15" s="569">
        <v>0</v>
      </c>
      <c r="AP15" s="569">
        <v>0</v>
      </c>
      <c r="AQ15" s="569">
        <v>0</v>
      </c>
      <c r="AR15" s="569">
        <v>0</v>
      </c>
      <c r="AS15" s="569">
        <v>0</v>
      </c>
      <c r="AT15" s="569">
        <v>0</v>
      </c>
    </row>
    <row r="16" spans="1:46">
      <c r="A16" s="465">
        <v>19</v>
      </c>
      <c r="B16" s="466" t="s">
        <v>47</v>
      </c>
      <c r="C16" s="500">
        <v>3965</v>
      </c>
      <c r="D16" s="569">
        <v>56.687515762925599</v>
      </c>
      <c r="E16" s="569">
        <v>-96.030012610340478</v>
      </c>
      <c r="F16" s="569">
        <v>-204.21992433795714</v>
      </c>
      <c r="G16" s="589">
        <v>-243.56242118537202</v>
      </c>
      <c r="H16" s="569">
        <v>0</v>
      </c>
      <c r="I16" s="569">
        <v>0</v>
      </c>
      <c r="J16" s="569">
        <v>45.30214375788146</v>
      </c>
      <c r="K16" s="569">
        <v>0</v>
      </c>
      <c r="L16" s="569">
        <v>0</v>
      </c>
      <c r="M16" s="569">
        <v>0</v>
      </c>
      <c r="N16" s="569">
        <v>0</v>
      </c>
      <c r="O16" s="569">
        <v>6.4214375788146283</v>
      </c>
      <c r="P16" s="569">
        <v>0</v>
      </c>
      <c r="Q16" s="569">
        <v>0</v>
      </c>
      <c r="R16" s="569">
        <v>0</v>
      </c>
      <c r="S16" s="569">
        <v>0</v>
      </c>
      <c r="T16" s="569">
        <v>0</v>
      </c>
      <c r="U16" s="569">
        <v>3.5639344262295083</v>
      </c>
      <c r="V16" s="569">
        <v>0</v>
      </c>
      <c r="W16" s="569">
        <v>0</v>
      </c>
      <c r="X16" s="569">
        <v>0</v>
      </c>
      <c r="Y16" s="569">
        <v>0</v>
      </c>
      <c r="Z16" s="569">
        <v>1.4</v>
      </c>
      <c r="AA16" s="569">
        <v>0</v>
      </c>
      <c r="AB16" s="569">
        <v>0</v>
      </c>
      <c r="AC16" s="569">
        <v>0</v>
      </c>
      <c r="AD16" s="569">
        <v>0</v>
      </c>
      <c r="AE16" s="569">
        <v>0</v>
      </c>
      <c r="AF16" s="569">
        <v>0</v>
      </c>
      <c r="AG16" s="569">
        <v>0</v>
      </c>
      <c r="AH16" s="569">
        <v>0</v>
      </c>
      <c r="AI16" s="569">
        <v>0</v>
      </c>
      <c r="AJ16" s="569">
        <v>0</v>
      </c>
      <c r="AK16" s="569">
        <v>0</v>
      </c>
      <c r="AL16" s="569">
        <v>0</v>
      </c>
      <c r="AM16" s="569">
        <v>0</v>
      </c>
      <c r="AN16" s="569">
        <v>0</v>
      </c>
      <c r="AO16" s="569">
        <v>0</v>
      </c>
      <c r="AP16" s="569">
        <v>0</v>
      </c>
      <c r="AQ16" s="569">
        <v>0</v>
      </c>
      <c r="AR16" s="569">
        <v>0</v>
      </c>
      <c r="AS16" s="569">
        <v>0</v>
      </c>
      <c r="AT16" s="569">
        <v>0</v>
      </c>
    </row>
    <row r="17" spans="1:46">
      <c r="A17" s="465">
        <v>20</v>
      </c>
      <c r="B17" s="466" t="s">
        <v>48</v>
      </c>
      <c r="C17" s="500">
        <v>16473</v>
      </c>
      <c r="D17" s="569">
        <v>159.65646816001941</v>
      </c>
      <c r="E17" s="569">
        <v>-96.029988465974625</v>
      </c>
      <c r="F17" s="569">
        <v>-204.21999635767619</v>
      </c>
      <c r="G17" s="589">
        <v>-140.59351666363139</v>
      </c>
      <c r="H17" s="569">
        <v>79.326412918108417</v>
      </c>
      <c r="I17" s="569">
        <v>0</v>
      </c>
      <c r="J17" s="569">
        <v>32.712195714198991</v>
      </c>
      <c r="K17" s="569">
        <v>6.6581072057305892</v>
      </c>
      <c r="L17" s="569">
        <v>0</v>
      </c>
      <c r="M17" s="569">
        <v>8.7379348024039345</v>
      </c>
      <c r="N17" s="569">
        <v>0</v>
      </c>
      <c r="O17" s="569">
        <v>15.902264311297275</v>
      </c>
      <c r="P17" s="569">
        <v>0</v>
      </c>
      <c r="Q17" s="569">
        <v>6.6581072057305892</v>
      </c>
      <c r="R17" s="569">
        <v>0</v>
      </c>
      <c r="S17" s="569">
        <v>0</v>
      </c>
      <c r="T17" s="569">
        <v>0</v>
      </c>
      <c r="U17" s="569">
        <v>3.5640138408304498</v>
      </c>
      <c r="V17" s="569">
        <v>1.0995568506040188</v>
      </c>
      <c r="W17" s="569">
        <v>0</v>
      </c>
      <c r="X17" s="569">
        <v>0</v>
      </c>
      <c r="Y17" s="569">
        <v>0</v>
      </c>
      <c r="Z17" s="569">
        <v>1.254294906817216</v>
      </c>
      <c r="AA17" s="569">
        <v>3.7435804042979419</v>
      </c>
      <c r="AB17" s="569">
        <v>0</v>
      </c>
      <c r="AC17" s="569">
        <v>0</v>
      </c>
      <c r="AD17" s="569">
        <v>0</v>
      </c>
      <c r="AE17" s="569">
        <v>0</v>
      </c>
      <c r="AF17" s="569">
        <v>0</v>
      </c>
      <c r="AG17" s="569">
        <v>0</v>
      </c>
      <c r="AH17" s="569">
        <v>0</v>
      </c>
      <c r="AI17" s="569">
        <v>0</v>
      </c>
      <c r="AJ17" s="569">
        <v>0</v>
      </c>
      <c r="AK17" s="569">
        <v>0</v>
      </c>
      <c r="AL17" s="569">
        <v>0</v>
      </c>
      <c r="AM17" s="569">
        <v>0</v>
      </c>
      <c r="AN17" s="569">
        <v>0</v>
      </c>
      <c r="AO17" s="569">
        <v>0</v>
      </c>
      <c r="AP17" s="569">
        <v>0</v>
      </c>
      <c r="AQ17" s="569">
        <v>0</v>
      </c>
      <c r="AR17" s="569">
        <v>0</v>
      </c>
      <c r="AS17" s="569">
        <v>0</v>
      </c>
      <c r="AT17" s="569">
        <v>0</v>
      </c>
    </row>
    <row r="18" spans="1:46">
      <c r="A18" s="465">
        <v>46</v>
      </c>
      <c r="B18" s="466" t="s">
        <v>49</v>
      </c>
      <c r="C18" s="500">
        <v>1341</v>
      </c>
      <c r="D18" s="569">
        <v>17.536912751677853</v>
      </c>
      <c r="E18" s="569">
        <v>-96.029828486204323</v>
      </c>
      <c r="F18" s="569">
        <v>-204.21998508575689</v>
      </c>
      <c r="G18" s="589">
        <v>-282.71290082028338</v>
      </c>
      <c r="H18" s="569">
        <v>0</v>
      </c>
      <c r="I18" s="569">
        <v>0</v>
      </c>
      <c r="J18" s="569">
        <v>0</v>
      </c>
      <c r="K18" s="569">
        <v>1.0484712900820283</v>
      </c>
      <c r="L18" s="569">
        <v>0</v>
      </c>
      <c r="M18" s="569">
        <v>0</v>
      </c>
      <c r="N18" s="569">
        <v>0</v>
      </c>
      <c r="O18" s="569">
        <v>10.962714392244594</v>
      </c>
      <c r="P18" s="569">
        <v>0</v>
      </c>
      <c r="Q18" s="569">
        <v>1.0484712900820283</v>
      </c>
      <c r="R18" s="569">
        <v>0</v>
      </c>
      <c r="S18" s="569">
        <v>0</v>
      </c>
      <c r="T18" s="569">
        <v>0</v>
      </c>
      <c r="U18" s="569">
        <v>3.563758389261745</v>
      </c>
      <c r="V18" s="569">
        <v>0</v>
      </c>
      <c r="W18" s="569">
        <v>0</v>
      </c>
      <c r="X18" s="569">
        <v>0</v>
      </c>
      <c r="Y18" s="569">
        <v>0</v>
      </c>
      <c r="Z18" s="569">
        <v>0.91349739000745711</v>
      </c>
      <c r="AA18" s="569">
        <v>0</v>
      </c>
      <c r="AB18" s="569">
        <v>0</v>
      </c>
      <c r="AC18" s="569">
        <v>0</v>
      </c>
      <c r="AD18" s="569">
        <v>0</v>
      </c>
      <c r="AE18" s="569">
        <v>0</v>
      </c>
      <c r="AF18" s="569">
        <v>0</v>
      </c>
      <c r="AG18" s="569">
        <v>0</v>
      </c>
      <c r="AH18" s="569">
        <v>0</v>
      </c>
      <c r="AI18" s="569">
        <v>0</v>
      </c>
      <c r="AJ18" s="569">
        <v>0</v>
      </c>
      <c r="AK18" s="569">
        <v>0</v>
      </c>
      <c r="AL18" s="569">
        <v>0</v>
      </c>
      <c r="AM18" s="569">
        <v>0</v>
      </c>
      <c r="AN18" s="569">
        <v>0</v>
      </c>
      <c r="AO18" s="569">
        <v>0</v>
      </c>
      <c r="AP18" s="569">
        <v>0</v>
      </c>
      <c r="AQ18" s="569">
        <v>0</v>
      </c>
      <c r="AR18" s="569">
        <v>0</v>
      </c>
      <c r="AS18" s="569">
        <v>0</v>
      </c>
      <c r="AT18" s="569">
        <v>0</v>
      </c>
    </row>
    <row r="19" spans="1:46">
      <c r="A19" s="465">
        <v>47</v>
      </c>
      <c r="B19" s="466" t="s">
        <v>50</v>
      </c>
      <c r="C19" s="500">
        <v>1811</v>
      </c>
      <c r="D19" s="569">
        <v>282.50303699613471</v>
      </c>
      <c r="E19" s="569">
        <v>-96.029817780231923</v>
      </c>
      <c r="F19" s="569">
        <v>-204.21976808393154</v>
      </c>
      <c r="G19" s="589">
        <v>-17.746548868028714</v>
      </c>
      <c r="H19" s="569">
        <v>220.71783545002762</v>
      </c>
      <c r="I19" s="569">
        <v>0</v>
      </c>
      <c r="J19" s="569">
        <v>49.591938155715077</v>
      </c>
      <c r="K19" s="569">
        <v>0</v>
      </c>
      <c r="L19" s="569">
        <v>0</v>
      </c>
      <c r="M19" s="569">
        <v>0</v>
      </c>
      <c r="N19" s="569">
        <v>0</v>
      </c>
      <c r="O19" s="569">
        <v>7.6675869685256766</v>
      </c>
      <c r="P19" s="569">
        <v>0</v>
      </c>
      <c r="Q19" s="569">
        <v>0</v>
      </c>
      <c r="R19" s="569">
        <v>0</v>
      </c>
      <c r="S19" s="569">
        <v>0</v>
      </c>
      <c r="T19" s="569">
        <v>0</v>
      </c>
      <c r="U19" s="569">
        <v>3.563776918829376</v>
      </c>
      <c r="V19" s="569">
        <v>0</v>
      </c>
      <c r="W19" s="569">
        <v>0</v>
      </c>
      <c r="X19" s="569">
        <v>0</v>
      </c>
      <c r="Y19" s="569">
        <v>0</v>
      </c>
      <c r="Z19" s="569">
        <v>0.96189950303699612</v>
      </c>
      <c r="AA19" s="569">
        <v>0</v>
      </c>
      <c r="AB19" s="569">
        <v>0</v>
      </c>
      <c r="AC19" s="569">
        <v>0</v>
      </c>
      <c r="AD19" s="569">
        <v>0</v>
      </c>
      <c r="AE19" s="569">
        <v>0</v>
      </c>
      <c r="AF19" s="569">
        <v>0</v>
      </c>
      <c r="AG19" s="569">
        <v>0</v>
      </c>
      <c r="AH19" s="569">
        <v>0</v>
      </c>
      <c r="AI19" s="569">
        <v>0</v>
      </c>
      <c r="AJ19" s="569">
        <v>0</v>
      </c>
      <c r="AK19" s="569">
        <v>0</v>
      </c>
      <c r="AL19" s="569">
        <v>0</v>
      </c>
      <c r="AM19" s="569">
        <v>0</v>
      </c>
      <c r="AN19" s="569">
        <v>0</v>
      </c>
      <c r="AO19" s="569">
        <v>0</v>
      </c>
      <c r="AP19" s="569">
        <v>0</v>
      </c>
      <c r="AQ19" s="569">
        <v>0</v>
      </c>
      <c r="AR19" s="569">
        <v>0</v>
      </c>
      <c r="AS19" s="569">
        <v>0</v>
      </c>
      <c r="AT19" s="569">
        <v>0</v>
      </c>
    </row>
    <row r="20" spans="1:46">
      <c r="A20" s="465">
        <v>49</v>
      </c>
      <c r="B20" s="466" t="s">
        <v>51</v>
      </c>
      <c r="C20" s="500">
        <v>305274</v>
      </c>
      <c r="D20" s="569">
        <v>294.49983293696812</v>
      </c>
      <c r="E20" s="569">
        <v>-96.029999279335939</v>
      </c>
      <c r="F20" s="569">
        <v>-204.21999908279119</v>
      </c>
      <c r="G20" s="589">
        <v>-5.7501654251590377</v>
      </c>
      <c r="H20" s="569">
        <v>176.04920170076718</v>
      </c>
      <c r="I20" s="569">
        <v>0</v>
      </c>
      <c r="J20" s="569">
        <v>30.670263435471085</v>
      </c>
      <c r="K20" s="569">
        <v>44.444810236050238</v>
      </c>
      <c r="L20" s="569">
        <v>0</v>
      </c>
      <c r="M20" s="569">
        <v>18.035305987408034</v>
      </c>
      <c r="N20" s="569">
        <v>0.89729554433066683</v>
      </c>
      <c r="O20" s="569">
        <v>9.0935454706263883</v>
      </c>
      <c r="P20" s="569">
        <v>0</v>
      </c>
      <c r="Q20" s="569">
        <v>-0.28558278792167036</v>
      </c>
      <c r="R20" s="569">
        <v>0</v>
      </c>
      <c r="S20" s="569">
        <v>4.2409769584045804</v>
      </c>
      <c r="T20" s="569">
        <v>2.4745965919141493</v>
      </c>
      <c r="U20" s="569">
        <v>3.5640015199460158</v>
      </c>
      <c r="V20" s="569">
        <v>0</v>
      </c>
      <c r="W20" s="569">
        <v>0</v>
      </c>
      <c r="X20" s="569">
        <v>0</v>
      </c>
      <c r="Y20" s="569">
        <v>1.730347163531778</v>
      </c>
      <c r="Z20" s="569">
        <v>1.5829222272450323</v>
      </c>
      <c r="AA20" s="569">
        <v>0.16160563952383761</v>
      </c>
      <c r="AB20" s="569">
        <v>0</v>
      </c>
      <c r="AC20" s="569">
        <v>0</v>
      </c>
      <c r="AD20" s="569">
        <v>0.62851733197062309</v>
      </c>
      <c r="AE20" s="569">
        <v>0</v>
      </c>
      <c r="AF20" s="569">
        <v>1.2120259177001644</v>
      </c>
      <c r="AG20" s="569">
        <v>0</v>
      </c>
      <c r="AH20" s="569">
        <v>0</v>
      </c>
      <c r="AI20" s="569">
        <v>0</v>
      </c>
      <c r="AJ20" s="569">
        <v>0</v>
      </c>
      <c r="AK20" s="569">
        <v>0</v>
      </c>
      <c r="AL20" s="569">
        <v>0</v>
      </c>
      <c r="AM20" s="569">
        <v>0</v>
      </c>
      <c r="AN20" s="569">
        <v>0</v>
      </c>
      <c r="AO20" s="569">
        <v>0</v>
      </c>
      <c r="AP20" s="569">
        <v>0</v>
      </c>
      <c r="AQ20" s="569">
        <v>0</v>
      </c>
      <c r="AR20" s="569">
        <v>0</v>
      </c>
      <c r="AS20" s="569">
        <v>0</v>
      </c>
      <c r="AT20" s="569">
        <v>0</v>
      </c>
    </row>
    <row r="21" spans="1:46">
      <c r="A21" s="465">
        <v>50</v>
      </c>
      <c r="B21" s="466" t="s">
        <v>52</v>
      </c>
      <c r="C21" s="500">
        <v>11276</v>
      </c>
      <c r="D21" s="569">
        <v>220.64606243348706</v>
      </c>
      <c r="E21" s="569">
        <v>-96.029975168499462</v>
      </c>
      <c r="F21" s="569">
        <v>-204.22002483150052</v>
      </c>
      <c r="G21" s="589">
        <v>-79.603937566512954</v>
      </c>
      <c r="H21" s="569">
        <v>123.52128414331324</v>
      </c>
      <c r="I21" s="569">
        <v>0</v>
      </c>
      <c r="J21" s="569">
        <v>39.824139765874421</v>
      </c>
      <c r="K21" s="569">
        <v>17.957076977651649</v>
      </c>
      <c r="L21" s="569">
        <v>0</v>
      </c>
      <c r="M21" s="569">
        <v>9.5738737140830086</v>
      </c>
      <c r="N21" s="569">
        <v>0</v>
      </c>
      <c r="O21" s="569">
        <v>4.4593827598439164</v>
      </c>
      <c r="P21" s="569">
        <v>0</v>
      </c>
      <c r="Q21" s="569">
        <v>17.707697765164951</v>
      </c>
      <c r="R21" s="569">
        <v>0</v>
      </c>
      <c r="S21" s="569">
        <v>0</v>
      </c>
      <c r="T21" s="569">
        <v>0</v>
      </c>
      <c r="U21" s="569">
        <v>3.5640297978006386</v>
      </c>
      <c r="V21" s="569">
        <v>0</v>
      </c>
      <c r="W21" s="569">
        <v>0</v>
      </c>
      <c r="X21" s="569">
        <v>0</v>
      </c>
      <c r="Y21" s="569">
        <v>0</v>
      </c>
      <c r="Z21" s="569">
        <v>1.2026427811280596</v>
      </c>
      <c r="AA21" s="569">
        <v>0</v>
      </c>
      <c r="AB21" s="569">
        <v>0</v>
      </c>
      <c r="AC21" s="569">
        <v>0</v>
      </c>
      <c r="AD21" s="569">
        <v>2.8359347286271728</v>
      </c>
      <c r="AE21" s="569">
        <v>0</v>
      </c>
      <c r="AF21" s="569">
        <v>0</v>
      </c>
      <c r="AG21" s="569">
        <v>0</v>
      </c>
      <c r="AH21" s="569">
        <v>0</v>
      </c>
      <c r="AI21" s="569">
        <v>0</v>
      </c>
      <c r="AJ21" s="569">
        <v>0</v>
      </c>
      <c r="AK21" s="569">
        <v>0</v>
      </c>
      <c r="AL21" s="569">
        <v>0</v>
      </c>
      <c r="AM21" s="569">
        <v>0</v>
      </c>
      <c r="AN21" s="569">
        <v>0</v>
      </c>
      <c r="AO21" s="569">
        <v>0</v>
      </c>
      <c r="AP21" s="569">
        <v>0</v>
      </c>
      <c r="AQ21" s="569">
        <v>0</v>
      </c>
      <c r="AR21" s="569">
        <v>0</v>
      </c>
      <c r="AS21" s="569">
        <v>0</v>
      </c>
      <c r="AT21" s="569">
        <v>0</v>
      </c>
    </row>
    <row r="22" spans="1:46">
      <c r="A22" s="465">
        <v>51</v>
      </c>
      <c r="B22" s="466" t="s">
        <v>53</v>
      </c>
      <c r="C22" s="500">
        <v>9211</v>
      </c>
      <c r="D22" s="569">
        <v>222.96840733905114</v>
      </c>
      <c r="E22" s="569">
        <v>-96.029964173271082</v>
      </c>
      <c r="F22" s="569">
        <v>-204.21995440234502</v>
      </c>
      <c r="G22" s="589">
        <v>-77.281511236564981</v>
      </c>
      <c r="H22" s="569">
        <v>153.88991423298231</v>
      </c>
      <c r="I22" s="569">
        <v>0</v>
      </c>
      <c r="J22" s="569">
        <v>19.500922809684074</v>
      </c>
      <c r="K22" s="569">
        <v>8.8541960699164051</v>
      </c>
      <c r="L22" s="569">
        <v>0</v>
      </c>
      <c r="M22" s="569">
        <v>11.720225816957985</v>
      </c>
      <c r="N22" s="569">
        <v>0</v>
      </c>
      <c r="O22" s="569">
        <v>11.172511127999131</v>
      </c>
      <c r="P22" s="569">
        <v>0</v>
      </c>
      <c r="Q22" s="569">
        <v>8.8541960699164051</v>
      </c>
      <c r="R22" s="569">
        <v>0</v>
      </c>
      <c r="S22" s="569">
        <v>0</v>
      </c>
      <c r="T22" s="569">
        <v>0</v>
      </c>
      <c r="U22" s="569">
        <v>3.5639995657366192</v>
      </c>
      <c r="V22" s="569">
        <v>0</v>
      </c>
      <c r="W22" s="569">
        <v>0</v>
      </c>
      <c r="X22" s="569">
        <v>0</v>
      </c>
      <c r="Y22" s="569">
        <v>0</v>
      </c>
      <c r="Z22" s="569">
        <v>1.2425360981435241</v>
      </c>
      <c r="AA22" s="569">
        <v>3.0127022038866573</v>
      </c>
      <c r="AB22" s="569">
        <v>0</v>
      </c>
      <c r="AC22" s="569">
        <v>0</v>
      </c>
      <c r="AD22" s="569">
        <v>1.1572033438280318</v>
      </c>
      <c r="AE22" s="569">
        <v>0</v>
      </c>
      <c r="AF22" s="569">
        <v>0</v>
      </c>
      <c r="AG22" s="569">
        <v>0</v>
      </c>
      <c r="AH22" s="569">
        <v>0</v>
      </c>
      <c r="AI22" s="569">
        <v>0</v>
      </c>
      <c r="AJ22" s="569">
        <v>0</v>
      </c>
      <c r="AK22" s="569">
        <v>0</v>
      </c>
      <c r="AL22" s="569">
        <v>0</v>
      </c>
      <c r="AM22" s="569">
        <v>0</v>
      </c>
      <c r="AN22" s="569">
        <v>0</v>
      </c>
      <c r="AO22" s="569">
        <v>0</v>
      </c>
      <c r="AP22" s="569">
        <v>0</v>
      </c>
      <c r="AQ22" s="569">
        <v>0</v>
      </c>
      <c r="AR22" s="569">
        <v>0</v>
      </c>
      <c r="AS22" s="569">
        <v>0</v>
      </c>
      <c r="AT22" s="569">
        <v>0</v>
      </c>
    </row>
    <row r="23" spans="1:46">
      <c r="A23" s="465">
        <v>52</v>
      </c>
      <c r="B23" s="466" t="s">
        <v>54</v>
      </c>
      <c r="C23" s="500">
        <v>2346</v>
      </c>
      <c r="D23" s="569">
        <v>419.84484228473997</v>
      </c>
      <c r="E23" s="569">
        <v>-96.029838022165393</v>
      </c>
      <c r="F23" s="569">
        <v>-204.21994884910487</v>
      </c>
      <c r="G23" s="589">
        <v>119.59505541346974</v>
      </c>
      <c r="H23" s="569">
        <v>281.97357203751068</v>
      </c>
      <c r="I23" s="569">
        <v>0</v>
      </c>
      <c r="J23" s="569">
        <v>66.994884910485936</v>
      </c>
      <c r="K23" s="569">
        <v>30.568201193520888</v>
      </c>
      <c r="L23" s="569">
        <v>0</v>
      </c>
      <c r="M23" s="569">
        <v>0</v>
      </c>
      <c r="N23" s="569">
        <v>0</v>
      </c>
      <c r="O23" s="569">
        <v>7.978687127024723</v>
      </c>
      <c r="P23" s="569">
        <v>0</v>
      </c>
      <c r="Q23" s="569">
        <v>27.571184995737426</v>
      </c>
      <c r="R23" s="569">
        <v>0</v>
      </c>
      <c r="S23" s="569">
        <v>0</v>
      </c>
      <c r="T23" s="569">
        <v>0</v>
      </c>
      <c r="U23" s="569">
        <v>3.5639386189258313</v>
      </c>
      <c r="V23" s="569">
        <v>0</v>
      </c>
      <c r="W23" s="569">
        <v>0</v>
      </c>
      <c r="X23" s="569">
        <v>0</v>
      </c>
      <c r="Y23" s="569">
        <v>0</v>
      </c>
      <c r="Z23" s="569">
        <v>1.1943734015345269</v>
      </c>
      <c r="AA23" s="569">
        <v>0</v>
      </c>
      <c r="AB23" s="569">
        <v>0</v>
      </c>
      <c r="AC23" s="569">
        <v>0</v>
      </c>
      <c r="AD23" s="569">
        <v>0</v>
      </c>
      <c r="AE23" s="569">
        <v>0</v>
      </c>
      <c r="AF23" s="569">
        <v>0</v>
      </c>
      <c r="AG23" s="569">
        <v>0</v>
      </c>
      <c r="AH23" s="569">
        <v>0</v>
      </c>
      <c r="AI23" s="569">
        <v>0</v>
      </c>
      <c r="AJ23" s="569">
        <v>0</v>
      </c>
      <c r="AK23" s="569">
        <v>0</v>
      </c>
      <c r="AL23" s="569">
        <v>0</v>
      </c>
      <c r="AM23" s="569">
        <v>0</v>
      </c>
      <c r="AN23" s="569">
        <v>0</v>
      </c>
      <c r="AO23" s="569">
        <v>0</v>
      </c>
      <c r="AP23" s="569">
        <v>0</v>
      </c>
      <c r="AQ23" s="569">
        <v>0</v>
      </c>
      <c r="AR23" s="569">
        <v>0</v>
      </c>
      <c r="AS23" s="569">
        <v>0</v>
      </c>
      <c r="AT23" s="569">
        <v>0</v>
      </c>
    </row>
    <row r="24" spans="1:46">
      <c r="A24" s="465">
        <v>61</v>
      </c>
      <c r="B24" s="466" t="s">
        <v>55</v>
      </c>
      <c r="C24" s="500">
        <v>16459</v>
      </c>
      <c r="D24" s="569">
        <v>392.05686858253841</v>
      </c>
      <c r="E24" s="569">
        <v>-96.030013974117509</v>
      </c>
      <c r="F24" s="569">
        <v>-204.22000121514066</v>
      </c>
      <c r="G24" s="589">
        <v>91.806853393280278</v>
      </c>
      <c r="H24" s="569">
        <v>197.20876116410474</v>
      </c>
      <c r="I24" s="569">
        <v>0</v>
      </c>
      <c r="J24" s="569">
        <v>80.485934746946953</v>
      </c>
      <c r="K24" s="569">
        <v>13.498389938635396</v>
      </c>
      <c r="L24" s="569">
        <v>0</v>
      </c>
      <c r="M24" s="569">
        <v>13.118050914393342</v>
      </c>
      <c r="N24" s="569">
        <v>11.869736922048727</v>
      </c>
      <c r="O24" s="569">
        <v>6.0949632419952611</v>
      </c>
      <c r="P24" s="569">
        <v>41.589282459444682</v>
      </c>
      <c r="Q24" s="569">
        <v>8.5432893857463998</v>
      </c>
      <c r="R24" s="569">
        <v>0</v>
      </c>
      <c r="S24" s="569">
        <v>0</v>
      </c>
      <c r="T24" s="569">
        <v>5.3547603135062882</v>
      </c>
      <c r="U24" s="569">
        <v>3.5640075338720458</v>
      </c>
      <c r="V24" s="569">
        <v>1.4013002004982076</v>
      </c>
      <c r="W24" s="569">
        <v>0</v>
      </c>
      <c r="X24" s="569">
        <v>0</v>
      </c>
      <c r="Y24" s="569">
        <v>0</v>
      </c>
      <c r="Z24" s="569">
        <v>1.1267999270915607</v>
      </c>
      <c r="AA24" s="569">
        <v>0</v>
      </c>
      <c r="AB24" s="569">
        <v>2.4808311562063308</v>
      </c>
      <c r="AC24" s="569">
        <v>0</v>
      </c>
      <c r="AD24" s="569">
        <v>0</v>
      </c>
      <c r="AE24" s="569">
        <v>5.7207606780484843</v>
      </c>
      <c r="AF24" s="569">
        <v>0</v>
      </c>
      <c r="AG24" s="569">
        <v>0</v>
      </c>
      <c r="AH24" s="569">
        <v>0</v>
      </c>
      <c r="AI24" s="569">
        <v>0</v>
      </c>
      <c r="AJ24" s="569">
        <v>0</v>
      </c>
      <c r="AK24" s="569">
        <v>0</v>
      </c>
      <c r="AL24" s="569">
        <v>0</v>
      </c>
      <c r="AM24" s="569">
        <v>0</v>
      </c>
      <c r="AN24" s="569">
        <v>0</v>
      </c>
      <c r="AO24" s="569">
        <v>0</v>
      </c>
      <c r="AP24" s="569">
        <v>0</v>
      </c>
      <c r="AQ24" s="569">
        <v>0</v>
      </c>
      <c r="AR24" s="569">
        <v>0</v>
      </c>
      <c r="AS24" s="569">
        <v>0</v>
      </c>
      <c r="AT24" s="569">
        <v>0</v>
      </c>
    </row>
    <row r="25" spans="1:46">
      <c r="A25" s="465">
        <v>69</v>
      </c>
      <c r="B25" s="466" t="s">
        <v>56</v>
      </c>
      <c r="C25" s="500">
        <v>6687</v>
      </c>
      <c r="D25" s="569">
        <v>371.55555555555554</v>
      </c>
      <c r="E25" s="569">
        <v>-96.03005832211754</v>
      </c>
      <c r="F25" s="569">
        <v>-204.21997906385525</v>
      </c>
      <c r="G25" s="589">
        <v>71.305518169582768</v>
      </c>
      <c r="H25" s="569">
        <v>161.46747420367879</v>
      </c>
      <c r="I25" s="569">
        <v>0</v>
      </c>
      <c r="J25" s="569">
        <v>80.584417526544044</v>
      </c>
      <c r="K25" s="569">
        <v>3.7851054284432482</v>
      </c>
      <c r="L25" s="569">
        <v>0</v>
      </c>
      <c r="M25" s="569">
        <v>0</v>
      </c>
      <c r="N25" s="569">
        <v>105.70614625392552</v>
      </c>
      <c r="O25" s="569">
        <v>11.254075071033348</v>
      </c>
      <c r="P25" s="569">
        <v>0</v>
      </c>
      <c r="Q25" s="569">
        <v>3.7851054284432482</v>
      </c>
      <c r="R25" s="569">
        <v>0</v>
      </c>
      <c r="S25" s="569">
        <v>0</v>
      </c>
      <c r="T25" s="569">
        <v>0</v>
      </c>
      <c r="U25" s="569">
        <v>3.56393001345895</v>
      </c>
      <c r="V25" s="569">
        <v>0</v>
      </c>
      <c r="W25" s="569">
        <v>0</v>
      </c>
      <c r="X25" s="569">
        <v>0</v>
      </c>
      <c r="Y25" s="569">
        <v>0</v>
      </c>
      <c r="Z25" s="569">
        <v>1.4043666816210558</v>
      </c>
      <c r="AA25" s="569">
        <v>0</v>
      </c>
      <c r="AB25" s="569">
        <v>5.6976222521310002E-2</v>
      </c>
      <c r="AC25" s="569">
        <v>0</v>
      </c>
      <c r="AD25" s="569">
        <v>0</v>
      </c>
      <c r="AE25" s="569">
        <v>0</v>
      </c>
      <c r="AF25" s="569">
        <v>0</v>
      </c>
      <c r="AG25" s="569">
        <v>0</v>
      </c>
      <c r="AH25" s="569">
        <v>0</v>
      </c>
      <c r="AI25" s="569">
        <v>0</v>
      </c>
      <c r="AJ25" s="569">
        <v>0</v>
      </c>
      <c r="AK25" s="569">
        <v>0</v>
      </c>
      <c r="AL25" s="569">
        <v>0</v>
      </c>
      <c r="AM25" s="569">
        <v>0</v>
      </c>
      <c r="AN25" s="569">
        <v>0</v>
      </c>
      <c r="AO25" s="569">
        <v>0</v>
      </c>
      <c r="AP25" s="569">
        <v>0</v>
      </c>
      <c r="AQ25" s="569">
        <v>0</v>
      </c>
      <c r="AR25" s="569">
        <v>0</v>
      </c>
      <c r="AS25" s="569">
        <v>0</v>
      </c>
      <c r="AT25" s="569">
        <v>-5.2041274113952443E-2</v>
      </c>
    </row>
    <row r="26" spans="1:46">
      <c r="A26" s="465">
        <v>71</v>
      </c>
      <c r="B26" s="466" t="s">
        <v>57</v>
      </c>
      <c r="C26" s="500">
        <v>6591</v>
      </c>
      <c r="D26" s="569">
        <v>395.03201335154</v>
      </c>
      <c r="E26" s="569">
        <v>-96.030040964952207</v>
      </c>
      <c r="F26" s="569">
        <v>-204.21999696555909</v>
      </c>
      <c r="G26" s="589">
        <v>94.781975421028676</v>
      </c>
      <c r="H26" s="569">
        <v>182.52677894098014</v>
      </c>
      <c r="I26" s="569">
        <v>0</v>
      </c>
      <c r="J26" s="569">
        <v>71.538461538461533</v>
      </c>
      <c r="K26" s="569">
        <v>6.4002427552723411</v>
      </c>
      <c r="L26" s="569">
        <v>0</v>
      </c>
      <c r="M26" s="569">
        <v>16.37915339098771</v>
      </c>
      <c r="N26" s="569">
        <v>97.170687300864813</v>
      </c>
      <c r="O26" s="569">
        <v>5.7696859353664092</v>
      </c>
      <c r="P26" s="569">
        <v>0</v>
      </c>
      <c r="Q26" s="569">
        <v>6.4002427552723411</v>
      </c>
      <c r="R26" s="569">
        <v>0</v>
      </c>
      <c r="S26" s="569">
        <v>0</v>
      </c>
      <c r="T26" s="569">
        <v>0</v>
      </c>
      <c r="U26" s="569">
        <v>3.5639508420573511</v>
      </c>
      <c r="V26" s="569">
        <v>2.1717493551813076</v>
      </c>
      <c r="W26" s="569">
        <v>0</v>
      </c>
      <c r="X26" s="569">
        <v>0</v>
      </c>
      <c r="Y26" s="569">
        <v>0</v>
      </c>
      <c r="Z26" s="569">
        <v>1.4938552571688666</v>
      </c>
      <c r="AA26" s="569">
        <v>0</v>
      </c>
      <c r="AB26" s="569">
        <v>0</v>
      </c>
      <c r="AC26" s="569">
        <v>0</v>
      </c>
      <c r="AD26" s="569">
        <v>1.6172052799271734</v>
      </c>
      <c r="AE26" s="569">
        <v>0</v>
      </c>
      <c r="AF26" s="569">
        <v>0</v>
      </c>
      <c r="AG26" s="569">
        <v>0</v>
      </c>
      <c r="AH26" s="569">
        <v>0</v>
      </c>
      <c r="AI26" s="569">
        <v>0</v>
      </c>
      <c r="AJ26" s="569">
        <v>0</v>
      </c>
      <c r="AK26" s="569">
        <v>0</v>
      </c>
      <c r="AL26" s="569">
        <v>0</v>
      </c>
      <c r="AM26" s="569">
        <v>0</v>
      </c>
      <c r="AN26" s="569">
        <v>0</v>
      </c>
      <c r="AO26" s="569">
        <v>0</v>
      </c>
      <c r="AP26" s="569">
        <v>0</v>
      </c>
      <c r="AQ26" s="569">
        <v>0</v>
      </c>
      <c r="AR26" s="569">
        <v>0</v>
      </c>
      <c r="AS26" s="569">
        <v>0</v>
      </c>
      <c r="AT26" s="569">
        <v>0</v>
      </c>
    </row>
    <row r="27" spans="1:46">
      <c r="A27" s="465">
        <v>72</v>
      </c>
      <c r="B27" s="466" t="s">
        <v>58</v>
      </c>
      <c r="C27" s="500">
        <v>960</v>
      </c>
      <c r="D27" s="569">
        <v>37.036458333333336</v>
      </c>
      <c r="E27" s="569">
        <v>-96.030208333333334</v>
      </c>
      <c r="F27" s="569">
        <v>-204.21979166666668</v>
      </c>
      <c r="G27" s="589">
        <v>-263.21354166666669</v>
      </c>
      <c r="H27" s="569">
        <v>0</v>
      </c>
      <c r="I27" s="569">
        <v>0</v>
      </c>
      <c r="J27" s="569">
        <v>23.388541666666665</v>
      </c>
      <c r="K27" s="569">
        <v>0</v>
      </c>
      <c r="L27" s="569">
        <v>0</v>
      </c>
      <c r="M27" s="569">
        <v>0</v>
      </c>
      <c r="N27" s="569">
        <v>0</v>
      </c>
      <c r="O27" s="569">
        <v>9.2166666666666668</v>
      </c>
      <c r="P27" s="569">
        <v>0</v>
      </c>
      <c r="Q27" s="569">
        <v>0</v>
      </c>
      <c r="R27" s="569">
        <v>0</v>
      </c>
      <c r="S27" s="569">
        <v>0</v>
      </c>
      <c r="T27" s="569">
        <v>0</v>
      </c>
      <c r="U27" s="569">
        <v>3.5635416666666666</v>
      </c>
      <c r="V27" s="569">
        <v>0</v>
      </c>
      <c r="W27" s="569">
        <v>0</v>
      </c>
      <c r="X27" s="569">
        <v>0</v>
      </c>
      <c r="Y27" s="569">
        <v>0</v>
      </c>
      <c r="Z27" s="569">
        <v>0.8677083333333333</v>
      </c>
      <c r="AA27" s="569">
        <v>0</v>
      </c>
      <c r="AB27" s="569">
        <v>0</v>
      </c>
      <c r="AC27" s="569">
        <v>0</v>
      </c>
      <c r="AD27" s="569">
        <v>0</v>
      </c>
      <c r="AE27" s="569">
        <v>0</v>
      </c>
      <c r="AF27" s="569">
        <v>0</v>
      </c>
      <c r="AG27" s="569">
        <v>0</v>
      </c>
      <c r="AH27" s="569">
        <v>0</v>
      </c>
      <c r="AI27" s="569">
        <v>0</v>
      </c>
      <c r="AJ27" s="569">
        <v>0</v>
      </c>
      <c r="AK27" s="569">
        <v>0</v>
      </c>
      <c r="AL27" s="569">
        <v>0</v>
      </c>
      <c r="AM27" s="569">
        <v>0</v>
      </c>
      <c r="AN27" s="569">
        <v>0</v>
      </c>
      <c r="AO27" s="569">
        <v>0</v>
      </c>
      <c r="AP27" s="569">
        <v>0</v>
      </c>
      <c r="AQ27" s="569">
        <v>0</v>
      </c>
      <c r="AR27" s="569">
        <v>0</v>
      </c>
      <c r="AS27" s="569">
        <v>0</v>
      </c>
      <c r="AT27" s="569">
        <v>0</v>
      </c>
    </row>
    <row r="28" spans="1:46">
      <c r="A28" s="465">
        <v>74</v>
      </c>
      <c r="B28" s="466" t="s">
        <v>59</v>
      </c>
      <c r="C28" s="500">
        <v>1052</v>
      </c>
      <c r="D28" s="569">
        <v>13.657794676806084</v>
      </c>
      <c r="E28" s="569">
        <v>-96.030418250950575</v>
      </c>
      <c r="F28" s="569">
        <v>-204.21958174904944</v>
      </c>
      <c r="G28" s="589">
        <v>-286.59220532319392</v>
      </c>
      <c r="H28" s="569">
        <v>0</v>
      </c>
      <c r="I28" s="569">
        <v>0</v>
      </c>
      <c r="J28" s="569">
        <v>0</v>
      </c>
      <c r="K28" s="569">
        <v>0</v>
      </c>
      <c r="L28" s="569">
        <v>0</v>
      </c>
      <c r="M28" s="569">
        <v>0</v>
      </c>
      <c r="N28" s="569">
        <v>0</v>
      </c>
      <c r="O28" s="569">
        <v>9.0437262357414454</v>
      </c>
      <c r="P28" s="569">
        <v>0</v>
      </c>
      <c r="Q28" s="569">
        <v>0</v>
      </c>
      <c r="R28" s="569">
        <v>0</v>
      </c>
      <c r="S28" s="569">
        <v>0</v>
      </c>
      <c r="T28" s="569">
        <v>0</v>
      </c>
      <c r="U28" s="569">
        <v>3.5636882129277567</v>
      </c>
      <c r="V28" s="569">
        <v>0</v>
      </c>
      <c r="W28" s="569">
        <v>0</v>
      </c>
      <c r="X28" s="569">
        <v>0</v>
      </c>
      <c r="Y28" s="569">
        <v>0</v>
      </c>
      <c r="Z28" s="569">
        <v>1.0503802281368821</v>
      </c>
      <c r="AA28" s="569">
        <v>0</v>
      </c>
      <c r="AB28" s="569">
        <v>0</v>
      </c>
      <c r="AC28" s="569">
        <v>0</v>
      </c>
      <c r="AD28" s="569">
        <v>0</v>
      </c>
      <c r="AE28" s="569">
        <v>0</v>
      </c>
      <c r="AF28" s="569">
        <v>0</v>
      </c>
      <c r="AG28" s="569">
        <v>0</v>
      </c>
      <c r="AH28" s="569">
        <v>0</v>
      </c>
      <c r="AI28" s="569">
        <v>0</v>
      </c>
      <c r="AJ28" s="569">
        <v>0</v>
      </c>
      <c r="AK28" s="569">
        <v>0</v>
      </c>
      <c r="AL28" s="569">
        <v>0</v>
      </c>
      <c r="AM28" s="569">
        <v>0</v>
      </c>
      <c r="AN28" s="569">
        <v>0</v>
      </c>
      <c r="AO28" s="569">
        <v>0</v>
      </c>
      <c r="AP28" s="569">
        <v>0</v>
      </c>
      <c r="AQ28" s="569">
        <v>0</v>
      </c>
      <c r="AR28" s="569">
        <v>0</v>
      </c>
      <c r="AS28" s="569">
        <v>0</v>
      </c>
      <c r="AT28" s="569">
        <v>0</v>
      </c>
    </row>
    <row r="29" spans="1:46">
      <c r="A29" s="465">
        <v>75</v>
      </c>
      <c r="B29" s="466" t="s">
        <v>60</v>
      </c>
      <c r="C29" s="500">
        <v>19549</v>
      </c>
      <c r="D29" s="569">
        <v>210.60489027571742</v>
      </c>
      <c r="E29" s="569">
        <v>-96.029975957849501</v>
      </c>
      <c r="F29" s="569">
        <v>-204.22001125377258</v>
      </c>
      <c r="G29" s="589">
        <v>-89.645096935904647</v>
      </c>
      <c r="H29" s="569">
        <v>90.67614711749961</v>
      </c>
      <c r="I29" s="569">
        <v>0</v>
      </c>
      <c r="J29" s="569">
        <v>50.535833034937852</v>
      </c>
      <c r="K29" s="569">
        <v>19.348918103227785</v>
      </c>
      <c r="L29" s="569">
        <v>0</v>
      </c>
      <c r="M29" s="569">
        <v>3.6815182362269168</v>
      </c>
      <c r="N29" s="569">
        <v>19.501406721571435</v>
      </c>
      <c r="O29" s="569">
        <v>5.8540078776408002</v>
      </c>
      <c r="P29" s="569">
        <v>0</v>
      </c>
      <c r="Q29" s="569">
        <v>11.220932016982966</v>
      </c>
      <c r="R29" s="569">
        <v>0</v>
      </c>
      <c r="S29" s="569">
        <v>0</v>
      </c>
      <c r="T29" s="569">
        <v>5.1523863113202717</v>
      </c>
      <c r="U29" s="569">
        <v>3.5640186198782549</v>
      </c>
      <c r="V29" s="569">
        <v>0</v>
      </c>
      <c r="W29" s="569">
        <v>0</v>
      </c>
      <c r="X29" s="569">
        <v>0</v>
      </c>
      <c r="Y29" s="569">
        <v>0</v>
      </c>
      <c r="Z29" s="569">
        <v>1.0697222364315311</v>
      </c>
      <c r="AA29" s="569">
        <v>0</v>
      </c>
      <c r="AB29" s="569">
        <v>0</v>
      </c>
      <c r="AC29" s="569">
        <v>0</v>
      </c>
      <c r="AD29" s="569">
        <v>0</v>
      </c>
      <c r="AE29" s="569">
        <v>0</v>
      </c>
      <c r="AF29" s="569">
        <v>0</v>
      </c>
      <c r="AG29" s="569">
        <v>0</v>
      </c>
      <c r="AH29" s="569">
        <v>0</v>
      </c>
      <c r="AI29" s="569">
        <v>0</v>
      </c>
      <c r="AJ29" s="569">
        <v>0</v>
      </c>
      <c r="AK29" s="569">
        <v>0</v>
      </c>
      <c r="AL29" s="569">
        <v>0</v>
      </c>
      <c r="AM29" s="569">
        <v>0</v>
      </c>
      <c r="AN29" s="569">
        <v>0</v>
      </c>
      <c r="AO29" s="569">
        <v>0</v>
      </c>
      <c r="AP29" s="569">
        <v>0</v>
      </c>
      <c r="AQ29" s="569">
        <v>0</v>
      </c>
      <c r="AR29" s="569">
        <v>0</v>
      </c>
      <c r="AS29" s="569">
        <v>0</v>
      </c>
      <c r="AT29" s="569">
        <v>0</v>
      </c>
    </row>
    <row r="30" spans="1:46">
      <c r="A30" s="465">
        <v>77</v>
      </c>
      <c r="B30" s="466" t="s">
        <v>61</v>
      </c>
      <c r="C30" s="500">
        <v>4601</v>
      </c>
      <c r="D30" s="569">
        <v>341.13257987394047</v>
      </c>
      <c r="E30" s="569">
        <v>-96.029993479678325</v>
      </c>
      <c r="F30" s="569">
        <v>-204.21995218430777</v>
      </c>
      <c r="G30" s="589">
        <v>40.882634209954361</v>
      </c>
      <c r="H30" s="569">
        <v>191.00478156922409</v>
      </c>
      <c r="I30" s="569">
        <v>0</v>
      </c>
      <c r="J30" s="569">
        <v>73.199956531188874</v>
      </c>
      <c r="K30" s="569">
        <v>5.1953923060204303</v>
      </c>
      <c r="L30" s="569">
        <v>0</v>
      </c>
      <c r="M30" s="569">
        <v>0</v>
      </c>
      <c r="N30" s="569">
        <v>50.420343403607909</v>
      </c>
      <c r="O30" s="569">
        <v>6.0684633775266246</v>
      </c>
      <c r="P30" s="569">
        <v>0</v>
      </c>
      <c r="Q30" s="569">
        <v>3.9730493371006301</v>
      </c>
      <c r="R30" s="569">
        <v>0</v>
      </c>
      <c r="S30" s="569">
        <v>0</v>
      </c>
      <c r="T30" s="569">
        <v>0</v>
      </c>
      <c r="U30" s="569">
        <v>3.5640078243860032</v>
      </c>
      <c r="V30" s="569">
        <v>0</v>
      </c>
      <c r="W30" s="569">
        <v>0</v>
      </c>
      <c r="X30" s="569">
        <v>0</v>
      </c>
      <c r="Y30" s="569">
        <v>0</v>
      </c>
      <c r="Z30" s="569">
        <v>1.0049989132797219</v>
      </c>
      <c r="AA30" s="569">
        <v>6.7015866116061726</v>
      </c>
      <c r="AB30" s="569">
        <v>0</v>
      </c>
      <c r="AC30" s="569">
        <v>0</v>
      </c>
      <c r="AD30" s="569">
        <v>0</v>
      </c>
      <c r="AE30" s="569">
        <v>0</v>
      </c>
      <c r="AF30" s="569">
        <v>0</v>
      </c>
      <c r="AG30" s="569">
        <v>0</v>
      </c>
      <c r="AH30" s="569">
        <v>0</v>
      </c>
      <c r="AI30" s="569">
        <v>0</v>
      </c>
      <c r="AJ30" s="569">
        <v>0</v>
      </c>
      <c r="AK30" s="569">
        <v>0</v>
      </c>
      <c r="AL30" s="569">
        <v>0</v>
      </c>
      <c r="AM30" s="569">
        <v>0</v>
      </c>
      <c r="AN30" s="569">
        <v>0</v>
      </c>
      <c r="AO30" s="569">
        <v>0</v>
      </c>
      <c r="AP30" s="569">
        <v>0</v>
      </c>
      <c r="AQ30" s="569">
        <v>0</v>
      </c>
      <c r="AR30" s="569">
        <v>0</v>
      </c>
      <c r="AS30" s="569">
        <v>0</v>
      </c>
      <c r="AT30" s="569">
        <v>0</v>
      </c>
    </row>
    <row r="31" spans="1:46">
      <c r="A31" s="465">
        <v>78</v>
      </c>
      <c r="B31" s="466" t="s">
        <v>62</v>
      </c>
      <c r="C31" s="500">
        <v>7832</v>
      </c>
      <c r="D31" s="569">
        <v>243.69318181818181</v>
      </c>
      <c r="E31" s="569">
        <v>-96.030005107252293</v>
      </c>
      <c r="F31" s="569">
        <v>-204.21999489274771</v>
      </c>
      <c r="G31" s="589">
        <v>-56.55681818181818</v>
      </c>
      <c r="H31" s="569">
        <v>176.61427477017364</v>
      </c>
      <c r="I31" s="569">
        <v>0</v>
      </c>
      <c r="J31" s="569">
        <v>28.668028600612871</v>
      </c>
      <c r="K31" s="569">
        <v>3.4112614913176711</v>
      </c>
      <c r="L31" s="569">
        <v>0</v>
      </c>
      <c r="M31" s="569">
        <v>0</v>
      </c>
      <c r="N31" s="569">
        <v>12.26085291113381</v>
      </c>
      <c r="O31" s="569">
        <v>5.9719101123595504</v>
      </c>
      <c r="P31" s="569">
        <v>0</v>
      </c>
      <c r="Q31" s="569">
        <v>3.4112614913176711</v>
      </c>
      <c r="R31" s="569">
        <v>0</v>
      </c>
      <c r="S31" s="569">
        <v>0</v>
      </c>
      <c r="T31" s="569">
        <v>8.8416751787538299</v>
      </c>
      <c r="U31" s="569">
        <v>3.5639683350357507</v>
      </c>
      <c r="V31" s="569">
        <v>0</v>
      </c>
      <c r="W31" s="569">
        <v>0</v>
      </c>
      <c r="X31" s="569">
        <v>0</v>
      </c>
      <c r="Y31" s="569">
        <v>0</v>
      </c>
      <c r="Z31" s="569">
        <v>0.94994892747701731</v>
      </c>
      <c r="AA31" s="569">
        <v>0</v>
      </c>
      <c r="AB31" s="569">
        <v>0</v>
      </c>
      <c r="AC31" s="569">
        <v>0</v>
      </c>
      <c r="AD31" s="569">
        <v>0</v>
      </c>
      <c r="AE31" s="569">
        <v>0</v>
      </c>
      <c r="AF31" s="569">
        <v>0</v>
      </c>
      <c r="AG31" s="569">
        <v>0</v>
      </c>
      <c r="AH31" s="569">
        <v>0</v>
      </c>
      <c r="AI31" s="569">
        <v>0</v>
      </c>
      <c r="AJ31" s="569">
        <v>0</v>
      </c>
      <c r="AK31" s="569">
        <v>0</v>
      </c>
      <c r="AL31" s="569">
        <v>0</v>
      </c>
      <c r="AM31" s="569">
        <v>0</v>
      </c>
      <c r="AN31" s="569">
        <v>0</v>
      </c>
      <c r="AO31" s="569">
        <v>0</v>
      </c>
      <c r="AP31" s="569">
        <v>0</v>
      </c>
      <c r="AQ31" s="569">
        <v>0</v>
      </c>
      <c r="AR31" s="569">
        <v>0</v>
      </c>
      <c r="AS31" s="569">
        <v>0</v>
      </c>
      <c r="AT31" s="569">
        <v>0</v>
      </c>
    </row>
    <row r="32" spans="1:46">
      <c r="A32" s="465">
        <v>79</v>
      </c>
      <c r="B32" s="466" t="s">
        <v>63</v>
      </c>
      <c r="C32" s="500">
        <v>6753</v>
      </c>
      <c r="D32" s="569">
        <v>255.64830445727824</v>
      </c>
      <c r="E32" s="569">
        <v>-96.030060713756853</v>
      </c>
      <c r="F32" s="569">
        <v>-204.22005034799349</v>
      </c>
      <c r="G32" s="589">
        <v>-44.601806604472088</v>
      </c>
      <c r="H32" s="569">
        <v>115.59691988745743</v>
      </c>
      <c r="I32" s="569">
        <v>0</v>
      </c>
      <c r="J32" s="569">
        <v>63.172515918850884</v>
      </c>
      <c r="K32" s="569">
        <v>2.7069450614541686</v>
      </c>
      <c r="L32" s="569">
        <v>0</v>
      </c>
      <c r="M32" s="569">
        <v>31.972456685917368</v>
      </c>
      <c r="N32" s="569">
        <v>0</v>
      </c>
      <c r="O32" s="569">
        <v>2.7410039982230119</v>
      </c>
      <c r="P32" s="569">
        <v>0</v>
      </c>
      <c r="Q32" s="569">
        <v>2.7069450614541686</v>
      </c>
      <c r="R32" s="569">
        <v>0</v>
      </c>
      <c r="S32" s="569">
        <v>0</v>
      </c>
      <c r="T32" s="569">
        <v>27.966533392566266</v>
      </c>
      <c r="U32" s="569">
        <v>3.5640456093588035</v>
      </c>
      <c r="V32" s="569">
        <v>0</v>
      </c>
      <c r="W32" s="569">
        <v>0</v>
      </c>
      <c r="X32" s="569">
        <v>0</v>
      </c>
      <c r="Y32" s="569">
        <v>0</v>
      </c>
      <c r="Z32" s="569">
        <v>1.1116540796682957</v>
      </c>
      <c r="AA32" s="569">
        <v>4.1092847623278539</v>
      </c>
      <c r="AB32" s="569">
        <v>0</v>
      </c>
      <c r="AC32" s="569">
        <v>0</v>
      </c>
      <c r="AD32" s="569">
        <v>0</v>
      </c>
      <c r="AE32" s="569">
        <v>0</v>
      </c>
      <c r="AF32" s="569">
        <v>0</v>
      </c>
      <c r="AG32" s="569">
        <v>0</v>
      </c>
      <c r="AH32" s="569">
        <v>0</v>
      </c>
      <c r="AI32" s="569">
        <v>0</v>
      </c>
      <c r="AJ32" s="569">
        <v>0</v>
      </c>
      <c r="AK32" s="569">
        <v>0</v>
      </c>
      <c r="AL32" s="569">
        <v>0</v>
      </c>
      <c r="AM32" s="569">
        <v>0</v>
      </c>
      <c r="AN32" s="569">
        <v>0</v>
      </c>
      <c r="AO32" s="569">
        <v>0</v>
      </c>
      <c r="AP32" s="569">
        <v>0</v>
      </c>
      <c r="AQ32" s="569">
        <v>0</v>
      </c>
      <c r="AR32" s="569">
        <v>0</v>
      </c>
      <c r="AS32" s="569">
        <v>0</v>
      </c>
      <c r="AT32" s="569">
        <v>0</v>
      </c>
    </row>
    <row r="33" spans="1:46">
      <c r="A33" s="465">
        <v>81</v>
      </c>
      <c r="B33" s="466" t="s">
        <v>64</v>
      </c>
      <c r="C33" s="500">
        <v>2574</v>
      </c>
      <c r="D33" s="569">
        <v>7.0159285159285156</v>
      </c>
      <c r="E33" s="569">
        <v>-96.029914529914535</v>
      </c>
      <c r="F33" s="569">
        <v>-204.21989121989122</v>
      </c>
      <c r="G33" s="589">
        <v>-293.23387723387725</v>
      </c>
      <c r="H33" s="569">
        <v>0</v>
      </c>
      <c r="I33" s="569">
        <v>0</v>
      </c>
      <c r="J33" s="569">
        <v>0</v>
      </c>
      <c r="K33" s="569">
        <v>0</v>
      </c>
      <c r="L33" s="569">
        <v>0</v>
      </c>
      <c r="M33" s="569">
        <v>0</v>
      </c>
      <c r="N33" s="569">
        <v>0</v>
      </c>
      <c r="O33" s="569">
        <v>2.7579642579642578</v>
      </c>
      <c r="P33" s="569">
        <v>0</v>
      </c>
      <c r="Q33" s="569">
        <v>0</v>
      </c>
      <c r="R33" s="569">
        <v>0</v>
      </c>
      <c r="S33" s="569">
        <v>0</v>
      </c>
      <c r="T33" s="569">
        <v>0</v>
      </c>
      <c r="U33" s="569">
        <v>3.5641025641025643</v>
      </c>
      <c r="V33" s="569">
        <v>0</v>
      </c>
      <c r="W33" s="569">
        <v>0</v>
      </c>
      <c r="X33" s="569">
        <v>0</v>
      </c>
      <c r="Y33" s="569">
        <v>0</v>
      </c>
      <c r="Z33" s="569">
        <v>0.69386169386169383</v>
      </c>
      <c r="AA33" s="569">
        <v>0</v>
      </c>
      <c r="AB33" s="569">
        <v>0</v>
      </c>
      <c r="AC33" s="569">
        <v>0</v>
      </c>
      <c r="AD33" s="569">
        <v>0</v>
      </c>
      <c r="AE33" s="569">
        <v>0</v>
      </c>
      <c r="AF33" s="569">
        <v>0</v>
      </c>
      <c r="AG33" s="569">
        <v>0</v>
      </c>
      <c r="AH33" s="569">
        <v>0</v>
      </c>
      <c r="AI33" s="569">
        <v>0</v>
      </c>
      <c r="AJ33" s="569">
        <v>0</v>
      </c>
      <c r="AK33" s="569">
        <v>0</v>
      </c>
      <c r="AL33" s="569">
        <v>0</v>
      </c>
      <c r="AM33" s="569">
        <v>0</v>
      </c>
      <c r="AN33" s="569">
        <v>0</v>
      </c>
      <c r="AO33" s="569">
        <v>0</v>
      </c>
      <c r="AP33" s="569">
        <v>0</v>
      </c>
      <c r="AQ33" s="569">
        <v>0</v>
      </c>
      <c r="AR33" s="569">
        <v>0</v>
      </c>
      <c r="AS33" s="569">
        <v>0</v>
      </c>
      <c r="AT33" s="569">
        <v>0</v>
      </c>
    </row>
    <row r="34" spans="1:46">
      <c r="A34" s="465">
        <v>82</v>
      </c>
      <c r="B34" s="466" t="s">
        <v>65</v>
      </c>
      <c r="C34" s="500">
        <v>9359</v>
      </c>
      <c r="D34" s="569">
        <v>77.869216796666308</v>
      </c>
      <c r="E34" s="569">
        <v>-96.030024575275135</v>
      </c>
      <c r="F34" s="569">
        <v>-204.22000213698044</v>
      </c>
      <c r="G34" s="589">
        <v>-222.38080991558928</v>
      </c>
      <c r="H34" s="569">
        <v>0</v>
      </c>
      <c r="I34" s="569">
        <v>0</v>
      </c>
      <c r="J34" s="569">
        <v>55.178437867293518</v>
      </c>
      <c r="K34" s="569">
        <v>0</v>
      </c>
      <c r="L34" s="569">
        <v>0</v>
      </c>
      <c r="M34" s="569">
        <v>0</v>
      </c>
      <c r="N34" s="569">
        <v>0</v>
      </c>
      <c r="O34" s="569">
        <v>14.550806710118602</v>
      </c>
      <c r="P34" s="569">
        <v>0</v>
      </c>
      <c r="Q34" s="569">
        <v>0</v>
      </c>
      <c r="R34" s="569">
        <v>0</v>
      </c>
      <c r="S34" s="569">
        <v>0</v>
      </c>
      <c r="T34" s="569">
        <v>0</v>
      </c>
      <c r="U34" s="569">
        <v>3.5639491398653704</v>
      </c>
      <c r="V34" s="569">
        <v>0</v>
      </c>
      <c r="W34" s="569">
        <v>0</v>
      </c>
      <c r="X34" s="569">
        <v>0</v>
      </c>
      <c r="Y34" s="569">
        <v>0</v>
      </c>
      <c r="Z34" s="569">
        <v>1.281440324821028</v>
      </c>
      <c r="AA34" s="569">
        <v>3.2945827545677959</v>
      </c>
      <c r="AB34" s="569">
        <v>0</v>
      </c>
      <c r="AC34" s="569">
        <v>0</v>
      </c>
      <c r="AD34" s="569">
        <v>0</v>
      </c>
      <c r="AE34" s="569">
        <v>0</v>
      </c>
      <c r="AF34" s="569">
        <v>0</v>
      </c>
      <c r="AG34" s="569">
        <v>0</v>
      </c>
      <c r="AH34" s="569">
        <v>0</v>
      </c>
      <c r="AI34" s="569">
        <v>0</v>
      </c>
      <c r="AJ34" s="569">
        <v>0</v>
      </c>
      <c r="AK34" s="569">
        <v>0</v>
      </c>
      <c r="AL34" s="569">
        <v>0</v>
      </c>
      <c r="AM34" s="569">
        <v>0</v>
      </c>
      <c r="AN34" s="569">
        <v>0</v>
      </c>
      <c r="AO34" s="569">
        <v>0</v>
      </c>
      <c r="AP34" s="569">
        <v>0</v>
      </c>
      <c r="AQ34" s="569">
        <v>0</v>
      </c>
      <c r="AR34" s="569">
        <v>0</v>
      </c>
      <c r="AS34" s="569">
        <v>0</v>
      </c>
      <c r="AT34" s="569">
        <v>0</v>
      </c>
    </row>
    <row r="35" spans="1:46">
      <c r="A35" s="465">
        <v>86</v>
      </c>
      <c r="B35" s="466" t="s">
        <v>66</v>
      </c>
      <c r="C35" s="500">
        <v>8031</v>
      </c>
      <c r="D35" s="569">
        <v>155.56730170588969</v>
      </c>
      <c r="E35" s="569">
        <v>-96.030008716224629</v>
      </c>
      <c r="F35" s="569">
        <v>-204.22002241314905</v>
      </c>
      <c r="G35" s="589">
        <v>-144.68272942348401</v>
      </c>
      <c r="H35" s="569">
        <v>87.877972855186158</v>
      </c>
      <c r="I35" s="569">
        <v>0</v>
      </c>
      <c r="J35" s="569">
        <v>33.549246669157014</v>
      </c>
      <c r="K35" s="569">
        <v>3.3267339061138088</v>
      </c>
      <c r="L35" s="569">
        <v>0</v>
      </c>
      <c r="M35" s="569">
        <v>4.4807620470676133</v>
      </c>
      <c r="N35" s="569">
        <v>13.483750466940606</v>
      </c>
      <c r="O35" s="569">
        <v>5.7944216162370816</v>
      </c>
      <c r="P35" s="569">
        <v>0</v>
      </c>
      <c r="Q35" s="569">
        <v>2.2761798032623584</v>
      </c>
      <c r="R35" s="569">
        <v>0</v>
      </c>
      <c r="S35" s="569">
        <v>0</v>
      </c>
      <c r="T35" s="569">
        <v>0</v>
      </c>
      <c r="U35" s="569">
        <v>3.5639397335325613</v>
      </c>
      <c r="V35" s="569">
        <v>0</v>
      </c>
      <c r="W35" s="569">
        <v>0</v>
      </c>
      <c r="X35" s="569">
        <v>0</v>
      </c>
      <c r="Y35" s="569">
        <v>0</v>
      </c>
      <c r="Z35" s="569">
        <v>1.214294608392479</v>
      </c>
      <c r="AA35" s="569">
        <v>0</v>
      </c>
      <c r="AB35" s="569">
        <v>0</v>
      </c>
      <c r="AC35" s="569">
        <v>0</v>
      </c>
      <c r="AD35" s="569">
        <v>0</v>
      </c>
      <c r="AE35" s="569">
        <v>0</v>
      </c>
      <c r="AF35" s="569">
        <v>0</v>
      </c>
      <c r="AG35" s="569">
        <v>0</v>
      </c>
      <c r="AH35" s="569">
        <v>0</v>
      </c>
      <c r="AI35" s="569">
        <v>0</v>
      </c>
      <c r="AJ35" s="569">
        <v>0</v>
      </c>
      <c r="AK35" s="569">
        <v>0</v>
      </c>
      <c r="AL35" s="569">
        <v>0</v>
      </c>
      <c r="AM35" s="569">
        <v>0</v>
      </c>
      <c r="AN35" s="569">
        <v>0</v>
      </c>
      <c r="AO35" s="569">
        <v>0</v>
      </c>
      <c r="AP35" s="569">
        <v>0</v>
      </c>
      <c r="AQ35" s="569">
        <v>0</v>
      </c>
      <c r="AR35" s="569">
        <v>0</v>
      </c>
      <c r="AS35" s="569">
        <v>0</v>
      </c>
      <c r="AT35" s="569">
        <v>0</v>
      </c>
    </row>
    <row r="36" spans="1:46">
      <c r="A36" s="465">
        <v>90</v>
      </c>
      <c r="B36" s="466" t="s">
        <v>67</v>
      </c>
      <c r="C36" s="500">
        <v>3061</v>
      </c>
      <c r="D36" s="569">
        <v>155.515844495263</v>
      </c>
      <c r="E36" s="569">
        <v>-96.030055537406071</v>
      </c>
      <c r="F36" s="569">
        <v>-204.21986278993793</v>
      </c>
      <c r="G36" s="589">
        <v>-144.73407383208101</v>
      </c>
      <c r="H36" s="569">
        <v>66.882391375367533</v>
      </c>
      <c r="I36" s="569">
        <v>0</v>
      </c>
      <c r="J36" s="569">
        <v>29.340411630186214</v>
      </c>
      <c r="K36" s="569">
        <v>16.537406076445606</v>
      </c>
      <c r="L36" s="569">
        <v>0</v>
      </c>
      <c r="M36" s="569">
        <v>0</v>
      </c>
      <c r="N36" s="569">
        <v>0</v>
      </c>
      <c r="O36" s="569">
        <v>6.110094740280954</v>
      </c>
      <c r="P36" s="569">
        <v>0</v>
      </c>
      <c r="Q36" s="569">
        <v>7.8092126755962106</v>
      </c>
      <c r="R36" s="569">
        <v>0</v>
      </c>
      <c r="S36" s="569">
        <v>0</v>
      </c>
      <c r="T36" s="569">
        <v>0</v>
      </c>
      <c r="U36" s="569">
        <v>3.5638680169879127</v>
      </c>
      <c r="V36" s="569">
        <v>0</v>
      </c>
      <c r="W36" s="569">
        <v>12.26951976478275</v>
      </c>
      <c r="X36" s="569">
        <v>0</v>
      </c>
      <c r="Y36" s="569">
        <v>0</v>
      </c>
      <c r="Z36" s="569">
        <v>0.73342045083306107</v>
      </c>
      <c r="AA36" s="569">
        <v>0</v>
      </c>
      <c r="AB36" s="569">
        <v>0</v>
      </c>
      <c r="AC36" s="569">
        <v>0</v>
      </c>
      <c r="AD36" s="569">
        <v>0</v>
      </c>
      <c r="AE36" s="569">
        <v>0</v>
      </c>
      <c r="AF36" s="569">
        <v>0</v>
      </c>
      <c r="AG36" s="569">
        <v>0</v>
      </c>
      <c r="AH36" s="569">
        <v>0</v>
      </c>
      <c r="AI36" s="569">
        <v>0</v>
      </c>
      <c r="AJ36" s="569">
        <v>0</v>
      </c>
      <c r="AK36" s="569">
        <v>0</v>
      </c>
      <c r="AL36" s="569">
        <v>0</v>
      </c>
      <c r="AM36" s="569">
        <v>0</v>
      </c>
      <c r="AN36" s="569">
        <v>0</v>
      </c>
      <c r="AO36" s="569">
        <v>0</v>
      </c>
      <c r="AP36" s="569">
        <v>0</v>
      </c>
      <c r="AQ36" s="569">
        <v>0</v>
      </c>
      <c r="AR36" s="569">
        <v>0</v>
      </c>
      <c r="AS36" s="569">
        <v>0</v>
      </c>
      <c r="AT36" s="569">
        <v>12.26951976478275</v>
      </c>
    </row>
    <row r="37" spans="1:46">
      <c r="A37" s="465">
        <v>91</v>
      </c>
      <c r="B37" s="466" t="s">
        <v>68</v>
      </c>
      <c r="C37" s="500">
        <v>664028</v>
      </c>
      <c r="D37" s="569">
        <v>365.47496189919701</v>
      </c>
      <c r="E37" s="569">
        <v>-96.030000240953697</v>
      </c>
      <c r="F37" s="569">
        <v>-204.21999975904632</v>
      </c>
      <c r="G37" s="589">
        <v>65.224961899197027</v>
      </c>
      <c r="H37" s="569">
        <v>112.92034823832729</v>
      </c>
      <c r="I37" s="569">
        <v>113.95917792623203</v>
      </c>
      <c r="J37" s="569">
        <v>33.441148566024324</v>
      </c>
      <c r="K37" s="569">
        <v>13.81093116555326</v>
      </c>
      <c r="L37" s="569">
        <v>27.16618124536917</v>
      </c>
      <c r="M37" s="569">
        <v>4.9314757811417591</v>
      </c>
      <c r="N37" s="569">
        <v>7.4706111790466663</v>
      </c>
      <c r="O37" s="569">
        <v>11.835079243646351</v>
      </c>
      <c r="P37" s="569">
        <v>0</v>
      </c>
      <c r="Q37" s="569">
        <v>3.6337865270741596</v>
      </c>
      <c r="R37" s="569">
        <v>13.816622190630516</v>
      </c>
      <c r="S37" s="569">
        <v>4.5493141855463923</v>
      </c>
      <c r="T37" s="569">
        <v>1.6590700994536376</v>
      </c>
      <c r="U37" s="569">
        <v>3.564000313239803</v>
      </c>
      <c r="V37" s="569">
        <v>1.9654638057431313</v>
      </c>
      <c r="W37" s="569">
        <v>2.4891360002891445</v>
      </c>
      <c r="X37" s="569">
        <v>1.2849789466709236</v>
      </c>
      <c r="Y37" s="569">
        <v>3.03929352376707</v>
      </c>
      <c r="Z37" s="569">
        <v>1.4270828940948272</v>
      </c>
      <c r="AA37" s="569">
        <v>0.34825941074773953</v>
      </c>
      <c r="AB37" s="569">
        <v>0.40062768437475527</v>
      </c>
      <c r="AC37" s="569">
        <v>0</v>
      </c>
      <c r="AD37" s="569">
        <v>0.33710626660321552</v>
      </c>
      <c r="AE37" s="569">
        <v>0</v>
      </c>
      <c r="AF37" s="569">
        <v>0.83580812857289155</v>
      </c>
      <c r="AG37" s="569">
        <v>1.4167143554187474</v>
      </c>
      <c r="AH37" s="569">
        <v>0</v>
      </c>
      <c r="AI37" s="569">
        <v>0</v>
      </c>
      <c r="AJ37" s="569">
        <v>0</v>
      </c>
      <c r="AK37" s="569">
        <v>0</v>
      </c>
      <c r="AL37" s="569">
        <v>0</v>
      </c>
      <c r="AM37" s="569">
        <v>0</v>
      </c>
      <c r="AN37" s="569">
        <v>9.8641924738113451E-2</v>
      </c>
      <c r="AO37" s="569">
        <v>0</v>
      </c>
      <c r="AP37" s="569">
        <v>0</v>
      </c>
      <c r="AQ37" s="569">
        <v>0</v>
      </c>
      <c r="AR37" s="569">
        <v>0</v>
      </c>
      <c r="AS37" s="569">
        <v>0</v>
      </c>
      <c r="AT37" s="569">
        <v>-0.92589770310890507</v>
      </c>
    </row>
    <row r="38" spans="1:46">
      <c r="A38" s="465">
        <v>92</v>
      </c>
      <c r="B38" s="466" t="s">
        <v>69</v>
      </c>
      <c r="C38" s="500">
        <v>242819</v>
      </c>
      <c r="D38" s="569">
        <v>390.48558803059069</v>
      </c>
      <c r="E38" s="569">
        <v>-96.030001770866363</v>
      </c>
      <c r="F38" s="569">
        <v>-204.21999925870711</v>
      </c>
      <c r="G38" s="589">
        <v>90.235587001017223</v>
      </c>
      <c r="H38" s="569">
        <v>125.45933390714895</v>
      </c>
      <c r="I38" s="569">
        <v>112.62679609091546</v>
      </c>
      <c r="J38" s="569">
        <v>23.02438029972943</v>
      </c>
      <c r="K38" s="569">
        <v>20.418706938089688</v>
      </c>
      <c r="L38" s="569">
        <v>32.424867905724014</v>
      </c>
      <c r="M38" s="569">
        <v>18.080026686544297</v>
      </c>
      <c r="N38" s="569">
        <v>7.1407632845864617</v>
      </c>
      <c r="O38" s="569">
        <v>8.2424604334916136</v>
      </c>
      <c r="P38" s="569">
        <v>8.8063166391427359</v>
      </c>
      <c r="Q38" s="569">
        <v>-1.7256886816929482</v>
      </c>
      <c r="R38" s="569">
        <v>15.293119566426022</v>
      </c>
      <c r="S38" s="569">
        <v>0</v>
      </c>
      <c r="T38" s="569">
        <v>2.1388729876986563</v>
      </c>
      <c r="U38" s="569">
        <v>3.5640003459366851</v>
      </c>
      <c r="V38" s="569">
        <v>3.9873032999888807</v>
      </c>
      <c r="W38" s="569">
        <v>4.7117317837566253</v>
      </c>
      <c r="X38" s="569">
        <v>0</v>
      </c>
      <c r="Y38" s="569">
        <v>1.1304098937892011</v>
      </c>
      <c r="Z38" s="569">
        <v>1.5235545818078486</v>
      </c>
      <c r="AA38" s="569">
        <v>0.50792977485287394</v>
      </c>
      <c r="AB38" s="569">
        <v>0.75612699170987441</v>
      </c>
      <c r="AC38" s="569">
        <v>0</v>
      </c>
      <c r="AD38" s="569">
        <v>0.13169480147764384</v>
      </c>
      <c r="AE38" s="569">
        <v>1.3843562488932086</v>
      </c>
      <c r="AF38" s="569">
        <v>0</v>
      </c>
      <c r="AG38" s="569">
        <v>0</v>
      </c>
      <c r="AH38" s="569">
        <v>0</v>
      </c>
      <c r="AI38" s="569">
        <v>0</v>
      </c>
      <c r="AJ38" s="569">
        <v>0</v>
      </c>
      <c r="AK38" s="569">
        <v>0</v>
      </c>
      <c r="AL38" s="569">
        <v>0</v>
      </c>
      <c r="AM38" s="569">
        <v>0</v>
      </c>
      <c r="AN38" s="569">
        <v>3.537614437091002E-3</v>
      </c>
      <c r="AO38" s="569">
        <v>0</v>
      </c>
      <c r="AP38" s="569">
        <v>0</v>
      </c>
      <c r="AQ38" s="569">
        <v>0</v>
      </c>
      <c r="AR38" s="569">
        <v>0</v>
      </c>
      <c r="AS38" s="569">
        <v>0</v>
      </c>
      <c r="AT38" s="569">
        <v>0.85498663613638137</v>
      </c>
    </row>
    <row r="39" spans="1:46">
      <c r="A39" s="465">
        <v>97</v>
      </c>
      <c r="B39" s="466" t="s">
        <v>70</v>
      </c>
      <c r="C39" s="500">
        <v>2091</v>
      </c>
      <c r="D39" s="569">
        <v>11.112864658058346</v>
      </c>
      <c r="E39" s="569">
        <v>-96.030129124820661</v>
      </c>
      <c r="F39" s="569">
        <v>-204.21999043519847</v>
      </c>
      <c r="G39" s="589">
        <v>-289.13725490196077</v>
      </c>
      <c r="H39" s="569">
        <v>0</v>
      </c>
      <c r="I39" s="569">
        <v>0</v>
      </c>
      <c r="J39" s="569">
        <v>0</v>
      </c>
      <c r="K39" s="569">
        <v>8.0698230511716886</v>
      </c>
      <c r="L39" s="569">
        <v>0</v>
      </c>
      <c r="M39" s="569">
        <v>0</v>
      </c>
      <c r="N39" s="569">
        <v>0</v>
      </c>
      <c r="O39" s="569">
        <v>6.7331420373027262</v>
      </c>
      <c r="P39" s="569">
        <v>0</v>
      </c>
      <c r="Q39" s="569">
        <v>-8.0698230511716886</v>
      </c>
      <c r="R39" s="569">
        <v>0</v>
      </c>
      <c r="S39" s="569">
        <v>0</v>
      </c>
      <c r="T39" s="569">
        <v>0</v>
      </c>
      <c r="U39" s="569">
        <v>3.5638450502152081</v>
      </c>
      <c r="V39" s="569">
        <v>0</v>
      </c>
      <c r="W39" s="569">
        <v>0</v>
      </c>
      <c r="X39" s="569">
        <v>0</v>
      </c>
      <c r="Y39" s="569">
        <v>0</v>
      </c>
      <c r="Z39" s="569">
        <v>0.81587757054041132</v>
      </c>
      <c r="AA39" s="569">
        <v>0</v>
      </c>
      <c r="AB39" s="569">
        <v>0</v>
      </c>
      <c r="AC39" s="569">
        <v>0</v>
      </c>
      <c r="AD39" s="569">
        <v>0</v>
      </c>
      <c r="AE39" s="569">
        <v>0</v>
      </c>
      <c r="AF39" s="569">
        <v>0</v>
      </c>
      <c r="AG39" s="569">
        <v>0</v>
      </c>
      <c r="AH39" s="569">
        <v>0</v>
      </c>
      <c r="AI39" s="569">
        <v>0</v>
      </c>
      <c r="AJ39" s="569">
        <v>0</v>
      </c>
      <c r="AK39" s="569">
        <v>0</v>
      </c>
      <c r="AL39" s="569">
        <v>0</v>
      </c>
      <c r="AM39" s="569">
        <v>0</v>
      </c>
      <c r="AN39" s="569">
        <v>0</v>
      </c>
      <c r="AO39" s="569">
        <v>0</v>
      </c>
      <c r="AP39" s="569">
        <v>0</v>
      </c>
      <c r="AQ39" s="569">
        <v>0</v>
      </c>
      <c r="AR39" s="569">
        <v>0</v>
      </c>
      <c r="AS39" s="569">
        <v>0</v>
      </c>
      <c r="AT39" s="569">
        <v>0</v>
      </c>
    </row>
    <row r="40" spans="1:46">
      <c r="A40" s="465">
        <v>98</v>
      </c>
      <c r="B40" s="466" t="s">
        <v>71</v>
      </c>
      <c r="C40" s="500">
        <v>22943</v>
      </c>
      <c r="D40" s="569">
        <v>64.367693849976021</v>
      </c>
      <c r="E40" s="569">
        <v>-96.029987359979074</v>
      </c>
      <c r="F40" s="569">
        <v>-204.21997995031165</v>
      </c>
      <c r="G40" s="589">
        <v>-235.88227346031471</v>
      </c>
      <c r="H40" s="569">
        <v>0</v>
      </c>
      <c r="I40" s="569">
        <v>0</v>
      </c>
      <c r="J40" s="569">
        <v>42.081331996687446</v>
      </c>
      <c r="K40" s="569">
        <v>3.0031382120908336</v>
      </c>
      <c r="L40" s="569">
        <v>0</v>
      </c>
      <c r="M40" s="569">
        <v>4.7053567536939376</v>
      </c>
      <c r="N40" s="569">
        <v>0</v>
      </c>
      <c r="O40" s="569">
        <v>7.4839820424530359</v>
      </c>
      <c r="P40" s="569">
        <v>0</v>
      </c>
      <c r="Q40" s="569">
        <v>-0.30645512792572899</v>
      </c>
      <c r="R40" s="569">
        <v>0</v>
      </c>
      <c r="S40" s="569">
        <v>0</v>
      </c>
      <c r="T40" s="569">
        <v>0</v>
      </c>
      <c r="U40" s="569">
        <v>3.5640064507692979</v>
      </c>
      <c r="V40" s="569">
        <v>0</v>
      </c>
      <c r="W40" s="569">
        <v>0</v>
      </c>
      <c r="X40" s="569">
        <v>0</v>
      </c>
      <c r="Y40" s="569">
        <v>0</v>
      </c>
      <c r="Z40" s="569">
        <v>1.2330122477444101</v>
      </c>
      <c r="AA40" s="569">
        <v>1.209519243342196</v>
      </c>
      <c r="AB40" s="569">
        <v>0</v>
      </c>
      <c r="AC40" s="569">
        <v>0</v>
      </c>
      <c r="AD40" s="569">
        <v>1.3938020311206032</v>
      </c>
      <c r="AE40" s="569">
        <v>0</v>
      </c>
      <c r="AF40" s="569">
        <v>0</v>
      </c>
      <c r="AG40" s="569">
        <v>0</v>
      </c>
      <c r="AH40" s="569">
        <v>0</v>
      </c>
      <c r="AI40" s="569">
        <v>0</v>
      </c>
      <c r="AJ40" s="569">
        <v>0</v>
      </c>
      <c r="AK40" s="569">
        <v>0</v>
      </c>
      <c r="AL40" s="569">
        <v>0</v>
      </c>
      <c r="AM40" s="569">
        <v>0</v>
      </c>
      <c r="AN40" s="569">
        <v>0</v>
      </c>
      <c r="AO40" s="569">
        <v>0</v>
      </c>
      <c r="AP40" s="569">
        <v>0</v>
      </c>
      <c r="AQ40" s="569">
        <v>0</v>
      </c>
      <c r="AR40" s="569">
        <v>0</v>
      </c>
      <c r="AS40" s="569">
        <v>0</v>
      </c>
      <c r="AT40" s="569">
        <v>0</v>
      </c>
    </row>
    <row r="41" spans="1:46">
      <c r="A41" s="465">
        <v>102</v>
      </c>
      <c r="B41" s="466" t="s">
        <v>72</v>
      </c>
      <c r="C41" s="500">
        <v>9745</v>
      </c>
      <c r="D41" s="569">
        <v>421.76233966136482</v>
      </c>
      <c r="E41" s="569">
        <v>-96.029964084145718</v>
      </c>
      <c r="F41" s="569">
        <v>-204.22001026167266</v>
      </c>
      <c r="G41" s="589">
        <v>121.51236531554643</v>
      </c>
      <c r="H41" s="569">
        <v>152.5732170343766</v>
      </c>
      <c r="I41" s="569">
        <v>0</v>
      </c>
      <c r="J41" s="569">
        <v>57.600923550538738</v>
      </c>
      <c r="K41" s="569">
        <v>27.560082093381222</v>
      </c>
      <c r="L41" s="569">
        <v>0</v>
      </c>
      <c r="M41" s="569">
        <v>18.463314520266803</v>
      </c>
      <c r="N41" s="569">
        <v>53.929707542329403</v>
      </c>
      <c r="O41" s="569">
        <v>6.2412519240636222</v>
      </c>
      <c r="P41" s="569">
        <v>76.001641867624429</v>
      </c>
      <c r="Q41" s="569">
        <v>24.096972806567472</v>
      </c>
      <c r="R41" s="569">
        <v>0</v>
      </c>
      <c r="S41" s="569">
        <v>0</v>
      </c>
      <c r="T41" s="569">
        <v>0</v>
      </c>
      <c r="U41" s="569">
        <v>3.5639815289892254</v>
      </c>
      <c r="V41" s="569">
        <v>0.56552077988712157</v>
      </c>
      <c r="W41" s="569">
        <v>0</v>
      </c>
      <c r="X41" s="569">
        <v>0</v>
      </c>
      <c r="Y41" s="569">
        <v>0</v>
      </c>
      <c r="Z41" s="569">
        <v>1.1657260133401743</v>
      </c>
      <c r="AA41" s="569">
        <v>0</v>
      </c>
      <c r="AB41" s="569">
        <v>0</v>
      </c>
      <c r="AC41" s="569">
        <v>0</v>
      </c>
      <c r="AD41" s="569">
        <v>0</v>
      </c>
      <c r="AE41" s="569">
        <v>0</v>
      </c>
      <c r="AF41" s="569">
        <v>0</v>
      </c>
      <c r="AG41" s="569">
        <v>0</v>
      </c>
      <c r="AH41" s="569">
        <v>0</v>
      </c>
      <c r="AI41" s="569">
        <v>0</v>
      </c>
      <c r="AJ41" s="569">
        <v>0</v>
      </c>
      <c r="AK41" s="569">
        <v>0</v>
      </c>
      <c r="AL41" s="569">
        <v>0</v>
      </c>
      <c r="AM41" s="569">
        <v>0</v>
      </c>
      <c r="AN41" s="569">
        <v>0</v>
      </c>
      <c r="AO41" s="569">
        <v>0</v>
      </c>
      <c r="AP41" s="569">
        <v>0</v>
      </c>
      <c r="AQ41" s="569">
        <v>0</v>
      </c>
      <c r="AR41" s="569">
        <v>0</v>
      </c>
      <c r="AS41" s="569">
        <v>0</v>
      </c>
      <c r="AT41" s="569">
        <v>0</v>
      </c>
    </row>
    <row r="42" spans="1:46">
      <c r="A42" s="465">
        <v>103</v>
      </c>
      <c r="B42" s="466" t="s">
        <v>73</v>
      </c>
      <c r="C42" s="500">
        <v>2161</v>
      </c>
      <c r="D42" s="569">
        <v>32.23600185099491</v>
      </c>
      <c r="E42" s="569">
        <v>-96.030078667283661</v>
      </c>
      <c r="F42" s="569">
        <v>-204.21980564553448</v>
      </c>
      <c r="G42" s="589">
        <v>-268.01388246182324</v>
      </c>
      <c r="H42" s="569">
        <v>0</v>
      </c>
      <c r="I42" s="569">
        <v>0</v>
      </c>
      <c r="J42" s="569">
        <v>10.390097177232763</v>
      </c>
      <c r="K42" s="569">
        <v>0</v>
      </c>
      <c r="L42" s="569">
        <v>0</v>
      </c>
      <c r="M42" s="569">
        <v>0</v>
      </c>
      <c r="N42" s="569">
        <v>13.958352614530311</v>
      </c>
      <c r="O42" s="569">
        <v>3.1957427117075428</v>
      </c>
      <c r="P42" s="569">
        <v>0</v>
      </c>
      <c r="Q42" s="569">
        <v>0</v>
      </c>
      <c r="R42" s="569">
        <v>0</v>
      </c>
      <c r="S42" s="569">
        <v>0</v>
      </c>
      <c r="T42" s="569">
        <v>0</v>
      </c>
      <c r="U42" s="569">
        <v>3.5640906987505785</v>
      </c>
      <c r="V42" s="569">
        <v>0</v>
      </c>
      <c r="W42" s="569">
        <v>0</v>
      </c>
      <c r="X42" s="569">
        <v>0</v>
      </c>
      <c r="Y42" s="569">
        <v>0</v>
      </c>
      <c r="Z42" s="569">
        <v>1.1277186487737159</v>
      </c>
      <c r="AA42" s="569">
        <v>0</v>
      </c>
      <c r="AB42" s="569">
        <v>0</v>
      </c>
      <c r="AC42" s="569">
        <v>0</v>
      </c>
      <c r="AD42" s="569">
        <v>0</v>
      </c>
      <c r="AE42" s="569">
        <v>0</v>
      </c>
      <c r="AF42" s="569">
        <v>0</v>
      </c>
      <c r="AG42" s="569">
        <v>0</v>
      </c>
      <c r="AH42" s="569">
        <v>0</v>
      </c>
      <c r="AI42" s="569">
        <v>0</v>
      </c>
      <c r="AJ42" s="569">
        <v>0</v>
      </c>
      <c r="AK42" s="569">
        <v>0</v>
      </c>
      <c r="AL42" s="569">
        <v>0</v>
      </c>
      <c r="AM42" s="569">
        <v>0</v>
      </c>
      <c r="AN42" s="569">
        <v>0</v>
      </c>
      <c r="AO42" s="569">
        <v>0</v>
      </c>
      <c r="AP42" s="569">
        <v>0</v>
      </c>
      <c r="AQ42" s="569">
        <v>0</v>
      </c>
      <c r="AR42" s="569">
        <v>0</v>
      </c>
      <c r="AS42" s="569">
        <v>0</v>
      </c>
      <c r="AT42" s="569">
        <v>0</v>
      </c>
    </row>
    <row r="43" spans="1:46">
      <c r="A43" s="465">
        <v>105</v>
      </c>
      <c r="B43" s="466" t="s">
        <v>74</v>
      </c>
      <c r="C43" s="500">
        <v>2094</v>
      </c>
      <c r="D43" s="569">
        <v>64.744985673352431</v>
      </c>
      <c r="E43" s="569">
        <v>-96.030085959885383</v>
      </c>
      <c r="F43" s="569">
        <v>-204.22015281757402</v>
      </c>
      <c r="G43" s="589">
        <v>-235.50525310410697</v>
      </c>
      <c r="H43" s="569">
        <v>0</v>
      </c>
      <c r="I43" s="569">
        <v>0</v>
      </c>
      <c r="J43" s="569">
        <v>21.4450811843362</v>
      </c>
      <c r="K43" s="569">
        <v>2.6862464183381087</v>
      </c>
      <c r="L43" s="569">
        <v>0</v>
      </c>
      <c r="M43" s="569">
        <v>0</v>
      </c>
      <c r="N43" s="569">
        <v>31.168099331423115</v>
      </c>
      <c r="O43" s="569">
        <v>4.4656160458452723</v>
      </c>
      <c r="P43" s="569">
        <v>0</v>
      </c>
      <c r="Q43" s="569">
        <v>0.67144221585482333</v>
      </c>
      <c r="R43" s="569">
        <v>0</v>
      </c>
      <c r="S43" s="569">
        <v>0</v>
      </c>
      <c r="T43" s="569">
        <v>0</v>
      </c>
      <c r="U43" s="569">
        <v>3.5639923591212987</v>
      </c>
      <c r="V43" s="569">
        <v>0</v>
      </c>
      <c r="W43" s="569">
        <v>0</v>
      </c>
      <c r="X43" s="569">
        <v>0</v>
      </c>
      <c r="Y43" s="569">
        <v>0</v>
      </c>
      <c r="Z43" s="569">
        <v>0.74450811843361986</v>
      </c>
      <c r="AA43" s="569">
        <v>0</v>
      </c>
      <c r="AB43" s="569">
        <v>0</v>
      </c>
      <c r="AC43" s="569">
        <v>0</v>
      </c>
      <c r="AD43" s="569">
        <v>0</v>
      </c>
      <c r="AE43" s="569">
        <v>0</v>
      </c>
      <c r="AF43" s="569">
        <v>0</v>
      </c>
      <c r="AG43" s="569">
        <v>0</v>
      </c>
      <c r="AH43" s="569">
        <v>0</v>
      </c>
      <c r="AI43" s="569">
        <v>0</v>
      </c>
      <c r="AJ43" s="569">
        <v>0</v>
      </c>
      <c r="AK43" s="569">
        <v>0</v>
      </c>
      <c r="AL43" s="569">
        <v>0</v>
      </c>
      <c r="AM43" s="569">
        <v>0</v>
      </c>
      <c r="AN43" s="569">
        <v>0</v>
      </c>
      <c r="AO43" s="569">
        <v>0</v>
      </c>
      <c r="AP43" s="569">
        <v>0</v>
      </c>
      <c r="AQ43" s="569">
        <v>0</v>
      </c>
      <c r="AR43" s="569">
        <v>0</v>
      </c>
      <c r="AS43" s="569">
        <v>0</v>
      </c>
      <c r="AT43" s="569">
        <v>0</v>
      </c>
    </row>
    <row r="44" spans="1:46">
      <c r="A44" s="465">
        <v>106</v>
      </c>
      <c r="B44" s="466" t="s">
        <v>75</v>
      </c>
      <c r="C44" s="500">
        <v>46797</v>
      </c>
      <c r="D44" s="569">
        <v>264.36425411885375</v>
      </c>
      <c r="E44" s="569">
        <v>-96.030001923200203</v>
      </c>
      <c r="F44" s="569">
        <v>-204.219992734577</v>
      </c>
      <c r="G44" s="589">
        <v>-35.885740538923436</v>
      </c>
      <c r="H44" s="569">
        <v>148.49776695087292</v>
      </c>
      <c r="I44" s="569">
        <v>0</v>
      </c>
      <c r="J44" s="569">
        <v>19.191700322670258</v>
      </c>
      <c r="K44" s="569">
        <v>11.478193046562813</v>
      </c>
      <c r="L44" s="569">
        <v>0</v>
      </c>
      <c r="M44" s="569">
        <v>11.534393230335278</v>
      </c>
      <c r="N44" s="569">
        <v>10.540526102100563</v>
      </c>
      <c r="O44" s="569">
        <v>8.9964527640660723</v>
      </c>
      <c r="P44" s="569">
        <v>0</v>
      </c>
      <c r="Q44" s="569">
        <v>6.0395751864435754</v>
      </c>
      <c r="R44" s="569">
        <v>0</v>
      </c>
      <c r="S44" s="569">
        <v>0</v>
      </c>
      <c r="T44" s="569">
        <v>5.0445968758681108</v>
      </c>
      <c r="U44" s="569">
        <v>3.5640105134944546</v>
      </c>
      <c r="V44" s="569">
        <v>6.7570357074171419</v>
      </c>
      <c r="W44" s="569">
        <v>11.36948949718999</v>
      </c>
      <c r="X44" s="569">
        <v>0</v>
      </c>
      <c r="Y44" s="569">
        <v>4.8469987392354215</v>
      </c>
      <c r="Z44" s="569">
        <v>1.3111737931918712</v>
      </c>
      <c r="AA44" s="569">
        <v>1.3177767805628566</v>
      </c>
      <c r="AB44" s="569">
        <v>2.6216851507575272</v>
      </c>
      <c r="AC44" s="569">
        <v>0</v>
      </c>
      <c r="AD44" s="569">
        <v>0.45556339081565056</v>
      </c>
      <c r="AE44" s="569">
        <v>3.5017843024125477</v>
      </c>
      <c r="AF44" s="569">
        <v>0</v>
      </c>
      <c r="AG44" s="569">
        <v>9.866017052375152E-2</v>
      </c>
      <c r="AH44" s="569">
        <v>6.602389042032609</v>
      </c>
      <c r="AI44" s="569">
        <v>0</v>
      </c>
      <c r="AJ44" s="569">
        <v>0</v>
      </c>
      <c r="AK44" s="569">
        <v>0</v>
      </c>
      <c r="AL44" s="569">
        <v>0</v>
      </c>
      <c r="AM44" s="569">
        <v>0</v>
      </c>
      <c r="AN44" s="569">
        <v>0</v>
      </c>
      <c r="AO44" s="569">
        <v>0</v>
      </c>
      <c r="AP44" s="569">
        <v>0</v>
      </c>
      <c r="AQ44" s="569">
        <v>0</v>
      </c>
      <c r="AR44" s="569">
        <v>0</v>
      </c>
      <c r="AS44" s="569">
        <v>0</v>
      </c>
      <c r="AT44" s="569">
        <v>0.59448255230036118</v>
      </c>
    </row>
    <row r="45" spans="1:46">
      <c r="A45" s="465">
        <v>108</v>
      </c>
      <c r="B45" s="466" t="s">
        <v>76</v>
      </c>
      <c r="C45" s="500">
        <v>10257</v>
      </c>
      <c r="D45" s="569">
        <v>167.24958564882519</v>
      </c>
      <c r="E45" s="569">
        <v>-96.030028273374285</v>
      </c>
      <c r="F45" s="569">
        <v>-204.22004484742126</v>
      </c>
      <c r="G45" s="589">
        <v>-133.00048747197036</v>
      </c>
      <c r="H45" s="569">
        <v>105.60427025446037</v>
      </c>
      <c r="I45" s="569">
        <v>0</v>
      </c>
      <c r="J45" s="569">
        <v>28.457346202593349</v>
      </c>
      <c r="K45" s="569">
        <v>5.2094179584673883</v>
      </c>
      <c r="L45" s="569">
        <v>0</v>
      </c>
      <c r="M45" s="569">
        <v>10.525007312079556</v>
      </c>
      <c r="N45" s="569">
        <v>0</v>
      </c>
      <c r="O45" s="569">
        <v>9.1214780150141372</v>
      </c>
      <c r="P45" s="569">
        <v>0</v>
      </c>
      <c r="Q45" s="569">
        <v>0.82256020278833963</v>
      </c>
      <c r="R45" s="569">
        <v>0</v>
      </c>
      <c r="S45" s="569">
        <v>0</v>
      </c>
      <c r="T45" s="569">
        <v>0</v>
      </c>
      <c r="U45" s="569">
        <v>3.5640050697084917</v>
      </c>
      <c r="V45" s="569">
        <v>0</v>
      </c>
      <c r="W45" s="569">
        <v>0</v>
      </c>
      <c r="X45" s="569">
        <v>0</v>
      </c>
      <c r="Y45" s="569">
        <v>0</v>
      </c>
      <c r="Z45" s="569">
        <v>1.2400311982061032</v>
      </c>
      <c r="AA45" s="569">
        <v>2.7054694355074584</v>
      </c>
      <c r="AB45" s="569">
        <v>0</v>
      </c>
      <c r="AC45" s="569">
        <v>0</v>
      </c>
      <c r="AD45" s="569">
        <v>0</v>
      </c>
      <c r="AE45" s="569">
        <v>0</v>
      </c>
      <c r="AF45" s="569">
        <v>0</v>
      </c>
      <c r="AG45" s="569">
        <v>0</v>
      </c>
      <c r="AH45" s="569">
        <v>0</v>
      </c>
      <c r="AI45" s="569">
        <v>0</v>
      </c>
      <c r="AJ45" s="569">
        <v>0</v>
      </c>
      <c r="AK45" s="569">
        <v>0</v>
      </c>
      <c r="AL45" s="569">
        <v>0</v>
      </c>
      <c r="AM45" s="569">
        <v>0</v>
      </c>
      <c r="AN45" s="569">
        <v>0</v>
      </c>
      <c r="AO45" s="569">
        <v>0</v>
      </c>
      <c r="AP45" s="569">
        <v>0</v>
      </c>
      <c r="AQ45" s="569">
        <v>0</v>
      </c>
      <c r="AR45" s="569">
        <v>0</v>
      </c>
      <c r="AS45" s="569">
        <v>0</v>
      </c>
      <c r="AT45" s="569">
        <v>0</v>
      </c>
    </row>
    <row r="46" spans="1:46">
      <c r="A46" s="465">
        <v>109</v>
      </c>
      <c r="B46" s="466" t="s">
        <v>77</v>
      </c>
      <c r="C46" s="500">
        <v>68043</v>
      </c>
      <c r="D46" s="569">
        <v>101.55270931616772</v>
      </c>
      <c r="E46" s="569">
        <v>-96.029995737989211</v>
      </c>
      <c r="F46" s="569">
        <v>-204.21999323956911</v>
      </c>
      <c r="G46" s="589">
        <v>-198.69727966139058</v>
      </c>
      <c r="H46" s="569">
        <v>0</v>
      </c>
      <c r="I46" s="569">
        <v>0</v>
      </c>
      <c r="J46" s="569">
        <v>32.998015960495572</v>
      </c>
      <c r="K46" s="569">
        <v>14.879135252707847</v>
      </c>
      <c r="L46" s="569">
        <v>0</v>
      </c>
      <c r="M46" s="569">
        <v>12.692576752935643</v>
      </c>
      <c r="N46" s="569">
        <v>0</v>
      </c>
      <c r="O46" s="569">
        <v>9.6770130652675519</v>
      </c>
      <c r="P46" s="569">
        <v>0</v>
      </c>
      <c r="Q46" s="569">
        <v>7.4602383786723099</v>
      </c>
      <c r="R46" s="569">
        <v>0</v>
      </c>
      <c r="S46" s="569">
        <v>0</v>
      </c>
      <c r="T46" s="569">
        <v>9.1593551136781155</v>
      </c>
      <c r="U46" s="569">
        <v>3.5639962964595919</v>
      </c>
      <c r="V46" s="569">
        <v>0</v>
      </c>
      <c r="W46" s="569">
        <v>0</v>
      </c>
      <c r="X46" s="569">
        <v>6.2700204282586016</v>
      </c>
      <c r="Y46" s="569">
        <v>0</v>
      </c>
      <c r="Z46" s="569">
        <v>1.2834090207662801</v>
      </c>
      <c r="AA46" s="569">
        <v>0.86098496538953306</v>
      </c>
      <c r="AB46" s="569">
        <v>0</v>
      </c>
      <c r="AC46" s="569">
        <v>0</v>
      </c>
      <c r="AD46" s="569">
        <v>0.15665094131652044</v>
      </c>
      <c r="AE46" s="569">
        <v>2.551313140220155</v>
      </c>
      <c r="AF46" s="569">
        <v>0</v>
      </c>
      <c r="AG46" s="569">
        <v>0</v>
      </c>
      <c r="AH46" s="569">
        <v>0</v>
      </c>
      <c r="AI46" s="569">
        <v>0</v>
      </c>
      <c r="AJ46" s="569">
        <v>0</v>
      </c>
      <c r="AK46" s="569">
        <v>0</v>
      </c>
      <c r="AL46" s="569">
        <v>0</v>
      </c>
      <c r="AM46" s="569">
        <v>0</v>
      </c>
      <c r="AN46" s="569">
        <v>0</v>
      </c>
      <c r="AO46" s="569">
        <v>0</v>
      </c>
      <c r="AP46" s="569">
        <v>0</v>
      </c>
      <c r="AQ46" s="569">
        <v>0</v>
      </c>
      <c r="AR46" s="569">
        <v>0</v>
      </c>
      <c r="AS46" s="569">
        <v>0</v>
      </c>
      <c r="AT46" s="569">
        <v>0</v>
      </c>
    </row>
    <row r="47" spans="1:46">
      <c r="A47" s="465">
        <v>111</v>
      </c>
      <c r="B47" s="466" t="s">
        <v>78</v>
      </c>
      <c r="C47" s="500">
        <v>18131</v>
      </c>
      <c r="D47" s="569">
        <v>152.18973029617783</v>
      </c>
      <c r="E47" s="569">
        <v>-96.030003860790913</v>
      </c>
      <c r="F47" s="569">
        <v>-204.22000992774807</v>
      </c>
      <c r="G47" s="589">
        <v>-148.06028349236115</v>
      </c>
      <c r="H47" s="569">
        <v>81.0846064750979</v>
      </c>
      <c r="I47" s="569">
        <v>0</v>
      </c>
      <c r="J47" s="569">
        <v>22.29060724725608</v>
      </c>
      <c r="K47" s="569">
        <v>5.9717059180409242</v>
      </c>
      <c r="L47" s="569">
        <v>0</v>
      </c>
      <c r="M47" s="569">
        <v>0</v>
      </c>
      <c r="N47" s="569">
        <v>0</v>
      </c>
      <c r="O47" s="569">
        <v>1.924935193866858</v>
      </c>
      <c r="P47" s="569">
        <v>25.533506149688378</v>
      </c>
      <c r="Q47" s="569">
        <v>2.1715294247421544</v>
      </c>
      <c r="R47" s="569">
        <v>0</v>
      </c>
      <c r="S47" s="569">
        <v>0</v>
      </c>
      <c r="T47" s="569">
        <v>6.0761678892504554</v>
      </c>
      <c r="U47" s="569">
        <v>3.5640063978820806</v>
      </c>
      <c r="V47" s="569">
        <v>0</v>
      </c>
      <c r="W47" s="569">
        <v>0.46031658485466881</v>
      </c>
      <c r="X47" s="569">
        <v>0</v>
      </c>
      <c r="Y47" s="569">
        <v>0</v>
      </c>
      <c r="Z47" s="569">
        <v>0.95140918868236724</v>
      </c>
      <c r="AA47" s="569">
        <v>1.7006232419612817</v>
      </c>
      <c r="AB47" s="569">
        <v>0</v>
      </c>
      <c r="AC47" s="569">
        <v>0</v>
      </c>
      <c r="AD47" s="569">
        <v>0</v>
      </c>
      <c r="AE47" s="569">
        <v>0</v>
      </c>
      <c r="AF47" s="569">
        <v>0</v>
      </c>
      <c r="AG47" s="569">
        <v>0</v>
      </c>
      <c r="AH47" s="569">
        <v>0</v>
      </c>
      <c r="AI47" s="569">
        <v>0</v>
      </c>
      <c r="AJ47" s="569">
        <v>0</v>
      </c>
      <c r="AK47" s="569">
        <v>0</v>
      </c>
      <c r="AL47" s="569">
        <v>0</v>
      </c>
      <c r="AM47" s="569">
        <v>0</v>
      </c>
      <c r="AN47" s="569">
        <v>0</v>
      </c>
      <c r="AO47" s="569">
        <v>0</v>
      </c>
      <c r="AP47" s="569">
        <v>0</v>
      </c>
      <c r="AQ47" s="569">
        <v>0</v>
      </c>
      <c r="AR47" s="569">
        <v>0</v>
      </c>
      <c r="AS47" s="569">
        <v>0</v>
      </c>
      <c r="AT47" s="569">
        <v>0.46031658485466881</v>
      </c>
    </row>
    <row r="48" spans="1:46">
      <c r="A48" s="465">
        <v>139</v>
      </c>
      <c r="B48" s="466" t="s">
        <v>79</v>
      </c>
      <c r="C48" s="500">
        <v>9853</v>
      </c>
      <c r="D48" s="569">
        <v>290.28427889982748</v>
      </c>
      <c r="E48" s="569">
        <v>-96.030041611691871</v>
      </c>
      <c r="F48" s="569">
        <v>-204.22003450725668</v>
      </c>
      <c r="G48" s="589">
        <v>-9.9657972191210806</v>
      </c>
      <c r="H48" s="569">
        <v>121.3017355120268</v>
      </c>
      <c r="I48" s="569">
        <v>0</v>
      </c>
      <c r="J48" s="569">
        <v>31.90297371358977</v>
      </c>
      <c r="K48" s="569">
        <v>1.1416827362224704</v>
      </c>
      <c r="L48" s="569">
        <v>0</v>
      </c>
      <c r="M48" s="569">
        <v>84.00040596772557</v>
      </c>
      <c r="N48" s="569">
        <v>29.403125951486857</v>
      </c>
      <c r="O48" s="569">
        <v>2.7976250888054399</v>
      </c>
      <c r="P48" s="569">
        <v>0</v>
      </c>
      <c r="Q48" s="569">
        <v>1.1416827362224704</v>
      </c>
      <c r="R48" s="569">
        <v>0</v>
      </c>
      <c r="S48" s="569">
        <v>0</v>
      </c>
      <c r="T48" s="569">
        <v>0</v>
      </c>
      <c r="U48" s="569">
        <v>3.5639906627423121</v>
      </c>
      <c r="V48" s="569">
        <v>0.35288744544808687</v>
      </c>
      <c r="W48" s="569">
        <v>0</v>
      </c>
      <c r="X48" s="569">
        <v>0</v>
      </c>
      <c r="Y48" s="569">
        <v>0</v>
      </c>
      <c r="Z48" s="569">
        <v>1.5743428397442403</v>
      </c>
      <c r="AA48" s="569">
        <v>3.1294022125241043</v>
      </c>
      <c r="AB48" s="569">
        <v>0</v>
      </c>
      <c r="AC48" s="569">
        <v>0</v>
      </c>
      <c r="AD48" s="569">
        <v>1.0818024967015123</v>
      </c>
      <c r="AE48" s="569">
        <v>0</v>
      </c>
      <c r="AF48" s="569">
        <v>0</v>
      </c>
      <c r="AG48" s="569">
        <v>0</v>
      </c>
      <c r="AH48" s="569">
        <v>8.8926215365878409</v>
      </c>
      <c r="AI48" s="569">
        <v>0</v>
      </c>
      <c r="AJ48" s="569">
        <v>0</v>
      </c>
      <c r="AK48" s="569">
        <v>0</v>
      </c>
      <c r="AL48" s="569">
        <v>0</v>
      </c>
      <c r="AM48" s="569">
        <v>0</v>
      </c>
      <c r="AN48" s="569">
        <v>0</v>
      </c>
      <c r="AO48" s="569">
        <v>0</v>
      </c>
      <c r="AP48" s="569">
        <v>0</v>
      </c>
      <c r="AQ48" s="569">
        <v>0</v>
      </c>
      <c r="AR48" s="569">
        <v>0</v>
      </c>
      <c r="AS48" s="569">
        <v>0</v>
      </c>
      <c r="AT48" s="569">
        <v>0</v>
      </c>
    </row>
    <row r="49" spans="1:46">
      <c r="A49" s="465">
        <v>140</v>
      </c>
      <c r="B49" s="466" t="s">
        <v>80</v>
      </c>
      <c r="C49" s="500">
        <v>20801</v>
      </c>
      <c r="D49" s="569">
        <v>231.32065766068939</v>
      </c>
      <c r="E49" s="569">
        <v>-96.029998557761644</v>
      </c>
      <c r="F49" s="569">
        <v>-204.21998942358542</v>
      </c>
      <c r="G49" s="589">
        <v>-68.929330320657655</v>
      </c>
      <c r="H49" s="569">
        <v>106.49290899475987</v>
      </c>
      <c r="I49" s="569">
        <v>0</v>
      </c>
      <c r="J49" s="569">
        <v>28.064708427479449</v>
      </c>
      <c r="K49" s="569">
        <v>9.5991538868323634</v>
      </c>
      <c r="L49" s="569">
        <v>0</v>
      </c>
      <c r="M49" s="569">
        <v>15.569684149800491</v>
      </c>
      <c r="N49" s="569">
        <v>17.015720398057784</v>
      </c>
      <c r="O49" s="569">
        <v>8.0273544541127837</v>
      </c>
      <c r="P49" s="569">
        <v>26.32488822652757</v>
      </c>
      <c r="Q49" s="569">
        <v>5.2051824431517719</v>
      </c>
      <c r="R49" s="569">
        <v>0</v>
      </c>
      <c r="S49" s="569">
        <v>0</v>
      </c>
      <c r="T49" s="569">
        <v>0</v>
      </c>
      <c r="U49" s="569">
        <v>3.5640113456083844</v>
      </c>
      <c r="V49" s="569">
        <v>1.4229604345944906</v>
      </c>
      <c r="W49" s="569">
        <v>0</v>
      </c>
      <c r="X49" s="569">
        <v>0</v>
      </c>
      <c r="Y49" s="569">
        <v>0</v>
      </c>
      <c r="Z49" s="569">
        <v>1.2672467669823566</v>
      </c>
      <c r="AA49" s="569">
        <v>1.4823325801644152</v>
      </c>
      <c r="AB49" s="569">
        <v>6.7720782654680063</v>
      </c>
      <c r="AC49" s="569">
        <v>0</v>
      </c>
      <c r="AD49" s="569">
        <v>0.51242728714965624</v>
      </c>
      <c r="AE49" s="569">
        <v>0</v>
      </c>
      <c r="AF49" s="569">
        <v>0</v>
      </c>
      <c r="AG49" s="569">
        <v>0</v>
      </c>
      <c r="AH49" s="569">
        <v>0</v>
      </c>
      <c r="AI49" s="569">
        <v>0</v>
      </c>
      <c r="AJ49" s="569">
        <v>0</v>
      </c>
      <c r="AK49" s="569">
        <v>0</v>
      </c>
      <c r="AL49" s="569">
        <v>0</v>
      </c>
      <c r="AM49" s="569">
        <v>0</v>
      </c>
      <c r="AN49" s="569">
        <v>0</v>
      </c>
      <c r="AO49" s="569">
        <v>0</v>
      </c>
      <c r="AP49" s="569">
        <v>0</v>
      </c>
      <c r="AQ49" s="569">
        <v>0</v>
      </c>
      <c r="AR49" s="569">
        <v>0</v>
      </c>
      <c r="AS49" s="569">
        <v>0</v>
      </c>
      <c r="AT49" s="569">
        <v>0</v>
      </c>
    </row>
    <row r="50" spans="1:46">
      <c r="A50" s="465">
        <v>142</v>
      </c>
      <c r="B50" s="466" t="s">
        <v>81</v>
      </c>
      <c r="C50" s="500">
        <v>6504</v>
      </c>
      <c r="D50" s="569">
        <v>172.69587945879459</v>
      </c>
      <c r="E50" s="569">
        <v>-96.029981549815503</v>
      </c>
      <c r="F50" s="569">
        <v>-204.22001845018451</v>
      </c>
      <c r="G50" s="589">
        <v>-127.55412054120541</v>
      </c>
      <c r="H50" s="569">
        <v>145.54551045510456</v>
      </c>
      <c r="I50" s="569">
        <v>0</v>
      </c>
      <c r="J50" s="569">
        <v>3.4521832718327183</v>
      </c>
      <c r="K50" s="569">
        <v>0</v>
      </c>
      <c r="L50" s="569">
        <v>0</v>
      </c>
      <c r="M50" s="569">
        <v>0</v>
      </c>
      <c r="N50" s="569">
        <v>17.592097170971709</v>
      </c>
      <c r="O50" s="569">
        <v>1.460639606396064</v>
      </c>
      <c r="P50" s="569">
        <v>0</v>
      </c>
      <c r="Q50" s="569">
        <v>0</v>
      </c>
      <c r="R50" s="569">
        <v>0</v>
      </c>
      <c r="S50" s="569">
        <v>0</v>
      </c>
      <c r="T50" s="569">
        <v>0</v>
      </c>
      <c r="U50" s="569">
        <v>3.5639606396063961</v>
      </c>
      <c r="V50" s="569">
        <v>0</v>
      </c>
      <c r="W50" s="569">
        <v>0</v>
      </c>
      <c r="X50" s="569">
        <v>0</v>
      </c>
      <c r="Y50" s="569">
        <v>0</v>
      </c>
      <c r="Z50" s="569">
        <v>1.0814883148831489</v>
      </c>
      <c r="AA50" s="569">
        <v>0</v>
      </c>
      <c r="AB50" s="569">
        <v>0</v>
      </c>
      <c r="AC50" s="569">
        <v>0</v>
      </c>
      <c r="AD50" s="569">
        <v>0</v>
      </c>
      <c r="AE50" s="569">
        <v>0</v>
      </c>
      <c r="AF50" s="569">
        <v>0</v>
      </c>
      <c r="AG50" s="569">
        <v>0</v>
      </c>
      <c r="AH50" s="569">
        <v>0</v>
      </c>
      <c r="AI50" s="569">
        <v>0</v>
      </c>
      <c r="AJ50" s="569">
        <v>0</v>
      </c>
      <c r="AK50" s="569">
        <v>0</v>
      </c>
      <c r="AL50" s="569">
        <v>0</v>
      </c>
      <c r="AM50" s="569">
        <v>0</v>
      </c>
      <c r="AN50" s="569">
        <v>0</v>
      </c>
      <c r="AO50" s="569">
        <v>0</v>
      </c>
      <c r="AP50" s="569">
        <v>0</v>
      </c>
      <c r="AQ50" s="569">
        <v>0</v>
      </c>
      <c r="AR50" s="569">
        <v>0</v>
      </c>
      <c r="AS50" s="569">
        <v>0</v>
      </c>
      <c r="AT50" s="569">
        <v>0</v>
      </c>
    </row>
    <row r="51" spans="1:46">
      <c r="A51" s="465">
        <v>143</v>
      </c>
      <c r="B51" s="466" t="s">
        <v>82</v>
      </c>
      <c r="C51" s="500">
        <v>6804</v>
      </c>
      <c r="D51" s="569">
        <v>168.21002351557908</v>
      </c>
      <c r="E51" s="569">
        <v>-96.029982363315696</v>
      </c>
      <c r="F51" s="569">
        <v>-204.2200176366843</v>
      </c>
      <c r="G51" s="589">
        <v>-132.03997648442092</v>
      </c>
      <c r="H51" s="569">
        <v>0</v>
      </c>
      <c r="I51" s="569">
        <v>0</v>
      </c>
      <c r="J51" s="569">
        <v>52.799088771310991</v>
      </c>
      <c r="K51" s="569">
        <v>23.353027630805407</v>
      </c>
      <c r="L51" s="569">
        <v>0</v>
      </c>
      <c r="M51" s="569">
        <v>31.732804232804234</v>
      </c>
      <c r="N51" s="569">
        <v>25.77880658436214</v>
      </c>
      <c r="O51" s="569">
        <v>7.7345679012345681</v>
      </c>
      <c r="P51" s="569">
        <v>0</v>
      </c>
      <c r="Q51" s="569">
        <v>22.11302175191064</v>
      </c>
      <c r="R51" s="569">
        <v>0</v>
      </c>
      <c r="S51" s="569">
        <v>0</v>
      </c>
      <c r="T51" s="569">
        <v>0</v>
      </c>
      <c r="U51" s="569">
        <v>3.5639329805996471</v>
      </c>
      <c r="V51" s="569">
        <v>0</v>
      </c>
      <c r="W51" s="569">
        <v>0</v>
      </c>
      <c r="X51" s="569">
        <v>0</v>
      </c>
      <c r="Y51" s="569">
        <v>0</v>
      </c>
      <c r="Z51" s="569">
        <v>1.0927395649617873</v>
      </c>
      <c r="AA51" s="569">
        <v>0</v>
      </c>
      <c r="AB51" s="569">
        <v>0</v>
      </c>
      <c r="AC51" s="569">
        <v>0</v>
      </c>
      <c r="AD51" s="569">
        <v>0</v>
      </c>
      <c r="AE51" s="569">
        <v>0</v>
      </c>
      <c r="AF51" s="569">
        <v>0</v>
      </c>
      <c r="AG51" s="569">
        <v>0</v>
      </c>
      <c r="AH51" s="569">
        <v>0</v>
      </c>
      <c r="AI51" s="569">
        <v>0</v>
      </c>
      <c r="AJ51" s="569">
        <v>0</v>
      </c>
      <c r="AK51" s="569">
        <v>0</v>
      </c>
      <c r="AL51" s="569">
        <v>0</v>
      </c>
      <c r="AM51" s="569">
        <v>0</v>
      </c>
      <c r="AN51" s="569">
        <v>0</v>
      </c>
      <c r="AO51" s="569">
        <v>4.2034097589653145E-2</v>
      </c>
      <c r="AP51" s="569">
        <v>0</v>
      </c>
      <c r="AQ51" s="569">
        <v>0</v>
      </c>
      <c r="AR51" s="569">
        <v>0</v>
      </c>
      <c r="AS51" s="569">
        <v>0</v>
      </c>
      <c r="AT51" s="569">
        <v>0</v>
      </c>
    </row>
    <row r="52" spans="1:46">
      <c r="A52" s="465">
        <v>145</v>
      </c>
      <c r="B52" s="466" t="s">
        <v>83</v>
      </c>
      <c r="C52" s="500">
        <v>12369</v>
      </c>
      <c r="D52" s="569">
        <v>253.81340447893928</v>
      </c>
      <c r="E52" s="569">
        <v>-96.029994340690436</v>
      </c>
      <c r="F52" s="569">
        <v>-204.21998544748971</v>
      </c>
      <c r="G52" s="589">
        <v>-46.436575309240844</v>
      </c>
      <c r="H52" s="569">
        <v>110.23841862721319</v>
      </c>
      <c r="I52" s="569">
        <v>0</v>
      </c>
      <c r="J52" s="569">
        <v>68.979545638289267</v>
      </c>
      <c r="K52" s="569">
        <v>9.4356859891664637</v>
      </c>
      <c r="L52" s="569">
        <v>0</v>
      </c>
      <c r="M52" s="569">
        <v>8.7278680572398741</v>
      </c>
      <c r="N52" s="569">
        <v>39.449268332120624</v>
      </c>
      <c r="O52" s="569">
        <v>6.8066941547416926</v>
      </c>
      <c r="P52" s="569">
        <v>0</v>
      </c>
      <c r="Q52" s="569">
        <v>-0.56843722208747671</v>
      </c>
      <c r="R52" s="569">
        <v>0</v>
      </c>
      <c r="S52" s="569">
        <v>0</v>
      </c>
      <c r="T52" s="569">
        <v>0</v>
      </c>
      <c r="U52" s="569">
        <v>3.5639906217155795</v>
      </c>
      <c r="V52" s="569">
        <v>0</v>
      </c>
      <c r="W52" s="569">
        <v>0</v>
      </c>
      <c r="X52" s="569">
        <v>0</v>
      </c>
      <c r="Y52" s="569">
        <v>0</v>
      </c>
      <c r="Z52" s="569">
        <v>1.4896919718651467</v>
      </c>
      <c r="AA52" s="569">
        <v>2.2435120058210041</v>
      </c>
      <c r="AB52" s="569">
        <v>0</v>
      </c>
      <c r="AC52" s="569">
        <v>0</v>
      </c>
      <c r="AD52" s="569">
        <v>3.4471663028539088</v>
      </c>
      <c r="AE52" s="569">
        <v>0</v>
      </c>
      <c r="AF52" s="569">
        <v>0</v>
      </c>
      <c r="AG52" s="569">
        <v>0</v>
      </c>
      <c r="AH52" s="569">
        <v>0</v>
      </c>
      <c r="AI52" s="569">
        <v>0</v>
      </c>
      <c r="AJ52" s="569">
        <v>0</v>
      </c>
      <c r="AK52" s="569">
        <v>0</v>
      </c>
      <c r="AL52" s="569">
        <v>0</v>
      </c>
      <c r="AM52" s="569">
        <v>0</v>
      </c>
      <c r="AN52" s="569">
        <v>0</v>
      </c>
      <c r="AO52" s="569">
        <v>0</v>
      </c>
      <c r="AP52" s="569">
        <v>0</v>
      </c>
      <c r="AQ52" s="569">
        <v>0</v>
      </c>
      <c r="AR52" s="569">
        <v>0</v>
      </c>
      <c r="AS52" s="569">
        <v>0</v>
      </c>
      <c r="AT52" s="569">
        <v>0</v>
      </c>
    </row>
    <row r="53" spans="1:46">
      <c r="A53" s="465">
        <v>146</v>
      </c>
      <c r="B53" s="466" t="s">
        <v>84</v>
      </c>
      <c r="C53" s="500">
        <v>4492</v>
      </c>
      <c r="D53" s="569">
        <v>218.56255565449689</v>
      </c>
      <c r="E53" s="569">
        <v>-96.030053428317004</v>
      </c>
      <c r="F53" s="569">
        <v>-204.21994657168298</v>
      </c>
      <c r="G53" s="589">
        <v>-81.68744434550311</v>
      </c>
      <c r="H53" s="569">
        <v>130.02048085485308</v>
      </c>
      <c r="I53" s="569">
        <v>0</v>
      </c>
      <c r="J53" s="569">
        <v>39.987310774710593</v>
      </c>
      <c r="K53" s="569">
        <v>0</v>
      </c>
      <c r="L53" s="569">
        <v>0</v>
      </c>
      <c r="M53" s="569">
        <v>8.0109082813891366</v>
      </c>
      <c r="N53" s="569">
        <v>35.846393588601956</v>
      </c>
      <c r="O53" s="569">
        <v>4.1669634906500441</v>
      </c>
      <c r="P53" s="569">
        <v>0</v>
      </c>
      <c r="Q53" s="569">
        <v>0</v>
      </c>
      <c r="R53" s="569">
        <v>0</v>
      </c>
      <c r="S53" s="569">
        <v>0</v>
      </c>
      <c r="T53" s="569">
        <v>0</v>
      </c>
      <c r="U53" s="569">
        <v>3.5638913624220838</v>
      </c>
      <c r="V53" s="569">
        <v>4.0456366874443459</v>
      </c>
      <c r="W53" s="569">
        <v>0</v>
      </c>
      <c r="X53" s="569">
        <v>0</v>
      </c>
      <c r="Y53" s="569">
        <v>0</v>
      </c>
      <c r="Z53" s="569">
        <v>0.66251113089937663</v>
      </c>
      <c r="AA53" s="569">
        <v>0</v>
      </c>
      <c r="AB53" s="569">
        <v>0</v>
      </c>
      <c r="AC53" s="569">
        <v>0</v>
      </c>
      <c r="AD53" s="569">
        <v>0</v>
      </c>
      <c r="AE53" s="569">
        <v>0</v>
      </c>
      <c r="AF53" s="569">
        <v>0</v>
      </c>
      <c r="AG53" s="569">
        <v>0</v>
      </c>
      <c r="AH53" s="569">
        <v>0</v>
      </c>
      <c r="AI53" s="569">
        <v>0</v>
      </c>
      <c r="AJ53" s="569">
        <v>0</v>
      </c>
      <c r="AK53" s="569">
        <v>0</v>
      </c>
      <c r="AL53" s="569">
        <v>0</v>
      </c>
      <c r="AM53" s="569">
        <v>0</v>
      </c>
      <c r="AN53" s="569">
        <v>0</v>
      </c>
      <c r="AO53" s="569">
        <v>0</v>
      </c>
      <c r="AP53" s="569">
        <v>0</v>
      </c>
      <c r="AQ53" s="569">
        <v>0</v>
      </c>
      <c r="AR53" s="569">
        <v>0</v>
      </c>
      <c r="AS53" s="569">
        <v>0</v>
      </c>
      <c r="AT53" s="569">
        <v>-7.741540516473731</v>
      </c>
    </row>
    <row r="54" spans="1:46">
      <c r="A54" s="465">
        <v>148</v>
      </c>
      <c r="B54" s="466" t="s">
        <v>85</v>
      </c>
      <c r="C54" s="500">
        <v>7047</v>
      </c>
      <c r="D54" s="569">
        <v>181.72811125301547</v>
      </c>
      <c r="E54" s="569">
        <v>-96.029941819213846</v>
      </c>
      <c r="F54" s="569">
        <v>-204.2199517525188</v>
      </c>
      <c r="G54" s="589">
        <v>-118.52178231871719</v>
      </c>
      <c r="H54" s="569">
        <v>116.33829998580957</v>
      </c>
      <c r="I54" s="569">
        <v>0</v>
      </c>
      <c r="J54" s="569">
        <v>19.116929189726125</v>
      </c>
      <c r="K54" s="569">
        <v>2.3944941109692066</v>
      </c>
      <c r="L54" s="569">
        <v>0</v>
      </c>
      <c r="M54" s="569">
        <v>0</v>
      </c>
      <c r="N54" s="569">
        <v>32.326805732936002</v>
      </c>
      <c r="O54" s="569">
        <v>7.9788562508869019</v>
      </c>
      <c r="P54" s="569">
        <v>0</v>
      </c>
      <c r="Q54" s="569">
        <v>-0.99772953029658007</v>
      </c>
      <c r="R54" s="569">
        <v>0</v>
      </c>
      <c r="S54" s="569">
        <v>0</v>
      </c>
      <c r="T54" s="569">
        <v>0</v>
      </c>
      <c r="U54" s="569">
        <v>3.56406981694338</v>
      </c>
      <c r="V54" s="569">
        <v>0</v>
      </c>
      <c r="W54" s="569">
        <v>0</v>
      </c>
      <c r="X54" s="569">
        <v>0</v>
      </c>
      <c r="Y54" s="569">
        <v>0</v>
      </c>
      <c r="Z54" s="569">
        <v>1.0063856960408684</v>
      </c>
      <c r="AA54" s="569">
        <v>0</v>
      </c>
      <c r="AB54" s="569">
        <v>0</v>
      </c>
      <c r="AC54" s="569">
        <v>0</v>
      </c>
      <c r="AD54" s="569">
        <v>0</v>
      </c>
      <c r="AE54" s="569">
        <v>0</v>
      </c>
      <c r="AF54" s="569">
        <v>0</v>
      </c>
      <c r="AG54" s="569">
        <v>0</v>
      </c>
      <c r="AH54" s="569">
        <v>0</v>
      </c>
      <c r="AI54" s="569">
        <v>0</v>
      </c>
      <c r="AJ54" s="569">
        <v>0</v>
      </c>
      <c r="AK54" s="569">
        <v>0</v>
      </c>
      <c r="AL54" s="569">
        <v>0</v>
      </c>
      <c r="AM54" s="569">
        <v>0</v>
      </c>
      <c r="AN54" s="569">
        <v>0</v>
      </c>
      <c r="AO54" s="569">
        <v>0</v>
      </c>
      <c r="AP54" s="569">
        <v>0</v>
      </c>
      <c r="AQ54" s="569">
        <v>0</v>
      </c>
      <c r="AR54" s="569">
        <v>0</v>
      </c>
      <c r="AS54" s="569">
        <v>0</v>
      </c>
      <c r="AT54" s="569">
        <v>0</v>
      </c>
    </row>
    <row r="55" spans="1:46">
      <c r="A55" s="465">
        <v>149</v>
      </c>
      <c r="B55" s="466" t="s">
        <v>86</v>
      </c>
      <c r="C55" s="500">
        <v>5384</v>
      </c>
      <c r="D55" s="569">
        <v>37.605683506686475</v>
      </c>
      <c r="E55" s="569">
        <v>-96.030089153046063</v>
      </c>
      <c r="F55" s="569">
        <v>-204.21991084695395</v>
      </c>
      <c r="G55" s="589">
        <v>-262.64431649331351</v>
      </c>
      <c r="H55" s="569">
        <v>0</v>
      </c>
      <c r="I55" s="569">
        <v>0</v>
      </c>
      <c r="J55" s="569">
        <v>4.1703194650817235</v>
      </c>
      <c r="K55" s="569">
        <v>10.708023774145616</v>
      </c>
      <c r="L55" s="569">
        <v>0</v>
      </c>
      <c r="M55" s="569">
        <v>0</v>
      </c>
      <c r="N55" s="569">
        <v>18.581352154531945</v>
      </c>
      <c r="O55" s="569">
        <v>5.210624071322437</v>
      </c>
      <c r="P55" s="569">
        <v>0</v>
      </c>
      <c r="Q55" s="569">
        <v>-5.7457280832095092</v>
      </c>
      <c r="R55" s="569">
        <v>0</v>
      </c>
      <c r="S55" s="569">
        <v>0</v>
      </c>
      <c r="T55" s="569">
        <v>0</v>
      </c>
      <c r="U55" s="569">
        <v>3.5640787518573553</v>
      </c>
      <c r="V55" s="569">
        <v>0</v>
      </c>
      <c r="W55" s="569">
        <v>0</v>
      </c>
      <c r="X55" s="569">
        <v>0</v>
      </c>
      <c r="Y55" s="569">
        <v>0</v>
      </c>
      <c r="Z55" s="569">
        <v>1.1170133729569094</v>
      </c>
      <c r="AA55" s="569">
        <v>0</v>
      </c>
      <c r="AB55" s="569">
        <v>0</v>
      </c>
      <c r="AC55" s="569">
        <v>0</v>
      </c>
      <c r="AD55" s="569">
        <v>0</v>
      </c>
      <c r="AE55" s="569">
        <v>0</v>
      </c>
      <c r="AF55" s="569">
        <v>0</v>
      </c>
      <c r="AG55" s="569">
        <v>0</v>
      </c>
      <c r="AH55" s="569">
        <v>0</v>
      </c>
      <c r="AI55" s="569">
        <v>0</v>
      </c>
      <c r="AJ55" s="569">
        <v>0</v>
      </c>
      <c r="AK55" s="569">
        <v>0</v>
      </c>
      <c r="AL55" s="569">
        <v>0</v>
      </c>
      <c r="AM55" s="569">
        <v>0</v>
      </c>
      <c r="AN55" s="569">
        <v>0</v>
      </c>
      <c r="AO55" s="569">
        <v>0</v>
      </c>
      <c r="AP55" s="569">
        <v>0</v>
      </c>
      <c r="AQ55" s="569">
        <v>0</v>
      </c>
      <c r="AR55" s="569">
        <v>0</v>
      </c>
      <c r="AS55" s="569">
        <v>0</v>
      </c>
      <c r="AT55" s="569">
        <v>0</v>
      </c>
    </row>
    <row r="56" spans="1:46">
      <c r="A56" s="465">
        <v>151</v>
      </c>
      <c r="B56" s="466" t="s">
        <v>87</v>
      </c>
      <c r="C56" s="500">
        <v>1852</v>
      </c>
      <c r="D56" s="569">
        <v>34.987580993520517</v>
      </c>
      <c r="E56" s="569">
        <v>-96.030237580993514</v>
      </c>
      <c r="F56" s="569">
        <v>-204.21976241900649</v>
      </c>
      <c r="G56" s="589">
        <v>-265.26241900647949</v>
      </c>
      <c r="H56" s="569">
        <v>0</v>
      </c>
      <c r="I56" s="569">
        <v>0</v>
      </c>
      <c r="J56" s="569">
        <v>0</v>
      </c>
      <c r="K56" s="569">
        <v>11.38876889848812</v>
      </c>
      <c r="L56" s="569">
        <v>0</v>
      </c>
      <c r="M56" s="569">
        <v>0</v>
      </c>
      <c r="N56" s="569">
        <v>0</v>
      </c>
      <c r="O56" s="569">
        <v>7.6981641468682502</v>
      </c>
      <c r="P56" s="569">
        <v>0</v>
      </c>
      <c r="Q56" s="569">
        <v>11.38876889848812</v>
      </c>
      <c r="R56" s="569">
        <v>0</v>
      </c>
      <c r="S56" s="569">
        <v>0</v>
      </c>
      <c r="T56" s="569">
        <v>0</v>
      </c>
      <c r="U56" s="569">
        <v>3.5642548596112311</v>
      </c>
      <c r="V56" s="569">
        <v>0</v>
      </c>
      <c r="W56" s="569">
        <v>0</v>
      </c>
      <c r="X56" s="569">
        <v>0</v>
      </c>
      <c r="Y56" s="569">
        <v>0</v>
      </c>
      <c r="Z56" s="569">
        <v>0.94762419006479481</v>
      </c>
      <c r="AA56" s="569">
        <v>0</v>
      </c>
      <c r="AB56" s="569">
        <v>0</v>
      </c>
      <c r="AC56" s="569">
        <v>0</v>
      </c>
      <c r="AD56" s="569">
        <v>0</v>
      </c>
      <c r="AE56" s="569">
        <v>0</v>
      </c>
      <c r="AF56" s="569">
        <v>0</v>
      </c>
      <c r="AG56" s="569">
        <v>0</v>
      </c>
      <c r="AH56" s="569">
        <v>0</v>
      </c>
      <c r="AI56" s="569">
        <v>0</v>
      </c>
      <c r="AJ56" s="569">
        <v>0</v>
      </c>
      <c r="AK56" s="569">
        <v>0</v>
      </c>
      <c r="AL56" s="569">
        <v>0</v>
      </c>
      <c r="AM56" s="569">
        <v>0</v>
      </c>
      <c r="AN56" s="569">
        <v>0</v>
      </c>
      <c r="AO56" s="569">
        <v>0</v>
      </c>
      <c r="AP56" s="569">
        <v>0</v>
      </c>
      <c r="AQ56" s="569">
        <v>0</v>
      </c>
      <c r="AR56" s="569">
        <v>0</v>
      </c>
      <c r="AS56" s="569">
        <v>0</v>
      </c>
      <c r="AT56" s="569">
        <v>0</v>
      </c>
    </row>
    <row r="57" spans="1:46">
      <c r="A57" s="465">
        <v>152</v>
      </c>
      <c r="B57" s="466" t="s">
        <v>88</v>
      </c>
      <c r="C57" s="500">
        <v>4406</v>
      </c>
      <c r="D57" s="569">
        <v>324.15002269632322</v>
      </c>
      <c r="E57" s="569">
        <v>-96.029959146618253</v>
      </c>
      <c r="F57" s="569">
        <v>-204.21992737176578</v>
      </c>
      <c r="G57" s="589">
        <v>23.900136177939174</v>
      </c>
      <c r="H57" s="569">
        <v>256.69110304130731</v>
      </c>
      <c r="I57" s="569">
        <v>0</v>
      </c>
      <c r="J57" s="569">
        <v>25.479800272355877</v>
      </c>
      <c r="K57" s="569">
        <v>2.233999092147072</v>
      </c>
      <c r="L57" s="569">
        <v>0</v>
      </c>
      <c r="M57" s="569">
        <v>16.334543803903767</v>
      </c>
      <c r="N57" s="569">
        <v>0</v>
      </c>
      <c r="O57" s="569">
        <v>16.353835678620065</v>
      </c>
      <c r="P57" s="569">
        <v>0</v>
      </c>
      <c r="Q57" s="569">
        <v>2.233999092147072</v>
      </c>
      <c r="R57" s="569">
        <v>0</v>
      </c>
      <c r="S57" s="569">
        <v>0</v>
      </c>
      <c r="T57" s="569">
        <v>0</v>
      </c>
      <c r="U57" s="569">
        <v>3.5640036314117114</v>
      </c>
      <c r="V57" s="569">
        <v>0</v>
      </c>
      <c r="W57" s="569">
        <v>0</v>
      </c>
      <c r="X57" s="569">
        <v>0</v>
      </c>
      <c r="Y57" s="569">
        <v>0</v>
      </c>
      <c r="Z57" s="569">
        <v>1.2587380844303222</v>
      </c>
      <c r="AA57" s="569">
        <v>0</v>
      </c>
      <c r="AB57" s="569">
        <v>0</v>
      </c>
      <c r="AC57" s="569">
        <v>0</v>
      </c>
      <c r="AD57" s="569">
        <v>0</v>
      </c>
      <c r="AE57" s="569">
        <v>0</v>
      </c>
      <c r="AF57" s="569">
        <v>0</v>
      </c>
      <c r="AG57" s="569">
        <v>0</v>
      </c>
      <c r="AH57" s="569">
        <v>0</v>
      </c>
      <c r="AI57" s="569">
        <v>0</v>
      </c>
      <c r="AJ57" s="569">
        <v>0</v>
      </c>
      <c r="AK57" s="569">
        <v>0</v>
      </c>
      <c r="AL57" s="569">
        <v>0</v>
      </c>
      <c r="AM57" s="569">
        <v>0</v>
      </c>
      <c r="AN57" s="569">
        <v>0</v>
      </c>
      <c r="AO57" s="569">
        <v>0</v>
      </c>
      <c r="AP57" s="569">
        <v>0</v>
      </c>
      <c r="AQ57" s="569">
        <v>0</v>
      </c>
      <c r="AR57" s="569">
        <v>0</v>
      </c>
      <c r="AS57" s="569">
        <v>0</v>
      </c>
      <c r="AT57" s="569">
        <v>0</v>
      </c>
    </row>
    <row r="58" spans="1:46">
      <c r="A58" s="465">
        <v>153</v>
      </c>
      <c r="B58" s="466" t="s">
        <v>89</v>
      </c>
      <c r="C58" s="500">
        <v>25208</v>
      </c>
      <c r="D58" s="569">
        <v>266.28784512853065</v>
      </c>
      <c r="E58" s="569">
        <v>-96.029990479212955</v>
      </c>
      <c r="F58" s="569">
        <v>-204.22000952078704</v>
      </c>
      <c r="G58" s="589">
        <v>-33.962154871469373</v>
      </c>
      <c r="H58" s="569">
        <v>129.01098857505553</v>
      </c>
      <c r="I58" s="569">
        <v>0</v>
      </c>
      <c r="J58" s="569">
        <v>33.846715328467155</v>
      </c>
      <c r="K58" s="569">
        <v>11.323627419866709</v>
      </c>
      <c r="L58" s="569">
        <v>0</v>
      </c>
      <c r="M58" s="569">
        <v>5.7100920342748331</v>
      </c>
      <c r="N58" s="569">
        <v>13.365161853379879</v>
      </c>
      <c r="O58" s="569">
        <v>6.3094255791812124</v>
      </c>
      <c r="P58" s="569">
        <v>24.98314027292923</v>
      </c>
      <c r="Q58" s="569">
        <v>3.4584655664868298</v>
      </c>
      <c r="R58" s="569">
        <v>0</v>
      </c>
      <c r="S58" s="569">
        <v>20.572556331323391</v>
      </c>
      <c r="T58" s="569">
        <v>3.1216677245318945</v>
      </c>
      <c r="U58" s="569">
        <v>3.5639876229768328</v>
      </c>
      <c r="V58" s="569">
        <v>0.32021580450650589</v>
      </c>
      <c r="W58" s="569">
        <v>0</v>
      </c>
      <c r="X58" s="569">
        <v>0</v>
      </c>
      <c r="Y58" s="569">
        <v>4.4807204062202475</v>
      </c>
      <c r="Z58" s="569">
        <v>1.0278483021263092</v>
      </c>
      <c r="AA58" s="569">
        <v>4.7703903522691213</v>
      </c>
      <c r="AB58" s="569">
        <v>0</v>
      </c>
      <c r="AC58" s="569">
        <v>0</v>
      </c>
      <c r="AD58" s="569">
        <v>0.42284195493494131</v>
      </c>
      <c r="AE58" s="569">
        <v>0</v>
      </c>
      <c r="AF58" s="569">
        <v>0</v>
      </c>
      <c r="AG58" s="569">
        <v>0</v>
      </c>
      <c r="AH58" s="569">
        <v>0</v>
      </c>
      <c r="AI58" s="569">
        <v>0</v>
      </c>
      <c r="AJ58" s="569">
        <v>0</v>
      </c>
      <c r="AK58" s="569">
        <v>0</v>
      </c>
      <c r="AL58" s="569">
        <v>0</v>
      </c>
      <c r="AM58" s="569">
        <v>0</v>
      </c>
      <c r="AN58" s="569">
        <v>0</v>
      </c>
      <c r="AO58" s="569">
        <v>0</v>
      </c>
      <c r="AP58" s="569">
        <v>0</v>
      </c>
      <c r="AQ58" s="569">
        <v>0</v>
      </c>
      <c r="AR58" s="569">
        <v>0</v>
      </c>
      <c r="AS58" s="569">
        <v>0</v>
      </c>
      <c r="AT58" s="569">
        <v>0</v>
      </c>
    </row>
    <row r="59" spans="1:46">
      <c r="A59" s="465">
        <v>165</v>
      </c>
      <c r="B59" s="466" t="s">
        <v>90</v>
      </c>
      <c r="C59" s="500">
        <v>16280</v>
      </c>
      <c r="D59" s="569">
        <v>175.64877149877151</v>
      </c>
      <c r="E59" s="569">
        <v>-96.029975429975437</v>
      </c>
      <c r="F59" s="569">
        <v>-204.22002457002458</v>
      </c>
      <c r="G59" s="589">
        <v>-124.6012285012285</v>
      </c>
      <c r="H59" s="569">
        <v>111.53292383292383</v>
      </c>
      <c r="I59" s="569">
        <v>0</v>
      </c>
      <c r="J59" s="569">
        <v>37.237530712530713</v>
      </c>
      <c r="K59" s="569">
        <v>9.0691031941031941</v>
      </c>
      <c r="L59" s="569">
        <v>0</v>
      </c>
      <c r="M59" s="569">
        <v>0</v>
      </c>
      <c r="N59" s="569">
        <v>0</v>
      </c>
      <c r="O59" s="569">
        <v>6.3212530712530715</v>
      </c>
      <c r="P59" s="569">
        <v>0</v>
      </c>
      <c r="Q59" s="569">
        <v>5.1823095823095819</v>
      </c>
      <c r="R59" s="569">
        <v>0</v>
      </c>
      <c r="S59" s="569">
        <v>0</v>
      </c>
      <c r="T59" s="569">
        <v>0</v>
      </c>
      <c r="U59" s="569">
        <v>3.5640049140049141</v>
      </c>
      <c r="V59" s="569">
        <v>0</v>
      </c>
      <c r="W59" s="569">
        <v>0</v>
      </c>
      <c r="X59" s="569">
        <v>0</v>
      </c>
      <c r="Y59" s="569">
        <v>0</v>
      </c>
      <c r="Z59" s="569">
        <v>1.2264742014742014</v>
      </c>
      <c r="AA59" s="569">
        <v>1.5151719901719902</v>
      </c>
      <c r="AB59" s="569">
        <v>0</v>
      </c>
      <c r="AC59" s="569">
        <v>0</v>
      </c>
      <c r="AD59" s="569">
        <v>0</v>
      </c>
      <c r="AE59" s="569">
        <v>0</v>
      </c>
      <c r="AF59" s="569">
        <v>0</v>
      </c>
      <c r="AG59" s="569">
        <v>0</v>
      </c>
      <c r="AH59" s="569">
        <v>0</v>
      </c>
      <c r="AI59" s="569">
        <v>0</v>
      </c>
      <c r="AJ59" s="569">
        <v>0</v>
      </c>
      <c r="AK59" s="569">
        <v>0</v>
      </c>
      <c r="AL59" s="569">
        <v>0</v>
      </c>
      <c r="AM59" s="569">
        <v>0</v>
      </c>
      <c r="AN59" s="569">
        <v>0</v>
      </c>
      <c r="AO59" s="569">
        <v>0</v>
      </c>
      <c r="AP59" s="569">
        <v>0</v>
      </c>
      <c r="AQ59" s="569">
        <v>0</v>
      </c>
      <c r="AR59" s="569">
        <v>0</v>
      </c>
      <c r="AS59" s="569">
        <v>0</v>
      </c>
      <c r="AT59" s="569">
        <v>0</v>
      </c>
    </row>
    <row r="60" spans="1:46">
      <c r="A60" s="465">
        <v>167</v>
      </c>
      <c r="B60" s="466" t="s">
        <v>91</v>
      </c>
      <c r="C60" s="500">
        <v>77513</v>
      </c>
      <c r="D60" s="569">
        <v>302.79471830531651</v>
      </c>
      <c r="E60" s="569">
        <v>-96.02999496858591</v>
      </c>
      <c r="F60" s="569">
        <v>-204.22000180614864</v>
      </c>
      <c r="G60" s="589">
        <v>2.5447215305819668</v>
      </c>
      <c r="H60" s="569">
        <v>119.09353269774103</v>
      </c>
      <c r="I60" s="569">
        <v>6.6295331105750002</v>
      </c>
      <c r="J60" s="569">
        <v>36.787519512855908</v>
      </c>
      <c r="K60" s="569">
        <v>26.304013520312722</v>
      </c>
      <c r="L60" s="569">
        <v>2.3709700308335377</v>
      </c>
      <c r="M60" s="569">
        <v>13.927354121244178</v>
      </c>
      <c r="N60" s="569">
        <v>19.808328925470565</v>
      </c>
      <c r="O60" s="569">
        <v>3.1382477777921123</v>
      </c>
      <c r="P60" s="569">
        <v>17.334834156851109</v>
      </c>
      <c r="Q60" s="569">
        <v>5.5147781662430821</v>
      </c>
      <c r="R60" s="569">
        <v>0.74731980441990375</v>
      </c>
      <c r="S60" s="569">
        <v>11.413362919768296</v>
      </c>
      <c r="T60" s="569">
        <v>4.6698876317520934</v>
      </c>
      <c r="U60" s="569">
        <v>3.5639957168474967</v>
      </c>
      <c r="V60" s="569">
        <v>8.475907267168088</v>
      </c>
      <c r="W60" s="569">
        <v>6.2808819165817349</v>
      </c>
      <c r="X60" s="569">
        <v>5.3174177234786422</v>
      </c>
      <c r="Y60" s="569">
        <v>2.3657192986982829</v>
      </c>
      <c r="Z60" s="569">
        <v>1.5428379755653889</v>
      </c>
      <c r="AA60" s="569">
        <v>0.11933482125578936</v>
      </c>
      <c r="AB60" s="569">
        <v>1.4342110355682272</v>
      </c>
      <c r="AC60" s="569">
        <v>8.2826493620424966</v>
      </c>
      <c r="AD60" s="569">
        <v>0.27503773560564032</v>
      </c>
      <c r="AE60" s="569">
        <v>0</v>
      </c>
      <c r="AF60" s="569">
        <v>0</v>
      </c>
      <c r="AG60" s="569">
        <v>0.10796898584753525</v>
      </c>
      <c r="AH60" s="569">
        <v>0</v>
      </c>
      <c r="AI60" s="569">
        <v>0.4514210519525757</v>
      </c>
      <c r="AJ60" s="569">
        <v>0</v>
      </c>
      <c r="AK60" s="569">
        <v>0</v>
      </c>
      <c r="AL60" s="569">
        <v>0</v>
      </c>
      <c r="AM60" s="569">
        <v>0</v>
      </c>
      <c r="AN60" s="569">
        <v>5.2894353205268797E-4</v>
      </c>
      <c r="AO60" s="569">
        <v>0</v>
      </c>
      <c r="AP60" s="569">
        <v>0</v>
      </c>
      <c r="AQ60" s="569">
        <v>0</v>
      </c>
      <c r="AR60" s="569">
        <v>0</v>
      </c>
      <c r="AS60" s="569">
        <v>0</v>
      </c>
      <c r="AT60" s="569">
        <v>-3.1628759046869557</v>
      </c>
    </row>
    <row r="61" spans="1:46">
      <c r="A61" s="465">
        <v>169</v>
      </c>
      <c r="B61" s="466" t="s">
        <v>92</v>
      </c>
      <c r="C61" s="500">
        <v>4990</v>
      </c>
      <c r="D61" s="569">
        <v>41.371743486973948</v>
      </c>
      <c r="E61" s="569">
        <v>-96.030060120240478</v>
      </c>
      <c r="F61" s="569">
        <v>-204.22004008016032</v>
      </c>
      <c r="G61" s="589">
        <v>-258.87835671342685</v>
      </c>
      <c r="H61" s="569">
        <v>0</v>
      </c>
      <c r="I61" s="569">
        <v>0</v>
      </c>
      <c r="J61" s="569">
        <v>17.998196392785569</v>
      </c>
      <c r="K61" s="569">
        <v>2.536072144288577</v>
      </c>
      <c r="L61" s="569">
        <v>0</v>
      </c>
      <c r="M61" s="569">
        <v>0</v>
      </c>
      <c r="N61" s="569">
        <v>13.949098196392786</v>
      </c>
      <c r="O61" s="569">
        <v>1.8739478957915832</v>
      </c>
      <c r="P61" s="569">
        <v>0</v>
      </c>
      <c r="Q61" s="569">
        <v>0.28176352705410823</v>
      </c>
      <c r="R61" s="569">
        <v>0</v>
      </c>
      <c r="S61" s="569">
        <v>0</v>
      </c>
      <c r="T61" s="569">
        <v>0</v>
      </c>
      <c r="U61" s="569">
        <v>3.5639278557114227</v>
      </c>
      <c r="V61" s="569">
        <v>0</v>
      </c>
      <c r="W61" s="569">
        <v>0</v>
      </c>
      <c r="X61" s="569">
        <v>0</v>
      </c>
      <c r="Y61" s="569">
        <v>0</v>
      </c>
      <c r="Z61" s="569">
        <v>1.1687374749498998</v>
      </c>
      <c r="AA61" s="569">
        <v>0</v>
      </c>
      <c r="AB61" s="569">
        <v>0</v>
      </c>
      <c r="AC61" s="569">
        <v>0</v>
      </c>
      <c r="AD61" s="569">
        <v>0</v>
      </c>
      <c r="AE61" s="569">
        <v>0</v>
      </c>
      <c r="AF61" s="569">
        <v>0</v>
      </c>
      <c r="AG61" s="569">
        <v>0</v>
      </c>
      <c r="AH61" s="569">
        <v>0</v>
      </c>
      <c r="AI61" s="569">
        <v>0</v>
      </c>
      <c r="AJ61" s="569">
        <v>0</v>
      </c>
      <c r="AK61" s="569">
        <v>0</v>
      </c>
      <c r="AL61" s="569">
        <v>0</v>
      </c>
      <c r="AM61" s="569">
        <v>0</v>
      </c>
      <c r="AN61" s="569">
        <v>0</v>
      </c>
      <c r="AO61" s="569">
        <v>0</v>
      </c>
      <c r="AP61" s="569">
        <v>0</v>
      </c>
      <c r="AQ61" s="569">
        <v>0</v>
      </c>
      <c r="AR61" s="569">
        <v>0</v>
      </c>
      <c r="AS61" s="569">
        <v>0</v>
      </c>
      <c r="AT61" s="569">
        <v>0</v>
      </c>
    </row>
    <row r="62" spans="1:46">
      <c r="A62" s="465">
        <v>171</v>
      </c>
      <c r="B62" s="466" t="s">
        <v>93</v>
      </c>
      <c r="C62" s="500">
        <v>4540</v>
      </c>
      <c r="D62" s="569">
        <v>330.07378854625551</v>
      </c>
      <c r="E62" s="569">
        <v>-96.029955947136557</v>
      </c>
      <c r="F62" s="569">
        <v>-204.22004405286344</v>
      </c>
      <c r="G62" s="589">
        <v>29.823788546255507</v>
      </c>
      <c r="H62" s="569">
        <v>201.05859030837004</v>
      </c>
      <c r="I62" s="569">
        <v>0</v>
      </c>
      <c r="J62" s="569">
        <v>59.346696035242289</v>
      </c>
      <c r="K62" s="569">
        <v>32.520925110132161</v>
      </c>
      <c r="L62" s="569">
        <v>0</v>
      </c>
      <c r="M62" s="569">
        <v>0</v>
      </c>
      <c r="N62" s="569">
        <v>0</v>
      </c>
      <c r="O62" s="569">
        <v>6.2806167400881057</v>
      </c>
      <c r="P62" s="569">
        <v>0</v>
      </c>
      <c r="Q62" s="569">
        <v>26.326431718061674</v>
      </c>
      <c r="R62" s="569">
        <v>0</v>
      </c>
      <c r="S62" s="569">
        <v>0</v>
      </c>
      <c r="T62" s="569">
        <v>0</v>
      </c>
      <c r="U62" s="569">
        <v>3.5640969162995595</v>
      </c>
      <c r="V62" s="569">
        <v>0</v>
      </c>
      <c r="W62" s="569">
        <v>0</v>
      </c>
      <c r="X62" s="569">
        <v>0</v>
      </c>
      <c r="Y62" s="569">
        <v>0</v>
      </c>
      <c r="Z62" s="569">
        <v>0.97643171806167406</v>
      </c>
      <c r="AA62" s="569">
        <v>0</v>
      </c>
      <c r="AB62" s="569">
        <v>0</v>
      </c>
      <c r="AC62" s="569">
        <v>0</v>
      </c>
      <c r="AD62" s="569">
        <v>0</v>
      </c>
      <c r="AE62" s="569">
        <v>0</v>
      </c>
      <c r="AF62" s="569">
        <v>0</v>
      </c>
      <c r="AG62" s="569">
        <v>0</v>
      </c>
      <c r="AH62" s="569">
        <v>0</v>
      </c>
      <c r="AI62" s="569">
        <v>0</v>
      </c>
      <c r="AJ62" s="569">
        <v>0</v>
      </c>
      <c r="AK62" s="569">
        <v>0</v>
      </c>
      <c r="AL62" s="569">
        <v>0</v>
      </c>
      <c r="AM62" s="569">
        <v>0</v>
      </c>
      <c r="AN62" s="569">
        <v>0</v>
      </c>
      <c r="AO62" s="569">
        <v>0</v>
      </c>
      <c r="AP62" s="569">
        <v>0</v>
      </c>
      <c r="AQ62" s="569">
        <v>0</v>
      </c>
      <c r="AR62" s="569">
        <v>0</v>
      </c>
      <c r="AS62" s="569">
        <v>0</v>
      </c>
      <c r="AT62" s="569">
        <v>0</v>
      </c>
    </row>
    <row r="63" spans="1:46">
      <c r="A63" s="465">
        <v>172</v>
      </c>
      <c r="B63" s="466" t="s">
        <v>94</v>
      </c>
      <c r="C63" s="500">
        <v>4171</v>
      </c>
      <c r="D63" s="569">
        <v>428.31551186765762</v>
      </c>
      <c r="E63" s="569">
        <v>-96.029968832414283</v>
      </c>
      <c r="F63" s="569">
        <v>-204.22009110525053</v>
      </c>
      <c r="G63" s="589">
        <v>128.0654519299928</v>
      </c>
      <c r="H63" s="569">
        <v>160.97338767681612</v>
      </c>
      <c r="I63" s="569">
        <v>0</v>
      </c>
      <c r="J63" s="569">
        <v>43.064732678014863</v>
      </c>
      <c r="K63" s="569">
        <v>136.53488372093022</v>
      </c>
      <c r="L63" s="569">
        <v>0</v>
      </c>
      <c r="M63" s="569">
        <v>0</v>
      </c>
      <c r="N63" s="569">
        <v>75.974346679453362</v>
      </c>
      <c r="O63" s="569">
        <v>3.357707983696955</v>
      </c>
      <c r="P63" s="569">
        <v>0</v>
      </c>
      <c r="Q63" s="569">
        <v>4.0455526252697194</v>
      </c>
      <c r="R63" s="569">
        <v>0</v>
      </c>
      <c r="S63" s="569">
        <v>0</v>
      </c>
      <c r="T63" s="569">
        <v>0</v>
      </c>
      <c r="U63" s="569">
        <v>3.5638935507072644</v>
      </c>
      <c r="V63" s="569">
        <v>0</v>
      </c>
      <c r="W63" s="569">
        <v>0</v>
      </c>
      <c r="X63" s="569">
        <v>0</v>
      </c>
      <c r="Y63" s="569">
        <v>0</v>
      </c>
      <c r="Z63" s="569">
        <v>0.80100695276912015</v>
      </c>
      <c r="AA63" s="569">
        <v>0</v>
      </c>
      <c r="AB63" s="569">
        <v>0</v>
      </c>
      <c r="AC63" s="569">
        <v>0</v>
      </c>
      <c r="AD63" s="569">
        <v>0</v>
      </c>
      <c r="AE63" s="569">
        <v>0</v>
      </c>
      <c r="AF63" s="569">
        <v>0</v>
      </c>
      <c r="AG63" s="569">
        <v>0</v>
      </c>
      <c r="AH63" s="569">
        <v>0</v>
      </c>
      <c r="AI63" s="569">
        <v>0</v>
      </c>
      <c r="AJ63" s="569">
        <v>0</v>
      </c>
      <c r="AK63" s="569">
        <v>0</v>
      </c>
      <c r="AL63" s="569">
        <v>0</v>
      </c>
      <c r="AM63" s="569">
        <v>0</v>
      </c>
      <c r="AN63" s="569">
        <v>0</v>
      </c>
      <c r="AO63" s="569">
        <v>0</v>
      </c>
      <c r="AP63" s="569">
        <v>0</v>
      </c>
      <c r="AQ63" s="569">
        <v>0</v>
      </c>
      <c r="AR63" s="569">
        <v>0</v>
      </c>
      <c r="AS63" s="569">
        <v>0</v>
      </c>
      <c r="AT63" s="569">
        <v>0</v>
      </c>
    </row>
    <row r="64" spans="1:46">
      <c r="A64" s="465">
        <v>176</v>
      </c>
      <c r="B64" s="466" t="s">
        <v>95</v>
      </c>
      <c r="C64" s="500">
        <v>4352</v>
      </c>
      <c r="D64" s="569">
        <v>288.66521139705884</v>
      </c>
      <c r="E64" s="569">
        <v>-96.030101102941174</v>
      </c>
      <c r="F64" s="569">
        <v>-204.21989889705881</v>
      </c>
      <c r="G64" s="589">
        <v>-11.584788602941176</v>
      </c>
      <c r="H64" s="569">
        <v>130.18382352941177</v>
      </c>
      <c r="I64" s="569">
        <v>0</v>
      </c>
      <c r="J64" s="569">
        <v>77.388097426470594</v>
      </c>
      <c r="K64" s="569">
        <v>15.508961397058824</v>
      </c>
      <c r="L64" s="569">
        <v>0</v>
      </c>
      <c r="M64" s="569">
        <v>8.268612132352942</v>
      </c>
      <c r="N64" s="569">
        <v>32.586397058823529</v>
      </c>
      <c r="O64" s="569">
        <v>2.125</v>
      </c>
      <c r="P64" s="569">
        <v>0</v>
      </c>
      <c r="Q64" s="569">
        <v>15.508961397058824</v>
      </c>
      <c r="R64" s="569">
        <v>0</v>
      </c>
      <c r="S64" s="569">
        <v>0</v>
      </c>
      <c r="T64" s="569">
        <v>0</v>
      </c>
      <c r="U64" s="569">
        <v>3.5641084558823528</v>
      </c>
      <c r="V64" s="569">
        <v>2.7019761029411766</v>
      </c>
      <c r="W64" s="569">
        <v>0</v>
      </c>
      <c r="X64" s="569">
        <v>0</v>
      </c>
      <c r="Y64" s="569">
        <v>0</v>
      </c>
      <c r="Z64" s="569">
        <v>0.82927389705882348</v>
      </c>
      <c r="AA64" s="569">
        <v>0</v>
      </c>
      <c r="AB64" s="569">
        <v>0</v>
      </c>
      <c r="AC64" s="569">
        <v>0</v>
      </c>
      <c r="AD64" s="569">
        <v>0</v>
      </c>
      <c r="AE64" s="569">
        <v>0</v>
      </c>
      <c r="AF64" s="569">
        <v>0</v>
      </c>
      <c r="AG64" s="569">
        <v>0</v>
      </c>
      <c r="AH64" s="569">
        <v>0</v>
      </c>
      <c r="AI64" s="569">
        <v>0</v>
      </c>
      <c r="AJ64" s="569">
        <v>0</v>
      </c>
      <c r="AK64" s="569">
        <v>0</v>
      </c>
      <c r="AL64" s="569">
        <v>0</v>
      </c>
      <c r="AM64" s="569">
        <v>0</v>
      </c>
      <c r="AN64" s="569">
        <v>0</v>
      </c>
      <c r="AO64" s="569">
        <v>0</v>
      </c>
      <c r="AP64" s="569">
        <v>0</v>
      </c>
      <c r="AQ64" s="569">
        <v>0</v>
      </c>
      <c r="AR64" s="569">
        <v>0</v>
      </c>
      <c r="AS64" s="569">
        <v>0</v>
      </c>
      <c r="AT64" s="569">
        <v>0</v>
      </c>
    </row>
    <row r="65" spans="1:46">
      <c r="A65" s="465">
        <v>177</v>
      </c>
      <c r="B65" s="466" t="s">
        <v>96</v>
      </c>
      <c r="C65" s="500">
        <v>1768</v>
      </c>
      <c r="D65" s="569">
        <v>9.8914027149321271</v>
      </c>
      <c r="E65" s="569">
        <v>-96.029977375565608</v>
      </c>
      <c r="F65" s="569">
        <v>-204.22002262443439</v>
      </c>
      <c r="G65" s="589">
        <v>-290.3585972850679</v>
      </c>
      <c r="H65" s="569">
        <v>0</v>
      </c>
      <c r="I65" s="569">
        <v>0</v>
      </c>
      <c r="J65" s="569">
        <v>0</v>
      </c>
      <c r="K65" s="569">
        <v>0</v>
      </c>
      <c r="L65" s="569">
        <v>0</v>
      </c>
      <c r="M65" s="569">
        <v>0</v>
      </c>
      <c r="N65" s="569">
        <v>0</v>
      </c>
      <c r="O65" s="569">
        <v>5.2641402714932131</v>
      </c>
      <c r="P65" s="569">
        <v>0</v>
      </c>
      <c r="Q65" s="569">
        <v>0</v>
      </c>
      <c r="R65" s="569">
        <v>0</v>
      </c>
      <c r="S65" s="569">
        <v>0</v>
      </c>
      <c r="T65" s="569">
        <v>0</v>
      </c>
      <c r="U65" s="569">
        <v>3.5639140271493215</v>
      </c>
      <c r="V65" s="569">
        <v>0</v>
      </c>
      <c r="W65" s="569">
        <v>0</v>
      </c>
      <c r="X65" s="569">
        <v>0</v>
      </c>
      <c r="Y65" s="569">
        <v>0</v>
      </c>
      <c r="Z65" s="569">
        <v>1.0633484162895928</v>
      </c>
      <c r="AA65" s="569">
        <v>0</v>
      </c>
      <c r="AB65" s="569">
        <v>0</v>
      </c>
      <c r="AC65" s="569">
        <v>0</v>
      </c>
      <c r="AD65" s="569">
        <v>0</v>
      </c>
      <c r="AE65" s="569">
        <v>0</v>
      </c>
      <c r="AF65" s="569">
        <v>0</v>
      </c>
      <c r="AG65" s="569">
        <v>0</v>
      </c>
      <c r="AH65" s="569">
        <v>0</v>
      </c>
      <c r="AI65" s="569">
        <v>0</v>
      </c>
      <c r="AJ65" s="569">
        <v>0</v>
      </c>
      <c r="AK65" s="569">
        <v>0</v>
      </c>
      <c r="AL65" s="569">
        <v>0</v>
      </c>
      <c r="AM65" s="569">
        <v>0</v>
      </c>
      <c r="AN65" s="569">
        <v>0</v>
      </c>
      <c r="AO65" s="569">
        <v>0</v>
      </c>
      <c r="AP65" s="569">
        <v>0</v>
      </c>
      <c r="AQ65" s="569">
        <v>0</v>
      </c>
      <c r="AR65" s="569">
        <v>0</v>
      </c>
      <c r="AS65" s="569">
        <v>0</v>
      </c>
      <c r="AT65" s="569">
        <v>0</v>
      </c>
    </row>
    <row r="66" spans="1:46">
      <c r="A66" s="465">
        <v>178</v>
      </c>
      <c r="B66" s="466" t="s">
        <v>97</v>
      </c>
      <c r="C66" s="500">
        <v>5769</v>
      </c>
      <c r="D66" s="569">
        <v>262.89772924250303</v>
      </c>
      <c r="E66" s="569">
        <v>-96.029987866181315</v>
      </c>
      <c r="F66" s="569">
        <v>-204.21996879875195</v>
      </c>
      <c r="G66" s="589">
        <v>-37.352227422430232</v>
      </c>
      <c r="H66" s="569">
        <v>126.62766510660427</v>
      </c>
      <c r="I66" s="569">
        <v>0</v>
      </c>
      <c r="J66" s="569">
        <v>27.243889755590224</v>
      </c>
      <c r="K66" s="569">
        <v>47.529381175247011</v>
      </c>
      <c r="L66" s="569">
        <v>0</v>
      </c>
      <c r="M66" s="569">
        <v>6.2376495059802393</v>
      </c>
      <c r="N66" s="569">
        <v>0</v>
      </c>
      <c r="O66" s="569">
        <v>8.1074709655052875</v>
      </c>
      <c r="P66" s="569">
        <v>0</v>
      </c>
      <c r="Q66" s="569">
        <v>42.65470618824753</v>
      </c>
      <c r="R66" s="569">
        <v>0</v>
      </c>
      <c r="S66" s="569">
        <v>0</v>
      </c>
      <c r="T66" s="569">
        <v>0</v>
      </c>
      <c r="U66" s="569">
        <v>3.5640492286358123</v>
      </c>
      <c r="V66" s="569">
        <v>0</v>
      </c>
      <c r="W66" s="569">
        <v>0</v>
      </c>
      <c r="X66" s="569">
        <v>0</v>
      </c>
      <c r="Y66" s="569">
        <v>0</v>
      </c>
      <c r="Z66" s="569">
        <v>0.93291731669266775</v>
      </c>
      <c r="AA66" s="569">
        <v>0</v>
      </c>
      <c r="AB66" s="569">
        <v>0</v>
      </c>
      <c r="AC66" s="569">
        <v>0</v>
      </c>
      <c r="AD66" s="569">
        <v>0</v>
      </c>
      <c r="AE66" s="569">
        <v>0</v>
      </c>
      <c r="AF66" s="569">
        <v>0</v>
      </c>
      <c r="AG66" s="569">
        <v>0</v>
      </c>
      <c r="AH66" s="569">
        <v>0</v>
      </c>
      <c r="AI66" s="569">
        <v>0</v>
      </c>
      <c r="AJ66" s="569">
        <v>0</v>
      </c>
      <c r="AK66" s="569">
        <v>0</v>
      </c>
      <c r="AL66" s="569">
        <v>0</v>
      </c>
      <c r="AM66" s="569">
        <v>0</v>
      </c>
      <c r="AN66" s="569">
        <v>0</v>
      </c>
      <c r="AO66" s="569">
        <v>0</v>
      </c>
      <c r="AP66" s="569">
        <v>0</v>
      </c>
      <c r="AQ66" s="569">
        <v>0</v>
      </c>
      <c r="AR66" s="569">
        <v>0</v>
      </c>
      <c r="AS66" s="569">
        <v>0</v>
      </c>
      <c r="AT66" s="569">
        <v>0</v>
      </c>
    </row>
    <row r="67" spans="1:46">
      <c r="A67" s="465">
        <v>179</v>
      </c>
      <c r="B67" s="466" t="s">
        <v>98</v>
      </c>
      <c r="C67" s="500">
        <v>145887</v>
      </c>
      <c r="D67" s="569">
        <v>141.82532370944637</v>
      </c>
      <c r="E67" s="569">
        <v>-96.030002673301937</v>
      </c>
      <c r="F67" s="569">
        <v>-204.21999904035314</v>
      </c>
      <c r="G67" s="589">
        <v>-158.42467800420874</v>
      </c>
      <c r="H67" s="569">
        <v>0</v>
      </c>
      <c r="I67" s="569">
        <v>0</v>
      </c>
      <c r="J67" s="569">
        <v>50.634970902136587</v>
      </c>
      <c r="K67" s="569">
        <v>12.17349729585227</v>
      </c>
      <c r="L67" s="569">
        <v>0</v>
      </c>
      <c r="M67" s="569">
        <v>5.9199311796116172</v>
      </c>
      <c r="N67" s="569">
        <v>10.746618958508982</v>
      </c>
      <c r="O67" s="569">
        <v>12.514617477910987</v>
      </c>
      <c r="P67" s="569">
        <v>0</v>
      </c>
      <c r="Q67" s="569">
        <v>7.7108446948665748</v>
      </c>
      <c r="R67" s="569">
        <v>0</v>
      </c>
      <c r="S67" s="569">
        <v>20.281539821916962</v>
      </c>
      <c r="T67" s="569">
        <v>6.0627951770891171</v>
      </c>
      <c r="U67" s="569">
        <v>3.5639981629617443</v>
      </c>
      <c r="V67" s="569">
        <v>0</v>
      </c>
      <c r="W67" s="569">
        <v>0</v>
      </c>
      <c r="X67" s="569">
        <v>5.2044321975227401</v>
      </c>
      <c r="Y67" s="569">
        <v>0</v>
      </c>
      <c r="Z67" s="569">
        <v>1.6499962299588038</v>
      </c>
      <c r="AA67" s="569">
        <v>0.82428180715211086</v>
      </c>
      <c r="AB67" s="569">
        <v>0.6087108515494869</v>
      </c>
      <c r="AC67" s="569">
        <v>0</v>
      </c>
      <c r="AD67" s="569">
        <v>1.0229287050936684</v>
      </c>
      <c r="AE67" s="569">
        <v>1.0279942695373816</v>
      </c>
      <c r="AF67" s="569">
        <v>0</v>
      </c>
      <c r="AG67" s="569">
        <v>0</v>
      </c>
      <c r="AH67" s="569">
        <v>0</v>
      </c>
      <c r="AI67" s="569">
        <v>0</v>
      </c>
      <c r="AJ67" s="569">
        <v>0</v>
      </c>
      <c r="AK67" s="569">
        <v>1.8781659777773207</v>
      </c>
      <c r="AL67" s="569">
        <v>0</v>
      </c>
      <c r="AM67" s="569">
        <v>0</v>
      </c>
      <c r="AN67" s="569">
        <v>0</v>
      </c>
      <c r="AO67" s="569">
        <v>0</v>
      </c>
      <c r="AP67" s="569">
        <v>0</v>
      </c>
      <c r="AQ67" s="569">
        <v>0</v>
      </c>
      <c r="AR67" s="569">
        <v>0</v>
      </c>
      <c r="AS67" s="569">
        <v>0</v>
      </c>
      <c r="AT67" s="569">
        <v>0</v>
      </c>
    </row>
    <row r="68" spans="1:46">
      <c r="A68" s="465">
        <v>181</v>
      </c>
      <c r="B68" s="466" t="s">
        <v>99</v>
      </c>
      <c r="C68" s="500">
        <v>1683</v>
      </c>
      <c r="D68" s="569">
        <v>63.526440879382058</v>
      </c>
      <c r="E68" s="569">
        <v>-96.029708853238262</v>
      </c>
      <c r="F68" s="569">
        <v>-204.21984551396315</v>
      </c>
      <c r="G68" s="589">
        <v>-236.72311348781938</v>
      </c>
      <c r="H68" s="569">
        <v>0</v>
      </c>
      <c r="I68" s="569">
        <v>0</v>
      </c>
      <c r="J68" s="569">
        <v>53.363636363636367</v>
      </c>
      <c r="K68" s="569">
        <v>0</v>
      </c>
      <c r="L68" s="569">
        <v>0</v>
      </c>
      <c r="M68" s="569">
        <v>0</v>
      </c>
      <c r="N68" s="569">
        <v>0</v>
      </c>
      <c r="O68" s="569">
        <v>5.4949494949494948</v>
      </c>
      <c r="P68" s="569">
        <v>0</v>
      </c>
      <c r="Q68" s="569">
        <v>0</v>
      </c>
      <c r="R68" s="569">
        <v>0</v>
      </c>
      <c r="S68" s="569">
        <v>0</v>
      </c>
      <c r="T68" s="569">
        <v>0</v>
      </c>
      <c r="U68" s="569">
        <v>3.5638740344622697</v>
      </c>
      <c r="V68" s="569">
        <v>0</v>
      </c>
      <c r="W68" s="569">
        <v>0</v>
      </c>
      <c r="X68" s="569">
        <v>0</v>
      </c>
      <c r="Y68" s="569">
        <v>0</v>
      </c>
      <c r="Z68" s="569">
        <v>1.1039809863339276</v>
      </c>
      <c r="AA68" s="569">
        <v>0</v>
      </c>
      <c r="AB68" s="569">
        <v>0</v>
      </c>
      <c r="AC68" s="569">
        <v>0</v>
      </c>
      <c r="AD68" s="569">
        <v>0</v>
      </c>
      <c r="AE68" s="569">
        <v>0</v>
      </c>
      <c r="AF68" s="569">
        <v>0</v>
      </c>
      <c r="AG68" s="569">
        <v>0</v>
      </c>
      <c r="AH68" s="569">
        <v>0</v>
      </c>
      <c r="AI68" s="569">
        <v>0</v>
      </c>
      <c r="AJ68" s="569">
        <v>0</v>
      </c>
      <c r="AK68" s="569">
        <v>0</v>
      </c>
      <c r="AL68" s="569">
        <v>0</v>
      </c>
      <c r="AM68" s="569">
        <v>0</v>
      </c>
      <c r="AN68" s="569">
        <v>0</v>
      </c>
      <c r="AO68" s="569">
        <v>0</v>
      </c>
      <c r="AP68" s="569">
        <v>0</v>
      </c>
      <c r="AQ68" s="569">
        <v>0</v>
      </c>
      <c r="AR68" s="569">
        <v>0</v>
      </c>
      <c r="AS68" s="569">
        <v>0</v>
      </c>
      <c r="AT68" s="569">
        <v>0</v>
      </c>
    </row>
    <row r="69" spans="1:46">
      <c r="A69" s="465">
        <v>182</v>
      </c>
      <c r="B69" s="466" t="s">
        <v>100</v>
      </c>
      <c r="C69" s="500">
        <v>19347</v>
      </c>
      <c r="D69" s="569">
        <v>238.31581123688426</v>
      </c>
      <c r="E69" s="569">
        <v>-96.029978808083939</v>
      </c>
      <c r="F69" s="569">
        <v>-204.21998242621595</v>
      </c>
      <c r="G69" s="589">
        <v>-61.934149997415616</v>
      </c>
      <c r="H69" s="569">
        <v>101.15346048482969</v>
      </c>
      <c r="I69" s="569">
        <v>0</v>
      </c>
      <c r="J69" s="569">
        <v>29.013335400837338</v>
      </c>
      <c r="K69" s="569">
        <v>22.385434434279215</v>
      </c>
      <c r="L69" s="569">
        <v>0</v>
      </c>
      <c r="M69" s="569">
        <v>14.879826329663514</v>
      </c>
      <c r="N69" s="569">
        <v>14.528505711479816</v>
      </c>
      <c r="O69" s="569">
        <v>2.4175324339690909</v>
      </c>
      <c r="P69" s="569">
        <v>27.521527885460277</v>
      </c>
      <c r="Q69" s="569">
        <v>20.350390241381092</v>
      </c>
      <c r="R69" s="569">
        <v>0</v>
      </c>
      <c r="S69" s="569">
        <v>0</v>
      </c>
      <c r="T69" s="569">
        <v>0</v>
      </c>
      <c r="U69" s="569">
        <v>3.5640150927792424</v>
      </c>
      <c r="V69" s="569">
        <v>0.23843489946761773</v>
      </c>
      <c r="W69" s="569">
        <v>0</v>
      </c>
      <c r="X69" s="569">
        <v>0</v>
      </c>
      <c r="Y69" s="569">
        <v>0</v>
      </c>
      <c r="Z69" s="569">
        <v>1.028583242880033</v>
      </c>
      <c r="AA69" s="569">
        <v>0</v>
      </c>
      <c r="AB69" s="569">
        <v>0.49196257817749522</v>
      </c>
      <c r="AC69" s="569">
        <v>0</v>
      </c>
      <c r="AD69" s="569">
        <v>0.55093812994262681</v>
      </c>
      <c r="AE69" s="569">
        <v>0</v>
      </c>
      <c r="AF69" s="569">
        <v>0</v>
      </c>
      <c r="AG69" s="569">
        <v>0</v>
      </c>
      <c r="AH69" s="569">
        <v>0</v>
      </c>
      <c r="AI69" s="569">
        <v>0</v>
      </c>
      <c r="AJ69" s="569">
        <v>0</v>
      </c>
      <c r="AK69" s="569">
        <v>0</v>
      </c>
      <c r="AL69" s="569">
        <v>0</v>
      </c>
      <c r="AM69" s="569">
        <v>0</v>
      </c>
      <c r="AN69" s="569">
        <v>0</v>
      </c>
      <c r="AO69" s="569">
        <v>0.19186437173722024</v>
      </c>
      <c r="AP69" s="569">
        <v>0</v>
      </c>
      <c r="AQ69" s="569">
        <v>0</v>
      </c>
      <c r="AR69" s="569">
        <v>0</v>
      </c>
      <c r="AS69" s="569">
        <v>0</v>
      </c>
      <c r="AT69" s="569">
        <v>0</v>
      </c>
    </row>
    <row r="70" spans="1:46">
      <c r="A70" s="465">
        <v>186</v>
      </c>
      <c r="B70" s="466" t="s">
        <v>101</v>
      </c>
      <c r="C70" s="500">
        <v>45630</v>
      </c>
      <c r="D70" s="569">
        <v>298.32632040324347</v>
      </c>
      <c r="E70" s="569">
        <v>-96.030002191540646</v>
      </c>
      <c r="F70" s="569">
        <v>-204.22000876616261</v>
      </c>
      <c r="G70" s="589">
        <v>-1.9236905544597853</v>
      </c>
      <c r="H70" s="569">
        <v>158.52829278983126</v>
      </c>
      <c r="I70" s="569">
        <v>0</v>
      </c>
      <c r="J70" s="569">
        <v>43.301555993863687</v>
      </c>
      <c r="K70" s="569">
        <v>14.421959237343852</v>
      </c>
      <c r="L70" s="569">
        <v>0</v>
      </c>
      <c r="M70" s="569">
        <v>8.6748849441157141</v>
      </c>
      <c r="N70" s="569">
        <v>12.569756738987508</v>
      </c>
      <c r="O70" s="569">
        <v>10.854350208196362</v>
      </c>
      <c r="P70" s="569">
        <v>22.909577032653957</v>
      </c>
      <c r="Q70" s="569">
        <v>8.5052596975673893</v>
      </c>
      <c r="R70" s="569">
        <v>0</v>
      </c>
      <c r="S70" s="569">
        <v>0</v>
      </c>
      <c r="T70" s="569">
        <v>2.2763971071663378</v>
      </c>
      <c r="U70" s="569">
        <v>3.5639929870699101</v>
      </c>
      <c r="V70" s="569">
        <v>8.9196800350646512</v>
      </c>
      <c r="W70" s="569">
        <v>0</v>
      </c>
      <c r="X70" s="569">
        <v>0</v>
      </c>
      <c r="Y70" s="569">
        <v>1.656980056980057</v>
      </c>
      <c r="Z70" s="569">
        <v>1.4428227043611659</v>
      </c>
      <c r="AA70" s="569">
        <v>0</v>
      </c>
      <c r="AB70" s="569">
        <v>0</v>
      </c>
      <c r="AC70" s="569">
        <v>0</v>
      </c>
      <c r="AD70" s="569">
        <v>0.70081087004163922</v>
      </c>
      <c r="AE70" s="569">
        <v>0</v>
      </c>
      <c r="AF70" s="569">
        <v>0</v>
      </c>
      <c r="AG70" s="569">
        <v>0</v>
      </c>
      <c r="AH70" s="569">
        <v>0</v>
      </c>
      <c r="AI70" s="569">
        <v>0</v>
      </c>
      <c r="AJ70" s="569">
        <v>0</v>
      </c>
      <c r="AK70" s="569">
        <v>0</v>
      </c>
      <c r="AL70" s="569">
        <v>0</v>
      </c>
      <c r="AM70" s="569">
        <v>0</v>
      </c>
      <c r="AN70" s="569">
        <v>0</v>
      </c>
      <c r="AO70" s="569">
        <v>0</v>
      </c>
      <c r="AP70" s="569">
        <v>0</v>
      </c>
      <c r="AQ70" s="569">
        <v>0</v>
      </c>
      <c r="AR70" s="569">
        <v>0</v>
      </c>
      <c r="AS70" s="569">
        <v>0</v>
      </c>
      <c r="AT70" s="569">
        <v>0</v>
      </c>
    </row>
    <row r="71" spans="1:46">
      <c r="A71" s="465">
        <v>202</v>
      </c>
      <c r="B71" s="466" t="s">
        <v>102</v>
      </c>
      <c r="C71" s="500">
        <v>35848</v>
      </c>
      <c r="D71" s="569">
        <v>190.8437011827717</v>
      </c>
      <c r="E71" s="569">
        <v>-96.02998772595403</v>
      </c>
      <c r="F71" s="569">
        <v>-204.22001227404598</v>
      </c>
      <c r="G71" s="589">
        <v>-109.4062988172283</v>
      </c>
      <c r="H71" s="569">
        <v>84.041424905155097</v>
      </c>
      <c r="I71" s="569">
        <v>0</v>
      </c>
      <c r="J71" s="569">
        <v>53.238423343003795</v>
      </c>
      <c r="K71" s="569">
        <v>2.7457598750278955</v>
      </c>
      <c r="L71" s="569">
        <v>0</v>
      </c>
      <c r="M71" s="569">
        <v>2.0076433831733986</v>
      </c>
      <c r="N71" s="569">
        <v>14.540811202856505</v>
      </c>
      <c r="O71" s="569">
        <v>12.527226065610355</v>
      </c>
      <c r="P71" s="569">
        <v>0</v>
      </c>
      <c r="Q71" s="569">
        <v>2.1573867440303505</v>
      </c>
      <c r="R71" s="569">
        <v>0</v>
      </c>
      <c r="S71" s="569">
        <v>0</v>
      </c>
      <c r="T71" s="569">
        <v>0</v>
      </c>
      <c r="U71" s="569">
        <v>3.5639924124079445</v>
      </c>
      <c r="V71" s="569">
        <v>12.565359294800269</v>
      </c>
      <c r="W71" s="569">
        <v>0</v>
      </c>
      <c r="X71" s="569">
        <v>0</v>
      </c>
      <c r="Y71" s="569">
        <v>0</v>
      </c>
      <c r="Z71" s="569">
        <v>1.374218924347244</v>
      </c>
      <c r="AA71" s="569">
        <v>0</v>
      </c>
      <c r="AB71" s="569">
        <v>0</v>
      </c>
      <c r="AC71" s="569">
        <v>0</v>
      </c>
      <c r="AD71" s="569">
        <v>2.0814550323588485</v>
      </c>
      <c r="AE71" s="569">
        <v>0</v>
      </c>
      <c r="AF71" s="569">
        <v>0</v>
      </c>
      <c r="AG71" s="569">
        <v>0</v>
      </c>
      <c r="AH71" s="569">
        <v>0</v>
      </c>
      <c r="AI71" s="569">
        <v>0</v>
      </c>
      <c r="AJ71" s="569">
        <v>0</v>
      </c>
      <c r="AK71" s="569">
        <v>0</v>
      </c>
      <c r="AL71" s="569">
        <v>0</v>
      </c>
      <c r="AM71" s="569">
        <v>0</v>
      </c>
      <c r="AN71" s="569">
        <v>0</v>
      </c>
      <c r="AO71" s="569">
        <v>0</v>
      </c>
      <c r="AP71" s="569">
        <v>0</v>
      </c>
      <c r="AQ71" s="569">
        <v>0</v>
      </c>
      <c r="AR71" s="569">
        <v>0</v>
      </c>
      <c r="AS71" s="569">
        <v>0</v>
      </c>
      <c r="AT71" s="569">
        <v>0</v>
      </c>
    </row>
    <row r="72" spans="1:46">
      <c r="A72" s="465">
        <v>204</v>
      </c>
      <c r="B72" s="466" t="s">
        <v>103</v>
      </c>
      <c r="C72" s="500">
        <v>2689</v>
      </c>
      <c r="D72" s="569">
        <v>75.070658237262919</v>
      </c>
      <c r="E72" s="569">
        <v>-96.030122722201568</v>
      </c>
      <c r="F72" s="569">
        <v>-204.2201561918929</v>
      </c>
      <c r="G72" s="589">
        <v>-225.17962067683155</v>
      </c>
      <c r="H72" s="569">
        <v>0</v>
      </c>
      <c r="I72" s="569">
        <v>0</v>
      </c>
      <c r="J72" s="569">
        <v>66.799181851989587</v>
      </c>
      <c r="K72" s="569">
        <v>0</v>
      </c>
      <c r="L72" s="569">
        <v>0</v>
      </c>
      <c r="M72" s="569">
        <v>0</v>
      </c>
      <c r="N72" s="569">
        <v>0</v>
      </c>
      <c r="O72" s="569">
        <v>3.8690963183339533</v>
      </c>
      <c r="P72" s="569">
        <v>0</v>
      </c>
      <c r="Q72" s="569">
        <v>0</v>
      </c>
      <c r="R72" s="569">
        <v>0</v>
      </c>
      <c r="S72" s="569">
        <v>0</v>
      </c>
      <c r="T72" s="569">
        <v>0</v>
      </c>
      <c r="U72" s="569">
        <v>3.5641502417255486</v>
      </c>
      <c r="V72" s="569">
        <v>0</v>
      </c>
      <c r="W72" s="569">
        <v>0</v>
      </c>
      <c r="X72" s="569">
        <v>0</v>
      </c>
      <c r="Y72" s="569">
        <v>0</v>
      </c>
      <c r="Z72" s="569">
        <v>0.83822982521383416</v>
      </c>
      <c r="AA72" s="569">
        <v>0</v>
      </c>
      <c r="AB72" s="569">
        <v>0</v>
      </c>
      <c r="AC72" s="569">
        <v>0</v>
      </c>
      <c r="AD72" s="569">
        <v>0</v>
      </c>
      <c r="AE72" s="569">
        <v>0</v>
      </c>
      <c r="AF72" s="569">
        <v>0</v>
      </c>
      <c r="AG72" s="569">
        <v>0</v>
      </c>
      <c r="AH72" s="569">
        <v>0</v>
      </c>
      <c r="AI72" s="569">
        <v>0</v>
      </c>
      <c r="AJ72" s="569">
        <v>0</v>
      </c>
      <c r="AK72" s="569">
        <v>0</v>
      </c>
      <c r="AL72" s="569">
        <v>0</v>
      </c>
      <c r="AM72" s="569">
        <v>0</v>
      </c>
      <c r="AN72" s="569">
        <v>0</v>
      </c>
      <c r="AO72" s="569">
        <v>0</v>
      </c>
      <c r="AP72" s="569">
        <v>0</v>
      </c>
      <c r="AQ72" s="569">
        <v>0</v>
      </c>
      <c r="AR72" s="569">
        <v>0</v>
      </c>
      <c r="AS72" s="569">
        <v>0</v>
      </c>
      <c r="AT72" s="569">
        <v>0</v>
      </c>
    </row>
    <row r="73" spans="1:46">
      <c r="A73" s="465">
        <v>205</v>
      </c>
      <c r="B73" s="466" t="s">
        <v>104</v>
      </c>
      <c r="C73" s="500">
        <v>36297</v>
      </c>
      <c r="D73" s="569">
        <v>1206.32324985536</v>
      </c>
      <c r="E73" s="569">
        <v>-96.030002479543768</v>
      </c>
      <c r="F73" s="569">
        <v>-204.21999063283468</v>
      </c>
      <c r="G73" s="589">
        <v>906.07325674298147</v>
      </c>
      <c r="H73" s="569">
        <v>120.30096151197068</v>
      </c>
      <c r="I73" s="569">
        <v>597.4018789431633</v>
      </c>
      <c r="J73" s="569">
        <v>37.733779651210845</v>
      </c>
      <c r="K73" s="569">
        <v>26.265614238091302</v>
      </c>
      <c r="L73" s="569">
        <v>167.39821472848996</v>
      </c>
      <c r="M73" s="569">
        <v>8.9226382345648396</v>
      </c>
      <c r="N73" s="569">
        <v>14.613549329145659</v>
      </c>
      <c r="O73" s="569">
        <v>8.4354354354354353</v>
      </c>
      <c r="P73" s="569">
        <v>33.71912279251729</v>
      </c>
      <c r="Q73" s="569">
        <v>18.052759181199548</v>
      </c>
      <c r="R73" s="569">
        <v>101.25362977656556</v>
      </c>
      <c r="S73" s="569">
        <v>34.358018569027742</v>
      </c>
      <c r="T73" s="569">
        <v>8.4984158470397002</v>
      </c>
      <c r="U73" s="569">
        <v>3.5640135548392431</v>
      </c>
      <c r="V73" s="569">
        <v>1.1882524726561423</v>
      </c>
      <c r="W73" s="569">
        <v>1.9736341846433589</v>
      </c>
      <c r="X73" s="569">
        <v>6.3749896685676504</v>
      </c>
      <c r="Y73" s="569">
        <v>0.71702895556106561</v>
      </c>
      <c r="Z73" s="569">
        <v>1.42829985949252</v>
      </c>
      <c r="AA73" s="569">
        <v>1.6140176874121828</v>
      </c>
      <c r="AB73" s="569">
        <v>3.7970355676777694</v>
      </c>
      <c r="AC73" s="569">
        <v>0</v>
      </c>
      <c r="AD73" s="569">
        <v>0</v>
      </c>
      <c r="AE73" s="569">
        <v>0</v>
      </c>
      <c r="AF73" s="569">
        <v>0</v>
      </c>
      <c r="AG73" s="569">
        <v>0</v>
      </c>
      <c r="AH73" s="569">
        <v>0</v>
      </c>
      <c r="AI73" s="569">
        <v>9.3778824696255896</v>
      </c>
      <c r="AJ73" s="569">
        <v>0</v>
      </c>
      <c r="AK73" s="569">
        <v>0</v>
      </c>
      <c r="AL73" s="569">
        <v>0</v>
      </c>
      <c r="AM73" s="569">
        <v>0</v>
      </c>
      <c r="AN73" s="569">
        <v>1.4298702372096867E-2</v>
      </c>
      <c r="AO73" s="569">
        <v>0</v>
      </c>
      <c r="AP73" s="569">
        <v>0</v>
      </c>
      <c r="AQ73" s="569">
        <v>0</v>
      </c>
      <c r="AR73" s="569">
        <v>0</v>
      </c>
      <c r="AS73" s="569">
        <v>0</v>
      </c>
      <c r="AT73" s="569">
        <v>-0.6802215059095793</v>
      </c>
    </row>
    <row r="74" spans="1:46">
      <c r="A74" s="465">
        <v>208</v>
      </c>
      <c r="B74" s="466" t="s">
        <v>105</v>
      </c>
      <c r="C74" s="500">
        <v>12335</v>
      </c>
      <c r="D74" s="569">
        <v>286.14187271990272</v>
      </c>
      <c r="E74" s="569">
        <v>-96.029995946493713</v>
      </c>
      <c r="F74" s="569">
        <v>-204.2200243210377</v>
      </c>
      <c r="G74" s="589">
        <v>-14.108147547628699</v>
      </c>
      <c r="H74" s="569">
        <v>155.76716659910824</v>
      </c>
      <c r="I74" s="569">
        <v>0</v>
      </c>
      <c r="J74" s="569">
        <v>56.427888123226595</v>
      </c>
      <c r="K74" s="569">
        <v>13.907498986623429</v>
      </c>
      <c r="L74" s="569">
        <v>0</v>
      </c>
      <c r="M74" s="569">
        <v>5.8346169436562629</v>
      </c>
      <c r="N74" s="569">
        <v>24.762221321443047</v>
      </c>
      <c r="O74" s="569">
        <v>7.3204702067288201</v>
      </c>
      <c r="P74" s="569">
        <v>0</v>
      </c>
      <c r="Q74" s="569">
        <v>13.337494933117146</v>
      </c>
      <c r="R74" s="569">
        <v>0</v>
      </c>
      <c r="S74" s="569">
        <v>0</v>
      </c>
      <c r="T74" s="569">
        <v>0</v>
      </c>
      <c r="U74" s="569">
        <v>3.5640048642075395</v>
      </c>
      <c r="V74" s="569">
        <v>0</v>
      </c>
      <c r="W74" s="569">
        <v>0</v>
      </c>
      <c r="X74" s="569">
        <v>0</v>
      </c>
      <c r="Y74" s="569">
        <v>0</v>
      </c>
      <c r="Z74" s="569">
        <v>1.3781921361978111</v>
      </c>
      <c r="AA74" s="569">
        <v>1.2498581272800973</v>
      </c>
      <c r="AB74" s="569">
        <v>0</v>
      </c>
      <c r="AC74" s="569">
        <v>0</v>
      </c>
      <c r="AD74" s="569">
        <v>2.5924604783137415</v>
      </c>
      <c r="AE74" s="569">
        <v>0</v>
      </c>
      <c r="AF74" s="569">
        <v>0</v>
      </c>
      <c r="AG74" s="569">
        <v>0</v>
      </c>
      <c r="AH74" s="569">
        <v>0</v>
      </c>
      <c r="AI74" s="569">
        <v>0</v>
      </c>
      <c r="AJ74" s="569">
        <v>0</v>
      </c>
      <c r="AK74" s="569">
        <v>0</v>
      </c>
      <c r="AL74" s="569">
        <v>0</v>
      </c>
      <c r="AM74" s="569">
        <v>0</v>
      </c>
      <c r="AN74" s="569">
        <v>0</v>
      </c>
      <c r="AO74" s="569">
        <v>0</v>
      </c>
      <c r="AP74" s="569">
        <v>0</v>
      </c>
      <c r="AQ74" s="569">
        <v>0</v>
      </c>
      <c r="AR74" s="569">
        <v>0</v>
      </c>
      <c r="AS74" s="569">
        <v>0</v>
      </c>
      <c r="AT74" s="569">
        <v>0</v>
      </c>
    </row>
    <row r="75" spans="1:46">
      <c r="A75" s="465">
        <v>211</v>
      </c>
      <c r="B75" s="466" t="s">
        <v>106</v>
      </c>
      <c r="C75" s="500">
        <v>32959</v>
      </c>
      <c r="D75" s="569">
        <v>169.37968384963136</v>
      </c>
      <c r="E75" s="569">
        <v>-96.030006978367055</v>
      </c>
      <c r="F75" s="569">
        <v>-204.22000060681452</v>
      </c>
      <c r="G75" s="589">
        <v>-130.87032373555022</v>
      </c>
      <c r="H75" s="569">
        <v>100.3212476106678</v>
      </c>
      <c r="I75" s="569">
        <v>0</v>
      </c>
      <c r="J75" s="569">
        <v>34.743014047756304</v>
      </c>
      <c r="K75" s="569">
        <v>3.4130586486240482</v>
      </c>
      <c r="L75" s="569">
        <v>0</v>
      </c>
      <c r="M75" s="569">
        <v>7.6426772656937407</v>
      </c>
      <c r="N75" s="569">
        <v>0</v>
      </c>
      <c r="O75" s="569">
        <v>13.561879911405079</v>
      </c>
      <c r="P75" s="569">
        <v>0</v>
      </c>
      <c r="Q75" s="569">
        <v>3.4130586486240482</v>
      </c>
      <c r="R75" s="569">
        <v>0</v>
      </c>
      <c r="S75" s="569">
        <v>0</v>
      </c>
      <c r="T75" s="569">
        <v>0</v>
      </c>
      <c r="U75" s="569">
        <v>3.5640037622500684</v>
      </c>
      <c r="V75" s="569">
        <v>0</v>
      </c>
      <c r="W75" s="569">
        <v>0</v>
      </c>
      <c r="X75" s="569">
        <v>0</v>
      </c>
      <c r="Y75" s="569">
        <v>0</v>
      </c>
      <c r="Z75" s="569">
        <v>1.4110258199581298</v>
      </c>
      <c r="AA75" s="569">
        <v>1.3097181346521436</v>
      </c>
      <c r="AB75" s="569">
        <v>0</v>
      </c>
      <c r="AC75" s="569">
        <v>0</v>
      </c>
      <c r="AD75" s="569">
        <v>0</v>
      </c>
      <c r="AE75" s="569">
        <v>0</v>
      </c>
      <c r="AF75" s="569">
        <v>0</v>
      </c>
      <c r="AG75" s="569">
        <v>0</v>
      </c>
      <c r="AH75" s="569">
        <v>0</v>
      </c>
      <c r="AI75" s="569">
        <v>0</v>
      </c>
      <c r="AJ75" s="569">
        <v>0</v>
      </c>
      <c r="AK75" s="569">
        <v>0</v>
      </c>
      <c r="AL75" s="569">
        <v>0</v>
      </c>
      <c r="AM75" s="569">
        <v>0</v>
      </c>
      <c r="AN75" s="569">
        <v>0</v>
      </c>
      <c r="AO75" s="569">
        <v>0</v>
      </c>
      <c r="AP75" s="569">
        <v>0</v>
      </c>
      <c r="AQ75" s="569">
        <v>0</v>
      </c>
      <c r="AR75" s="569">
        <v>0</v>
      </c>
      <c r="AS75" s="569">
        <v>0</v>
      </c>
      <c r="AT75" s="569">
        <v>0</v>
      </c>
    </row>
    <row r="76" spans="1:46">
      <c r="A76" s="465">
        <v>213</v>
      </c>
      <c r="B76" s="466" t="s">
        <v>107</v>
      </c>
      <c r="C76" s="500">
        <v>5154</v>
      </c>
      <c r="D76" s="569">
        <v>257.4266589057043</v>
      </c>
      <c r="E76" s="569">
        <v>-96.030073729142416</v>
      </c>
      <c r="F76" s="569">
        <v>-204.22002328288707</v>
      </c>
      <c r="G76" s="589">
        <v>-42.823438106325185</v>
      </c>
      <c r="H76" s="569">
        <v>177.04559565386108</v>
      </c>
      <c r="I76" s="569">
        <v>0</v>
      </c>
      <c r="J76" s="569">
        <v>47.920256111757858</v>
      </c>
      <c r="K76" s="569">
        <v>10.367287543655413</v>
      </c>
      <c r="L76" s="569">
        <v>0</v>
      </c>
      <c r="M76" s="569">
        <v>0</v>
      </c>
      <c r="N76" s="569">
        <v>0</v>
      </c>
      <c r="O76" s="569">
        <v>7.2605743112145902</v>
      </c>
      <c r="P76" s="569">
        <v>0</v>
      </c>
      <c r="Q76" s="569">
        <v>10.367287543655413</v>
      </c>
      <c r="R76" s="569">
        <v>0</v>
      </c>
      <c r="S76" s="569">
        <v>0</v>
      </c>
      <c r="T76" s="569">
        <v>0</v>
      </c>
      <c r="U76" s="569">
        <v>3.5640279394644936</v>
      </c>
      <c r="V76" s="569">
        <v>0</v>
      </c>
      <c r="W76" s="569">
        <v>0</v>
      </c>
      <c r="X76" s="569">
        <v>0</v>
      </c>
      <c r="Y76" s="569">
        <v>0</v>
      </c>
      <c r="Z76" s="569">
        <v>0.90162980209545984</v>
      </c>
      <c r="AA76" s="569">
        <v>0</v>
      </c>
      <c r="AB76" s="569">
        <v>0</v>
      </c>
      <c r="AC76" s="569">
        <v>0</v>
      </c>
      <c r="AD76" s="569">
        <v>0</v>
      </c>
      <c r="AE76" s="569">
        <v>0</v>
      </c>
      <c r="AF76" s="569">
        <v>0</v>
      </c>
      <c r="AG76" s="569">
        <v>0</v>
      </c>
      <c r="AH76" s="569">
        <v>0</v>
      </c>
      <c r="AI76" s="569">
        <v>0</v>
      </c>
      <c r="AJ76" s="569">
        <v>0</v>
      </c>
      <c r="AK76" s="569">
        <v>0</v>
      </c>
      <c r="AL76" s="569">
        <v>0</v>
      </c>
      <c r="AM76" s="569">
        <v>0</v>
      </c>
      <c r="AN76" s="569">
        <v>0</v>
      </c>
      <c r="AO76" s="569">
        <v>0</v>
      </c>
      <c r="AP76" s="569">
        <v>0</v>
      </c>
      <c r="AQ76" s="569">
        <v>0</v>
      </c>
      <c r="AR76" s="569">
        <v>0</v>
      </c>
      <c r="AS76" s="569">
        <v>0</v>
      </c>
      <c r="AT76" s="569">
        <v>0</v>
      </c>
    </row>
    <row r="77" spans="1:46">
      <c r="A77" s="465">
        <v>214</v>
      </c>
      <c r="B77" s="466" t="s">
        <v>108</v>
      </c>
      <c r="C77" s="500">
        <v>12528</v>
      </c>
      <c r="D77" s="569">
        <v>286.31018518518516</v>
      </c>
      <c r="E77" s="569">
        <v>-96.03001277139208</v>
      </c>
      <c r="F77" s="569">
        <v>-204.21998722860792</v>
      </c>
      <c r="G77" s="589">
        <v>-13.939814814814815</v>
      </c>
      <c r="H77" s="569">
        <v>161.10727969348659</v>
      </c>
      <c r="I77" s="569">
        <v>0</v>
      </c>
      <c r="J77" s="569">
        <v>64.519636015325673</v>
      </c>
      <c r="K77" s="569">
        <v>19.417464878671776</v>
      </c>
      <c r="L77" s="569">
        <v>0</v>
      </c>
      <c r="M77" s="569">
        <v>5.7447318007662833</v>
      </c>
      <c r="N77" s="569">
        <v>0</v>
      </c>
      <c r="O77" s="569">
        <v>3.9202586206896552</v>
      </c>
      <c r="P77" s="569">
        <v>0</v>
      </c>
      <c r="Q77" s="569">
        <v>18.519556194125158</v>
      </c>
      <c r="R77" s="569">
        <v>0</v>
      </c>
      <c r="S77" s="569">
        <v>0</v>
      </c>
      <c r="T77" s="569">
        <v>5.024984035759898</v>
      </c>
      <c r="U77" s="569">
        <v>3.5640166028097062</v>
      </c>
      <c r="V77" s="569">
        <v>0</v>
      </c>
      <c r="W77" s="569">
        <v>0</v>
      </c>
      <c r="X77" s="569">
        <v>0</v>
      </c>
      <c r="Y77" s="569">
        <v>0</v>
      </c>
      <c r="Z77" s="569">
        <v>1.1802362707535121</v>
      </c>
      <c r="AA77" s="569">
        <v>2.4612068965517242</v>
      </c>
      <c r="AB77" s="569">
        <v>0</v>
      </c>
      <c r="AC77" s="569">
        <v>0</v>
      </c>
      <c r="AD77" s="569">
        <v>0.85081417624521072</v>
      </c>
      <c r="AE77" s="569">
        <v>0</v>
      </c>
      <c r="AF77" s="569">
        <v>0</v>
      </c>
      <c r="AG77" s="569">
        <v>0</v>
      </c>
      <c r="AH77" s="569">
        <v>0</v>
      </c>
      <c r="AI77" s="569">
        <v>0</v>
      </c>
      <c r="AJ77" s="569">
        <v>0</v>
      </c>
      <c r="AK77" s="569">
        <v>0</v>
      </c>
      <c r="AL77" s="569">
        <v>0</v>
      </c>
      <c r="AM77" s="569">
        <v>0</v>
      </c>
      <c r="AN77" s="569">
        <v>0</v>
      </c>
      <c r="AO77" s="569">
        <v>0</v>
      </c>
      <c r="AP77" s="569">
        <v>0</v>
      </c>
      <c r="AQ77" s="569">
        <v>0</v>
      </c>
      <c r="AR77" s="569">
        <v>0</v>
      </c>
      <c r="AS77" s="569">
        <v>0</v>
      </c>
      <c r="AT77" s="569">
        <v>0</v>
      </c>
    </row>
    <row r="78" spans="1:46">
      <c r="A78" s="465">
        <v>216</v>
      </c>
      <c r="B78" s="466" t="s">
        <v>109</v>
      </c>
      <c r="C78" s="500">
        <v>1269</v>
      </c>
      <c r="D78" s="569">
        <v>91.92671394799055</v>
      </c>
      <c r="E78" s="569">
        <v>-96.029944838455478</v>
      </c>
      <c r="F78" s="569">
        <v>-204.21985815602838</v>
      </c>
      <c r="G78" s="589">
        <v>-208.32308904649329</v>
      </c>
      <c r="H78" s="569">
        <v>0</v>
      </c>
      <c r="I78" s="569">
        <v>0</v>
      </c>
      <c r="J78" s="569">
        <v>70.773049645390074</v>
      </c>
      <c r="K78" s="569">
        <v>5.5405831363278173</v>
      </c>
      <c r="L78" s="569">
        <v>0</v>
      </c>
      <c r="M78" s="569">
        <v>0</v>
      </c>
      <c r="N78" s="569">
        <v>0</v>
      </c>
      <c r="O78" s="569">
        <v>5.5358550039401102</v>
      </c>
      <c r="P78" s="569">
        <v>0</v>
      </c>
      <c r="Q78" s="569">
        <v>5.5405831363278173</v>
      </c>
      <c r="R78" s="569">
        <v>0</v>
      </c>
      <c r="S78" s="569">
        <v>0</v>
      </c>
      <c r="T78" s="569">
        <v>0</v>
      </c>
      <c r="U78" s="569">
        <v>3.5642237982663514</v>
      </c>
      <c r="V78" s="569">
        <v>0</v>
      </c>
      <c r="W78" s="569">
        <v>0</v>
      </c>
      <c r="X78" s="569">
        <v>0</v>
      </c>
      <c r="Y78" s="569">
        <v>0</v>
      </c>
      <c r="Z78" s="569">
        <v>0.97241922773837663</v>
      </c>
      <c r="AA78" s="569">
        <v>0</v>
      </c>
      <c r="AB78" s="569">
        <v>0</v>
      </c>
      <c r="AC78" s="569">
        <v>0</v>
      </c>
      <c r="AD78" s="569">
        <v>0</v>
      </c>
      <c r="AE78" s="569">
        <v>0</v>
      </c>
      <c r="AF78" s="569">
        <v>0</v>
      </c>
      <c r="AG78" s="569">
        <v>0</v>
      </c>
      <c r="AH78" s="569">
        <v>0</v>
      </c>
      <c r="AI78" s="569">
        <v>0</v>
      </c>
      <c r="AJ78" s="569">
        <v>0</v>
      </c>
      <c r="AK78" s="569">
        <v>0</v>
      </c>
      <c r="AL78" s="569">
        <v>0</v>
      </c>
      <c r="AM78" s="569">
        <v>0</v>
      </c>
      <c r="AN78" s="569">
        <v>0</v>
      </c>
      <c r="AO78" s="569">
        <v>0</v>
      </c>
      <c r="AP78" s="569">
        <v>0</v>
      </c>
      <c r="AQ78" s="569">
        <v>0</v>
      </c>
      <c r="AR78" s="569">
        <v>0</v>
      </c>
      <c r="AS78" s="569">
        <v>0</v>
      </c>
      <c r="AT78" s="569">
        <v>0</v>
      </c>
    </row>
    <row r="79" spans="1:46">
      <c r="A79" s="465">
        <v>217</v>
      </c>
      <c r="B79" s="466" t="s">
        <v>110</v>
      </c>
      <c r="C79" s="500">
        <v>5352</v>
      </c>
      <c r="D79" s="569">
        <v>304.45254110612854</v>
      </c>
      <c r="E79" s="569">
        <v>-96.030082212257099</v>
      </c>
      <c r="F79" s="569">
        <v>-204.2199177877429</v>
      </c>
      <c r="G79" s="589">
        <v>4.2025411061285505</v>
      </c>
      <c r="H79" s="569">
        <v>182.58744394618833</v>
      </c>
      <c r="I79" s="569">
        <v>0</v>
      </c>
      <c r="J79" s="569">
        <v>29.366591928251122</v>
      </c>
      <c r="K79" s="569">
        <v>10.5093423019432</v>
      </c>
      <c r="L79" s="569">
        <v>0</v>
      </c>
      <c r="M79" s="569">
        <v>20.170964125560538</v>
      </c>
      <c r="N79" s="569">
        <v>38.712817638266067</v>
      </c>
      <c r="O79" s="569">
        <v>6.9531016442451419</v>
      </c>
      <c r="P79" s="569">
        <v>0</v>
      </c>
      <c r="Q79" s="569">
        <v>9.1956278026905824</v>
      </c>
      <c r="R79" s="569">
        <v>0</v>
      </c>
      <c r="S79" s="569">
        <v>0</v>
      </c>
      <c r="T79" s="569">
        <v>0</v>
      </c>
      <c r="U79" s="569">
        <v>3.5640881913303439</v>
      </c>
      <c r="V79" s="569">
        <v>0</v>
      </c>
      <c r="W79" s="569">
        <v>0</v>
      </c>
      <c r="X79" s="569">
        <v>0</v>
      </c>
      <c r="Y79" s="569">
        <v>0</v>
      </c>
      <c r="Z79" s="569">
        <v>1.4009715994020926</v>
      </c>
      <c r="AA79" s="569">
        <v>0</v>
      </c>
      <c r="AB79" s="569">
        <v>0</v>
      </c>
      <c r="AC79" s="569">
        <v>0</v>
      </c>
      <c r="AD79" s="569">
        <v>1.991591928251121</v>
      </c>
      <c r="AE79" s="569">
        <v>0</v>
      </c>
      <c r="AF79" s="569">
        <v>0</v>
      </c>
      <c r="AG79" s="569">
        <v>0</v>
      </c>
      <c r="AH79" s="569">
        <v>0</v>
      </c>
      <c r="AI79" s="569">
        <v>0</v>
      </c>
      <c r="AJ79" s="569">
        <v>0</v>
      </c>
      <c r="AK79" s="569">
        <v>0</v>
      </c>
      <c r="AL79" s="569">
        <v>0</v>
      </c>
      <c r="AM79" s="569">
        <v>0</v>
      </c>
      <c r="AN79" s="569">
        <v>0</v>
      </c>
      <c r="AO79" s="569">
        <v>0</v>
      </c>
      <c r="AP79" s="569">
        <v>0</v>
      </c>
      <c r="AQ79" s="569">
        <v>0</v>
      </c>
      <c r="AR79" s="569">
        <v>0</v>
      </c>
      <c r="AS79" s="569">
        <v>0</v>
      </c>
      <c r="AT79" s="569">
        <v>0</v>
      </c>
    </row>
    <row r="80" spans="1:46">
      <c r="A80" s="465">
        <v>218</v>
      </c>
      <c r="B80" s="466" t="s">
        <v>111</v>
      </c>
      <c r="C80" s="500">
        <v>1200</v>
      </c>
      <c r="D80" s="569">
        <v>68.313333333333333</v>
      </c>
      <c r="E80" s="569">
        <v>-96.03</v>
      </c>
      <c r="F80" s="569">
        <v>-204.22</v>
      </c>
      <c r="G80" s="589">
        <v>-231.93666666666667</v>
      </c>
      <c r="H80" s="569">
        <v>0</v>
      </c>
      <c r="I80" s="569">
        <v>0</v>
      </c>
      <c r="J80" s="569">
        <v>18.710833333333333</v>
      </c>
      <c r="K80" s="569">
        <v>18.748333333333335</v>
      </c>
      <c r="L80" s="569">
        <v>0</v>
      </c>
      <c r="M80" s="569">
        <v>0</v>
      </c>
      <c r="N80" s="569">
        <v>0</v>
      </c>
      <c r="O80" s="569">
        <v>7.6325000000000003</v>
      </c>
      <c r="P80" s="569">
        <v>0</v>
      </c>
      <c r="Q80" s="569">
        <v>18.748333333333335</v>
      </c>
      <c r="R80" s="569">
        <v>0</v>
      </c>
      <c r="S80" s="569">
        <v>0</v>
      </c>
      <c r="T80" s="569">
        <v>0</v>
      </c>
      <c r="U80" s="569">
        <v>3.5641666666666665</v>
      </c>
      <c r="V80" s="569">
        <v>0</v>
      </c>
      <c r="W80" s="569">
        <v>0</v>
      </c>
      <c r="X80" s="569">
        <v>0</v>
      </c>
      <c r="Y80" s="569">
        <v>0</v>
      </c>
      <c r="Z80" s="569">
        <v>0.90916666666666668</v>
      </c>
      <c r="AA80" s="569">
        <v>0</v>
      </c>
      <c r="AB80" s="569">
        <v>0</v>
      </c>
      <c r="AC80" s="569">
        <v>0</v>
      </c>
      <c r="AD80" s="569">
        <v>0</v>
      </c>
      <c r="AE80" s="569">
        <v>0</v>
      </c>
      <c r="AF80" s="569">
        <v>0</v>
      </c>
      <c r="AG80" s="569">
        <v>0</v>
      </c>
      <c r="AH80" s="569">
        <v>0</v>
      </c>
      <c r="AI80" s="569">
        <v>0</v>
      </c>
      <c r="AJ80" s="569">
        <v>0</v>
      </c>
      <c r="AK80" s="569">
        <v>0</v>
      </c>
      <c r="AL80" s="569">
        <v>0</v>
      </c>
      <c r="AM80" s="569">
        <v>0</v>
      </c>
      <c r="AN80" s="569">
        <v>0</v>
      </c>
      <c r="AO80" s="569">
        <v>0</v>
      </c>
      <c r="AP80" s="569">
        <v>0</v>
      </c>
      <c r="AQ80" s="569">
        <v>0</v>
      </c>
      <c r="AR80" s="569">
        <v>0</v>
      </c>
      <c r="AS80" s="569">
        <v>0</v>
      </c>
      <c r="AT80" s="569">
        <v>0</v>
      </c>
    </row>
    <row r="81" spans="1:46">
      <c r="A81" s="465">
        <v>224</v>
      </c>
      <c r="B81" s="466" t="s">
        <v>112</v>
      </c>
      <c r="C81" s="500">
        <v>8603</v>
      </c>
      <c r="D81" s="569">
        <v>267.24363594095081</v>
      </c>
      <c r="E81" s="569">
        <v>-96.029989538533073</v>
      </c>
      <c r="F81" s="569">
        <v>-204.22003952109731</v>
      </c>
      <c r="G81" s="589">
        <v>-33.006393118679533</v>
      </c>
      <c r="H81" s="569">
        <v>169.22898988724864</v>
      </c>
      <c r="I81" s="569">
        <v>0</v>
      </c>
      <c r="J81" s="569">
        <v>18.269208415668952</v>
      </c>
      <c r="K81" s="569">
        <v>19.613739393234919</v>
      </c>
      <c r="L81" s="569">
        <v>0</v>
      </c>
      <c r="M81" s="569">
        <v>4.182843194234569</v>
      </c>
      <c r="N81" s="569">
        <v>22.361966755782866</v>
      </c>
      <c r="O81" s="569">
        <v>5.3023363942810651</v>
      </c>
      <c r="P81" s="569">
        <v>0</v>
      </c>
      <c r="Q81" s="569">
        <v>10.133790538184355</v>
      </c>
      <c r="R81" s="569">
        <v>0</v>
      </c>
      <c r="S81" s="569">
        <v>0</v>
      </c>
      <c r="T81" s="569">
        <v>10.244565849122399</v>
      </c>
      <c r="U81" s="569">
        <v>3.563989306056027</v>
      </c>
      <c r="V81" s="569">
        <v>0</v>
      </c>
      <c r="W81" s="569">
        <v>0</v>
      </c>
      <c r="X81" s="569">
        <v>0</v>
      </c>
      <c r="Y81" s="569">
        <v>0</v>
      </c>
      <c r="Z81" s="569">
        <v>1.1651749389747763</v>
      </c>
      <c r="AA81" s="569">
        <v>2.8672556085086596</v>
      </c>
      <c r="AB81" s="569">
        <v>0.22131814483319773</v>
      </c>
      <c r="AC81" s="569">
        <v>0</v>
      </c>
      <c r="AD81" s="569">
        <v>0</v>
      </c>
      <c r="AE81" s="569">
        <v>0</v>
      </c>
      <c r="AF81" s="569">
        <v>0</v>
      </c>
      <c r="AG81" s="569">
        <v>0</v>
      </c>
      <c r="AH81" s="569">
        <v>0</v>
      </c>
      <c r="AI81" s="569">
        <v>0</v>
      </c>
      <c r="AJ81" s="569">
        <v>0</v>
      </c>
      <c r="AK81" s="569">
        <v>0</v>
      </c>
      <c r="AL81" s="569">
        <v>0</v>
      </c>
      <c r="AM81" s="569">
        <v>0</v>
      </c>
      <c r="AN81" s="569">
        <v>0</v>
      </c>
      <c r="AO81" s="569">
        <v>8.845751482041149E-2</v>
      </c>
      <c r="AP81" s="569">
        <v>0</v>
      </c>
      <c r="AQ81" s="569">
        <v>0</v>
      </c>
      <c r="AR81" s="569">
        <v>0</v>
      </c>
      <c r="AS81" s="569">
        <v>0</v>
      </c>
      <c r="AT81" s="569">
        <v>0</v>
      </c>
    </row>
    <row r="82" spans="1:46">
      <c r="A82" s="465">
        <v>226</v>
      </c>
      <c r="B82" s="466" t="s">
        <v>113</v>
      </c>
      <c r="C82" s="500">
        <v>3665</v>
      </c>
      <c r="D82" s="569">
        <v>301.24911323328786</v>
      </c>
      <c r="E82" s="569">
        <v>-96.030013642564796</v>
      </c>
      <c r="F82" s="569">
        <v>-204.2199181446112</v>
      </c>
      <c r="G82" s="589">
        <v>0.99918144611186899</v>
      </c>
      <c r="H82" s="569">
        <v>179.84911323328785</v>
      </c>
      <c r="I82" s="569">
        <v>0</v>
      </c>
      <c r="J82" s="569">
        <v>42.884038199181447</v>
      </c>
      <c r="K82" s="569">
        <v>13.428376534788541</v>
      </c>
      <c r="L82" s="569">
        <v>0</v>
      </c>
      <c r="M82" s="569">
        <v>0</v>
      </c>
      <c r="N82" s="569">
        <v>42.010641200545706</v>
      </c>
      <c r="O82" s="569">
        <v>5.1072305593451572</v>
      </c>
      <c r="P82" s="569">
        <v>0</v>
      </c>
      <c r="Q82" s="569">
        <v>13.428376534788541</v>
      </c>
      <c r="R82" s="569">
        <v>0</v>
      </c>
      <c r="S82" s="569">
        <v>0</v>
      </c>
      <c r="T82" s="569">
        <v>0</v>
      </c>
      <c r="U82" s="569">
        <v>3.5639836289222373</v>
      </c>
      <c r="V82" s="569">
        <v>0</v>
      </c>
      <c r="W82" s="569">
        <v>0</v>
      </c>
      <c r="X82" s="569">
        <v>0</v>
      </c>
      <c r="Y82" s="569">
        <v>0</v>
      </c>
      <c r="Z82" s="569">
        <v>0.97735334242837657</v>
      </c>
      <c r="AA82" s="569">
        <v>0</v>
      </c>
      <c r="AB82" s="569">
        <v>0</v>
      </c>
      <c r="AC82" s="569">
        <v>0</v>
      </c>
      <c r="AD82" s="569">
        <v>0</v>
      </c>
      <c r="AE82" s="569">
        <v>0</v>
      </c>
      <c r="AF82" s="569">
        <v>0</v>
      </c>
      <c r="AG82" s="569">
        <v>0</v>
      </c>
      <c r="AH82" s="569">
        <v>0</v>
      </c>
      <c r="AI82" s="569">
        <v>0</v>
      </c>
      <c r="AJ82" s="569">
        <v>0</v>
      </c>
      <c r="AK82" s="569">
        <v>0</v>
      </c>
      <c r="AL82" s="569">
        <v>0</v>
      </c>
      <c r="AM82" s="569">
        <v>0</v>
      </c>
      <c r="AN82" s="569">
        <v>0</v>
      </c>
      <c r="AO82" s="569">
        <v>0</v>
      </c>
      <c r="AP82" s="569">
        <v>0</v>
      </c>
      <c r="AQ82" s="569">
        <v>0</v>
      </c>
      <c r="AR82" s="569">
        <v>0</v>
      </c>
      <c r="AS82" s="569">
        <v>0</v>
      </c>
      <c r="AT82" s="569">
        <v>0</v>
      </c>
    </row>
    <row r="83" spans="1:46">
      <c r="A83" s="465">
        <v>230</v>
      </c>
      <c r="B83" s="466" t="s">
        <v>114</v>
      </c>
      <c r="C83" s="500">
        <v>2240</v>
      </c>
      <c r="D83" s="569">
        <v>147.60401785714285</v>
      </c>
      <c r="E83" s="569">
        <v>-96.02991071428572</v>
      </c>
      <c r="F83" s="569">
        <v>-204.22008928571429</v>
      </c>
      <c r="G83" s="589">
        <v>-152.64598214285715</v>
      </c>
      <c r="H83" s="569">
        <v>0</v>
      </c>
      <c r="I83" s="569">
        <v>0</v>
      </c>
      <c r="J83" s="569">
        <v>50.11785714285714</v>
      </c>
      <c r="K83" s="569">
        <v>47.080803571428568</v>
      </c>
      <c r="L83" s="569">
        <v>0</v>
      </c>
      <c r="M83" s="569">
        <v>0</v>
      </c>
      <c r="N83" s="569">
        <v>0</v>
      </c>
      <c r="O83" s="569">
        <v>4.1745535714285715</v>
      </c>
      <c r="P83" s="569">
        <v>0</v>
      </c>
      <c r="Q83" s="569">
        <v>32.014732142857142</v>
      </c>
      <c r="R83" s="569">
        <v>0</v>
      </c>
      <c r="S83" s="569">
        <v>0</v>
      </c>
      <c r="T83" s="569">
        <v>0</v>
      </c>
      <c r="U83" s="569">
        <v>3.5638392857142858</v>
      </c>
      <c r="V83" s="569">
        <v>0</v>
      </c>
      <c r="W83" s="569">
        <v>0</v>
      </c>
      <c r="X83" s="569">
        <v>0</v>
      </c>
      <c r="Y83" s="569">
        <v>0</v>
      </c>
      <c r="Z83" s="569">
        <v>1.0165178571428573</v>
      </c>
      <c r="AA83" s="569">
        <v>9.6357142857142861</v>
      </c>
      <c r="AB83" s="569">
        <v>0</v>
      </c>
      <c r="AC83" s="569">
        <v>0</v>
      </c>
      <c r="AD83" s="569">
        <v>0</v>
      </c>
      <c r="AE83" s="569">
        <v>0</v>
      </c>
      <c r="AF83" s="569">
        <v>0</v>
      </c>
      <c r="AG83" s="569">
        <v>0</v>
      </c>
      <c r="AH83" s="569">
        <v>0</v>
      </c>
      <c r="AI83" s="569">
        <v>0</v>
      </c>
      <c r="AJ83" s="569">
        <v>0</v>
      </c>
      <c r="AK83" s="569">
        <v>0</v>
      </c>
      <c r="AL83" s="569">
        <v>0</v>
      </c>
      <c r="AM83" s="569">
        <v>0</v>
      </c>
      <c r="AN83" s="569">
        <v>0</v>
      </c>
      <c r="AO83" s="569">
        <v>0</v>
      </c>
      <c r="AP83" s="569">
        <v>0</v>
      </c>
      <c r="AQ83" s="569">
        <v>0</v>
      </c>
      <c r="AR83" s="569">
        <v>0</v>
      </c>
      <c r="AS83" s="569">
        <v>0</v>
      </c>
      <c r="AT83" s="569">
        <v>0</v>
      </c>
    </row>
    <row r="84" spans="1:46">
      <c r="A84" s="465">
        <v>231</v>
      </c>
      <c r="B84" s="466" t="s">
        <v>115</v>
      </c>
      <c r="C84" s="500">
        <v>1256</v>
      </c>
      <c r="D84" s="569">
        <v>292.29378980891721</v>
      </c>
      <c r="E84" s="569">
        <v>-96.03025477707007</v>
      </c>
      <c r="F84" s="569">
        <v>-204.21974522292993</v>
      </c>
      <c r="G84" s="589">
        <v>-7.9562101910828025</v>
      </c>
      <c r="H84" s="569">
        <v>0</v>
      </c>
      <c r="I84" s="569">
        <v>0</v>
      </c>
      <c r="J84" s="569">
        <v>17.876592356687897</v>
      </c>
      <c r="K84" s="569">
        <v>87.324044585987266</v>
      </c>
      <c r="L84" s="569">
        <v>0</v>
      </c>
      <c r="M84" s="569">
        <v>28.65047770700637</v>
      </c>
      <c r="N84" s="569">
        <v>59.609076433121018</v>
      </c>
      <c r="O84" s="569">
        <v>7.0557324840764331</v>
      </c>
      <c r="P84" s="569">
        <v>0</v>
      </c>
      <c r="Q84" s="569">
        <v>87.324044585987266</v>
      </c>
      <c r="R84" s="569">
        <v>0</v>
      </c>
      <c r="S84" s="569">
        <v>0</v>
      </c>
      <c r="T84" s="569">
        <v>0</v>
      </c>
      <c r="U84" s="569">
        <v>3.5636942675159236</v>
      </c>
      <c r="V84" s="569">
        <v>0</v>
      </c>
      <c r="W84" s="569">
        <v>0</v>
      </c>
      <c r="X84" s="569">
        <v>0</v>
      </c>
      <c r="Y84" s="569">
        <v>0</v>
      </c>
      <c r="Z84" s="569">
        <v>0.89012738853503182</v>
      </c>
      <c r="AA84" s="569">
        <v>0</v>
      </c>
      <c r="AB84" s="569">
        <v>0</v>
      </c>
      <c r="AC84" s="569">
        <v>0</v>
      </c>
      <c r="AD84" s="569">
        <v>0</v>
      </c>
      <c r="AE84" s="569">
        <v>0</v>
      </c>
      <c r="AF84" s="569">
        <v>0</v>
      </c>
      <c r="AG84" s="569">
        <v>0</v>
      </c>
      <c r="AH84" s="569">
        <v>0</v>
      </c>
      <c r="AI84" s="569">
        <v>0</v>
      </c>
      <c r="AJ84" s="569">
        <v>0</v>
      </c>
      <c r="AK84" s="569">
        <v>0</v>
      </c>
      <c r="AL84" s="569">
        <v>0</v>
      </c>
      <c r="AM84" s="569">
        <v>0</v>
      </c>
      <c r="AN84" s="569">
        <v>0</v>
      </c>
      <c r="AO84" s="569">
        <v>0</v>
      </c>
      <c r="AP84" s="569">
        <v>0</v>
      </c>
      <c r="AQ84" s="569">
        <v>0</v>
      </c>
      <c r="AR84" s="569">
        <v>0</v>
      </c>
      <c r="AS84" s="569">
        <v>0</v>
      </c>
      <c r="AT84" s="569">
        <v>0</v>
      </c>
    </row>
    <row r="85" spans="1:46">
      <c r="A85" s="465">
        <v>232</v>
      </c>
      <c r="B85" s="466" t="s">
        <v>116</v>
      </c>
      <c r="C85" s="500">
        <v>12750</v>
      </c>
      <c r="D85" s="569">
        <v>263.47403921568628</v>
      </c>
      <c r="E85" s="569">
        <v>-96.030039215686273</v>
      </c>
      <c r="F85" s="569">
        <v>-204.22</v>
      </c>
      <c r="G85" s="589">
        <v>-36.776000000000003</v>
      </c>
      <c r="H85" s="569">
        <v>103.62745098039215</v>
      </c>
      <c r="I85" s="569">
        <v>0</v>
      </c>
      <c r="J85" s="569">
        <v>54.591215686274509</v>
      </c>
      <c r="K85" s="569">
        <v>7.168549019607843</v>
      </c>
      <c r="L85" s="569">
        <v>0</v>
      </c>
      <c r="M85" s="569">
        <v>28.223529411764705</v>
      </c>
      <c r="N85" s="569">
        <v>27.594352941176471</v>
      </c>
      <c r="O85" s="569">
        <v>5.1643137254901958</v>
      </c>
      <c r="P85" s="569">
        <v>27.311137254901961</v>
      </c>
      <c r="Q85" s="569">
        <v>3.1982745098039214</v>
      </c>
      <c r="R85" s="569">
        <v>0</v>
      </c>
      <c r="S85" s="569">
        <v>0</v>
      </c>
      <c r="T85" s="569">
        <v>0</v>
      </c>
      <c r="U85" s="569">
        <v>3.5640000000000001</v>
      </c>
      <c r="V85" s="569">
        <v>0</v>
      </c>
      <c r="W85" s="569">
        <v>0</v>
      </c>
      <c r="X85" s="569">
        <v>0</v>
      </c>
      <c r="Y85" s="569">
        <v>0</v>
      </c>
      <c r="Z85" s="569">
        <v>1.2278431372549019</v>
      </c>
      <c r="AA85" s="569">
        <v>0.9673725490196079</v>
      </c>
      <c r="AB85" s="569">
        <v>0</v>
      </c>
      <c r="AC85" s="569">
        <v>0</v>
      </c>
      <c r="AD85" s="569">
        <v>0.83599999999999997</v>
      </c>
      <c r="AE85" s="569">
        <v>0</v>
      </c>
      <c r="AF85" s="569">
        <v>0</v>
      </c>
      <c r="AG85" s="569">
        <v>0</v>
      </c>
      <c r="AH85" s="569">
        <v>0</v>
      </c>
      <c r="AI85" s="569">
        <v>0</v>
      </c>
      <c r="AJ85" s="569">
        <v>0</v>
      </c>
      <c r="AK85" s="569">
        <v>0</v>
      </c>
      <c r="AL85" s="569">
        <v>0</v>
      </c>
      <c r="AM85" s="569">
        <v>0</v>
      </c>
      <c r="AN85" s="569">
        <v>0</v>
      </c>
      <c r="AO85" s="569">
        <v>0</v>
      </c>
      <c r="AP85" s="569">
        <v>0</v>
      </c>
      <c r="AQ85" s="569">
        <v>0</v>
      </c>
      <c r="AR85" s="569">
        <v>0</v>
      </c>
      <c r="AS85" s="569">
        <v>0</v>
      </c>
      <c r="AT85" s="569">
        <v>0</v>
      </c>
    </row>
    <row r="86" spans="1:46">
      <c r="A86" s="465">
        <v>233</v>
      </c>
      <c r="B86" s="466" t="s">
        <v>117</v>
      </c>
      <c r="C86" s="500">
        <v>15116</v>
      </c>
      <c r="D86" s="569">
        <v>298.53995766075684</v>
      </c>
      <c r="E86" s="569">
        <v>-96.029968245567616</v>
      </c>
      <c r="F86" s="569">
        <v>-204.2200317544324</v>
      </c>
      <c r="G86" s="589">
        <v>-1.710042339243186</v>
      </c>
      <c r="H86" s="569">
        <v>137.16955543794654</v>
      </c>
      <c r="I86" s="569">
        <v>0</v>
      </c>
      <c r="J86" s="569">
        <v>44.56106112728235</v>
      </c>
      <c r="K86" s="569">
        <v>31.906985975125696</v>
      </c>
      <c r="L86" s="569">
        <v>0</v>
      </c>
      <c r="M86" s="569">
        <v>7.1417703096057155</v>
      </c>
      <c r="N86" s="569">
        <v>0</v>
      </c>
      <c r="O86" s="569">
        <v>4.9256417041545379</v>
      </c>
      <c r="P86" s="569">
        <v>38.155795183911088</v>
      </c>
      <c r="Q86" s="569">
        <v>29.209314633500927</v>
      </c>
      <c r="R86" s="569">
        <v>0</v>
      </c>
      <c r="S86" s="569">
        <v>0</v>
      </c>
      <c r="T86" s="569">
        <v>0</v>
      </c>
      <c r="U86" s="569">
        <v>3.5639719502513891</v>
      </c>
      <c r="V86" s="569">
        <v>0</v>
      </c>
      <c r="W86" s="569">
        <v>0</v>
      </c>
      <c r="X86" s="569">
        <v>0</v>
      </c>
      <c r="Y86" s="569">
        <v>0</v>
      </c>
      <c r="Z86" s="569">
        <v>1.2007144747287641</v>
      </c>
      <c r="AA86" s="569">
        <v>0</v>
      </c>
      <c r="AB86" s="569">
        <v>0</v>
      </c>
      <c r="AC86" s="569">
        <v>0</v>
      </c>
      <c r="AD86" s="569">
        <v>0.70514686424980155</v>
      </c>
      <c r="AE86" s="569">
        <v>0</v>
      </c>
      <c r="AF86" s="569">
        <v>0</v>
      </c>
      <c r="AG86" s="569">
        <v>0</v>
      </c>
      <c r="AH86" s="569">
        <v>0</v>
      </c>
      <c r="AI86" s="569">
        <v>0</v>
      </c>
      <c r="AJ86" s="569">
        <v>0</v>
      </c>
      <c r="AK86" s="569">
        <v>0</v>
      </c>
      <c r="AL86" s="569">
        <v>0</v>
      </c>
      <c r="AM86" s="569">
        <v>0</v>
      </c>
      <c r="AN86" s="569">
        <v>0</v>
      </c>
      <c r="AO86" s="569">
        <v>0</v>
      </c>
      <c r="AP86" s="569">
        <v>0</v>
      </c>
      <c r="AQ86" s="569">
        <v>0</v>
      </c>
      <c r="AR86" s="569">
        <v>0</v>
      </c>
      <c r="AS86" s="569">
        <v>0</v>
      </c>
      <c r="AT86" s="569">
        <v>0</v>
      </c>
    </row>
    <row r="87" spans="1:46">
      <c r="A87" s="465">
        <v>235</v>
      </c>
      <c r="B87" s="466" t="s">
        <v>118</v>
      </c>
      <c r="C87" s="500">
        <v>10284</v>
      </c>
      <c r="D87" s="569">
        <v>586.62417347335668</v>
      </c>
      <c r="E87" s="569">
        <v>-96.030046674445742</v>
      </c>
      <c r="F87" s="569">
        <v>-204.21995332555426</v>
      </c>
      <c r="G87" s="589">
        <v>286.37417347335668</v>
      </c>
      <c r="H87" s="569">
        <v>521.9040256709452</v>
      </c>
      <c r="I87" s="569">
        <v>0</v>
      </c>
      <c r="J87" s="569">
        <v>10.916374951380785</v>
      </c>
      <c r="K87" s="569">
        <v>7.9303772851030727</v>
      </c>
      <c r="L87" s="569">
        <v>0</v>
      </c>
      <c r="M87" s="569">
        <v>0</v>
      </c>
      <c r="N87" s="569">
        <v>21.877285103072733</v>
      </c>
      <c r="O87" s="569">
        <v>15.981524698560872</v>
      </c>
      <c r="P87" s="569">
        <v>0</v>
      </c>
      <c r="Q87" s="569">
        <v>3.0080707895760406</v>
      </c>
      <c r="R87" s="569">
        <v>0</v>
      </c>
      <c r="S87" s="569">
        <v>0</v>
      </c>
      <c r="T87" s="569">
        <v>0</v>
      </c>
      <c r="U87" s="569">
        <v>3.5639828860365617</v>
      </c>
      <c r="V87" s="569">
        <v>0</v>
      </c>
      <c r="W87" s="569">
        <v>0</v>
      </c>
      <c r="X87" s="569">
        <v>0</v>
      </c>
      <c r="Y87" s="569">
        <v>0</v>
      </c>
      <c r="Z87" s="569">
        <v>1.442532088681447</v>
      </c>
      <c r="AA87" s="569">
        <v>0</v>
      </c>
      <c r="AB87" s="569">
        <v>0</v>
      </c>
      <c r="AC87" s="569">
        <v>0</v>
      </c>
      <c r="AD87" s="569">
        <v>0</v>
      </c>
      <c r="AE87" s="569">
        <v>0</v>
      </c>
      <c r="AF87" s="569">
        <v>0</v>
      </c>
      <c r="AG87" s="569">
        <v>0</v>
      </c>
      <c r="AH87" s="569">
        <v>0</v>
      </c>
      <c r="AI87" s="569">
        <v>0</v>
      </c>
      <c r="AJ87" s="569">
        <v>0</v>
      </c>
      <c r="AK87" s="569">
        <v>0</v>
      </c>
      <c r="AL87" s="569">
        <v>0</v>
      </c>
      <c r="AM87" s="569">
        <v>0</v>
      </c>
      <c r="AN87" s="569">
        <v>0</v>
      </c>
      <c r="AO87" s="569">
        <v>0</v>
      </c>
      <c r="AP87" s="569">
        <v>0</v>
      </c>
      <c r="AQ87" s="569">
        <v>0</v>
      </c>
      <c r="AR87" s="569">
        <v>0</v>
      </c>
      <c r="AS87" s="569">
        <v>0</v>
      </c>
      <c r="AT87" s="569">
        <v>0</v>
      </c>
    </row>
    <row r="88" spans="1:46">
      <c r="A88" s="465">
        <v>236</v>
      </c>
      <c r="B88" s="466" t="s">
        <v>119</v>
      </c>
      <c r="C88" s="500">
        <v>4198</v>
      </c>
      <c r="D88" s="569">
        <v>523.42734635540728</v>
      </c>
      <c r="E88" s="569">
        <v>-96.030014292520249</v>
      </c>
      <c r="F88" s="569">
        <v>-204.22010481181516</v>
      </c>
      <c r="G88" s="589">
        <v>223.17722725107194</v>
      </c>
      <c r="H88" s="569">
        <v>337.95545497856119</v>
      </c>
      <c r="I88" s="569">
        <v>0</v>
      </c>
      <c r="J88" s="569">
        <v>26.742258218199144</v>
      </c>
      <c r="K88" s="569">
        <v>0</v>
      </c>
      <c r="L88" s="569">
        <v>0</v>
      </c>
      <c r="M88" s="569">
        <v>60.003573130061937</v>
      </c>
      <c r="N88" s="569">
        <v>0</v>
      </c>
      <c r="O88" s="569">
        <v>8.8361124344926161</v>
      </c>
      <c r="P88" s="569">
        <v>0</v>
      </c>
      <c r="Q88" s="569">
        <v>0</v>
      </c>
      <c r="R88" s="569">
        <v>0</v>
      </c>
      <c r="S88" s="569">
        <v>0</v>
      </c>
      <c r="T88" s="569">
        <v>0</v>
      </c>
      <c r="U88" s="569">
        <v>3.5640781324440209</v>
      </c>
      <c r="V88" s="569">
        <v>5.9211529299666505</v>
      </c>
      <c r="W88" s="569">
        <v>0</v>
      </c>
      <c r="X88" s="569">
        <v>0</v>
      </c>
      <c r="Y88" s="569">
        <v>34.94282991900905</v>
      </c>
      <c r="Z88" s="569">
        <v>1.3932825154835635</v>
      </c>
      <c r="AA88" s="569">
        <v>0</v>
      </c>
      <c r="AB88" s="569">
        <v>0</v>
      </c>
      <c r="AC88" s="569">
        <v>0</v>
      </c>
      <c r="AD88" s="569">
        <v>0</v>
      </c>
      <c r="AE88" s="569">
        <v>0</v>
      </c>
      <c r="AF88" s="569">
        <v>44.068604097189137</v>
      </c>
      <c r="AG88" s="569">
        <v>0</v>
      </c>
      <c r="AH88" s="569">
        <v>0</v>
      </c>
      <c r="AI88" s="569">
        <v>0</v>
      </c>
      <c r="AJ88" s="569">
        <v>0</v>
      </c>
      <c r="AK88" s="569">
        <v>0</v>
      </c>
      <c r="AL88" s="569">
        <v>0</v>
      </c>
      <c r="AM88" s="569">
        <v>0</v>
      </c>
      <c r="AN88" s="569">
        <v>0</v>
      </c>
      <c r="AO88" s="569">
        <v>0</v>
      </c>
      <c r="AP88" s="569">
        <v>0</v>
      </c>
      <c r="AQ88" s="569">
        <v>0</v>
      </c>
      <c r="AR88" s="569">
        <v>0</v>
      </c>
      <c r="AS88" s="569">
        <v>0</v>
      </c>
      <c r="AT88" s="569">
        <v>0</v>
      </c>
    </row>
    <row r="89" spans="1:46">
      <c r="A89" s="465">
        <v>239</v>
      </c>
      <c r="B89" s="466" t="s">
        <v>120</v>
      </c>
      <c r="C89" s="500">
        <v>2029</v>
      </c>
      <c r="D89" s="569">
        <v>102.24987678659438</v>
      </c>
      <c r="E89" s="569">
        <v>-96.030064070970923</v>
      </c>
      <c r="F89" s="569">
        <v>-204.21981271562345</v>
      </c>
      <c r="G89" s="589">
        <v>-198</v>
      </c>
      <c r="H89" s="569">
        <v>0</v>
      </c>
      <c r="I89" s="569">
        <v>0</v>
      </c>
      <c r="J89" s="569">
        <v>22.132084770823067</v>
      </c>
      <c r="K89" s="569">
        <v>33.265155248891077</v>
      </c>
      <c r="L89" s="569">
        <v>0</v>
      </c>
      <c r="M89" s="569">
        <v>0</v>
      </c>
      <c r="N89" s="569">
        <v>0</v>
      </c>
      <c r="O89" s="569">
        <v>9.2178413011335625</v>
      </c>
      <c r="P89" s="569">
        <v>0</v>
      </c>
      <c r="Q89" s="569">
        <v>33.265155248891077</v>
      </c>
      <c r="R89" s="569">
        <v>0</v>
      </c>
      <c r="S89" s="569">
        <v>0</v>
      </c>
      <c r="T89" s="569">
        <v>0</v>
      </c>
      <c r="U89" s="569">
        <v>3.5638245441103993</v>
      </c>
      <c r="V89" s="569">
        <v>0</v>
      </c>
      <c r="W89" s="569">
        <v>0</v>
      </c>
      <c r="X89" s="569">
        <v>0</v>
      </c>
      <c r="Y89" s="569">
        <v>0</v>
      </c>
      <c r="Z89" s="569">
        <v>0.80581567274519472</v>
      </c>
      <c r="AA89" s="569">
        <v>0</v>
      </c>
      <c r="AB89" s="569">
        <v>0</v>
      </c>
      <c r="AC89" s="569">
        <v>0</v>
      </c>
      <c r="AD89" s="569">
        <v>0</v>
      </c>
      <c r="AE89" s="569">
        <v>0</v>
      </c>
      <c r="AF89" s="569">
        <v>0</v>
      </c>
      <c r="AG89" s="569">
        <v>0</v>
      </c>
      <c r="AH89" s="569">
        <v>0</v>
      </c>
      <c r="AI89" s="569">
        <v>0</v>
      </c>
      <c r="AJ89" s="569">
        <v>0</v>
      </c>
      <c r="AK89" s="569">
        <v>0</v>
      </c>
      <c r="AL89" s="569">
        <v>0</v>
      </c>
      <c r="AM89" s="569">
        <v>0</v>
      </c>
      <c r="AN89" s="569">
        <v>0</v>
      </c>
      <c r="AO89" s="569">
        <v>0</v>
      </c>
      <c r="AP89" s="569">
        <v>0</v>
      </c>
      <c r="AQ89" s="569">
        <v>0</v>
      </c>
      <c r="AR89" s="569">
        <v>0</v>
      </c>
      <c r="AS89" s="569">
        <v>0</v>
      </c>
      <c r="AT89" s="569">
        <v>0</v>
      </c>
    </row>
    <row r="90" spans="1:46">
      <c r="A90" s="465">
        <v>240</v>
      </c>
      <c r="B90" s="466" t="s">
        <v>121</v>
      </c>
      <c r="C90" s="500">
        <v>19499</v>
      </c>
      <c r="D90" s="569">
        <v>318.28196317759887</v>
      </c>
      <c r="E90" s="569">
        <v>-96.030001538540432</v>
      </c>
      <c r="F90" s="569">
        <v>-204.22001128262988</v>
      </c>
      <c r="G90" s="589">
        <v>18.031950356428535</v>
      </c>
      <c r="H90" s="569">
        <v>98.569824093543261</v>
      </c>
      <c r="I90" s="569">
        <v>0</v>
      </c>
      <c r="J90" s="569">
        <v>43.756500333350431</v>
      </c>
      <c r="K90" s="569">
        <v>16.802451407764501</v>
      </c>
      <c r="L90" s="569">
        <v>0</v>
      </c>
      <c r="M90" s="569">
        <v>22.145751064157135</v>
      </c>
      <c r="N90" s="569">
        <v>54.205292579106619</v>
      </c>
      <c r="O90" s="569">
        <v>7.120057438843018</v>
      </c>
      <c r="P90" s="569">
        <v>46.648597363967383</v>
      </c>
      <c r="Q90" s="569">
        <v>2.5239755884917177</v>
      </c>
      <c r="R90" s="569">
        <v>0</v>
      </c>
      <c r="S90" s="569">
        <v>11.06605466947023</v>
      </c>
      <c r="T90" s="569">
        <v>9.6855223344786907</v>
      </c>
      <c r="U90" s="569">
        <v>3.563977639878968</v>
      </c>
      <c r="V90" s="569">
        <v>0</v>
      </c>
      <c r="W90" s="569">
        <v>0</v>
      </c>
      <c r="X90" s="569">
        <v>4.8209138930201547</v>
      </c>
      <c r="Y90" s="569">
        <v>0</v>
      </c>
      <c r="Z90" s="569">
        <v>1.1791373916611108</v>
      </c>
      <c r="AA90" s="569">
        <v>0</v>
      </c>
      <c r="AB90" s="569">
        <v>7.0973896097235754</v>
      </c>
      <c r="AC90" s="569">
        <v>0</v>
      </c>
      <c r="AD90" s="569">
        <v>0</v>
      </c>
      <c r="AE90" s="569">
        <v>0</v>
      </c>
      <c r="AF90" s="569">
        <v>0</v>
      </c>
      <c r="AG90" s="569">
        <v>0</v>
      </c>
      <c r="AH90" s="569">
        <v>0</v>
      </c>
      <c r="AI90" s="569">
        <v>1.7945022821683163</v>
      </c>
      <c r="AJ90" s="569">
        <v>0</v>
      </c>
      <c r="AK90" s="569">
        <v>0</v>
      </c>
      <c r="AL90" s="569">
        <v>0</v>
      </c>
      <c r="AM90" s="569">
        <v>0</v>
      </c>
      <c r="AN90" s="569">
        <v>0</v>
      </c>
      <c r="AO90" s="569">
        <v>0</v>
      </c>
      <c r="AP90" s="569">
        <v>0</v>
      </c>
      <c r="AQ90" s="569">
        <v>0</v>
      </c>
      <c r="AR90" s="569">
        <v>0</v>
      </c>
      <c r="AS90" s="569">
        <v>0</v>
      </c>
      <c r="AT90" s="569">
        <v>-12.697984512026258</v>
      </c>
    </row>
    <row r="91" spans="1:46">
      <c r="A91" s="465">
        <v>241</v>
      </c>
      <c r="B91" s="466" t="s">
        <v>122</v>
      </c>
      <c r="C91" s="500">
        <v>7771</v>
      </c>
      <c r="D91" s="569">
        <v>229.70673015055976</v>
      </c>
      <c r="E91" s="569">
        <v>-96.029983271136274</v>
      </c>
      <c r="F91" s="569">
        <v>-204.22004889975551</v>
      </c>
      <c r="G91" s="589">
        <v>-70.543302020332007</v>
      </c>
      <c r="H91" s="569">
        <v>157.55874404838502</v>
      </c>
      <c r="I91" s="569">
        <v>0</v>
      </c>
      <c r="J91" s="569">
        <v>37.561060352592975</v>
      </c>
      <c r="K91" s="569">
        <v>0</v>
      </c>
      <c r="L91" s="569">
        <v>0</v>
      </c>
      <c r="M91" s="569">
        <v>23.153390811993308</v>
      </c>
      <c r="N91" s="569">
        <v>0</v>
      </c>
      <c r="O91" s="569">
        <v>8.427486809934372</v>
      </c>
      <c r="P91" s="569">
        <v>0</v>
      </c>
      <c r="Q91" s="569">
        <v>-1.8094196371123408</v>
      </c>
      <c r="R91" s="569">
        <v>0</v>
      </c>
      <c r="S91" s="569">
        <v>0</v>
      </c>
      <c r="T91" s="569">
        <v>0</v>
      </c>
      <c r="U91" s="569">
        <v>3.5640200746364687</v>
      </c>
      <c r="V91" s="569">
        <v>0</v>
      </c>
      <c r="W91" s="569">
        <v>0</v>
      </c>
      <c r="X91" s="569">
        <v>0</v>
      </c>
      <c r="Y91" s="569">
        <v>0</v>
      </c>
      <c r="Z91" s="569">
        <v>1.2514476901299705</v>
      </c>
      <c r="AA91" s="569">
        <v>0</v>
      </c>
      <c r="AB91" s="569">
        <v>0</v>
      </c>
      <c r="AC91" s="569">
        <v>0</v>
      </c>
      <c r="AD91" s="569">
        <v>0</v>
      </c>
      <c r="AE91" s="569">
        <v>0</v>
      </c>
      <c r="AF91" s="569">
        <v>0</v>
      </c>
      <c r="AG91" s="569">
        <v>0</v>
      </c>
      <c r="AH91" s="569">
        <v>0</v>
      </c>
      <c r="AI91" s="569">
        <v>0</v>
      </c>
      <c r="AJ91" s="569">
        <v>0</v>
      </c>
      <c r="AK91" s="569">
        <v>0</v>
      </c>
      <c r="AL91" s="569">
        <v>0</v>
      </c>
      <c r="AM91" s="569">
        <v>0</v>
      </c>
      <c r="AN91" s="569">
        <v>0</v>
      </c>
      <c r="AO91" s="569">
        <v>0</v>
      </c>
      <c r="AP91" s="569">
        <v>0</v>
      </c>
      <c r="AQ91" s="569">
        <v>0</v>
      </c>
      <c r="AR91" s="569">
        <v>0</v>
      </c>
      <c r="AS91" s="569">
        <v>0</v>
      </c>
      <c r="AT91" s="569">
        <v>0</v>
      </c>
    </row>
    <row r="92" spans="1:46">
      <c r="A92" s="465">
        <v>244</v>
      </c>
      <c r="B92" s="466" t="s">
        <v>123</v>
      </c>
      <c r="C92" s="500">
        <v>19300</v>
      </c>
      <c r="D92" s="569">
        <v>306.53445595854924</v>
      </c>
      <c r="E92" s="569">
        <v>-96.03</v>
      </c>
      <c r="F92" s="569">
        <v>-204.22</v>
      </c>
      <c r="G92" s="589">
        <v>6.2844559585492226</v>
      </c>
      <c r="H92" s="569">
        <v>179.64378238341968</v>
      </c>
      <c r="I92" s="569">
        <v>0</v>
      </c>
      <c r="J92" s="569">
        <v>52.351191709844556</v>
      </c>
      <c r="K92" s="569">
        <v>0.72854922279792744</v>
      </c>
      <c r="L92" s="569">
        <v>0</v>
      </c>
      <c r="M92" s="569">
        <v>27.967616580310882</v>
      </c>
      <c r="N92" s="569">
        <v>16.953212435233162</v>
      </c>
      <c r="O92" s="569">
        <v>20.620518134715027</v>
      </c>
      <c r="P92" s="569">
        <v>0</v>
      </c>
      <c r="Q92" s="569">
        <v>0.43715025906735749</v>
      </c>
      <c r="R92" s="569">
        <v>0</v>
      </c>
      <c r="S92" s="569">
        <v>0</v>
      </c>
      <c r="T92" s="569">
        <v>0</v>
      </c>
      <c r="U92" s="569">
        <v>3.5639896373056996</v>
      </c>
      <c r="V92" s="569">
        <v>0</v>
      </c>
      <c r="W92" s="569">
        <v>0</v>
      </c>
      <c r="X92" s="569">
        <v>0</v>
      </c>
      <c r="Y92" s="569">
        <v>0</v>
      </c>
      <c r="Z92" s="569">
        <v>1.712279792746114</v>
      </c>
      <c r="AA92" s="569">
        <v>2.5561658031088084</v>
      </c>
      <c r="AB92" s="569">
        <v>0</v>
      </c>
      <c r="AC92" s="569">
        <v>0</v>
      </c>
      <c r="AD92" s="569">
        <v>0</v>
      </c>
      <c r="AE92" s="569">
        <v>0</v>
      </c>
      <c r="AF92" s="569">
        <v>0</v>
      </c>
      <c r="AG92" s="569">
        <v>0</v>
      </c>
      <c r="AH92" s="569">
        <v>0</v>
      </c>
      <c r="AI92" s="569">
        <v>0</v>
      </c>
      <c r="AJ92" s="569">
        <v>0</v>
      </c>
      <c r="AK92" s="569">
        <v>0</v>
      </c>
      <c r="AL92" s="569">
        <v>0</v>
      </c>
      <c r="AM92" s="569">
        <v>0</v>
      </c>
      <c r="AN92" s="569">
        <v>0</v>
      </c>
      <c r="AO92" s="569">
        <v>0</v>
      </c>
      <c r="AP92" s="569">
        <v>0</v>
      </c>
      <c r="AQ92" s="569">
        <v>0</v>
      </c>
      <c r="AR92" s="569">
        <v>0</v>
      </c>
      <c r="AS92" s="569">
        <v>0</v>
      </c>
      <c r="AT92" s="569">
        <v>0</v>
      </c>
    </row>
    <row r="93" spans="1:46">
      <c r="A93" s="465">
        <v>245</v>
      </c>
      <c r="B93" s="466" t="s">
        <v>124</v>
      </c>
      <c r="C93" s="500">
        <v>37676</v>
      </c>
      <c r="D93" s="569">
        <v>193.04297165304172</v>
      </c>
      <c r="E93" s="569">
        <v>-96.029992568213189</v>
      </c>
      <c r="F93" s="569">
        <v>-204.22000743178683</v>
      </c>
      <c r="G93" s="589">
        <v>-107.20702834695828</v>
      </c>
      <c r="H93" s="569">
        <v>105.9271684892239</v>
      </c>
      <c r="I93" s="569">
        <v>0</v>
      </c>
      <c r="J93" s="569">
        <v>23.241878118696253</v>
      </c>
      <c r="K93" s="569">
        <v>16.123049155961354</v>
      </c>
      <c r="L93" s="569">
        <v>0</v>
      </c>
      <c r="M93" s="569">
        <v>7.6409385285062106</v>
      </c>
      <c r="N93" s="569">
        <v>10.94816328697314</v>
      </c>
      <c r="O93" s="569">
        <v>7.8985561099904444</v>
      </c>
      <c r="P93" s="569">
        <v>0</v>
      </c>
      <c r="Q93" s="569">
        <v>8.061524577980677</v>
      </c>
      <c r="R93" s="569">
        <v>0</v>
      </c>
      <c r="S93" s="569">
        <v>0</v>
      </c>
      <c r="T93" s="569">
        <v>4.8455780868457374</v>
      </c>
      <c r="U93" s="569">
        <v>3.5639929928867184</v>
      </c>
      <c r="V93" s="569">
        <v>4.0821743284849769E-2</v>
      </c>
      <c r="W93" s="569">
        <v>0</v>
      </c>
      <c r="X93" s="569">
        <v>0</v>
      </c>
      <c r="Y93" s="569">
        <v>0</v>
      </c>
      <c r="Z93" s="569">
        <v>1.40994266907315</v>
      </c>
      <c r="AA93" s="569">
        <v>2.2096560144389001</v>
      </c>
      <c r="AB93" s="569">
        <v>0</v>
      </c>
      <c r="AC93" s="569">
        <v>0</v>
      </c>
      <c r="AD93" s="569">
        <v>1.1317018791803801</v>
      </c>
      <c r="AE93" s="569">
        <v>0</v>
      </c>
      <c r="AF93" s="569">
        <v>0</v>
      </c>
      <c r="AG93" s="569">
        <v>0</v>
      </c>
      <c r="AH93" s="569">
        <v>0</v>
      </c>
      <c r="AI93" s="569">
        <v>0</v>
      </c>
      <c r="AJ93" s="569">
        <v>0</v>
      </c>
      <c r="AK93" s="569">
        <v>0</v>
      </c>
      <c r="AL93" s="569">
        <v>0</v>
      </c>
      <c r="AM93" s="569">
        <v>0</v>
      </c>
      <c r="AN93" s="569">
        <v>0</v>
      </c>
      <c r="AO93" s="569">
        <v>0</v>
      </c>
      <c r="AP93" s="569">
        <v>0</v>
      </c>
      <c r="AQ93" s="569">
        <v>0</v>
      </c>
      <c r="AR93" s="569">
        <v>0</v>
      </c>
      <c r="AS93" s="569">
        <v>0</v>
      </c>
      <c r="AT93" s="569">
        <v>0</v>
      </c>
    </row>
    <row r="94" spans="1:46">
      <c r="A94" s="465">
        <v>249</v>
      </c>
      <c r="B94" s="466" t="s">
        <v>125</v>
      </c>
      <c r="C94" s="500">
        <v>9250</v>
      </c>
      <c r="D94" s="569">
        <v>331.74497297297296</v>
      </c>
      <c r="E94" s="569">
        <v>-96.030054054054048</v>
      </c>
      <c r="F94" s="569">
        <v>-204.22</v>
      </c>
      <c r="G94" s="589">
        <v>31.49491891891892</v>
      </c>
      <c r="H94" s="569">
        <v>132.76627027027027</v>
      </c>
      <c r="I94" s="569">
        <v>0</v>
      </c>
      <c r="J94" s="569">
        <v>60.683351351351348</v>
      </c>
      <c r="K94" s="569">
        <v>24.170378378378377</v>
      </c>
      <c r="L94" s="569">
        <v>0</v>
      </c>
      <c r="M94" s="569">
        <v>7.7805405405405406</v>
      </c>
      <c r="N94" s="569">
        <v>34.786162162162164</v>
      </c>
      <c r="O94" s="569">
        <v>11.618918918918919</v>
      </c>
      <c r="P94" s="569">
        <v>27.410810810810812</v>
      </c>
      <c r="Q94" s="569">
        <v>24.170378378378377</v>
      </c>
      <c r="R94" s="569">
        <v>0</v>
      </c>
      <c r="S94" s="569">
        <v>0</v>
      </c>
      <c r="T94" s="569">
        <v>0</v>
      </c>
      <c r="U94" s="569">
        <v>3.5640000000000001</v>
      </c>
      <c r="V94" s="569">
        <v>0</v>
      </c>
      <c r="W94" s="569">
        <v>0</v>
      </c>
      <c r="X94" s="569">
        <v>0</v>
      </c>
      <c r="Y94" s="569">
        <v>0</v>
      </c>
      <c r="Z94" s="569">
        <v>1.0244324324324325</v>
      </c>
      <c r="AA94" s="569">
        <v>2</v>
      </c>
      <c r="AB94" s="569">
        <v>0</v>
      </c>
      <c r="AC94" s="569">
        <v>0</v>
      </c>
      <c r="AD94" s="569">
        <v>1.1523243243243244</v>
      </c>
      <c r="AE94" s="569">
        <v>0</v>
      </c>
      <c r="AF94" s="569">
        <v>0</v>
      </c>
      <c r="AG94" s="569">
        <v>0</v>
      </c>
      <c r="AH94" s="569">
        <v>0</v>
      </c>
      <c r="AI94" s="569">
        <v>0</v>
      </c>
      <c r="AJ94" s="569">
        <v>0</v>
      </c>
      <c r="AK94" s="569">
        <v>0</v>
      </c>
      <c r="AL94" s="569">
        <v>0</v>
      </c>
      <c r="AM94" s="569">
        <v>0</v>
      </c>
      <c r="AN94" s="569">
        <v>0</v>
      </c>
      <c r="AO94" s="569">
        <v>0.61740540540540545</v>
      </c>
      <c r="AP94" s="569">
        <v>0</v>
      </c>
      <c r="AQ94" s="569">
        <v>0</v>
      </c>
      <c r="AR94" s="569">
        <v>0</v>
      </c>
      <c r="AS94" s="569">
        <v>0</v>
      </c>
      <c r="AT94" s="569">
        <v>0</v>
      </c>
    </row>
    <row r="95" spans="1:46">
      <c r="A95" s="465">
        <v>250</v>
      </c>
      <c r="B95" s="466" t="s">
        <v>126</v>
      </c>
      <c r="C95" s="500">
        <v>1771</v>
      </c>
      <c r="D95" s="569">
        <v>98.127046866177295</v>
      </c>
      <c r="E95" s="569">
        <v>-96.029926595143991</v>
      </c>
      <c r="F95" s="569">
        <v>-204.22021456804066</v>
      </c>
      <c r="G95" s="589">
        <v>-202.12309429700733</v>
      </c>
      <c r="H95" s="569">
        <v>0</v>
      </c>
      <c r="I95" s="569">
        <v>0</v>
      </c>
      <c r="J95" s="569">
        <v>38.034443817052512</v>
      </c>
      <c r="K95" s="569">
        <v>14.29192546583851</v>
      </c>
      <c r="L95" s="569">
        <v>0</v>
      </c>
      <c r="M95" s="569">
        <v>20.319028797289668</v>
      </c>
      <c r="N95" s="569">
        <v>0</v>
      </c>
      <c r="O95" s="569">
        <v>6.7278373800112927</v>
      </c>
      <c r="P95" s="569">
        <v>0</v>
      </c>
      <c r="Q95" s="569">
        <v>14.29192546583851</v>
      </c>
      <c r="R95" s="569">
        <v>0</v>
      </c>
      <c r="S95" s="569">
        <v>0</v>
      </c>
      <c r="T95" s="569">
        <v>0</v>
      </c>
      <c r="U95" s="569">
        <v>3.5640880858272164</v>
      </c>
      <c r="V95" s="569">
        <v>0</v>
      </c>
      <c r="W95" s="569">
        <v>0</v>
      </c>
      <c r="X95" s="569">
        <v>0</v>
      </c>
      <c r="Y95" s="569">
        <v>0</v>
      </c>
      <c r="Z95" s="569">
        <v>0.89779785431959347</v>
      </c>
      <c r="AA95" s="569">
        <v>0</v>
      </c>
      <c r="AB95" s="569">
        <v>0</v>
      </c>
      <c r="AC95" s="569">
        <v>0</v>
      </c>
      <c r="AD95" s="569">
        <v>0</v>
      </c>
      <c r="AE95" s="569">
        <v>0</v>
      </c>
      <c r="AF95" s="569">
        <v>0</v>
      </c>
      <c r="AG95" s="569">
        <v>0</v>
      </c>
      <c r="AH95" s="569">
        <v>0</v>
      </c>
      <c r="AI95" s="569">
        <v>0</v>
      </c>
      <c r="AJ95" s="569">
        <v>0</v>
      </c>
      <c r="AK95" s="569">
        <v>0</v>
      </c>
      <c r="AL95" s="569">
        <v>0</v>
      </c>
      <c r="AM95" s="569">
        <v>0</v>
      </c>
      <c r="AN95" s="569">
        <v>0</v>
      </c>
      <c r="AO95" s="569">
        <v>0</v>
      </c>
      <c r="AP95" s="569">
        <v>0</v>
      </c>
      <c r="AQ95" s="569">
        <v>0</v>
      </c>
      <c r="AR95" s="569">
        <v>0</v>
      </c>
      <c r="AS95" s="569">
        <v>0</v>
      </c>
      <c r="AT95" s="569">
        <v>0</v>
      </c>
    </row>
    <row r="96" spans="1:46">
      <c r="A96" s="465">
        <v>256</v>
      </c>
      <c r="B96" s="466" t="s">
        <v>127</v>
      </c>
      <c r="C96" s="500">
        <v>1554</v>
      </c>
      <c r="D96" s="569">
        <v>638.56949806949808</v>
      </c>
      <c r="E96" s="569">
        <v>-96.030244530244531</v>
      </c>
      <c r="F96" s="569">
        <v>-204.22007722007723</v>
      </c>
      <c r="G96" s="589">
        <v>338.31917631917634</v>
      </c>
      <c r="H96" s="569">
        <v>517.85392535392532</v>
      </c>
      <c r="I96" s="569">
        <v>0</v>
      </c>
      <c r="J96" s="569">
        <v>57.793436293436294</v>
      </c>
      <c r="K96" s="569">
        <v>0</v>
      </c>
      <c r="L96" s="569">
        <v>0</v>
      </c>
      <c r="M96" s="569">
        <v>0</v>
      </c>
      <c r="N96" s="569">
        <v>52.088159588159591</v>
      </c>
      <c r="O96" s="569">
        <v>6.0173745173745177</v>
      </c>
      <c r="P96" s="569">
        <v>0</v>
      </c>
      <c r="Q96" s="569">
        <v>0</v>
      </c>
      <c r="R96" s="569">
        <v>0</v>
      </c>
      <c r="S96" s="569">
        <v>0</v>
      </c>
      <c r="T96" s="569">
        <v>0</v>
      </c>
      <c r="U96" s="569">
        <v>3.5637065637065639</v>
      </c>
      <c r="V96" s="569">
        <v>0</v>
      </c>
      <c r="W96" s="569">
        <v>0</v>
      </c>
      <c r="X96" s="569">
        <v>0</v>
      </c>
      <c r="Y96" s="569">
        <v>0</v>
      </c>
      <c r="Z96" s="569">
        <v>1.2528957528957529</v>
      </c>
      <c r="AA96" s="569">
        <v>0</v>
      </c>
      <c r="AB96" s="569">
        <v>0</v>
      </c>
      <c r="AC96" s="569">
        <v>0</v>
      </c>
      <c r="AD96" s="569">
        <v>0</v>
      </c>
      <c r="AE96" s="569">
        <v>0</v>
      </c>
      <c r="AF96" s="569">
        <v>0</v>
      </c>
      <c r="AG96" s="569">
        <v>0</v>
      </c>
      <c r="AH96" s="569">
        <v>0</v>
      </c>
      <c r="AI96" s="569">
        <v>0</v>
      </c>
      <c r="AJ96" s="569">
        <v>0</v>
      </c>
      <c r="AK96" s="569">
        <v>0</v>
      </c>
      <c r="AL96" s="569">
        <v>0</v>
      </c>
      <c r="AM96" s="569">
        <v>0</v>
      </c>
      <c r="AN96" s="569">
        <v>0</v>
      </c>
      <c r="AO96" s="569">
        <v>0</v>
      </c>
      <c r="AP96" s="569">
        <v>0</v>
      </c>
      <c r="AQ96" s="569">
        <v>0</v>
      </c>
      <c r="AR96" s="569">
        <v>0</v>
      </c>
      <c r="AS96" s="569">
        <v>0</v>
      </c>
      <c r="AT96" s="569">
        <v>0</v>
      </c>
    </row>
    <row r="97" spans="1:46">
      <c r="A97" s="465">
        <v>257</v>
      </c>
      <c r="B97" s="466" t="s">
        <v>128</v>
      </c>
      <c r="C97" s="500">
        <v>40722</v>
      </c>
      <c r="D97" s="569">
        <v>238.86594469819752</v>
      </c>
      <c r="E97" s="569">
        <v>-96.030008349295215</v>
      </c>
      <c r="F97" s="569">
        <v>-204.22000392908009</v>
      </c>
      <c r="G97" s="589">
        <v>-61.384067580177792</v>
      </c>
      <c r="H97" s="569">
        <v>137.83468395461912</v>
      </c>
      <c r="I97" s="569">
        <v>0</v>
      </c>
      <c r="J97" s="569">
        <v>30.325278719119886</v>
      </c>
      <c r="K97" s="569">
        <v>15.089705810127205</v>
      </c>
      <c r="L97" s="569">
        <v>0</v>
      </c>
      <c r="M97" s="569">
        <v>4.4183733608368945</v>
      </c>
      <c r="N97" s="569">
        <v>13.233411914935417</v>
      </c>
      <c r="O97" s="569">
        <v>9.8432542605962379</v>
      </c>
      <c r="P97" s="569">
        <v>14.148421000933157</v>
      </c>
      <c r="Q97" s="569">
        <v>7.216811551495506</v>
      </c>
      <c r="R97" s="569">
        <v>0</v>
      </c>
      <c r="S97" s="569">
        <v>0</v>
      </c>
      <c r="T97" s="569">
        <v>0</v>
      </c>
      <c r="U97" s="569">
        <v>3.5639948921958648</v>
      </c>
      <c r="V97" s="569">
        <v>6.6082216001178723E-2</v>
      </c>
      <c r="W97" s="569">
        <v>0</v>
      </c>
      <c r="X97" s="569">
        <v>0</v>
      </c>
      <c r="Y97" s="569">
        <v>0</v>
      </c>
      <c r="Z97" s="569">
        <v>1.4431020087422033</v>
      </c>
      <c r="AA97" s="569">
        <v>0</v>
      </c>
      <c r="AB97" s="569">
        <v>1.4210746034084769</v>
      </c>
      <c r="AC97" s="569">
        <v>0</v>
      </c>
      <c r="AD97" s="569">
        <v>0.26175040518638576</v>
      </c>
      <c r="AE97" s="569">
        <v>0</v>
      </c>
      <c r="AF97" s="569">
        <v>0</v>
      </c>
      <c r="AG97" s="569">
        <v>0</v>
      </c>
      <c r="AH97" s="569">
        <v>0</v>
      </c>
      <c r="AI97" s="569">
        <v>0</v>
      </c>
      <c r="AJ97" s="569">
        <v>0</v>
      </c>
      <c r="AK97" s="569">
        <v>0</v>
      </c>
      <c r="AL97" s="569">
        <v>0</v>
      </c>
      <c r="AM97" s="569">
        <v>0</v>
      </c>
      <c r="AN97" s="569">
        <v>0</v>
      </c>
      <c r="AO97" s="569">
        <v>0</v>
      </c>
      <c r="AP97" s="569">
        <v>0</v>
      </c>
      <c r="AQ97" s="569">
        <v>0</v>
      </c>
      <c r="AR97" s="569">
        <v>0</v>
      </c>
      <c r="AS97" s="569">
        <v>0</v>
      </c>
      <c r="AT97" s="569">
        <v>0</v>
      </c>
    </row>
    <row r="98" spans="1:46">
      <c r="A98" s="465">
        <v>260</v>
      </c>
      <c r="B98" s="466" t="s">
        <v>129</v>
      </c>
      <c r="C98" s="500">
        <v>9727</v>
      </c>
      <c r="D98" s="569">
        <v>289.97758815667731</v>
      </c>
      <c r="E98" s="569">
        <v>-96.030019533257942</v>
      </c>
      <c r="F98" s="569">
        <v>-204.22000616839725</v>
      </c>
      <c r="G98" s="589">
        <v>-10.272437544977896</v>
      </c>
      <c r="H98" s="569">
        <v>138.71615092011925</v>
      </c>
      <c r="I98" s="569">
        <v>0</v>
      </c>
      <c r="J98" s="569">
        <v>30.00791610979747</v>
      </c>
      <c r="K98" s="569">
        <v>48.572324457695075</v>
      </c>
      <c r="L98" s="569">
        <v>0</v>
      </c>
      <c r="M98" s="569">
        <v>0</v>
      </c>
      <c r="N98" s="569">
        <v>20.687056646448031</v>
      </c>
      <c r="O98" s="569">
        <v>3.8059011000308418</v>
      </c>
      <c r="P98" s="569">
        <v>0</v>
      </c>
      <c r="Q98" s="569">
        <v>40.043281587334228</v>
      </c>
      <c r="R98" s="569">
        <v>0</v>
      </c>
      <c r="S98" s="569">
        <v>0</v>
      </c>
      <c r="T98" s="569">
        <v>0</v>
      </c>
      <c r="U98" s="569">
        <v>3.5639971214146189</v>
      </c>
      <c r="V98" s="569">
        <v>7.5357253007093658E-2</v>
      </c>
      <c r="W98" s="569">
        <v>0</v>
      </c>
      <c r="X98" s="569">
        <v>0</v>
      </c>
      <c r="Y98" s="569">
        <v>0</v>
      </c>
      <c r="Z98" s="569">
        <v>0.8738562763441966</v>
      </c>
      <c r="AA98" s="569">
        <v>2.5359309139508586</v>
      </c>
      <c r="AB98" s="569">
        <v>0</v>
      </c>
      <c r="AC98" s="569">
        <v>0</v>
      </c>
      <c r="AD98" s="569">
        <v>1.0958157705356224</v>
      </c>
      <c r="AE98" s="569">
        <v>0</v>
      </c>
      <c r="AF98" s="569">
        <v>0</v>
      </c>
      <c r="AG98" s="569">
        <v>0</v>
      </c>
      <c r="AH98" s="569">
        <v>0</v>
      </c>
      <c r="AI98" s="569">
        <v>0</v>
      </c>
      <c r="AJ98" s="569">
        <v>0</v>
      </c>
      <c r="AK98" s="569">
        <v>0</v>
      </c>
      <c r="AL98" s="569">
        <v>0</v>
      </c>
      <c r="AM98" s="569">
        <v>0</v>
      </c>
      <c r="AN98" s="569">
        <v>0</v>
      </c>
      <c r="AO98" s="569">
        <v>0</v>
      </c>
      <c r="AP98" s="569">
        <v>0</v>
      </c>
      <c r="AQ98" s="569">
        <v>0</v>
      </c>
      <c r="AR98" s="569">
        <v>0</v>
      </c>
      <c r="AS98" s="569">
        <v>0</v>
      </c>
      <c r="AT98" s="569">
        <v>0</v>
      </c>
    </row>
    <row r="99" spans="1:46">
      <c r="A99" s="465">
        <v>261</v>
      </c>
      <c r="B99" s="466" t="s">
        <v>130</v>
      </c>
      <c r="C99" s="500">
        <v>6637</v>
      </c>
      <c r="D99" s="569">
        <v>324.34217266837425</v>
      </c>
      <c r="E99" s="569">
        <v>-96.029983426246801</v>
      </c>
      <c r="F99" s="569">
        <v>-204.2199789061323</v>
      </c>
      <c r="G99" s="589">
        <v>24.09221033599518</v>
      </c>
      <c r="H99" s="569">
        <v>179.63326804279041</v>
      </c>
      <c r="I99" s="569">
        <v>0</v>
      </c>
      <c r="J99" s="569">
        <v>33.829742353472952</v>
      </c>
      <c r="K99" s="569">
        <v>1.9067349706192558</v>
      </c>
      <c r="L99" s="569">
        <v>0</v>
      </c>
      <c r="M99" s="569">
        <v>5.4218773542263072</v>
      </c>
      <c r="N99" s="569">
        <v>83.974235347295462</v>
      </c>
      <c r="O99" s="569">
        <v>9.6909748380292307</v>
      </c>
      <c r="P99" s="569">
        <v>0</v>
      </c>
      <c r="Q99" s="569">
        <v>0.42368540003013411</v>
      </c>
      <c r="R99" s="569">
        <v>0</v>
      </c>
      <c r="S99" s="569">
        <v>0</v>
      </c>
      <c r="T99" s="569">
        <v>0</v>
      </c>
      <c r="U99" s="569">
        <v>3.5639596203103814</v>
      </c>
      <c r="V99" s="569">
        <v>0</v>
      </c>
      <c r="W99" s="569">
        <v>0</v>
      </c>
      <c r="X99" s="569">
        <v>0</v>
      </c>
      <c r="Y99" s="569">
        <v>0</v>
      </c>
      <c r="Z99" s="569">
        <v>1.2519210486665662</v>
      </c>
      <c r="AA99" s="569">
        <v>4.6457736929335542</v>
      </c>
      <c r="AB99" s="569">
        <v>0</v>
      </c>
      <c r="AC99" s="569">
        <v>0</v>
      </c>
      <c r="AD99" s="569">
        <v>0</v>
      </c>
      <c r="AE99" s="569">
        <v>0</v>
      </c>
      <c r="AF99" s="569">
        <v>0</v>
      </c>
      <c r="AG99" s="569">
        <v>0</v>
      </c>
      <c r="AH99" s="569">
        <v>0</v>
      </c>
      <c r="AI99" s="569">
        <v>0</v>
      </c>
      <c r="AJ99" s="569">
        <v>0</v>
      </c>
      <c r="AK99" s="569">
        <v>0</v>
      </c>
      <c r="AL99" s="569">
        <v>0</v>
      </c>
      <c r="AM99" s="569">
        <v>0</v>
      </c>
      <c r="AN99" s="569">
        <v>0</v>
      </c>
      <c r="AO99" s="569">
        <v>0</v>
      </c>
      <c r="AP99" s="569">
        <v>0</v>
      </c>
      <c r="AQ99" s="569">
        <v>0</v>
      </c>
      <c r="AR99" s="569">
        <v>0</v>
      </c>
      <c r="AS99" s="569">
        <v>0</v>
      </c>
      <c r="AT99" s="569">
        <v>0</v>
      </c>
    </row>
    <row r="100" spans="1:46">
      <c r="A100" s="465">
        <v>263</v>
      </c>
      <c r="B100" s="466" t="s">
        <v>131</v>
      </c>
      <c r="C100" s="500">
        <v>7597</v>
      </c>
      <c r="D100" s="569">
        <v>227.43109122021852</v>
      </c>
      <c r="E100" s="569">
        <v>-96.030011846781619</v>
      </c>
      <c r="F100" s="569">
        <v>-204.21995524549163</v>
      </c>
      <c r="G100" s="589">
        <v>-72.818875872054761</v>
      </c>
      <c r="H100" s="569">
        <v>137.64578122943266</v>
      </c>
      <c r="I100" s="569">
        <v>0</v>
      </c>
      <c r="J100" s="569">
        <v>47.287745162564171</v>
      </c>
      <c r="K100" s="569">
        <v>2.7763590891141239</v>
      </c>
      <c r="L100" s="569">
        <v>0</v>
      </c>
      <c r="M100" s="569">
        <v>0</v>
      </c>
      <c r="N100" s="569">
        <v>29.165196788205872</v>
      </c>
      <c r="O100" s="569">
        <v>3.0802948532315386</v>
      </c>
      <c r="P100" s="569">
        <v>0</v>
      </c>
      <c r="Q100" s="569">
        <v>2.7763590891141239</v>
      </c>
      <c r="R100" s="569">
        <v>0</v>
      </c>
      <c r="S100" s="569">
        <v>0</v>
      </c>
      <c r="T100" s="569">
        <v>0</v>
      </c>
      <c r="U100" s="569">
        <v>3.5640384362248256</v>
      </c>
      <c r="V100" s="569">
        <v>0</v>
      </c>
      <c r="W100" s="569">
        <v>0</v>
      </c>
      <c r="X100" s="569">
        <v>0</v>
      </c>
      <c r="Y100" s="569">
        <v>0</v>
      </c>
      <c r="Z100" s="569">
        <v>1.1353165723311833</v>
      </c>
      <c r="AA100" s="569">
        <v>0</v>
      </c>
      <c r="AB100" s="569">
        <v>0</v>
      </c>
      <c r="AC100" s="569">
        <v>0</v>
      </c>
      <c r="AD100" s="569">
        <v>0</v>
      </c>
      <c r="AE100" s="569">
        <v>0</v>
      </c>
      <c r="AF100" s="569">
        <v>0</v>
      </c>
      <c r="AG100" s="569">
        <v>0</v>
      </c>
      <c r="AH100" s="569">
        <v>0</v>
      </c>
      <c r="AI100" s="569">
        <v>0</v>
      </c>
      <c r="AJ100" s="569">
        <v>0</v>
      </c>
      <c r="AK100" s="569">
        <v>0</v>
      </c>
      <c r="AL100" s="569">
        <v>0</v>
      </c>
      <c r="AM100" s="569">
        <v>0</v>
      </c>
      <c r="AN100" s="569">
        <v>0</v>
      </c>
      <c r="AO100" s="569">
        <v>0</v>
      </c>
      <c r="AP100" s="569">
        <v>0</v>
      </c>
      <c r="AQ100" s="569">
        <v>0</v>
      </c>
      <c r="AR100" s="569">
        <v>0</v>
      </c>
      <c r="AS100" s="569">
        <v>0</v>
      </c>
      <c r="AT100" s="569">
        <v>0</v>
      </c>
    </row>
    <row r="101" spans="1:46">
      <c r="A101" s="465">
        <v>265</v>
      </c>
      <c r="B101" s="466" t="s">
        <v>132</v>
      </c>
      <c r="C101" s="500">
        <v>1064</v>
      </c>
      <c r="D101" s="569">
        <v>33.451127819548873</v>
      </c>
      <c r="E101" s="569">
        <v>-96.030075187969928</v>
      </c>
      <c r="F101" s="569">
        <v>-204.21992481203009</v>
      </c>
      <c r="G101" s="589">
        <v>-266.79887218045116</v>
      </c>
      <c r="H101" s="569">
        <v>0</v>
      </c>
      <c r="I101" s="569">
        <v>0</v>
      </c>
      <c r="J101" s="569">
        <v>21.102443609022558</v>
      </c>
      <c r="K101" s="569">
        <v>0</v>
      </c>
      <c r="L101" s="569">
        <v>0</v>
      </c>
      <c r="M101" s="569">
        <v>0</v>
      </c>
      <c r="N101" s="569">
        <v>0</v>
      </c>
      <c r="O101" s="569">
        <v>8.7058270676691727</v>
      </c>
      <c r="P101" s="569">
        <v>0</v>
      </c>
      <c r="Q101" s="569">
        <v>0</v>
      </c>
      <c r="R101" s="569">
        <v>0</v>
      </c>
      <c r="S101" s="569">
        <v>0</v>
      </c>
      <c r="T101" s="569">
        <v>0</v>
      </c>
      <c r="U101" s="569">
        <v>3.5639097744360901</v>
      </c>
      <c r="V101" s="569">
        <v>0</v>
      </c>
      <c r="W101" s="569">
        <v>0</v>
      </c>
      <c r="X101" s="569">
        <v>0</v>
      </c>
      <c r="Y101" s="569">
        <v>0</v>
      </c>
      <c r="Z101" s="569">
        <v>1.0592105263157894</v>
      </c>
      <c r="AA101" s="569">
        <v>0</v>
      </c>
      <c r="AB101" s="569">
        <v>0</v>
      </c>
      <c r="AC101" s="569">
        <v>0</v>
      </c>
      <c r="AD101" s="569">
        <v>0</v>
      </c>
      <c r="AE101" s="569">
        <v>0</v>
      </c>
      <c r="AF101" s="569">
        <v>0</v>
      </c>
      <c r="AG101" s="569">
        <v>0</v>
      </c>
      <c r="AH101" s="569">
        <v>0</v>
      </c>
      <c r="AI101" s="569">
        <v>0</v>
      </c>
      <c r="AJ101" s="569">
        <v>0</v>
      </c>
      <c r="AK101" s="569">
        <v>0</v>
      </c>
      <c r="AL101" s="569">
        <v>0</v>
      </c>
      <c r="AM101" s="569">
        <v>0</v>
      </c>
      <c r="AN101" s="569">
        <v>0</v>
      </c>
      <c r="AO101" s="569">
        <v>0</v>
      </c>
      <c r="AP101" s="569">
        <v>0</v>
      </c>
      <c r="AQ101" s="569">
        <v>0</v>
      </c>
      <c r="AR101" s="569">
        <v>0</v>
      </c>
      <c r="AS101" s="569">
        <v>0</v>
      </c>
      <c r="AT101" s="569">
        <v>-0.98026315789473684</v>
      </c>
    </row>
    <row r="102" spans="1:46">
      <c r="A102" s="465">
        <v>271</v>
      </c>
      <c r="B102" s="466" t="s">
        <v>133</v>
      </c>
      <c r="C102" s="500">
        <v>6903</v>
      </c>
      <c r="D102" s="569">
        <v>235.75691728234102</v>
      </c>
      <c r="E102" s="569">
        <v>-96.02998696219035</v>
      </c>
      <c r="F102" s="569">
        <v>-204.22004925394756</v>
      </c>
      <c r="G102" s="589">
        <v>-64.493118933796893</v>
      </c>
      <c r="H102" s="569">
        <v>155.2827756048095</v>
      </c>
      <c r="I102" s="569">
        <v>0</v>
      </c>
      <c r="J102" s="569">
        <v>52.041865855425179</v>
      </c>
      <c r="K102" s="569">
        <v>3.4628422425032594</v>
      </c>
      <c r="L102" s="569">
        <v>0</v>
      </c>
      <c r="M102" s="569">
        <v>0</v>
      </c>
      <c r="N102" s="569">
        <v>13.79298855570042</v>
      </c>
      <c r="O102" s="569">
        <v>4.0640301318267422</v>
      </c>
      <c r="P102" s="569">
        <v>0</v>
      </c>
      <c r="Q102" s="569">
        <v>0.61103867883528895</v>
      </c>
      <c r="R102" s="569">
        <v>0</v>
      </c>
      <c r="S102" s="569">
        <v>0</v>
      </c>
      <c r="T102" s="569">
        <v>0</v>
      </c>
      <c r="U102" s="569">
        <v>3.5639576995509197</v>
      </c>
      <c r="V102" s="569">
        <v>1.8603505722149789</v>
      </c>
      <c r="W102" s="569">
        <v>0</v>
      </c>
      <c r="X102" s="569">
        <v>0</v>
      </c>
      <c r="Y102" s="569">
        <v>0</v>
      </c>
      <c r="Z102" s="569">
        <v>1.0770679414747211</v>
      </c>
      <c r="AA102" s="569">
        <v>0</v>
      </c>
      <c r="AB102" s="569">
        <v>0</v>
      </c>
      <c r="AC102" s="569">
        <v>0</v>
      </c>
      <c r="AD102" s="569">
        <v>0</v>
      </c>
      <c r="AE102" s="569">
        <v>0</v>
      </c>
      <c r="AF102" s="569">
        <v>0</v>
      </c>
      <c r="AG102" s="569">
        <v>0</v>
      </c>
      <c r="AH102" s="569">
        <v>0</v>
      </c>
      <c r="AI102" s="569">
        <v>0</v>
      </c>
      <c r="AJ102" s="569">
        <v>0</v>
      </c>
      <c r="AK102" s="569">
        <v>0</v>
      </c>
      <c r="AL102" s="569">
        <v>0</v>
      </c>
      <c r="AM102" s="569">
        <v>0</v>
      </c>
      <c r="AN102" s="569">
        <v>0</v>
      </c>
      <c r="AO102" s="569">
        <v>0</v>
      </c>
      <c r="AP102" s="569">
        <v>0</v>
      </c>
      <c r="AQ102" s="569">
        <v>0</v>
      </c>
      <c r="AR102" s="569">
        <v>0</v>
      </c>
      <c r="AS102" s="569">
        <v>0</v>
      </c>
      <c r="AT102" s="569">
        <v>0</v>
      </c>
    </row>
    <row r="103" spans="1:46">
      <c r="A103" s="465">
        <v>272</v>
      </c>
      <c r="B103" s="466" t="s">
        <v>134</v>
      </c>
      <c r="C103" s="500">
        <v>48006</v>
      </c>
      <c r="D103" s="569">
        <v>290.87251593550803</v>
      </c>
      <c r="E103" s="569">
        <v>-96.029996250468685</v>
      </c>
      <c r="F103" s="569">
        <v>-204.21999333416656</v>
      </c>
      <c r="G103" s="589">
        <v>-9.3774736491271931</v>
      </c>
      <c r="H103" s="569">
        <v>137.20326625838436</v>
      </c>
      <c r="I103" s="569">
        <v>0</v>
      </c>
      <c r="J103" s="569">
        <v>47.238616006332542</v>
      </c>
      <c r="K103" s="569">
        <v>12.477940257467816</v>
      </c>
      <c r="L103" s="569">
        <v>0</v>
      </c>
      <c r="M103" s="569">
        <v>27.734991459400909</v>
      </c>
      <c r="N103" s="569">
        <v>14.214660667416572</v>
      </c>
      <c r="O103" s="569">
        <v>15.424155313919094</v>
      </c>
      <c r="P103" s="569">
        <v>0</v>
      </c>
      <c r="Q103" s="569">
        <v>5.6531475232262638</v>
      </c>
      <c r="R103" s="569">
        <v>0</v>
      </c>
      <c r="S103" s="569">
        <v>0</v>
      </c>
      <c r="T103" s="569">
        <v>3.868474773986585</v>
      </c>
      <c r="U103" s="569">
        <v>3.5639920009998751</v>
      </c>
      <c r="V103" s="569">
        <v>7.7479898346040077</v>
      </c>
      <c r="W103" s="569">
        <v>0.82581343998666834</v>
      </c>
      <c r="X103" s="569">
        <v>6.7782568845560975</v>
      </c>
      <c r="Y103" s="569">
        <v>3.8474357371995169</v>
      </c>
      <c r="Z103" s="569">
        <v>1.5224971878515186</v>
      </c>
      <c r="AA103" s="569">
        <v>1.7341790609507144</v>
      </c>
      <c r="AB103" s="569">
        <v>0.12690080406615839</v>
      </c>
      <c r="AC103" s="569">
        <v>0</v>
      </c>
      <c r="AD103" s="569">
        <v>0.2220347456567929</v>
      </c>
      <c r="AE103" s="569">
        <v>0</v>
      </c>
      <c r="AF103" s="569">
        <v>0</v>
      </c>
      <c r="AG103" s="569">
        <v>0</v>
      </c>
      <c r="AH103" s="569">
        <v>0</v>
      </c>
      <c r="AI103" s="569">
        <v>0</v>
      </c>
      <c r="AJ103" s="569">
        <v>0</v>
      </c>
      <c r="AK103" s="569">
        <v>0</v>
      </c>
      <c r="AL103" s="569">
        <v>0</v>
      </c>
      <c r="AM103" s="569">
        <v>0</v>
      </c>
      <c r="AN103" s="569">
        <v>0</v>
      </c>
      <c r="AO103" s="569">
        <v>0</v>
      </c>
      <c r="AP103" s="569">
        <v>0</v>
      </c>
      <c r="AQ103" s="569">
        <v>0</v>
      </c>
      <c r="AR103" s="569">
        <v>0</v>
      </c>
      <c r="AS103" s="569">
        <v>0</v>
      </c>
      <c r="AT103" s="569">
        <v>0.68816397950256214</v>
      </c>
    </row>
    <row r="104" spans="1:46">
      <c r="A104" s="465">
        <v>273</v>
      </c>
      <c r="B104" s="466" t="s">
        <v>135</v>
      </c>
      <c r="C104" s="500">
        <v>3999</v>
      </c>
      <c r="D104" s="569">
        <v>227.75243810952739</v>
      </c>
      <c r="E104" s="569">
        <v>-96.030007501875474</v>
      </c>
      <c r="F104" s="569">
        <v>-204.22005501375344</v>
      </c>
      <c r="G104" s="589">
        <v>-72.497624406101522</v>
      </c>
      <c r="H104" s="569">
        <v>149.49812453113279</v>
      </c>
      <c r="I104" s="569">
        <v>0</v>
      </c>
      <c r="J104" s="569">
        <v>28.073018254563642</v>
      </c>
      <c r="K104" s="569">
        <v>2.461365341335334</v>
      </c>
      <c r="L104" s="569">
        <v>0</v>
      </c>
      <c r="M104" s="569">
        <v>0</v>
      </c>
      <c r="N104" s="569">
        <v>31.786446611652913</v>
      </c>
      <c r="O104" s="569">
        <v>8.7606901725431356</v>
      </c>
      <c r="P104" s="569">
        <v>0</v>
      </c>
      <c r="Q104" s="569">
        <v>2.461365341335334</v>
      </c>
      <c r="R104" s="569">
        <v>0</v>
      </c>
      <c r="S104" s="569">
        <v>0</v>
      </c>
      <c r="T104" s="569">
        <v>0</v>
      </c>
      <c r="U104" s="569">
        <v>3.5638909727431858</v>
      </c>
      <c r="V104" s="569">
        <v>0</v>
      </c>
      <c r="W104" s="569">
        <v>0</v>
      </c>
      <c r="X104" s="569">
        <v>0</v>
      </c>
      <c r="Y104" s="569">
        <v>0</v>
      </c>
      <c r="Z104" s="569">
        <v>1.1475368842210552</v>
      </c>
      <c r="AA104" s="569">
        <v>0</v>
      </c>
      <c r="AB104" s="569">
        <v>0</v>
      </c>
      <c r="AC104" s="569">
        <v>0</v>
      </c>
      <c r="AD104" s="569">
        <v>0</v>
      </c>
      <c r="AE104" s="569">
        <v>0</v>
      </c>
      <c r="AF104" s="569">
        <v>0</v>
      </c>
      <c r="AG104" s="569">
        <v>0</v>
      </c>
      <c r="AH104" s="569">
        <v>0</v>
      </c>
      <c r="AI104" s="569">
        <v>0</v>
      </c>
      <c r="AJ104" s="569">
        <v>0</v>
      </c>
      <c r="AK104" s="569">
        <v>0</v>
      </c>
      <c r="AL104" s="569">
        <v>0</v>
      </c>
      <c r="AM104" s="569">
        <v>0</v>
      </c>
      <c r="AN104" s="569">
        <v>0</v>
      </c>
      <c r="AO104" s="569">
        <v>0</v>
      </c>
      <c r="AP104" s="569">
        <v>0</v>
      </c>
      <c r="AQ104" s="569">
        <v>0</v>
      </c>
      <c r="AR104" s="569">
        <v>0</v>
      </c>
      <c r="AS104" s="569">
        <v>0</v>
      </c>
      <c r="AT104" s="569">
        <v>0</v>
      </c>
    </row>
    <row r="105" spans="1:46">
      <c r="A105" s="465">
        <v>275</v>
      </c>
      <c r="B105" s="466" t="s">
        <v>136</v>
      </c>
      <c r="C105" s="500">
        <v>2521</v>
      </c>
      <c r="D105" s="569">
        <v>325.18127727092423</v>
      </c>
      <c r="E105" s="569">
        <v>-96.030146767155884</v>
      </c>
      <c r="F105" s="569">
        <v>-204.22015073383577</v>
      </c>
      <c r="G105" s="589">
        <v>24.930979769932566</v>
      </c>
      <c r="H105" s="569">
        <v>234.94367314557715</v>
      </c>
      <c r="I105" s="569">
        <v>0</v>
      </c>
      <c r="J105" s="569">
        <v>71.250694168980559</v>
      </c>
      <c r="K105" s="569">
        <v>3.3466878222927408</v>
      </c>
      <c r="L105" s="569">
        <v>0</v>
      </c>
      <c r="M105" s="569">
        <v>0</v>
      </c>
      <c r="N105" s="569">
        <v>0</v>
      </c>
      <c r="O105" s="569">
        <v>5.5374851249504164</v>
      </c>
      <c r="P105" s="569">
        <v>0</v>
      </c>
      <c r="Q105" s="569">
        <v>3.3466878222927408</v>
      </c>
      <c r="R105" s="569">
        <v>0</v>
      </c>
      <c r="S105" s="569">
        <v>0</v>
      </c>
      <c r="T105" s="569">
        <v>0</v>
      </c>
      <c r="U105" s="569">
        <v>3.5640618802062676</v>
      </c>
      <c r="V105" s="569">
        <v>2.1987306624355414</v>
      </c>
      <c r="W105" s="569">
        <v>0</v>
      </c>
      <c r="X105" s="569">
        <v>0</v>
      </c>
      <c r="Y105" s="569">
        <v>0</v>
      </c>
      <c r="Z105" s="569">
        <v>0.99325664418881399</v>
      </c>
      <c r="AA105" s="569">
        <v>0</v>
      </c>
      <c r="AB105" s="569">
        <v>0</v>
      </c>
      <c r="AC105" s="569">
        <v>0</v>
      </c>
      <c r="AD105" s="569">
        <v>0</v>
      </c>
      <c r="AE105" s="569">
        <v>0</v>
      </c>
      <c r="AF105" s="569">
        <v>0</v>
      </c>
      <c r="AG105" s="569">
        <v>0</v>
      </c>
      <c r="AH105" s="569">
        <v>0</v>
      </c>
      <c r="AI105" s="569">
        <v>0</v>
      </c>
      <c r="AJ105" s="569">
        <v>0</v>
      </c>
      <c r="AK105" s="569">
        <v>0</v>
      </c>
      <c r="AL105" s="569">
        <v>0</v>
      </c>
      <c r="AM105" s="569">
        <v>0</v>
      </c>
      <c r="AN105" s="569">
        <v>0</v>
      </c>
      <c r="AO105" s="569">
        <v>0</v>
      </c>
      <c r="AP105" s="569">
        <v>0</v>
      </c>
      <c r="AQ105" s="569">
        <v>0</v>
      </c>
      <c r="AR105" s="569">
        <v>0</v>
      </c>
      <c r="AS105" s="569">
        <v>0</v>
      </c>
      <c r="AT105" s="569">
        <v>0</v>
      </c>
    </row>
    <row r="106" spans="1:46">
      <c r="A106" s="465">
        <v>276</v>
      </c>
      <c r="B106" s="466" t="s">
        <v>137</v>
      </c>
      <c r="C106" s="500">
        <v>15157</v>
      </c>
      <c r="D106" s="569">
        <v>173.83281652041961</v>
      </c>
      <c r="E106" s="569">
        <v>-96.030019133073822</v>
      </c>
      <c r="F106" s="569">
        <v>-204.22003034901365</v>
      </c>
      <c r="G106" s="589">
        <v>-126.41723296166788</v>
      </c>
      <c r="H106" s="569">
        <v>91.874051593323216</v>
      </c>
      <c r="I106" s="569">
        <v>0</v>
      </c>
      <c r="J106" s="569">
        <v>51.84726528996503</v>
      </c>
      <c r="K106" s="569">
        <v>2.968661344593257</v>
      </c>
      <c r="L106" s="569">
        <v>0</v>
      </c>
      <c r="M106" s="569">
        <v>4.7483011149963712</v>
      </c>
      <c r="N106" s="569">
        <v>0</v>
      </c>
      <c r="O106" s="569">
        <v>12.70897934947549</v>
      </c>
      <c r="P106" s="569">
        <v>0</v>
      </c>
      <c r="Q106" s="569">
        <v>2.597611664577423</v>
      </c>
      <c r="R106" s="569">
        <v>0</v>
      </c>
      <c r="S106" s="569">
        <v>0</v>
      </c>
      <c r="T106" s="569">
        <v>0</v>
      </c>
      <c r="U106" s="569">
        <v>3.5640298212047239</v>
      </c>
      <c r="V106" s="569">
        <v>0</v>
      </c>
      <c r="W106" s="569">
        <v>0</v>
      </c>
      <c r="X106" s="569">
        <v>0</v>
      </c>
      <c r="Y106" s="569">
        <v>0</v>
      </c>
      <c r="Z106" s="569">
        <v>1.4896087616282905</v>
      </c>
      <c r="AA106" s="569">
        <v>2.0343075806558026</v>
      </c>
      <c r="AB106" s="569">
        <v>0</v>
      </c>
      <c r="AC106" s="569">
        <v>0</v>
      </c>
      <c r="AD106" s="569">
        <v>0</v>
      </c>
      <c r="AE106" s="569">
        <v>0</v>
      </c>
      <c r="AF106" s="569">
        <v>0</v>
      </c>
      <c r="AG106" s="569">
        <v>0</v>
      </c>
      <c r="AH106" s="569">
        <v>0</v>
      </c>
      <c r="AI106" s="569">
        <v>0</v>
      </c>
      <c r="AJ106" s="569">
        <v>0</v>
      </c>
      <c r="AK106" s="569">
        <v>0</v>
      </c>
      <c r="AL106" s="569">
        <v>0</v>
      </c>
      <c r="AM106" s="569">
        <v>0</v>
      </c>
      <c r="AN106" s="569">
        <v>0</v>
      </c>
      <c r="AO106" s="569">
        <v>0</v>
      </c>
      <c r="AP106" s="569">
        <v>0</v>
      </c>
      <c r="AQ106" s="569">
        <v>0</v>
      </c>
      <c r="AR106" s="569">
        <v>0</v>
      </c>
      <c r="AS106" s="569">
        <v>0</v>
      </c>
      <c r="AT106" s="569">
        <v>0</v>
      </c>
    </row>
    <row r="107" spans="1:46">
      <c r="A107" s="465">
        <v>280</v>
      </c>
      <c r="B107" s="466" t="s">
        <v>138</v>
      </c>
      <c r="C107" s="500">
        <v>2024</v>
      </c>
      <c r="D107" s="569">
        <v>162.89772727272728</v>
      </c>
      <c r="E107" s="569">
        <v>-96.030138339920953</v>
      </c>
      <c r="F107" s="569">
        <v>-204.21986166007906</v>
      </c>
      <c r="G107" s="589">
        <v>-137.35227272727272</v>
      </c>
      <c r="H107" s="569">
        <v>0</v>
      </c>
      <c r="I107" s="569">
        <v>0</v>
      </c>
      <c r="J107" s="569">
        <v>110.93280632411067</v>
      </c>
      <c r="K107" s="569">
        <v>16.673418972332016</v>
      </c>
      <c r="L107" s="569">
        <v>0</v>
      </c>
      <c r="M107" s="569">
        <v>0</v>
      </c>
      <c r="N107" s="569">
        <v>0</v>
      </c>
      <c r="O107" s="569">
        <v>13.860671936758893</v>
      </c>
      <c r="P107" s="569">
        <v>0</v>
      </c>
      <c r="Q107" s="569">
        <v>16.673418972332016</v>
      </c>
      <c r="R107" s="569">
        <v>0</v>
      </c>
      <c r="S107" s="569">
        <v>0</v>
      </c>
      <c r="T107" s="569">
        <v>0</v>
      </c>
      <c r="U107" s="569">
        <v>3.5642292490118579</v>
      </c>
      <c r="V107" s="569">
        <v>0</v>
      </c>
      <c r="W107" s="569">
        <v>0</v>
      </c>
      <c r="X107" s="569">
        <v>0</v>
      </c>
      <c r="Y107" s="569">
        <v>0</v>
      </c>
      <c r="Z107" s="569">
        <v>1.1931818181818181</v>
      </c>
      <c r="AA107" s="569">
        <v>0</v>
      </c>
      <c r="AB107" s="569">
        <v>0</v>
      </c>
      <c r="AC107" s="569">
        <v>0</v>
      </c>
      <c r="AD107" s="569">
        <v>0</v>
      </c>
      <c r="AE107" s="569">
        <v>0</v>
      </c>
      <c r="AF107" s="569">
        <v>0</v>
      </c>
      <c r="AG107" s="569">
        <v>0</v>
      </c>
      <c r="AH107" s="569">
        <v>0</v>
      </c>
      <c r="AI107" s="569">
        <v>0</v>
      </c>
      <c r="AJ107" s="569">
        <v>0</v>
      </c>
      <c r="AK107" s="569">
        <v>0</v>
      </c>
      <c r="AL107" s="569">
        <v>0</v>
      </c>
      <c r="AM107" s="569">
        <v>0</v>
      </c>
      <c r="AN107" s="569">
        <v>0</v>
      </c>
      <c r="AO107" s="569">
        <v>0</v>
      </c>
      <c r="AP107" s="569">
        <v>0</v>
      </c>
      <c r="AQ107" s="569">
        <v>0</v>
      </c>
      <c r="AR107" s="569">
        <v>0</v>
      </c>
      <c r="AS107" s="569">
        <v>0</v>
      </c>
      <c r="AT107" s="569">
        <v>0</v>
      </c>
    </row>
    <row r="108" spans="1:46">
      <c r="A108" s="465">
        <v>284</v>
      </c>
      <c r="B108" s="466" t="s">
        <v>139</v>
      </c>
      <c r="C108" s="500">
        <v>2227</v>
      </c>
      <c r="D108" s="569">
        <v>672.26986977997308</v>
      </c>
      <c r="E108" s="569">
        <v>-96.03008531656937</v>
      </c>
      <c r="F108" s="569">
        <v>-204.22002694207453</v>
      </c>
      <c r="G108" s="589">
        <v>372.01975752132915</v>
      </c>
      <c r="H108" s="569">
        <v>528.89762011674895</v>
      </c>
      <c r="I108" s="569">
        <v>0</v>
      </c>
      <c r="J108" s="569">
        <v>80.656937584193983</v>
      </c>
      <c r="K108" s="569">
        <v>22.730579254602603</v>
      </c>
      <c r="L108" s="569">
        <v>0</v>
      </c>
      <c r="M108" s="569">
        <v>0</v>
      </c>
      <c r="N108" s="569">
        <v>0</v>
      </c>
      <c r="O108" s="569">
        <v>12.603951504265828</v>
      </c>
      <c r="P108" s="569">
        <v>0</v>
      </c>
      <c r="Q108" s="569">
        <v>22.730579254602603</v>
      </c>
      <c r="R108" s="569">
        <v>0</v>
      </c>
      <c r="S108" s="569">
        <v>0</v>
      </c>
      <c r="T108" s="569">
        <v>0</v>
      </c>
      <c r="U108" s="569">
        <v>3.5639874270318814</v>
      </c>
      <c r="V108" s="569">
        <v>0</v>
      </c>
      <c r="W108" s="569">
        <v>0</v>
      </c>
      <c r="X108" s="569">
        <v>0</v>
      </c>
      <c r="Y108" s="569">
        <v>0</v>
      </c>
      <c r="Z108" s="569">
        <v>1.0862146385271665</v>
      </c>
      <c r="AA108" s="569">
        <v>0</v>
      </c>
      <c r="AB108" s="569">
        <v>0</v>
      </c>
      <c r="AC108" s="569">
        <v>0</v>
      </c>
      <c r="AD108" s="569">
        <v>0</v>
      </c>
      <c r="AE108" s="569">
        <v>0</v>
      </c>
      <c r="AF108" s="569">
        <v>0</v>
      </c>
      <c r="AG108" s="569">
        <v>0</v>
      </c>
      <c r="AH108" s="569">
        <v>0</v>
      </c>
      <c r="AI108" s="569">
        <v>0</v>
      </c>
      <c r="AJ108" s="569">
        <v>0</v>
      </c>
      <c r="AK108" s="569">
        <v>0</v>
      </c>
      <c r="AL108" s="569">
        <v>0</v>
      </c>
      <c r="AM108" s="569">
        <v>0</v>
      </c>
      <c r="AN108" s="569">
        <v>0</v>
      </c>
      <c r="AO108" s="569">
        <v>0</v>
      </c>
      <c r="AP108" s="569">
        <v>0</v>
      </c>
      <c r="AQ108" s="569">
        <v>0</v>
      </c>
      <c r="AR108" s="569">
        <v>0</v>
      </c>
      <c r="AS108" s="569">
        <v>0</v>
      </c>
      <c r="AT108" s="569">
        <v>0</v>
      </c>
    </row>
    <row r="109" spans="1:46">
      <c r="A109" s="465">
        <v>285</v>
      </c>
      <c r="B109" s="466" t="s">
        <v>140</v>
      </c>
      <c r="C109" s="500">
        <v>50617</v>
      </c>
      <c r="D109" s="569">
        <v>280.31402493233497</v>
      </c>
      <c r="E109" s="569">
        <v>-96.030009680542108</v>
      </c>
      <c r="F109" s="569">
        <v>-204.22000513661419</v>
      </c>
      <c r="G109" s="589">
        <v>-19.935989884821304</v>
      </c>
      <c r="H109" s="569">
        <v>124.176719284035</v>
      </c>
      <c r="I109" s="569">
        <v>0</v>
      </c>
      <c r="J109" s="569">
        <v>56.335045538060335</v>
      </c>
      <c r="K109" s="569">
        <v>17.251377995535098</v>
      </c>
      <c r="L109" s="569">
        <v>0</v>
      </c>
      <c r="M109" s="569">
        <v>19.905980204279196</v>
      </c>
      <c r="N109" s="569">
        <v>14.05377639923346</v>
      </c>
      <c r="O109" s="569">
        <v>4.1464527727838476</v>
      </c>
      <c r="P109" s="569">
        <v>0</v>
      </c>
      <c r="Q109" s="569">
        <v>8.3617756880099563</v>
      </c>
      <c r="R109" s="569">
        <v>0</v>
      </c>
      <c r="S109" s="569">
        <v>0</v>
      </c>
      <c r="T109" s="569">
        <v>8.5815635063318645</v>
      </c>
      <c r="U109" s="569">
        <v>3.5640002370745005</v>
      </c>
      <c r="V109" s="569">
        <v>3.2366991327024519</v>
      </c>
      <c r="W109" s="569">
        <v>9.5427425568484896</v>
      </c>
      <c r="X109" s="569">
        <v>6.4286109409882055</v>
      </c>
      <c r="Y109" s="569">
        <v>0</v>
      </c>
      <c r="Z109" s="569">
        <v>1.1962779303396092</v>
      </c>
      <c r="AA109" s="569">
        <v>2.3757235711322284</v>
      </c>
      <c r="AB109" s="569">
        <v>0</v>
      </c>
      <c r="AC109" s="569">
        <v>0</v>
      </c>
      <c r="AD109" s="569">
        <v>0</v>
      </c>
      <c r="AE109" s="569">
        <v>0</v>
      </c>
      <c r="AF109" s="569">
        <v>0</v>
      </c>
      <c r="AG109" s="569">
        <v>8.5524626113756247E-2</v>
      </c>
      <c r="AH109" s="569">
        <v>0</v>
      </c>
      <c r="AI109" s="569">
        <v>0</v>
      </c>
      <c r="AJ109" s="569">
        <v>0</v>
      </c>
      <c r="AK109" s="569">
        <v>0</v>
      </c>
      <c r="AL109" s="569">
        <v>0</v>
      </c>
      <c r="AM109" s="569">
        <v>0</v>
      </c>
      <c r="AN109" s="569">
        <v>0</v>
      </c>
      <c r="AO109" s="569">
        <v>0</v>
      </c>
      <c r="AP109" s="569">
        <v>0</v>
      </c>
      <c r="AQ109" s="569">
        <v>0</v>
      </c>
      <c r="AR109" s="569">
        <v>0</v>
      </c>
      <c r="AS109" s="569">
        <v>0</v>
      </c>
      <c r="AT109" s="569">
        <v>1.0717545488669815</v>
      </c>
    </row>
    <row r="110" spans="1:46">
      <c r="A110" s="465">
        <v>286</v>
      </c>
      <c r="B110" s="466" t="s">
        <v>141</v>
      </c>
      <c r="C110" s="500">
        <v>79429</v>
      </c>
      <c r="D110" s="569">
        <v>202.7568898009543</v>
      </c>
      <c r="E110" s="569">
        <v>-96.030001636681817</v>
      </c>
      <c r="F110" s="569">
        <v>-204.21999521585315</v>
      </c>
      <c r="G110" s="589">
        <v>-97.493107051580651</v>
      </c>
      <c r="H110" s="569">
        <v>100.52153495574665</v>
      </c>
      <c r="I110" s="569">
        <v>0</v>
      </c>
      <c r="J110" s="569">
        <v>49.185990003651057</v>
      </c>
      <c r="K110" s="569">
        <v>5.3640358055622004</v>
      </c>
      <c r="L110" s="569">
        <v>0</v>
      </c>
      <c r="M110" s="569">
        <v>9.5139810396706501</v>
      </c>
      <c r="N110" s="569">
        <v>11.943509297611703</v>
      </c>
      <c r="O110" s="569">
        <v>5.2720542874768661</v>
      </c>
      <c r="P110" s="569">
        <v>0</v>
      </c>
      <c r="Q110" s="569">
        <v>2.1066738848531394</v>
      </c>
      <c r="R110" s="569">
        <v>0</v>
      </c>
      <c r="S110" s="569">
        <v>0</v>
      </c>
      <c r="T110" s="569">
        <v>2.9721134598194614</v>
      </c>
      <c r="U110" s="569">
        <v>3.5640005539538455</v>
      </c>
      <c r="V110" s="569">
        <v>5.5064648931750364</v>
      </c>
      <c r="W110" s="569">
        <v>3.9403114731395332</v>
      </c>
      <c r="X110" s="569">
        <v>0</v>
      </c>
      <c r="Y110" s="569">
        <v>0</v>
      </c>
      <c r="Z110" s="569">
        <v>1.1398229865666192</v>
      </c>
      <c r="AA110" s="569">
        <v>1.4751287313197949</v>
      </c>
      <c r="AB110" s="569">
        <v>0.14619345579070617</v>
      </c>
      <c r="AC110" s="569">
        <v>0</v>
      </c>
      <c r="AD110" s="569">
        <v>0</v>
      </c>
      <c r="AE110" s="569">
        <v>0</v>
      </c>
      <c r="AF110" s="569">
        <v>0</v>
      </c>
      <c r="AG110" s="569">
        <v>0</v>
      </c>
      <c r="AH110" s="569">
        <v>0</v>
      </c>
      <c r="AI110" s="569">
        <v>0</v>
      </c>
      <c r="AJ110" s="569">
        <v>0</v>
      </c>
      <c r="AK110" s="569">
        <v>0</v>
      </c>
      <c r="AL110" s="569">
        <v>0</v>
      </c>
      <c r="AM110" s="569">
        <v>0</v>
      </c>
      <c r="AN110" s="569">
        <v>0</v>
      </c>
      <c r="AO110" s="569">
        <v>0</v>
      </c>
      <c r="AP110" s="569">
        <v>0</v>
      </c>
      <c r="AQ110" s="569">
        <v>0</v>
      </c>
      <c r="AR110" s="569">
        <v>0</v>
      </c>
      <c r="AS110" s="569">
        <v>0</v>
      </c>
      <c r="AT110" s="569">
        <v>0.10507497261705423</v>
      </c>
    </row>
    <row r="111" spans="1:46">
      <c r="A111" s="465">
        <v>287</v>
      </c>
      <c r="B111" s="466" t="s">
        <v>142</v>
      </c>
      <c r="C111" s="500">
        <v>6242</v>
      </c>
      <c r="D111" s="569">
        <v>549.31320089714836</v>
      </c>
      <c r="E111" s="569">
        <v>-96.029958346683756</v>
      </c>
      <c r="F111" s="569">
        <v>-204.219961550785</v>
      </c>
      <c r="G111" s="589">
        <v>249.06328099967959</v>
      </c>
      <c r="H111" s="569">
        <v>172.91268824094843</v>
      </c>
      <c r="I111" s="569">
        <v>0</v>
      </c>
      <c r="J111" s="569">
        <v>71.941204742069843</v>
      </c>
      <c r="K111" s="569">
        <v>33.340115347644982</v>
      </c>
      <c r="L111" s="569">
        <v>0</v>
      </c>
      <c r="M111" s="569">
        <v>5.764979173341878</v>
      </c>
      <c r="N111" s="569">
        <v>25.153316244793334</v>
      </c>
      <c r="O111" s="569">
        <v>5.9950336430631204</v>
      </c>
      <c r="P111" s="569">
        <v>0</v>
      </c>
      <c r="Q111" s="569">
        <v>163.77186799102853</v>
      </c>
      <c r="R111" s="569">
        <v>0</v>
      </c>
      <c r="S111" s="569">
        <v>0</v>
      </c>
      <c r="T111" s="569">
        <v>10.085389298301827</v>
      </c>
      <c r="U111" s="569">
        <v>3.5639218199295097</v>
      </c>
      <c r="V111" s="569">
        <v>0</v>
      </c>
      <c r="W111" s="569">
        <v>10.250881127843639</v>
      </c>
      <c r="X111" s="569">
        <v>0</v>
      </c>
      <c r="Y111" s="569">
        <v>0</v>
      </c>
      <c r="Z111" s="569">
        <v>0.9791733418776033</v>
      </c>
      <c r="AA111" s="569">
        <v>0</v>
      </c>
      <c r="AB111" s="569">
        <v>9.2100288369112455</v>
      </c>
      <c r="AC111" s="569">
        <v>0</v>
      </c>
      <c r="AD111" s="569">
        <v>0</v>
      </c>
      <c r="AE111" s="569">
        <v>0</v>
      </c>
      <c r="AF111" s="569">
        <v>0</v>
      </c>
      <c r="AG111" s="569">
        <v>0</v>
      </c>
      <c r="AH111" s="569">
        <v>0</v>
      </c>
      <c r="AI111" s="569">
        <v>0</v>
      </c>
      <c r="AJ111" s="569">
        <v>34.1103812880487</v>
      </c>
      <c r="AK111" s="569">
        <v>0</v>
      </c>
      <c r="AL111" s="569">
        <v>0</v>
      </c>
      <c r="AM111" s="569">
        <v>0</v>
      </c>
      <c r="AN111" s="569">
        <v>0</v>
      </c>
      <c r="AO111" s="569">
        <v>0.1525152194809356</v>
      </c>
      <c r="AP111" s="569">
        <v>0</v>
      </c>
      <c r="AQ111" s="569">
        <v>1.6541172701057354</v>
      </c>
      <c r="AR111" s="569">
        <v>0</v>
      </c>
      <c r="AS111" s="569">
        <v>3.764818968279398E-2</v>
      </c>
      <c r="AT111" s="569">
        <v>0.38993912207625758</v>
      </c>
    </row>
    <row r="112" spans="1:46">
      <c r="A112" s="465">
        <v>288</v>
      </c>
      <c r="B112" s="466" t="s">
        <v>143</v>
      </c>
      <c r="C112" s="500">
        <v>6405</v>
      </c>
      <c r="D112" s="569">
        <v>323.64730679156906</v>
      </c>
      <c r="E112" s="569">
        <v>-96.029976580796259</v>
      </c>
      <c r="F112" s="569">
        <v>-204.21998438719751</v>
      </c>
      <c r="G112" s="589">
        <v>23.397345823575332</v>
      </c>
      <c r="H112" s="569">
        <v>189.68306010928961</v>
      </c>
      <c r="I112" s="569">
        <v>0</v>
      </c>
      <c r="J112" s="569">
        <v>28.044184231069476</v>
      </c>
      <c r="K112" s="569">
        <v>9.2206088992974244</v>
      </c>
      <c r="L112" s="569">
        <v>0</v>
      </c>
      <c r="M112" s="569">
        <v>33.7096018735363</v>
      </c>
      <c r="N112" s="569">
        <v>34.965651834504293</v>
      </c>
      <c r="O112" s="569">
        <v>17.434660421545669</v>
      </c>
      <c r="P112" s="569">
        <v>0</v>
      </c>
      <c r="Q112" s="569">
        <v>3.7320843091334894</v>
      </c>
      <c r="R112" s="569">
        <v>0</v>
      </c>
      <c r="S112" s="569">
        <v>0</v>
      </c>
      <c r="T112" s="569">
        <v>0</v>
      </c>
      <c r="U112" s="569">
        <v>3.5639344262295083</v>
      </c>
      <c r="V112" s="569">
        <v>0</v>
      </c>
      <c r="W112" s="569">
        <v>0</v>
      </c>
      <c r="X112" s="569">
        <v>0</v>
      </c>
      <c r="Y112" s="569">
        <v>0</v>
      </c>
      <c r="Z112" s="569">
        <v>1.361904761904762</v>
      </c>
      <c r="AA112" s="569">
        <v>0</v>
      </c>
      <c r="AB112" s="569">
        <v>0.26744730679156908</v>
      </c>
      <c r="AC112" s="569">
        <v>0</v>
      </c>
      <c r="AD112" s="569">
        <v>1.6641686182669788</v>
      </c>
      <c r="AE112" s="569">
        <v>0</v>
      </c>
      <c r="AF112" s="569">
        <v>0</v>
      </c>
      <c r="AG112" s="569">
        <v>0</v>
      </c>
      <c r="AH112" s="569">
        <v>0</v>
      </c>
      <c r="AI112" s="569">
        <v>0</v>
      </c>
      <c r="AJ112" s="569">
        <v>0</v>
      </c>
      <c r="AK112" s="569">
        <v>0</v>
      </c>
      <c r="AL112" s="569">
        <v>0</v>
      </c>
      <c r="AM112" s="569">
        <v>0</v>
      </c>
      <c r="AN112" s="569">
        <v>0</v>
      </c>
      <c r="AO112" s="569">
        <v>0</v>
      </c>
      <c r="AP112" s="569">
        <v>0</v>
      </c>
      <c r="AQ112" s="569">
        <v>0</v>
      </c>
      <c r="AR112" s="569">
        <v>0</v>
      </c>
      <c r="AS112" s="569">
        <v>0</v>
      </c>
      <c r="AT112" s="569">
        <v>0</v>
      </c>
    </row>
    <row r="113" spans="1:46">
      <c r="A113" s="465">
        <v>290</v>
      </c>
      <c r="B113" s="466" t="s">
        <v>144</v>
      </c>
      <c r="C113" s="500">
        <v>7755</v>
      </c>
      <c r="D113" s="569">
        <v>248.00799484203739</v>
      </c>
      <c r="E113" s="569">
        <v>-96.030045132172788</v>
      </c>
      <c r="F113" s="569">
        <v>-204.21998710509348</v>
      </c>
      <c r="G113" s="589">
        <v>-52.242037395228884</v>
      </c>
      <c r="H113" s="569">
        <v>113.51295938104448</v>
      </c>
      <c r="I113" s="569">
        <v>0</v>
      </c>
      <c r="J113" s="569">
        <v>37.638555770470667</v>
      </c>
      <c r="K113" s="569">
        <v>0.3626047711154094</v>
      </c>
      <c r="L113" s="569">
        <v>0</v>
      </c>
      <c r="M113" s="569">
        <v>9.2804642166344298</v>
      </c>
      <c r="N113" s="569">
        <v>0</v>
      </c>
      <c r="O113" s="569">
        <v>8.7467440361057385</v>
      </c>
      <c r="P113" s="569">
        <v>69.533462282398446</v>
      </c>
      <c r="Q113" s="569">
        <v>0.3626047711154094</v>
      </c>
      <c r="R113" s="569">
        <v>0</v>
      </c>
      <c r="S113" s="569">
        <v>0</v>
      </c>
      <c r="T113" s="569">
        <v>0</v>
      </c>
      <c r="U113" s="569">
        <v>3.5640232108317216</v>
      </c>
      <c r="V113" s="569">
        <v>1.3788523533204384</v>
      </c>
      <c r="W113" s="569">
        <v>0</v>
      </c>
      <c r="X113" s="569">
        <v>0</v>
      </c>
      <c r="Y113" s="569">
        <v>0</v>
      </c>
      <c r="Z113" s="569">
        <v>0.84448742746615091</v>
      </c>
      <c r="AA113" s="569">
        <v>2.7832366215344937</v>
      </c>
      <c r="AB113" s="569">
        <v>0</v>
      </c>
      <c r="AC113" s="569">
        <v>0</v>
      </c>
      <c r="AD113" s="569">
        <v>0</v>
      </c>
      <c r="AE113" s="569">
        <v>0</v>
      </c>
      <c r="AF113" s="569">
        <v>0</v>
      </c>
      <c r="AG113" s="569">
        <v>0</v>
      </c>
      <c r="AH113" s="569">
        <v>0</v>
      </c>
      <c r="AI113" s="569">
        <v>0</v>
      </c>
      <c r="AJ113" s="569">
        <v>0</v>
      </c>
      <c r="AK113" s="569">
        <v>0</v>
      </c>
      <c r="AL113" s="569">
        <v>0</v>
      </c>
      <c r="AM113" s="569">
        <v>0</v>
      </c>
      <c r="AN113" s="569">
        <v>0</v>
      </c>
      <c r="AO113" s="569">
        <v>0</v>
      </c>
      <c r="AP113" s="569">
        <v>0</v>
      </c>
      <c r="AQ113" s="569">
        <v>0</v>
      </c>
      <c r="AR113" s="569">
        <v>0</v>
      </c>
      <c r="AS113" s="569">
        <v>0</v>
      </c>
      <c r="AT113" s="569">
        <v>0</v>
      </c>
    </row>
    <row r="114" spans="1:46">
      <c r="A114" s="465">
        <v>291</v>
      </c>
      <c r="B114" s="466" t="s">
        <v>145</v>
      </c>
      <c r="C114" s="500">
        <v>2119</v>
      </c>
      <c r="D114" s="569">
        <v>359.62057574327514</v>
      </c>
      <c r="E114" s="569">
        <v>-96.030202925908441</v>
      </c>
      <c r="F114" s="569">
        <v>-204.21991505427087</v>
      </c>
      <c r="G114" s="589">
        <v>59.3704577630958</v>
      </c>
      <c r="H114" s="569">
        <v>303.21330816422841</v>
      </c>
      <c r="I114" s="569">
        <v>0</v>
      </c>
      <c r="J114" s="569">
        <v>0</v>
      </c>
      <c r="K114" s="569">
        <v>23.889098631429921</v>
      </c>
      <c r="L114" s="569">
        <v>0</v>
      </c>
      <c r="M114" s="569">
        <v>0</v>
      </c>
      <c r="N114" s="569">
        <v>0</v>
      </c>
      <c r="O114" s="569">
        <v>4.3714016045304387</v>
      </c>
      <c r="P114" s="569">
        <v>0</v>
      </c>
      <c r="Q114" s="569">
        <v>23.889098631429921</v>
      </c>
      <c r="R114" s="569">
        <v>0</v>
      </c>
      <c r="S114" s="569">
        <v>0</v>
      </c>
      <c r="T114" s="569">
        <v>0</v>
      </c>
      <c r="U114" s="569">
        <v>3.5639452571967909</v>
      </c>
      <c r="V114" s="569">
        <v>0</v>
      </c>
      <c r="W114" s="569">
        <v>0</v>
      </c>
      <c r="X114" s="569">
        <v>0</v>
      </c>
      <c r="Y114" s="569">
        <v>0</v>
      </c>
      <c r="Z114" s="569">
        <v>0.69372345445965078</v>
      </c>
      <c r="AA114" s="569">
        <v>0</v>
      </c>
      <c r="AB114" s="569">
        <v>0</v>
      </c>
      <c r="AC114" s="569">
        <v>0</v>
      </c>
      <c r="AD114" s="569">
        <v>0</v>
      </c>
      <c r="AE114" s="569">
        <v>0</v>
      </c>
      <c r="AF114" s="569">
        <v>0</v>
      </c>
      <c r="AG114" s="569">
        <v>0</v>
      </c>
      <c r="AH114" s="569">
        <v>0</v>
      </c>
      <c r="AI114" s="569">
        <v>0</v>
      </c>
      <c r="AJ114" s="569">
        <v>0</v>
      </c>
      <c r="AK114" s="569">
        <v>0</v>
      </c>
      <c r="AL114" s="569">
        <v>0</v>
      </c>
      <c r="AM114" s="569">
        <v>0</v>
      </c>
      <c r="AN114" s="569">
        <v>0</v>
      </c>
      <c r="AO114" s="569">
        <v>0</v>
      </c>
      <c r="AP114" s="569">
        <v>0</v>
      </c>
      <c r="AQ114" s="569">
        <v>0</v>
      </c>
      <c r="AR114" s="569">
        <v>0</v>
      </c>
      <c r="AS114" s="569">
        <v>0</v>
      </c>
      <c r="AT114" s="569">
        <v>0</v>
      </c>
    </row>
    <row r="115" spans="1:46">
      <c r="A115" s="465">
        <v>297</v>
      </c>
      <c r="B115" s="466" t="s">
        <v>146</v>
      </c>
      <c r="C115" s="500">
        <v>122594</v>
      </c>
      <c r="D115" s="569">
        <v>301.21762076447459</v>
      </c>
      <c r="E115" s="569">
        <v>-96.030001468261091</v>
      </c>
      <c r="F115" s="569">
        <v>-204.22000261024195</v>
      </c>
      <c r="G115" s="589">
        <v>0.96761668597158101</v>
      </c>
      <c r="H115" s="569">
        <v>145.65893110592688</v>
      </c>
      <c r="I115" s="569">
        <v>0</v>
      </c>
      <c r="J115" s="569">
        <v>42.12402727702824</v>
      </c>
      <c r="K115" s="569">
        <v>11.676354470855017</v>
      </c>
      <c r="L115" s="569">
        <v>0</v>
      </c>
      <c r="M115" s="569">
        <v>9.6864936293782726</v>
      </c>
      <c r="N115" s="569">
        <v>12.253454492063232</v>
      </c>
      <c r="O115" s="569">
        <v>9.2340652886764438</v>
      </c>
      <c r="P115" s="569">
        <v>0</v>
      </c>
      <c r="Q115" s="569">
        <v>9.0612183304240013</v>
      </c>
      <c r="R115" s="569">
        <v>0</v>
      </c>
      <c r="S115" s="569">
        <v>27.682651679527545</v>
      </c>
      <c r="T115" s="569">
        <v>6.6755550842618723</v>
      </c>
      <c r="U115" s="569">
        <v>3.5639998694879034</v>
      </c>
      <c r="V115" s="569">
        <v>5.6722514968106106</v>
      </c>
      <c r="W115" s="569">
        <v>3.2592541233665595</v>
      </c>
      <c r="X115" s="569">
        <v>5.3085305969297032</v>
      </c>
      <c r="Y115" s="569">
        <v>3.4842732923307831</v>
      </c>
      <c r="Z115" s="569">
        <v>1.487152715467315</v>
      </c>
      <c r="AA115" s="569">
        <v>0.25151312462273845</v>
      </c>
      <c r="AB115" s="569">
        <v>0.47437068698304974</v>
      </c>
      <c r="AC115" s="569">
        <v>4.9399970634778212</v>
      </c>
      <c r="AD115" s="569">
        <v>0</v>
      </c>
      <c r="AE115" s="569">
        <v>0</v>
      </c>
      <c r="AF115" s="569">
        <v>0</v>
      </c>
      <c r="AG115" s="569">
        <v>0</v>
      </c>
      <c r="AH115" s="569">
        <v>0</v>
      </c>
      <c r="AI115" s="569">
        <v>0</v>
      </c>
      <c r="AJ115" s="569">
        <v>0</v>
      </c>
      <c r="AK115" s="569">
        <v>0</v>
      </c>
      <c r="AL115" s="569">
        <v>0</v>
      </c>
      <c r="AM115" s="569">
        <v>0</v>
      </c>
      <c r="AN115" s="569">
        <v>0</v>
      </c>
      <c r="AO115" s="569">
        <v>0</v>
      </c>
      <c r="AP115" s="569">
        <v>0</v>
      </c>
      <c r="AQ115" s="569">
        <v>0</v>
      </c>
      <c r="AR115" s="569">
        <v>0</v>
      </c>
      <c r="AS115" s="569">
        <v>0</v>
      </c>
      <c r="AT115" s="569">
        <v>-1.2764735631433839</v>
      </c>
    </row>
    <row r="116" spans="1:46">
      <c r="A116" s="465">
        <v>300</v>
      </c>
      <c r="B116" s="466" t="s">
        <v>147</v>
      </c>
      <c r="C116" s="500">
        <v>3437</v>
      </c>
      <c r="D116" s="569">
        <v>834.23334303171373</v>
      </c>
      <c r="E116" s="569">
        <v>-96.029967995344776</v>
      </c>
      <c r="F116" s="569">
        <v>-204.21995926680245</v>
      </c>
      <c r="G116" s="589">
        <v>533.98341576956648</v>
      </c>
      <c r="H116" s="569">
        <v>627.40907768402678</v>
      </c>
      <c r="I116" s="569">
        <v>0</v>
      </c>
      <c r="J116" s="569">
        <v>45.728833284841429</v>
      </c>
      <c r="K116" s="569">
        <v>26.183590340413151</v>
      </c>
      <c r="L116" s="569">
        <v>0</v>
      </c>
      <c r="M116" s="569">
        <v>41.879546115798661</v>
      </c>
      <c r="N116" s="569">
        <v>0</v>
      </c>
      <c r="O116" s="569">
        <v>7.4466104160605182</v>
      </c>
      <c r="P116" s="569">
        <v>0</v>
      </c>
      <c r="Q116" s="569">
        <v>26.183590340413151</v>
      </c>
      <c r="R116" s="569">
        <v>0</v>
      </c>
      <c r="S116" s="569">
        <v>0</v>
      </c>
      <c r="T116" s="569">
        <v>0</v>
      </c>
      <c r="U116" s="569">
        <v>3.5638638347395983</v>
      </c>
      <c r="V116" s="569">
        <v>0</v>
      </c>
      <c r="W116" s="569">
        <v>0</v>
      </c>
      <c r="X116" s="569">
        <v>0</v>
      </c>
      <c r="Y116" s="569">
        <v>51.628745999418101</v>
      </c>
      <c r="Z116" s="569">
        <v>1.1082339249345359</v>
      </c>
      <c r="AA116" s="569">
        <v>0</v>
      </c>
      <c r="AB116" s="569">
        <v>0</v>
      </c>
      <c r="AC116" s="569">
        <v>0</v>
      </c>
      <c r="AD116" s="569">
        <v>3.1012510910677915</v>
      </c>
      <c r="AE116" s="569">
        <v>0</v>
      </c>
      <c r="AF116" s="569">
        <v>0</v>
      </c>
      <c r="AG116" s="569">
        <v>0</v>
      </c>
      <c r="AH116" s="569">
        <v>0</v>
      </c>
      <c r="AI116" s="569">
        <v>0</v>
      </c>
      <c r="AJ116" s="569">
        <v>0</v>
      </c>
      <c r="AK116" s="569">
        <v>0</v>
      </c>
      <c r="AL116" s="569">
        <v>0</v>
      </c>
      <c r="AM116" s="569">
        <v>0</v>
      </c>
      <c r="AN116" s="569">
        <v>0</v>
      </c>
      <c r="AO116" s="569">
        <v>0</v>
      </c>
      <c r="AP116" s="569">
        <v>0</v>
      </c>
      <c r="AQ116" s="569">
        <v>0</v>
      </c>
      <c r="AR116" s="569">
        <v>0</v>
      </c>
      <c r="AS116" s="569">
        <v>0</v>
      </c>
      <c r="AT116" s="569">
        <v>0</v>
      </c>
    </row>
    <row r="117" spans="1:46">
      <c r="A117" s="465">
        <v>301</v>
      </c>
      <c r="B117" s="466" t="s">
        <v>148</v>
      </c>
      <c r="C117" s="500">
        <v>19890</v>
      </c>
      <c r="D117" s="569">
        <v>219.06907993966817</v>
      </c>
      <c r="E117" s="569">
        <v>-96.030015082956254</v>
      </c>
      <c r="F117" s="569">
        <v>-204.22001005530419</v>
      </c>
      <c r="G117" s="589">
        <v>-81.180945198592255</v>
      </c>
      <c r="H117" s="569">
        <v>130.18607340372046</v>
      </c>
      <c r="I117" s="569">
        <v>0</v>
      </c>
      <c r="J117" s="569">
        <v>24.834690799396682</v>
      </c>
      <c r="K117" s="569">
        <v>14.704725992961286</v>
      </c>
      <c r="L117" s="569">
        <v>0</v>
      </c>
      <c r="M117" s="569">
        <v>5.4276018099547514</v>
      </c>
      <c r="N117" s="569">
        <v>0</v>
      </c>
      <c r="O117" s="569">
        <v>3.763499245852187</v>
      </c>
      <c r="P117" s="569">
        <v>21.275867269984918</v>
      </c>
      <c r="Q117" s="569">
        <v>14.139165409753645</v>
      </c>
      <c r="R117" s="569">
        <v>0</v>
      </c>
      <c r="S117" s="569">
        <v>0</v>
      </c>
      <c r="T117" s="569">
        <v>0</v>
      </c>
      <c r="U117" s="569">
        <v>3.5640020110608348</v>
      </c>
      <c r="V117" s="569">
        <v>0</v>
      </c>
      <c r="W117" s="569">
        <v>0</v>
      </c>
      <c r="X117" s="569">
        <v>0</v>
      </c>
      <c r="Y117" s="569">
        <v>0</v>
      </c>
      <c r="Z117" s="569">
        <v>1.1734539969834088</v>
      </c>
      <c r="AA117" s="569">
        <v>0</v>
      </c>
      <c r="AB117" s="569">
        <v>0</v>
      </c>
      <c r="AC117" s="569">
        <v>0</v>
      </c>
      <c r="AD117" s="569">
        <v>0</v>
      </c>
      <c r="AE117" s="569">
        <v>0</v>
      </c>
      <c r="AF117" s="569">
        <v>0</v>
      </c>
      <c r="AG117" s="569">
        <v>0</v>
      </c>
      <c r="AH117" s="569">
        <v>0</v>
      </c>
      <c r="AI117" s="569">
        <v>0</v>
      </c>
      <c r="AJ117" s="569">
        <v>0</v>
      </c>
      <c r="AK117" s="569">
        <v>0</v>
      </c>
      <c r="AL117" s="569">
        <v>0</v>
      </c>
      <c r="AM117" s="569">
        <v>0</v>
      </c>
      <c r="AN117" s="569">
        <v>0</v>
      </c>
      <c r="AO117" s="569">
        <v>0</v>
      </c>
      <c r="AP117" s="569">
        <v>0</v>
      </c>
      <c r="AQ117" s="569">
        <v>0</v>
      </c>
      <c r="AR117" s="569">
        <v>0</v>
      </c>
      <c r="AS117" s="569">
        <v>0</v>
      </c>
      <c r="AT117" s="569">
        <v>0</v>
      </c>
    </row>
    <row r="118" spans="1:46">
      <c r="A118" s="465">
        <v>304</v>
      </c>
      <c r="B118" s="466" t="s">
        <v>149</v>
      </c>
      <c r="C118" s="500">
        <v>950</v>
      </c>
      <c r="D118" s="569">
        <v>84.629473684210524</v>
      </c>
      <c r="E118" s="569">
        <v>-96.030526315789473</v>
      </c>
      <c r="F118" s="569">
        <v>-204.22</v>
      </c>
      <c r="G118" s="589">
        <v>-215.62105263157895</v>
      </c>
      <c r="H118" s="569">
        <v>0</v>
      </c>
      <c r="I118" s="569">
        <v>0</v>
      </c>
      <c r="J118" s="569">
        <v>47.269473684210524</v>
      </c>
      <c r="K118" s="569">
        <v>11.841052631578947</v>
      </c>
      <c r="L118" s="569">
        <v>0</v>
      </c>
      <c r="M118" s="569">
        <v>0</v>
      </c>
      <c r="N118" s="569">
        <v>0</v>
      </c>
      <c r="O118" s="569">
        <v>9.4852631578947371</v>
      </c>
      <c r="P118" s="569">
        <v>0</v>
      </c>
      <c r="Q118" s="569">
        <v>11.841052631578947</v>
      </c>
      <c r="R118" s="569">
        <v>0</v>
      </c>
      <c r="S118" s="569">
        <v>0</v>
      </c>
      <c r="T118" s="569">
        <v>0</v>
      </c>
      <c r="U118" s="569">
        <v>3.5642105263157893</v>
      </c>
      <c r="V118" s="569">
        <v>0</v>
      </c>
      <c r="W118" s="569">
        <v>0</v>
      </c>
      <c r="X118" s="569">
        <v>0</v>
      </c>
      <c r="Y118" s="569">
        <v>0</v>
      </c>
      <c r="Z118" s="569">
        <v>0.62842105263157899</v>
      </c>
      <c r="AA118" s="569">
        <v>0</v>
      </c>
      <c r="AB118" s="569">
        <v>0</v>
      </c>
      <c r="AC118" s="569">
        <v>0</v>
      </c>
      <c r="AD118" s="569">
        <v>0</v>
      </c>
      <c r="AE118" s="569">
        <v>0</v>
      </c>
      <c r="AF118" s="569">
        <v>0</v>
      </c>
      <c r="AG118" s="569">
        <v>0</v>
      </c>
      <c r="AH118" s="569">
        <v>0</v>
      </c>
      <c r="AI118" s="569">
        <v>0</v>
      </c>
      <c r="AJ118" s="569">
        <v>0</v>
      </c>
      <c r="AK118" s="569">
        <v>0</v>
      </c>
      <c r="AL118" s="569">
        <v>0</v>
      </c>
      <c r="AM118" s="569">
        <v>0</v>
      </c>
      <c r="AN118" s="569">
        <v>0</v>
      </c>
      <c r="AO118" s="569">
        <v>0</v>
      </c>
      <c r="AP118" s="569">
        <v>0</v>
      </c>
      <c r="AQ118" s="569">
        <v>0</v>
      </c>
      <c r="AR118" s="569">
        <v>0</v>
      </c>
      <c r="AS118" s="569">
        <v>0</v>
      </c>
      <c r="AT118" s="569">
        <v>0</v>
      </c>
    </row>
    <row r="119" spans="1:46">
      <c r="A119" s="465">
        <v>305</v>
      </c>
      <c r="B119" s="466" t="s">
        <v>150</v>
      </c>
      <c r="C119" s="500">
        <v>15146</v>
      </c>
      <c r="D119" s="569">
        <v>232.66585237026277</v>
      </c>
      <c r="E119" s="569">
        <v>-96.029974910867551</v>
      </c>
      <c r="F119" s="569">
        <v>-204.21999207711607</v>
      </c>
      <c r="G119" s="589">
        <v>-67.584114617720857</v>
      </c>
      <c r="H119" s="569">
        <v>123.35005942162947</v>
      </c>
      <c r="I119" s="569">
        <v>0</v>
      </c>
      <c r="J119" s="569">
        <v>53.367357718209426</v>
      </c>
      <c r="K119" s="569">
        <v>5.8488709890400106</v>
      </c>
      <c r="L119" s="569">
        <v>0</v>
      </c>
      <c r="M119" s="569">
        <v>16.63112372903737</v>
      </c>
      <c r="N119" s="569">
        <v>0</v>
      </c>
      <c r="O119" s="569">
        <v>6.7945332100884723</v>
      </c>
      <c r="P119" s="569">
        <v>29.146837448831374</v>
      </c>
      <c r="Q119" s="569">
        <v>0.55704476429420313</v>
      </c>
      <c r="R119" s="569">
        <v>0</v>
      </c>
      <c r="S119" s="569">
        <v>0</v>
      </c>
      <c r="T119" s="569">
        <v>0</v>
      </c>
      <c r="U119" s="569">
        <v>3.5639772877327349</v>
      </c>
      <c r="V119" s="569">
        <v>0</v>
      </c>
      <c r="W119" s="569">
        <v>0.48217351115806151</v>
      </c>
      <c r="X119" s="569">
        <v>0</v>
      </c>
      <c r="Y119" s="569">
        <v>0</v>
      </c>
      <c r="Z119" s="569">
        <v>1.1450547999471807</v>
      </c>
      <c r="AA119" s="569">
        <v>1.6286148157929485</v>
      </c>
      <c r="AB119" s="569">
        <v>0</v>
      </c>
      <c r="AC119" s="569">
        <v>0</v>
      </c>
      <c r="AD119" s="569">
        <v>0</v>
      </c>
      <c r="AE119" s="569">
        <v>0</v>
      </c>
      <c r="AF119" s="569">
        <v>0</v>
      </c>
      <c r="AG119" s="569">
        <v>0</v>
      </c>
      <c r="AH119" s="569">
        <v>0</v>
      </c>
      <c r="AI119" s="569">
        <v>0</v>
      </c>
      <c r="AJ119" s="569">
        <v>0</v>
      </c>
      <c r="AK119" s="569">
        <v>0</v>
      </c>
      <c r="AL119" s="569">
        <v>0</v>
      </c>
      <c r="AM119" s="569">
        <v>0</v>
      </c>
      <c r="AN119" s="569">
        <v>0</v>
      </c>
      <c r="AO119" s="569">
        <v>0</v>
      </c>
      <c r="AP119" s="569">
        <v>0</v>
      </c>
      <c r="AQ119" s="569">
        <v>0</v>
      </c>
      <c r="AR119" s="569">
        <v>0</v>
      </c>
      <c r="AS119" s="569">
        <v>0</v>
      </c>
      <c r="AT119" s="569">
        <v>-9.8497953254984818</v>
      </c>
    </row>
    <row r="120" spans="1:46">
      <c r="A120" s="465">
        <v>309</v>
      </c>
      <c r="B120" s="466" t="s">
        <v>151</v>
      </c>
      <c r="C120" s="500">
        <v>6457</v>
      </c>
      <c r="D120" s="569">
        <v>226.37494192349388</v>
      </c>
      <c r="E120" s="569">
        <v>-96.03004491249807</v>
      </c>
      <c r="F120" s="569">
        <v>-204.22007124051416</v>
      </c>
      <c r="G120" s="589">
        <v>-73.87517422951835</v>
      </c>
      <c r="H120" s="569">
        <v>144.39368127613443</v>
      </c>
      <c r="I120" s="569">
        <v>0</v>
      </c>
      <c r="J120" s="569">
        <v>45.204739042899178</v>
      </c>
      <c r="K120" s="569">
        <v>8.9286046151463534</v>
      </c>
      <c r="L120" s="569">
        <v>0</v>
      </c>
      <c r="M120" s="569">
        <v>0</v>
      </c>
      <c r="N120" s="569">
        <v>0</v>
      </c>
      <c r="O120" s="569">
        <v>2.5361623044757629</v>
      </c>
      <c r="P120" s="569">
        <v>0</v>
      </c>
      <c r="Q120" s="569">
        <v>6.0975685302772185</v>
      </c>
      <c r="R120" s="569">
        <v>0</v>
      </c>
      <c r="S120" s="569">
        <v>0</v>
      </c>
      <c r="T120" s="569">
        <v>9.7495741056218055</v>
      </c>
      <c r="U120" s="569">
        <v>3.564039027412111</v>
      </c>
      <c r="V120" s="569">
        <v>0</v>
      </c>
      <c r="W120" s="569">
        <v>0</v>
      </c>
      <c r="X120" s="569">
        <v>0</v>
      </c>
      <c r="Y120" s="569">
        <v>0</v>
      </c>
      <c r="Z120" s="569">
        <v>1.1252903825305869</v>
      </c>
      <c r="AA120" s="569">
        <v>4.7752826389964378</v>
      </c>
      <c r="AB120" s="569">
        <v>0</v>
      </c>
      <c r="AC120" s="569">
        <v>0</v>
      </c>
      <c r="AD120" s="569">
        <v>0</v>
      </c>
      <c r="AE120" s="569">
        <v>0</v>
      </c>
      <c r="AF120" s="569">
        <v>0</v>
      </c>
      <c r="AG120" s="569">
        <v>0</v>
      </c>
      <c r="AH120" s="569">
        <v>0</v>
      </c>
      <c r="AI120" s="569">
        <v>0</v>
      </c>
      <c r="AJ120" s="569">
        <v>0</v>
      </c>
      <c r="AK120" s="569">
        <v>0</v>
      </c>
      <c r="AL120" s="569">
        <v>0</v>
      </c>
      <c r="AM120" s="569">
        <v>0</v>
      </c>
      <c r="AN120" s="569">
        <v>0</v>
      </c>
      <c r="AO120" s="569">
        <v>0</v>
      </c>
      <c r="AP120" s="569">
        <v>0</v>
      </c>
      <c r="AQ120" s="569">
        <v>0</v>
      </c>
      <c r="AR120" s="569">
        <v>0</v>
      </c>
      <c r="AS120" s="569">
        <v>0</v>
      </c>
      <c r="AT120" s="569">
        <v>0</v>
      </c>
    </row>
    <row r="121" spans="1:46">
      <c r="A121" s="465">
        <v>312</v>
      </c>
      <c r="B121" s="466" t="s">
        <v>152</v>
      </c>
      <c r="C121" s="500">
        <v>1196</v>
      </c>
      <c r="D121" s="569">
        <v>40.606187290969899</v>
      </c>
      <c r="E121" s="569">
        <v>-96.030100334448164</v>
      </c>
      <c r="F121" s="569">
        <v>-204.21989966555185</v>
      </c>
      <c r="G121" s="589">
        <v>-259.6438127090301</v>
      </c>
      <c r="H121" s="569">
        <v>0</v>
      </c>
      <c r="I121" s="569">
        <v>0</v>
      </c>
      <c r="J121" s="569">
        <v>0</v>
      </c>
      <c r="K121" s="569">
        <v>38.798494983277592</v>
      </c>
      <c r="L121" s="569">
        <v>0</v>
      </c>
      <c r="M121" s="569">
        <v>0</v>
      </c>
      <c r="N121" s="569">
        <v>0</v>
      </c>
      <c r="O121" s="569">
        <v>7.8185618729096991</v>
      </c>
      <c r="P121" s="569">
        <v>0</v>
      </c>
      <c r="Q121" s="569">
        <v>-10.581103678929766</v>
      </c>
      <c r="R121" s="569">
        <v>0</v>
      </c>
      <c r="S121" s="569">
        <v>0</v>
      </c>
      <c r="T121" s="569">
        <v>0</v>
      </c>
      <c r="U121" s="569">
        <v>3.5643812709030098</v>
      </c>
      <c r="V121" s="569">
        <v>0</v>
      </c>
      <c r="W121" s="569">
        <v>0</v>
      </c>
      <c r="X121" s="569">
        <v>0</v>
      </c>
      <c r="Y121" s="569">
        <v>0</v>
      </c>
      <c r="Z121" s="569">
        <v>1.0058528428093645</v>
      </c>
      <c r="AA121" s="569">
        <v>0</v>
      </c>
      <c r="AB121" s="569">
        <v>0</v>
      </c>
      <c r="AC121" s="569">
        <v>0</v>
      </c>
      <c r="AD121" s="569">
        <v>0</v>
      </c>
      <c r="AE121" s="569">
        <v>0</v>
      </c>
      <c r="AF121" s="569">
        <v>0</v>
      </c>
      <c r="AG121" s="569">
        <v>0</v>
      </c>
      <c r="AH121" s="569">
        <v>0</v>
      </c>
      <c r="AI121" s="569">
        <v>0</v>
      </c>
      <c r="AJ121" s="569">
        <v>0</v>
      </c>
      <c r="AK121" s="569">
        <v>0</v>
      </c>
      <c r="AL121" s="569">
        <v>0</v>
      </c>
      <c r="AM121" s="569">
        <v>0</v>
      </c>
      <c r="AN121" s="569">
        <v>0</v>
      </c>
      <c r="AO121" s="569">
        <v>0</v>
      </c>
      <c r="AP121" s="569">
        <v>0</v>
      </c>
      <c r="AQ121" s="569">
        <v>0</v>
      </c>
      <c r="AR121" s="569">
        <v>0</v>
      </c>
      <c r="AS121" s="569">
        <v>0</v>
      </c>
      <c r="AT121" s="569">
        <v>0</v>
      </c>
    </row>
    <row r="122" spans="1:46">
      <c r="A122" s="465">
        <v>316</v>
      </c>
      <c r="B122" s="466" t="s">
        <v>153</v>
      </c>
      <c r="C122" s="500">
        <v>4198</v>
      </c>
      <c r="D122" s="569">
        <v>81.716769890424018</v>
      </c>
      <c r="E122" s="569">
        <v>-96.030014292520249</v>
      </c>
      <c r="F122" s="569">
        <v>-204.22010481181516</v>
      </c>
      <c r="G122" s="589">
        <v>-218.53334921391138</v>
      </c>
      <c r="H122" s="569">
        <v>0</v>
      </c>
      <c r="I122" s="569">
        <v>0</v>
      </c>
      <c r="J122" s="569">
        <v>32.09075750357313</v>
      </c>
      <c r="K122" s="569">
        <v>20.097189137684612</v>
      </c>
      <c r="L122" s="569">
        <v>0</v>
      </c>
      <c r="M122" s="569">
        <v>0</v>
      </c>
      <c r="N122" s="569">
        <v>0</v>
      </c>
      <c r="O122" s="569">
        <v>2.2663172939494998</v>
      </c>
      <c r="P122" s="569">
        <v>0</v>
      </c>
      <c r="Q122" s="569">
        <v>20.097189137684612</v>
      </c>
      <c r="R122" s="569">
        <v>0</v>
      </c>
      <c r="S122" s="569">
        <v>0</v>
      </c>
      <c r="T122" s="569">
        <v>0</v>
      </c>
      <c r="U122" s="569">
        <v>3.5640781324440209</v>
      </c>
      <c r="V122" s="569">
        <v>0</v>
      </c>
      <c r="W122" s="569">
        <v>0</v>
      </c>
      <c r="X122" s="569">
        <v>0</v>
      </c>
      <c r="Y122" s="569">
        <v>0</v>
      </c>
      <c r="Z122" s="569">
        <v>1.0621724630776561</v>
      </c>
      <c r="AA122" s="569">
        <v>0</v>
      </c>
      <c r="AB122" s="569">
        <v>0</v>
      </c>
      <c r="AC122" s="569">
        <v>0</v>
      </c>
      <c r="AD122" s="569">
        <v>2.5390662220104812</v>
      </c>
      <c r="AE122" s="569">
        <v>0</v>
      </c>
      <c r="AF122" s="569">
        <v>0</v>
      </c>
      <c r="AG122" s="569">
        <v>0</v>
      </c>
      <c r="AH122" s="569">
        <v>0</v>
      </c>
      <c r="AI122" s="569">
        <v>0</v>
      </c>
      <c r="AJ122" s="569">
        <v>0</v>
      </c>
      <c r="AK122" s="569">
        <v>0</v>
      </c>
      <c r="AL122" s="569">
        <v>0</v>
      </c>
      <c r="AM122" s="569">
        <v>0</v>
      </c>
      <c r="AN122" s="569">
        <v>0</v>
      </c>
      <c r="AO122" s="569">
        <v>0</v>
      </c>
      <c r="AP122" s="569">
        <v>0</v>
      </c>
      <c r="AQ122" s="569">
        <v>0</v>
      </c>
      <c r="AR122" s="569">
        <v>0</v>
      </c>
      <c r="AS122" s="569">
        <v>0</v>
      </c>
      <c r="AT122" s="569">
        <v>0</v>
      </c>
    </row>
    <row r="123" spans="1:46">
      <c r="A123" s="465">
        <v>317</v>
      </c>
      <c r="B123" s="466" t="s">
        <v>154</v>
      </c>
      <c r="C123" s="500">
        <v>2474</v>
      </c>
      <c r="D123" s="569">
        <v>302.21665319320937</v>
      </c>
      <c r="E123" s="569">
        <v>-96.029911075181886</v>
      </c>
      <c r="F123" s="569">
        <v>-204.21988682295878</v>
      </c>
      <c r="G123" s="589">
        <v>1.9668552950687146</v>
      </c>
      <c r="H123" s="569">
        <v>263.0873080032336</v>
      </c>
      <c r="I123" s="569">
        <v>0</v>
      </c>
      <c r="J123" s="569">
        <v>27.226758286176231</v>
      </c>
      <c r="K123" s="569">
        <v>0</v>
      </c>
      <c r="L123" s="569">
        <v>0</v>
      </c>
      <c r="M123" s="569">
        <v>0</v>
      </c>
      <c r="N123" s="569">
        <v>0</v>
      </c>
      <c r="O123" s="569">
        <v>3.8156831042845596</v>
      </c>
      <c r="P123" s="569">
        <v>0</v>
      </c>
      <c r="Q123" s="569">
        <v>0</v>
      </c>
      <c r="R123" s="569">
        <v>0</v>
      </c>
      <c r="S123" s="569">
        <v>0</v>
      </c>
      <c r="T123" s="569">
        <v>0</v>
      </c>
      <c r="U123" s="569">
        <v>3.5638641875505255</v>
      </c>
      <c r="V123" s="569">
        <v>3.1418755052546485</v>
      </c>
      <c r="W123" s="569">
        <v>0</v>
      </c>
      <c r="X123" s="569">
        <v>0</v>
      </c>
      <c r="Y123" s="569">
        <v>0</v>
      </c>
      <c r="Z123" s="569">
        <v>1.3811641067097817</v>
      </c>
      <c r="AA123" s="569">
        <v>0</v>
      </c>
      <c r="AB123" s="569">
        <v>0</v>
      </c>
      <c r="AC123" s="569">
        <v>0</v>
      </c>
      <c r="AD123" s="569">
        <v>0</v>
      </c>
      <c r="AE123" s="569">
        <v>0</v>
      </c>
      <c r="AF123" s="569">
        <v>0</v>
      </c>
      <c r="AG123" s="569">
        <v>0</v>
      </c>
      <c r="AH123" s="569">
        <v>0</v>
      </c>
      <c r="AI123" s="569">
        <v>0</v>
      </c>
      <c r="AJ123" s="569">
        <v>0</v>
      </c>
      <c r="AK123" s="569">
        <v>0</v>
      </c>
      <c r="AL123" s="569">
        <v>0</v>
      </c>
      <c r="AM123" s="569">
        <v>0</v>
      </c>
      <c r="AN123" s="569">
        <v>0</v>
      </c>
      <c r="AO123" s="569">
        <v>0</v>
      </c>
      <c r="AP123" s="569">
        <v>0</v>
      </c>
      <c r="AQ123" s="569">
        <v>0</v>
      </c>
      <c r="AR123" s="569">
        <v>0</v>
      </c>
      <c r="AS123" s="569">
        <v>0</v>
      </c>
      <c r="AT123" s="569">
        <v>0</v>
      </c>
    </row>
    <row r="124" spans="1:46">
      <c r="A124" s="465">
        <v>320</v>
      </c>
      <c r="B124" s="466" t="s">
        <v>155</v>
      </c>
      <c r="C124" s="500">
        <v>6996</v>
      </c>
      <c r="D124" s="569">
        <v>318.12278444825614</v>
      </c>
      <c r="E124" s="569">
        <v>-96.030017152658658</v>
      </c>
      <c r="F124" s="569">
        <v>-204.21998284734133</v>
      </c>
      <c r="G124" s="589">
        <v>17.872784448256148</v>
      </c>
      <c r="H124" s="569">
        <v>92.421526586620928</v>
      </c>
      <c r="I124" s="569">
        <v>0</v>
      </c>
      <c r="J124" s="569">
        <v>12.837478559176672</v>
      </c>
      <c r="K124" s="569">
        <v>50.247998856489424</v>
      </c>
      <c r="L124" s="569">
        <v>0</v>
      </c>
      <c r="M124" s="569">
        <v>5.1436535162950259</v>
      </c>
      <c r="N124" s="569">
        <v>39.316895368782163</v>
      </c>
      <c r="O124" s="569">
        <v>1.3473413379073755</v>
      </c>
      <c r="P124" s="569">
        <v>61.420097198399084</v>
      </c>
      <c r="Q124" s="569">
        <v>47.434105202973129</v>
      </c>
      <c r="R124" s="569">
        <v>0</v>
      </c>
      <c r="S124" s="569">
        <v>0</v>
      </c>
      <c r="T124" s="569">
        <v>0</v>
      </c>
      <c r="U124" s="569">
        <v>3.5640365923384789</v>
      </c>
      <c r="V124" s="569">
        <v>0</v>
      </c>
      <c r="W124" s="569">
        <v>0</v>
      </c>
      <c r="X124" s="569">
        <v>0</v>
      </c>
      <c r="Y124" s="569">
        <v>0</v>
      </c>
      <c r="Z124" s="569">
        <v>0.75714694110920522</v>
      </c>
      <c r="AA124" s="569">
        <v>0</v>
      </c>
      <c r="AB124" s="569">
        <v>3.6325042881646654</v>
      </c>
      <c r="AC124" s="569">
        <v>0</v>
      </c>
      <c r="AD124" s="569">
        <v>0</v>
      </c>
      <c r="AE124" s="569">
        <v>0</v>
      </c>
      <c r="AF124" s="569">
        <v>0</v>
      </c>
      <c r="AG124" s="569">
        <v>0</v>
      </c>
      <c r="AH124" s="569">
        <v>0</v>
      </c>
      <c r="AI124" s="569">
        <v>0</v>
      </c>
      <c r="AJ124" s="569">
        <v>0</v>
      </c>
      <c r="AK124" s="569">
        <v>0</v>
      </c>
      <c r="AL124" s="569">
        <v>0</v>
      </c>
      <c r="AM124" s="569">
        <v>0</v>
      </c>
      <c r="AN124" s="569">
        <v>0</v>
      </c>
      <c r="AO124" s="569">
        <v>0</v>
      </c>
      <c r="AP124" s="569">
        <v>0</v>
      </c>
      <c r="AQ124" s="569">
        <v>0</v>
      </c>
      <c r="AR124" s="569">
        <v>0</v>
      </c>
      <c r="AS124" s="569">
        <v>0</v>
      </c>
      <c r="AT124" s="569">
        <v>0</v>
      </c>
    </row>
    <row r="125" spans="1:46">
      <c r="A125" s="465">
        <v>322</v>
      </c>
      <c r="B125" s="466" t="s">
        <v>156</v>
      </c>
      <c r="C125" s="500">
        <v>6549</v>
      </c>
      <c r="D125" s="569">
        <v>229.35608489845777</v>
      </c>
      <c r="E125" s="569">
        <v>-96.02992823331806</v>
      </c>
      <c r="F125" s="569">
        <v>-204.22003359291494</v>
      </c>
      <c r="G125" s="589">
        <v>-70.893876927775239</v>
      </c>
      <c r="H125" s="569">
        <v>112.43670789433502</v>
      </c>
      <c r="I125" s="569">
        <v>0</v>
      </c>
      <c r="J125" s="569">
        <v>44.569705298518855</v>
      </c>
      <c r="K125" s="569">
        <v>17.176820888685295</v>
      </c>
      <c r="L125" s="569">
        <v>0</v>
      </c>
      <c r="M125" s="569">
        <v>10.989464040311498</v>
      </c>
      <c r="N125" s="569">
        <v>21.762406474270882</v>
      </c>
      <c r="O125" s="569">
        <v>7.1418537181249047</v>
      </c>
      <c r="P125" s="569">
        <v>0</v>
      </c>
      <c r="Q125" s="569">
        <v>10.735532142311804</v>
      </c>
      <c r="R125" s="569">
        <v>0</v>
      </c>
      <c r="S125" s="569">
        <v>0</v>
      </c>
      <c r="T125" s="569">
        <v>0</v>
      </c>
      <c r="U125" s="569">
        <v>3.5640555810047334</v>
      </c>
      <c r="V125" s="569">
        <v>0</v>
      </c>
      <c r="W125" s="569">
        <v>0</v>
      </c>
      <c r="X125" s="569">
        <v>0</v>
      </c>
      <c r="Y125" s="569">
        <v>0</v>
      </c>
      <c r="Z125" s="569">
        <v>0.97953886089479314</v>
      </c>
      <c r="AA125" s="569">
        <v>0</v>
      </c>
      <c r="AB125" s="569">
        <v>0</v>
      </c>
      <c r="AC125" s="569">
        <v>0</v>
      </c>
      <c r="AD125" s="569">
        <v>0</v>
      </c>
      <c r="AE125" s="569">
        <v>0</v>
      </c>
      <c r="AF125" s="569">
        <v>0</v>
      </c>
      <c r="AG125" s="569">
        <v>0</v>
      </c>
      <c r="AH125" s="569">
        <v>0</v>
      </c>
      <c r="AI125" s="569">
        <v>0</v>
      </c>
      <c r="AJ125" s="569">
        <v>0</v>
      </c>
      <c r="AK125" s="569">
        <v>0</v>
      </c>
      <c r="AL125" s="569">
        <v>0</v>
      </c>
      <c r="AM125" s="569">
        <v>0</v>
      </c>
      <c r="AN125" s="569">
        <v>0</v>
      </c>
      <c r="AO125" s="569">
        <v>0</v>
      </c>
      <c r="AP125" s="569">
        <v>0</v>
      </c>
      <c r="AQ125" s="569">
        <v>0</v>
      </c>
      <c r="AR125" s="569">
        <v>0</v>
      </c>
      <c r="AS125" s="569">
        <v>0</v>
      </c>
      <c r="AT125" s="569">
        <v>0</v>
      </c>
    </row>
    <row r="126" spans="1:46">
      <c r="A126" s="465">
        <v>398</v>
      </c>
      <c r="B126" s="466" t="s">
        <v>157</v>
      </c>
      <c r="C126" s="500">
        <v>120175</v>
      </c>
      <c r="D126" s="569">
        <v>284.86497191595589</v>
      </c>
      <c r="E126" s="569">
        <v>-96.029997919700435</v>
      </c>
      <c r="F126" s="569">
        <v>-204.22000416059913</v>
      </c>
      <c r="G126" s="589">
        <v>-15.385030164343666</v>
      </c>
      <c r="H126" s="569">
        <v>136.38385687539005</v>
      </c>
      <c r="I126" s="569">
        <v>0</v>
      </c>
      <c r="J126" s="569">
        <v>24.10165175785313</v>
      </c>
      <c r="K126" s="569">
        <v>13.643095485749948</v>
      </c>
      <c r="L126" s="569">
        <v>0</v>
      </c>
      <c r="M126" s="569">
        <v>9.2825962138547951</v>
      </c>
      <c r="N126" s="569">
        <v>16.654320782192634</v>
      </c>
      <c r="O126" s="569">
        <v>7.7617724152277932</v>
      </c>
      <c r="P126" s="569">
        <v>0</v>
      </c>
      <c r="Q126" s="569">
        <v>9.4074225088412735</v>
      </c>
      <c r="R126" s="569">
        <v>0</v>
      </c>
      <c r="S126" s="569">
        <v>40.792685666736013</v>
      </c>
      <c r="T126" s="569">
        <v>7.4647306012065737</v>
      </c>
      <c r="U126" s="569">
        <v>3.5640024963594756</v>
      </c>
      <c r="V126" s="569">
        <v>0</v>
      </c>
      <c r="W126" s="569">
        <v>0</v>
      </c>
      <c r="X126" s="569">
        <v>4.9340128978572917</v>
      </c>
      <c r="Y126" s="569">
        <v>4.6566756812981067</v>
      </c>
      <c r="Z126" s="569">
        <v>1.3377075098814228</v>
      </c>
      <c r="AA126" s="569">
        <v>1.436812981069274</v>
      </c>
      <c r="AB126" s="569">
        <v>0</v>
      </c>
      <c r="AC126" s="569">
        <v>0</v>
      </c>
      <c r="AD126" s="569">
        <v>1.5965883087164552</v>
      </c>
      <c r="AE126" s="569">
        <v>0.96445184106511339</v>
      </c>
      <c r="AF126" s="569">
        <v>0</v>
      </c>
      <c r="AG126" s="569">
        <v>0</v>
      </c>
      <c r="AH126" s="569">
        <v>0.88258789265654258</v>
      </c>
      <c r="AI126" s="569">
        <v>0</v>
      </c>
      <c r="AJ126" s="569">
        <v>0</v>
      </c>
      <c r="AK126" s="569">
        <v>0</v>
      </c>
      <c r="AL126" s="569">
        <v>0</v>
      </c>
      <c r="AM126" s="569">
        <v>0</v>
      </c>
      <c r="AN126" s="569">
        <v>0</v>
      </c>
      <c r="AO126" s="569">
        <v>0</v>
      </c>
      <c r="AP126" s="569">
        <v>0</v>
      </c>
      <c r="AQ126" s="569">
        <v>0</v>
      </c>
      <c r="AR126" s="569">
        <v>0</v>
      </c>
      <c r="AS126" s="569">
        <v>0</v>
      </c>
      <c r="AT126" s="569">
        <v>0</v>
      </c>
    </row>
    <row r="127" spans="1:46">
      <c r="A127" s="465">
        <v>399</v>
      </c>
      <c r="B127" s="466" t="s">
        <v>158</v>
      </c>
      <c r="C127" s="500">
        <v>7817</v>
      </c>
      <c r="D127" s="569">
        <v>241.50646027887936</v>
      </c>
      <c r="E127" s="569">
        <v>-96.030062683894073</v>
      </c>
      <c r="F127" s="569">
        <v>-204.22003326084175</v>
      </c>
      <c r="G127" s="589">
        <v>-58.743635665856466</v>
      </c>
      <c r="H127" s="569">
        <v>167.55839836254319</v>
      </c>
      <c r="I127" s="569">
        <v>0</v>
      </c>
      <c r="J127" s="569">
        <v>51.701547908404756</v>
      </c>
      <c r="K127" s="569">
        <v>0.71958551874120502</v>
      </c>
      <c r="L127" s="569">
        <v>0</v>
      </c>
      <c r="M127" s="569">
        <v>4.6034284252270696</v>
      </c>
      <c r="N127" s="569">
        <v>0</v>
      </c>
      <c r="O127" s="569">
        <v>5.9833695791224253</v>
      </c>
      <c r="P127" s="569">
        <v>0</v>
      </c>
      <c r="Q127" s="569">
        <v>0.71958551874120502</v>
      </c>
      <c r="R127" s="569">
        <v>0</v>
      </c>
      <c r="S127" s="569">
        <v>0</v>
      </c>
      <c r="T127" s="569">
        <v>0</v>
      </c>
      <c r="U127" s="569">
        <v>3.564027120378662</v>
      </c>
      <c r="V127" s="569">
        <v>0</v>
      </c>
      <c r="W127" s="569">
        <v>0</v>
      </c>
      <c r="X127" s="569">
        <v>0</v>
      </c>
      <c r="Y127" s="569">
        <v>0</v>
      </c>
      <c r="Z127" s="569">
        <v>1.3484712805424075</v>
      </c>
      <c r="AA127" s="569">
        <v>3.9444799795317897</v>
      </c>
      <c r="AB127" s="569">
        <v>0</v>
      </c>
      <c r="AC127" s="569">
        <v>0</v>
      </c>
      <c r="AD127" s="569">
        <v>1.3635665856466674</v>
      </c>
      <c r="AE127" s="569">
        <v>0</v>
      </c>
      <c r="AF127" s="569">
        <v>0</v>
      </c>
      <c r="AG127" s="569">
        <v>0</v>
      </c>
      <c r="AH127" s="569">
        <v>0</v>
      </c>
      <c r="AI127" s="569">
        <v>0</v>
      </c>
      <c r="AJ127" s="569">
        <v>0</v>
      </c>
      <c r="AK127" s="569">
        <v>0</v>
      </c>
      <c r="AL127" s="569">
        <v>0</v>
      </c>
      <c r="AM127" s="569">
        <v>0</v>
      </c>
      <c r="AN127" s="569">
        <v>0</v>
      </c>
      <c r="AO127" s="569">
        <v>0</v>
      </c>
      <c r="AP127" s="569">
        <v>0</v>
      </c>
      <c r="AQ127" s="569">
        <v>0</v>
      </c>
      <c r="AR127" s="569">
        <v>0</v>
      </c>
      <c r="AS127" s="569">
        <v>0</v>
      </c>
      <c r="AT127" s="569">
        <v>0</v>
      </c>
    </row>
    <row r="128" spans="1:46">
      <c r="A128" s="465">
        <v>400</v>
      </c>
      <c r="B128" s="466" t="s">
        <v>159</v>
      </c>
      <c r="C128" s="500">
        <v>8366</v>
      </c>
      <c r="D128" s="569">
        <v>527.52295003585948</v>
      </c>
      <c r="E128" s="569">
        <v>-96.030002390628738</v>
      </c>
      <c r="F128" s="569">
        <v>-204.22005737508965</v>
      </c>
      <c r="G128" s="589">
        <v>227.27289027014103</v>
      </c>
      <c r="H128" s="569">
        <v>141.36206072196987</v>
      </c>
      <c r="I128" s="569">
        <v>0</v>
      </c>
      <c r="J128" s="569">
        <v>59.043987568730579</v>
      </c>
      <c r="K128" s="569">
        <v>79.332775519961757</v>
      </c>
      <c r="L128" s="569">
        <v>0</v>
      </c>
      <c r="M128" s="569">
        <v>21.506693760459001</v>
      </c>
      <c r="N128" s="569">
        <v>62.994262491035144</v>
      </c>
      <c r="O128" s="569">
        <v>5.6208462825723169</v>
      </c>
      <c r="P128" s="569">
        <v>73.299545780540285</v>
      </c>
      <c r="Q128" s="569">
        <v>68.071599330623954</v>
      </c>
      <c r="R128" s="569">
        <v>0</v>
      </c>
      <c r="S128" s="569">
        <v>0</v>
      </c>
      <c r="T128" s="569">
        <v>0</v>
      </c>
      <c r="U128" s="569">
        <v>3.5639493186708102</v>
      </c>
      <c r="V128" s="569">
        <v>0</v>
      </c>
      <c r="W128" s="569">
        <v>0</v>
      </c>
      <c r="X128" s="569">
        <v>0</v>
      </c>
      <c r="Y128" s="569">
        <v>0</v>
      </c>
      <c r="Z128" s="569">
        <v>1.2667941668658858</v>
      </c>
      <c r="AA128" s="569">
        <v>4.0541477408558455</v>
      </c>
      <c r="AB128" s="569">
        <v>6.1322017690652642</v>
      </c>
      <c r="AC128" s="569">
        <v>0</v>
      </c>
      <c r="AD128" s="569">
        <v>1.2740855845087258</v>
      </c>
      <c r="AE128" s="569">
        <v>0</v>
      </c>
      <c r="AF128" s="569">
        <v>0</v>
      </c>
      <c r="AG128" s="569">
        <v>0</v>
      </c>
      <c r="AH128" s="569">
        <v>0</v>
      </c>
      <c r="AI128" s="569">
        <v>0</v>
      </c>
      <c r="AJ128" s="569">
        <v>0</v>
      </c>
      <c r="AK128" s="569">
        <v>0</v>
      </c>
      <c r="AL128" s="569">
        <v>0</v>
      </c>
      <c r="AM128" s="569">
        <v>0</v>
      </c>
      <c r="AN128" s="569">
        <v>0</v>
      </c>
      <c r="AO128" s="569">
        <v>0</v>
      </c>
      <c r="AP128" s="569">
        <v>0</v>
      </c>
      <c r="AQ128" s="569">
        <v>0</v>
      </c>
      <c r="AR128" s="569">
        <v>0</v>
      </c>
      <c r="AS128" s="569">
        <v>0</v>
      </c>
      <c r="AT128" s="569">
        <v>0</v>
      </c>
    </row>
    <row r="129" spans="1:46">
      <c r="A129" s="465">
        <v>402</v>
      </c>
      <c r="B129" s="466" t="s">
        <v>160</v>
      </c>
      <c r="C129" s="500">
        <v>9099</v>
      </c>
      <c r="D129" s="569">
        <v>276.73194856577646</v>
      </c>
      <c r="E129" s="569">
        <v>-96.030003297065605</v>
      </c>
      <c r="F129" s="569">
        <v>-204.22002417848114</v>
      </c>
      <c r="G129" s="589">
        <v>-23.518078909770303</v>
      </c>
      <c r="H129" s="569">
        <v>136.00153863061874</v>
      </c>
      <c r="I129" s="569">
        <v>0</v>
      </c>
      <c r="J129" s="569">
        <v>64.158039344982967</v>
      </c>
      <c r="K129" s="569">
        <v>3.0907792065062094</v>
      </c>
      <c r="L129" s="569">
        <v>0</v>
      </c>
      <c r="M129" s="569">
        <v>0</v>
      </c>
      <c r="N129" s="569">
        <v>32.966589735135727</v>
      </c>
      <c r="O129" s="569">
        <v>6.1892515661061651</v>
      </c>
      <c r="P129" s="569">
        <v>0</v>
      </c>
      <c r="Q129" s="569">
        <v>17.92636553467414</v>
      </c>
      <c r="R129" s="569">
        <v>0</v>
      </c>
      <c r="S129" s="569">
        <v>0</v>
      </c>
      <c r="T129" s="569">
        <v>0</v>
      </c>
      <c r="U129" s="569">
        <v>3.5640180239586767</v>
      </c>
      <c r="V129" s="569">
        <v>0.52049675788548189</v>
      </c>
      <c r="W129" s="569">
        <v>0</v>
      </c>
      <c r="X129" s="569">
        <v>0</v>
      </c>
      <c r="Y129" s="569">
        <v>8.8408616331464991</v>
      </c>
      <c r="Z129" s="569">
        <v>1.1310034069677986</v>
      </c>
      <c r="AA129" s="569">
        <v>0</v>
      </c>
      <c r="AB129" s="569">
        <v>0</v>
      </c>
      <c r="AC129" s="569">
        <v>0</v>
      </c>
      <c r="AD129" s="569">
        <v>2.3430047257940432</v>
      </c>
      <c r="AE129" s="569">
        <v>0</v>
      </c>
      <c r="AF129" s="569">
        <v>0</v>
      </c>
      <c r="AG129" s="569">
        <v>0</v>
      </c>
      <c r="AH129" s="569">
        <v>0</v>
      </c>
      <c r="AI129" s="569">
        <v>0</v>
      </c>
      <c r="AJ129" s="569">
        <v>0</v>
      </c>
      <c r="AK129" s="569">
        <v>0</v>
      </c>
      <c r="AL129" s="569">
        <v>0</v>
      </c>
      <c r="AM129" s="569">
        <v>0</v>
      </c>
      <c r="AN129" s="569">
        <v>0</v>
      </c>
      <c r="AO129" s="569">
        <v>0</v>
      </c>
      <c r="AP129" s="569">
        <v>0</v>
      </c>
      <c r="AQ129" s="569">
        <v>0</v>
      </c>
      <c r="AR129" s="569">
        <v>0</v>
      </c>
      <c r="AS129" s="569">
        <v>0</v>
      </c>
      <c r="AT129" s="569">
        <v>0</v>
      </c>
    </row>
    <row r="130" spans="1:46">
      <c r="A130" s="465">
        <v>403</v>
      </c>
      <c r="B130" s="466" t="s">
        <v>161</v>
      </c>
      <c r="C130" s="500">
        <v>2820</v>
      </c>
      <c r="D130" s="569">
        <v>338.95248226950355</v>
      </c>
      <c r="E130" s="569">
        <v>-96.030141843971634</v>
      </c>
      <c r="F130" s="569">
        <v>-204.21985815602838</v>
      </c>
      <c r="G130" s="589">
        <v>38.702482269503548</v>
      </c>
      <c r="H130" s="569">
        <v>237.38404255319148</v>
      </c>
      <c r="I130" s="569">
        <v>0</v>
      </c>
      <c r="J130" s="569">
        <v>31.847872340425532</v>
      </c>
      <c r="K130" s="569">
        <v>29.419148936170213</v>
      </c>
      <c r="L130" s="569">
        <v>0</v>
      </c>
      <c r="M130" s="569">
        <v>0</v>
      </c>
      <c r="N130" s="569">
        <v>0</v>
      </c>
      <c r="O130" s="569">
        <v>7.9879432624113473</v>
      </c>
      <c r="P130" s="569">
        <v>0</v>
      </c>
      <c r="Q130" s="569">
        <v>25.430141843971633</v>
      </c>
      <c r="R130" s="569">
        <v>0</v>
      </c>
      <c r="S130" s="569">
        <v>0</v>
      </c>
      <c r="T130" s="569">
        <v>0</v>
      </c>
      <c r="U130" s="569">
        <v>3.5638297872340425</v>
      </c>
      <c r="V130" s="569">
        <v>1.2166666666666666</v>
      </c>
      <c r="W130" s="569">
        <v>0</v>
      </c>
      <c r="X130" s="569">
        <v>0</v>
      </c>
      <c r="Y130" s="569">
        <v>0</v>
      </c>
      <c r="Z130" s="569">
        <v>1.0095744680851064</v>
      </c>
      <c r="AA130" s="569">
        <v>1.0932624113475178</v>
      </c>
      <c r="AB130" s="569">
        <v>0</v>
      </c>
      <c r="AC130" s="569">
        <v>0</v>
      </c>
      <c r="AD130" s="569">
        <v>0</v>
      </c>
      <c r="AE130" s="569">
        <v>0</v>
      </c>
      <c r="AF130" s="569">
        <v>0</v>
      </c>
      <c r="AG130" s="569">
        <v>0</v>
      </c>
      <c r="AH130" s="569">
        <v>0</v>
      </c>
      <c r="AI130" s="569">
        <v>0</v>
      </c>
      <c r="AJ130" s="569">
        <v>0</v>
      </c>
      <c r="AK130" s="569">
        <v>0</v>
      </c>
      <c r="AL130" s="569">
        <v>0</v>
      </c>
      <c r="AM130" s="569">
        <v>0</v>
      </c>
      <c r="AN130" s="569">
        <v>0</v>
      </c>
      <c r="AO130" s="569">
        <v>0</v>
      </c>
      <c r="AP130" s="569">
        <v>0</v>
      </c>
      <c r="AQ130" s="569">
        <v>0</v>
      </c>
      <c r="AR130" s="569">
        <v>0</v>
      </c>
      <c r="AS130" s="569">
        <v>0</v>
      </c>
      <c r="AT130" s="569">
        <v>0</v>
      </c>
    </row>
    <row r="131" spans="1:46">
      <c r="A131" s="465">
        <v>405</v>
      </c>
      <c r="B131" s="466" t="s">
        <v>162</v>
      </c>
      <c r="C131" s="500">
        <v>72650</v>
      </c>
      <c r="D131" s="569">
        <v>229.28214728148657</v>
      </c>
      <c r="E131" s="569">
        <v>-96.030006882312463</v>
      </c>
      <c r="F131" s="569">
        <v>-204.22</v>
      </c>
      <c r="G131" s="589">
        <v>-70.967859600825875</v>
      </c>
      <c r="H131" s="569">
        <v>117.88529938059187</v>
      </c>
      <c r="I131" s="569">
        <v>0</v>
      </c>
      <c r="J131" s="569">
        <v>35.541321403991738</v>
      </c>
      <c r="K131" s="569">
        <v>10.858155540261528</v>
      </c>
      <c r="L131" s="569">
        <v>0</v>
      </c>
      <c r="M131" s="569">
        <v>5.9438403303509979</v>
      </c>
      <c r="N131" s="569">
        <v>0</v>
      </c>
      <c r="O131" s="569">
        <v>8.83732966276669</v>
      </c>
      <c r="P131" s="569">
        <v>0</v>
      </c>
      <c r="Q131" s="569">
        <v>4.4903509979353062</v>
      </c>
      <c r="R131" s="569">
        <v>0</v>
      </c>
      <c r="S131" s="569">
        <v>27.328410185822435</v>
      </c>
      <c r="T131" s="569">
        <v>4.7658499655884379</v>
      </c>
      <c r="U131" s="569">
        <v>3.5640055058499658</v>
      </c>
      <c r="V131" s="569">
        <v>0</v>
      </c>
      <c r="W131" s="569">
        <v>0</v>
      </c>
      <c r="X131" s="569">
        <v>5.8724156916724022</v>
      </c>
      <c r="Y131" s="569">
        <v>0</v>
      </c>
      <c r="Z131" s="569">
        <v>1.3921128699242946</v>
      </c>
      <c r="AA131" s="569">
        <v>2.1220784583620098</v>
      </c>
      <c r="AB131" s="569">
        <v>0</v>
      </c>
      <c r="AC131" s="569">
        <v>0</v>
      </c>
      <c r="AD131" s="569">
        <v>0.44016517549896766</v>
      </c>
      <c r="AE131" s="569">
        <v>0</v>
      </c>
      <c r="AF131" s="569">
        <v>0</v>
      </c>
      <c r="AG131" s="569">
        <v>0</v>
      </c>
      <c r="AH131" s="569">
        <v>0</v>
      </c>
      <c r="AI131" s="569">
        <v>0.24081211286992429</v>
      </c>
      <c r="AJ131" s="569">
        <v>0</v>
      </c>
      <c r="AK131" s="569">
        <v>0</v>
      </c>
      <c r="AL131" s="569">
        <v>0</v>
      </c>
      <c r="AM131" s="569">
        <v>0</v>
      </c>
      <c r="AN131" s="569">
        <v>0</v>
      </c>
      <c r="AO131" s="569">
        <v>0</v>
      </c>
      <c r="AP131" s="569">
        <v>0</v>
      </c>
      <c r="AQ131" s="569">
        <v>0</v>
      </c>
      <c r="AR131" s="569">
        <v>0</v>
      </c>
      <c r="AS131" s="569">
        <v>0</v>
      </c>
      <c r="AT131" s="569">
        <v>0</v>
      </c>
    </row>
    <row r="132" spans="1:46">
      <c r="A132" s="465">
        <v>407</v>
      </c>
      <c r="B132" s="466" t="s">
        <v>163</v>
      </c>
      <c r="C132" s="500">
        <v>2518</v>
      </c>
      <c r="D132" s="569">
        <v>121.59849086576648</v>
      </c>
      <c r="E132" s="569">
        <v>-96.030182684670379</v>
      </c>
      <c r="F132" s="569">
        <v>-204.22001588562352</v>
      </c>
      <c r="G132" s="589">
        <v>-178.65170770452741</v>
      </c>
      <c r="H132" s="569">
        <v>0</v>
      </c>
      <c r="I132" s="569">
        <v>0</v>
      </c>
      <c r="J132" s="569">
        <v>0</v>
      </c>
      <c r="K132" s="569">
        <v>33.505957108816524</v>
      </c>
      <c r="L132" s="569">
        <v>0</v>
      </c>
      <c r="M132" s="569">
        <v>42.873312152501988</v>
      </c>
      <c r="N132" s="569">
        <v>0</v>
      </c>
      <c r="O132" s="569">
        <v>7.0452740270055596</v>
      </c>
      <c r="P132" s="569">
        <v>0</v>
      </c>
      <c r="Q132" s="569">
        <v>33.505957108816524</v>
      </c>
      <c r="R132" s="569">
        <v>0</v>
      </c>
      <c r="S132" s="569">
        <v>0</v>
      </c>
      <c r="T132" s="569">
        <v>0</v>
      </c>
      <c r="U132" s="569">
        <v>3.5639396346306591</v>
      </c>
      <c r="V132" s="569">
        <v>0</v>
      </c>
      <c r="W132" s="569">
        <v>0</v>
      </c>
      <c r="X132" s="569">
        <v>0</v>
      </c>
      <c r="Y132" s="569">
        <v>0</v>
      </c>
      <c r="Z132" s="569">
        <v>1.1040508339952344</v>
      </c>
      <c r="AA132" s="569">
        <v>0</v>
      </c>
      <c r="AB132" s="569">
        <v>0</v>
      </c>
      <c r="AC132" s="569">
        <v>0</v>
      </c>
      <c r="AD132" s="569">
        <v>0</v>
      </c>
      <c r="AE132" s="569">
        <v>0</v>
      </c>
      <c r="AF132" s="569">
        <v>0</v>
      </c>
      <c r="AG132" s="569">
        <v>0</v>
      </c>
      <c r="AH132" s="569">
        <v>0</v>
      </c>
      <c r="AI132" s="569">
        <v>0</v>
      </c>
      <c r="AJ132" s="569">
        <v>0</v>
      </c>
      <c r="AK132" s="569">
        <v>0</v>
      </c>
      <c r="AL132" s="569">
        <v>0</v>
      </c>
      <c r="AM132" s="569">
        <v>0</v>
      </c>
      <c r="AN132" s="569">
        <v>0</v>
      </c>
      <c r="AO132" s="569">
        <v>0</v>
      </c>
      <c r="AP132" s="569">
        <v>0</v>
      </c>
      <c r="AQ132" s="569">
        <v>0</v>
      </c>
      <c r="AR132" s="569">
        <v>0</v>
      </c>
      <c r="AS132" s="569">
        <v>0</v>
      </c>
      <c r="AT132" s="569">
        <v>0</v>
      </c>
    </row>
    <row r="133" spans="1:46">
      <c r="A133" s="465">
        <v>408</v>
      </c>
      <c r="B133" s="466" t="s">
        <v>164</v>
      </c>
      <c r="C133" s="500">
        <v>14099</v>
      </c>
      <c r="D133" s="569">
        <v>310.86268529682957</v>
      </c>
      <c r="E133" s="569">
        <v>-96.030002127810477</v>
      </c>
      <c r="F133" s="569">
        <v>-204.22001560394355</v>
      </c>
      <c r="G133" s="589">
        <v>10.612667565075537</v>
      </c>
      <c r="H133" s="569">
        <v>131.00276615362793</v>
      </c>
      <c r="I133" s="569">
        <v>0</v>
      </c>
      <c r="J133" s="569">
        <v>46.182849847506915</v>
      </c>
      <c r="K133" s="569">
        <v>12.466699765940847</v>
      </c>
      <c r="L133" s="569">
        <v>0</v>
      </c>
      <c r="M133" s="569">
        <v>20.418469394992552</v>
      </c>
      <c r="N133" s="569">
        <v>24.226824597489184</v>
      </c>
      <c r="O133" s="569">
        <v>10.61649762394496</v>
      </c>
      <c r="P133" s="569">
        <v>40.297680686573514</v>
      </c>
      <c r="Q133" s="569">
        <v>11.170153911624938</v>
      </c>
      <c r="R133" s="569">
        <v>0</v>
      </c>
      <c r="S133" s="569">
        <v>0</v>
      </c>
      <c r="T133" s="569">
        <v>7.8138165827363641</v>
      </c>
      <c r="U133" s="569">
        <v>3.5640116320306405</v>
      </c>
      <c r="V133" s="569">
        <v>0</v>
      </c>
      <c r="W133" s="569">
        <v>0</v>
      </c>
      <c r="X133" s="569">
        <v>0</v>
      </c>
      <c r="Y133" s="569">
        <v>0</v>
      </c>
      <c r="Z133" s="569">
        <v>1.3533583942123555</v>
      </c>
      <c r="AA133" s="569">
        <v>1.7495567061493722</v>
      </c>
      <c r="AB133" s="569">
        <v>0</v>
      </c>
      <c r="AC133" s="569">
        <v>0</v>
      </c>
      <c r="AD133" s="569">
        <v>0</v>
      </c>
      <c r="AE133" s="569">
        <v>0</v>
      </c>
      <c r="AF133" s="569">
        <v>0</v>
      </c>
      <c r="AG133" s="569">
        <v>0</v>
      </c>
      <c r="AH133" s="569">
        <v>0</v>
      </c>
      <c r="AI133" s="569">
        <v>0</v>
      </c>
      <c r="AJ133" s="569">
        <v>0</v>
      </c>
      <c r="AK133" s="569">
        <v>0</v>
      </c>
      <c r="AL133" s="569">
        <v>0</v>
      </c>
      <c r="AM133" s="569">
        <v>0</v>
      </c>
      <c r="AN133" s="569">
        <v>0</v>
      </c>
      <c r="AO133" s="569">
        <v>0</v>
      </c>
      <c r="AP133" s="569">
        <v>0</v>
      </c>
      <c r="AQ133" s="569">
        <v>0</v>
      </c>
      <c r="AR133" s="569">
        <v>0</v>
      </c>
      <c r="AS133" s="569">
        <v>0</v>
      </c>
      <c r="AT133" s="569">
        <v>0</v>
      </c>
    </row>
    <row r="134" spans="1:46">
      <c r="A134" s="465">
        <v>410</v>
      </c>
      <c r="B134" s="466" t="s">
        <v>165</v>
      </c>
      <c r="C134" s="500">
        <v>18775</v>
      </c>
      <c r="D134" s="569">
        <v>233.37789613848201</v>
      </c>
      <c r="E134" s="569">
        <v>-96.029986684420777</v>
      </c>
      <c r="F134" s="569">
        <v>-204.22002663115845</v>
      </c>
      <c r="G134" s="589">
        <v>-66.872117177097209</v>
      </c>
      <c r="H134" s="569">
        <v>109.62838881491345</v>
      </c>
      <c r="I134" s="569">
        <v>0</v>
      </c>
      <c r="J134" s="569">
        <v>66.969853528628491</v>
      </c>
      <c r="K134" s="569">
        <v>4.1192010652463384</v>
      </c>
      <c r="L134" s="569">
        <v>0</v>
      </c>
      <c r="M134" s="569">
        <v>9.5832223701731021</v>
      </c>
      <c r="N134" s="569">
        <v>13.826844207723036</v>
      </c>
      <c r="O134" s="569">
        <v>13.052676431424768</v>
      </c>
      <c r="P134" s="569">
        <v>0</v>
      </c>
      <c r="Q134" s="569">
        <v>4.1192010652463384</v>
      </c>
      <c r="R134" s="569">
        <v>0</v>
      </c>
      <c r="S134" s="569">
        <v>0</v>
      </c>
      <c r="T134" s="569">
        <v>0</v>
      </c>
      <c r="U134" s="569">
        <v>3.5639946737683088</v>
      </c>
      <c r="V134" s="569">
        <v>0</v>
      </c>
      <c r="W134" s="569">
        <v>0</v>
      </c>
      <c r="X134" s="569">
        <v>0</v>
      </c>
      <c r="Y134" s="569">
        <v>0</v>
      </c>
      <c r="Z134" s="569">
        <v>1.4809054593874833</v>
      </c>
      <c r="AA134" s="569">
        <v>4.7626098535286285</v>
      </c>
      <c r="AB134" s="569">
        <v>0</v>
      </c>
      <c r="AC134" s="569">
        <v>0</v>
      </c>
      <c r="AD134" s="569">
        <v>2.2709986684420773</v>
      </c>
      <c r="AE134" s="569">
        <v>0</v>
      </c>
      <c r="AF134" s="569">
        <v>0</v>
      </c>
      <c r="AG134" s="569">
        <v>0</v>
      </c>
      <c r="AH134" s="569">
        <v>0</v>
      </c>
      <c r="AI134" s="569">
        <v>0</v>
      </c>
      <c r="AJ134" s="569">
        <v>0</v>
      </c>
      <c r="AK134" s="569">
        <v>0</v>
      </c>
      <c r="AL134" s="569">
        <v>0</v>
      </c>
      <c r="AM134" s="569">
        <v>0</v>
      </c>
      <c r="AN134" s="569">
        <v>0</v>
      </c>
      <c r="AO134" s="569">
        <v>0</v>
      </c>
      <c r="AP134" s="569">
        <v>0</v>
      </c>
      <c r="AQ134" s="569">
        <v>0</v>
      </c>
      <c r="AR134" s="569">
        <v>0</v>
      </c>
      <c r="AS134" s="569">
        <v>0</v>
      </c>
      <c r="AT134" s="569">
        <v>0</v>
      </c>
    </row>
    <row r="135" spans="1:46">
      <c r="A135" s="465">
        <v>416</v>
      </c>
      <c r="B135" s="466" t="s">
        <v>166</v>
      </c>
      <c r="C135" s="500">
        <v>2886</v>
      </c>
      <c r="D135" s="569">
        <v>57.39327789327789</v>
      </c>
      <c r="E135" s="569">
        <v>-96.030145530145532</v>
      </c>
      <c r="F135" s="569">
        <v>-204.22002772002773</v>
      </c>
      <c r="G135" s="589">
        <v>-242.85689535689536</v>
      </c>
      <c r="H135" s="569">
        <v>0</v>
      </c>
      <c r="I135" s="569">
        <v>0</v>
      </c>
      <c r="J135" s="569">
        <v>46.679487179487182</v>
      </c>
      <c r="K135" s="569">
        <v>0</v>
      </c>
      <c r="L135" s="569">
        <v>0</v>
      </c>
      <c r="M135" s="569">
        <v>0</v>
      </c>
      <c r="N135" s="569">
        <v>0</v>
      </c>
      <c r="O135" s="569">
        <v>6.4497574497574499</v>
      </c>
      <c r="P135" s="569">
        <v>0</v>
      </c>
      <c r="Q135" s="569">
        <v>-0.48717948717948717</v>
      </c>
      <c r="R135" s="569">
        <v>0</v>
      </c>
      <c r="S135" s="569">
        <v>0</v>
      </c>
      <c r="T135" s="569">
        <v>0</v>
      </c>
      <c r="U135" s="569">
        <v>3.5641025641025643</v>
      </c>
      <c r="V135" s="569">
        <v>0</v>
      </c>
      <c r="W135" s="569">
        <v>0</v>
      </c>
      <c r="X135" s="569">
        <v>0</v>
      </c>
      <c r="Y135" s="569">
        <v>0</v>
      </c>
      <c r="Z135" s="569">
        <v>1.187110187110187</v>
      </c>
      <c r="AA135" s="569">
        <v>0</v>
      </c>
      <c r="AB135" s="569">
        <v>0</v>
      </c>
      <c r="AC135" s="569">
        <v>0</v>
      </c>
      <c r="AD135" s="569">
        <v>0</v>
      </c>
      <c r="AE135" s="569">
        <v>0</v>
      </c>
      <c r="AF135" s="569">
        <v>0</v>
      </c>
      <c r="AG135" s="569">
        <v>0</v>
      </c>
      <c r="AH135" s="569">
        <v>0</v>
      </c>
      <c r="AI135" s="569">
        <v>0</v>
      </c>
      <c r="AJ135" s="569">
        <v>0</v>
      </c>
      <c r="AK135" s="569">
        <v>0</v>
      </c>
      <c r="AL135" s="569">
        <v>0</v>
      </c>
      <c r="AM135" s="569">
        <v>0</v>
      </c>
      <c r="AN135" s="569">
        <v>0</v>
      </c>
      <c r="AO135" s="569">
        <v>0</v>
      </c>
      <c r="AP135" s="569">
        <v>0</v>
      </c>
      <c r="AQ135" s="569">
        <v>0</v>
      </c>
      <c r="AR135" s="569">
        <v>0</v>
      </c>
      <c r="AS135" s="569">
        <v>0</v>
      </c>
      <c r="AT135" s="569">
        <v>0</v>
      </c>
    </row>
    <row r="136" spans="1:46">
      <c r="A136" s="465">
        <v>418</v>
      </c>
      <c r="B136" s="466" t="s">
        <v>167</v>
      </c>
      <c r="C136" s="500">
        <v>24580</v>
      </c>
      <c r="D136" s="569">
        <v>200.18494711147275</v>
      </c>
      <c r="E136" s="569">
        <v>-96.029983726607</v>
      </c>
      <c r="F136" s="569">
        <v>-204.22001627339301</v>
      </c>
      <c r="G136" s="589">
        <v>-100.06505288852726</v>
      </c>
      <c r="H136" s="569">
        <v>131.77310821806347</v>
      </c>
      <c r="I136" s="569">
        <v>0</v>
      </c>
      <c r="J136" s="569">
        <v>36.538405207485759</v>
      </c>
      <c r="K136" s="569">
        <v>2.9175345809601301</v>
      </c>
      <c r="L136" s="569">
        <v>0</v>
      </c>
      <c r="M136" s="569">
        <v>8.7839707078925962</v>
      </c>
      <c r="N136" s="569">
        <v>0</v>
      </c>
      <c r="O136" s="569">
        <v>10.600081366965012</v>
      </c>
      <c r="P136" s="569">
        <v>0</v>
      </c>
      <c r="Q136" s="569">
        <v>2.9175345809601301</v>
      </c>
      <c r="R136" s="569">
        <v>0</v>
      </c>
      <c r="S136" s="569">
        <v>0</v>
      </c>
      <c r="T136" s="569">
        <v>0</v>
      </c>
      <c r="U136" s="569">
        <v>3.5639951179820994</v>
      </c>
      <c r="V136" s="569">
        <v>0</v>
      </c>
      <c r="W136" s="569">
        <v>0</v>
      </c>
      <c r="X136" s="569">
        <v>0</v>
      </c>
      <c r="Y136" s="569">
        <v>0</v>
      </c>
      <c r="Z136" s="569">
        <v>1.5849877949552482</v>
      </c>
      <c r="AA136" s="569">
        <v>1.5053295362082995</v>
      </c>
      <c r="AB136" s="569">
        <v>0</v>
      </c>
      <c r="AC136" s="569">
        <v>0</v>
      </c>
      <c r="AD136" s="569">
        <v>0</v>
      </c>
      <c r="AE136" s="569">
        <v>0</v>
      </c>
      <c r="AF136" s="569">
        <v>0</v>
      </c>
      <c r="AG136" s="569">
        <v>0</v>
      </c>
      <c r="AH136" s="569">
        <v>0</v>
      </c>
      <c r="AI136" s="569">
        <v>0</v>
      </c>
      <c r="AJ136" s="569">
        <v>0</v>
      </c>
      <c r="AK136" s="569">
        <v>0</v>
      </c>
      <c r="AL136" s="569">
        <v>0</v>
      </c>
      <c r="AM136" s="569">
        <v>0</v>
      </c>
      <c r="AN136" s="569">
        <v>0</v>
      </c>
      <c r="AO136" s="569">
        <v>0</v>
      </c>
      <c r="AP136" s="569">
        <v>0</v>
      </c>
      <c r="AQ136" s="569">
        <v>0</v>
      </c>
      <c r="AR136" s="569">
        <v>0</v>
      </c>
      <c r="AS136" s="569">
        <v>0</v>
      </c>
      <c r="AT136" s="569">
        <v>0</v>
      </c>
    </row>
    <row r="137" spans="1:46">
      <c r="A137" s="465">
        <v>420</v>
      </c>
      <c r="B137" s="466" t="s">
        <v>168</v>
      </c>
      <c r="C137" s="500">
        <v>9177</v>
      </c>
      <c r="D137" s="569">
        <v>169.81442737277979</v>
      </c>
      <c r="E137" s="569">
        <v>-96.029966219897574</v>
      </c>
      <c r="F137" s="569">
        <v>-204.22000653808433</v>
      </c>
      <c r="G137" s="589">
        <v>-130.43554538520215</v>
      </c>
      <c r="H137" s="569">
        <v>93.490356325596593</v>
      </c>
      <c r="I137" s="569">
        <v>0</v>
      </c>
      <c r="J137" s="569">
        <v>44.039555410264789</v>
      </c>
      <c r="K137" s="569">
        <v>6.4354364171297807</v>
      </c>
      <c r="L137" s="569">
        <v>0</v>
      </c>
      <c r="M137" s="569">
        <v>7.8424321673749589</v>
      </c>
      <c r="N137" s="569">
        <v>0</v>
      </c>
      <c r="O137" s="569">
        <v>6.9925901710798737</v>
      </c>
      <c r="P137" s="569">
        <v>0</v>
      </c>
      <c r="Q137" s="569">
        <v>6.4354364171297807</v>
      </c>
      <c r="R137" s="569">
        <v>0</v>
      </c>
      <c r="S137" s="569">
        <v>0</v>
      </c>
      <c r="T137" s="569">
        <v>0</v>
      </c>
      <c r="U137" s="569">
        <v>3.5640187425084449</v>
      </c>
      <c r="V137" s="569">
        <v>0</v>
      </c>
      <c r="W137" s="569">
        <v>0</v>
      </c>
      <c r="X137" s="569">
        <v>0</v>
      </c>
      <c r="Y137" s="569">
        <v>0</v>
      </c>
      <c r="Z137" s="569">
        <v>1.0146017216955432</v>
      </c>
      <c r="AA137" s="569">
        <v>0</v>
      </c>
      <c r="AB137" s="569">
        <v>0</v>
      </c>
      <c r="AC137" s="569">
        <v>0</v>
      </c>
      <c r="AD137" s="569">
        <v>0</v>
      </c>
      <c r="AE137" s="569">
        <v>0</v>
      </c>
      <c r="AF137" s="569">
        <v>0</v>
      </c>
      <c r="AG137" s="569">
        <v>0</v>
      </c>
      <c r="AH137" s="569">
        <v>0</v>
      </c>
      <c r="AI137" s="569">
        <v>0</v>
      </c>
      <c r="AJ137" s="569">
        <v>0</v>
      </c>
      <c r="AK137" s="569">
        <v>0</v>
      </c>
      <c r="AL137" s="569">
        <v>0</v>
      </c>
      <c r="AM137" s="569">
        <v>0</v>
      </c>
      <c r="AN137" s="569">
        <v>0</v>
      </c>
      <c r="AO137" s="569">
        <v>0</v>
      </c>
      <c r="AP137" s="569">
        <v>0</v>
      </c>
      <c r="AQ137" s="569">
        <v>0</v>
      </c>
      <c r="AR137" s="569">
        <v>0</v>
      </c>
      <c r="AS137" s="569">
        <v>0</v>
      </c>
      <c r="AT137" s="569">
        <v>0</v>
      </c>
    </row>
    <row r="138" spans="1:46">
      <c r="A138" s="465">
        <v>421</v>
      </c>
      <c r="B138" s="466" t="s">
        <v>169</v>
      </c>
      <c r="C138" s="500">
        <v>695</v>
      </c>
      <c r="D138" s="569">
        <v>98.896402877697838</v>
      </c>
      <c r="E138" s="569">
        <v>-96.030215827338125</v>
      </c>
      <c r="F138" s="569">
        <v>-204.22014388489208</v>
      </c>
      <c r="G138" s="589">
        <v>-201.35395683453237</v>
      </c>
      <c r="H138" s="569">
        <v>0</v>
      </c>
      <c r="I138" s="569">
        <v>0</v>
      </c>
      <c r="J138" s="569">
        <v>32.306474820143883</v>
      </c>
      <c r="K138" s="569">
        <v>0</v>
      </c>
      <c r="L138" s="569">
        <v>0</v>
      </c>
      <c r="M138" s="569">
        <v>51.776978417266186</v>
      </c>
      <c r="N138" s="569">
        <v>0</v>
      </c>
      <c r="O138" s="569">
        <v>10.107913669064748</v>
      </c>
      <c r="P138" s="569">
        <v>0</v>
      </c>
      <c r="Q138" s="569">
        <v>0</v>
      </c>
      <c r="R138" s="569">
        <v>0</v>
      </c>
      <c r="S138" s="569">
        <v>0</v>
      </c>
      <c r="T138" s="569">
        <v>0</v>
      </c>
      <c r="U138" s="569">
        <v>3.5640287769784171</v>
      </c>
      <c r="V138" s="569">
        <v>0</v>
      </c>
      <c r="W138" s="569">
        <v>0</v>
      </c>
      <c r="X138" s="569">
        <v>0</v>
      </c>
      <c r="Y138" s="569">
        <v>0</v>
      </c>
      <c r="Z138" s="569">
        <v>1.1410071942446043</v>
      </c>
      <c r="AA138" s="569">
        <v>0</v>
      </c>
      <c r="AB138" s="569">
        <v>0</v>
      </c>
      <c r="AC138" s="569">
        <v>0</v>
      </c>
      <c r="AD138" s="569">
        <v>0</v>
      </c>
      <c r="AE138" s="569">
        <v>0</v>
      </c>
      <c r="AF138" s="569">
        <v>0</v>
      </c>
      <c r="AG138" s="569">
        <v>0</v>
      </c>
      <c r="AH138" s="569">
        <v>0</v>
      </c>
      <c r="AI138" s="569">
        <v>0</v>
      </c>
      <c r="AJ138" s="569">
        <v>0</v>
      </c>
      <c r="AK138" s="569">
        <v>0</v>
      </c>
      <c r="AL138" s="569">
        <v>0</v>
      </c>
      <c r="AM138" s="569">
        <v>0</v>
      </c>
      <c r="AN138" s="569">
        <v>0</v>
      </c>
      <c r="AO138" s="569">
        <v>0</v>
      </c>
      <c r="AP138" s="569">
        <v>0</v>
      </c>
      <c r="AQ138" s="569">
        <v>0</v>
      </c>
      <c r="AR138" s="569">
        <v>0</v>
      </c>
      <c r="AS138" s="569">
        <v>0</v>
      </c>
      <c r="AT138" s="569">
        <v>0</v>
      </c>
    </row>
    <row r="139" spans="1:46">
      <c r="A139" s="465">
        <v>422</v>
      </c>
      <c r="B139" s="466" t="s">
        <v>170</v>
      </c>
      <c r="C139" s="500">
        <v>10372</v>
      </c>
      <c r="D139" s="569">
        <v>267.38459313536447</v>
      </c>
      <c r="E139" s="569">
        <v>-96.029984573852687</v>
      </c>
      <c r="F139" s="569">
        <v>-204.22001542614731</v>
      </c>
      <c r="G139" s="589">
        <v>-32.86540686463556</v>
      </c>
      <c r="H139" s="569">
        <v>79.413709988430384</v>
      </c>
      <c r="I139" s="569">
        <v>0</v>
      </c>
      <c r="J139" s="569">
        <v>47.624566139606635</v>
      </c>
      <c r="K139" s="569">
        <v>23.047049749325105</v>
      </c>
      <c r="L139" s="569">
        <v>0</v>
      </c>
      <c r="M139" s="569">
        <v>0</v>
      </c>
      <c r="N139" s="569">
        <v>20.891342074816816</v>
      </c>
      <c r="O139" s="569">
        <v>2.7047821056691093</v>
      </c>
      <c r="P139" s="569">
        <v>63.25703817971462</v>
      </c>
      <c r="Q139" s="569">
        <v>13.01475125337447</v>
      </c>
      <c r="R139" s="569">
        <v>0</v>
      </c>
      <c r="S139" s="569">
        <v>0</v>
      </c>
      <c r="T139" s="569">
        <v>12.745854222907829</v>
      </c>
      <c r="U139" s="569">
        <v>3.5640185113767835</v>
      </c>
      <c r="V139" s="569">
        <v>0</v>
      </c>
      <c r="W139" s="569">
        <v>0</v>
      </c>
      <c r="X139" s="569">
        <v>0</v>
      </c>
      <c r="Y139" s="569">
        <v>0</v>
      </c>
      <c r="Z139" s="569">
        <v>0.82423833397608948</v>
      </c>
      <c r="AA139" s="569">
        <v>0.29724257616660238</v>
      </c>
      <c r="AB139" s="569">
        <v>0</v>
      </c>
      <c r="AC139" s="569">
        <v>0</v>
      </c>
      <c r="AD139" s="569">
        <v>0</v>
      </c>
      <c r="AE139" s="569">
        <v>0</v>
      </c>
      <c r="AF139" s="569">
        <v>0</v>
      </c>
      <c r="AG139" s="569">
        <v>0</v>
      </c>
      <c r="AH139" s="569">
        <v>0</v>
      </c>
      <c r="AI139" s="569">
        <v>0</v>
      </c>
      <c r="AJ139" s="569">
        <v>0</v>
      </c>
      <c r="AK139" s="569">
        <v>0</v>
      </c>
      <c r="AL139" s="569">
        <v>0</v>
      </c>
      <c r="AM139" s="569">
        <v>0</v>
      </c>
      <c r="AN139" s="569">
        <v>0</v>
      </c>
      <c r="AO139" s="569">
        <v>0</v>
      </c>
      <c r="AP139" s="569">
        <v>0</v>
      </c>
      <c r="AQ139" s="569">
        <v>0</v>
      </c>
      <c r="AR139" s="569">
        <v>0</v>
      </c>
      <c r="AS139" s="569">
        <v>0</v>
      </c>
      <c r="AT139" s="569">
        <v>0</v>
      </c>
    </row>
    <row r="140" spans="1:46">
      <c r="A140" s="465">
        <v>423</v>
      </c>
      <c r="B140" s="466" t="s">
        <v>171</v>
      </c>
      <c r="C140" s="500">
        <v>20497</v>
      </c>
      <c r="D140" s="569">
        <v>195.96619017417183</v>
      </c>
      <c r="E140" s="569">
        <v>-96.030004390886475</v>
      </c>
      <c r="F140" s="569">
        <v>-204.21998341220666</v>
      </c>
      <c r="G140" s="589">
        <v>-104.28379762892131</v>
      </c>
      <c r="H140" s="569">
        <v>83.798799824364536</v>
      </c>
      <c r="I140" s="569">
        <v>0</v>
      </c>
      <c r="J140" s="569">
        <v>53.675611065033905</v>
      </c>
      <c r="K140" s="569">
        <v>6.4486022344733378</v>
      </c>
      <c r="L140" s="569">
        <v>0</v>
      </c>
      <c r="M140" s="569">
        <v>12.289359418451481</v>
      </c>
      <c r="N140" s="569">
        <v>17.069571156754648</v>
      </c>
      <c r="O140" s="569">
        <v>10.963360491779286</v>
      </c>
      <c r="P140" s="569">
        <v>0</v>
      </c>
      <c r="Q140" s="569">
        <v>6.2428160218568571</v>
      </c>
      <c r="R140" s="569">
        <v>0</v>
      </c>
      <c r="S140" s="569">
        <v>0</v>
      </c>
      <c r="T140" s="569">
        <v>0</v>
      </c>
      <c r="U140" s="569">
        <v>3.5639849734107432</v>
      </c>
      <c r="V140" s="569">
        <v>0</v>
      </c>
      <c r="W140" s="569">
        <v>0</v>
      </c>
      <c r="X140" s="569">
        <v>0</v>
      </c>
      <c r="Y140" s="569">
        <v>0</v>
      </c>
      <c r="Z140" s="569">
        <v>1.394057666975655</v>
      </c>
      <c r="AA140" s="569">
        <v>0</v>
      </c>
      <c r="AB140" s="569">
        <v>0</v>
      </c>
      <c r="AC140" s="569">
        <v>0</v>
      </c>
      <c r="AD140" s="569">
        <v>0.52002732107137628</v>
      </c>
      <c r="AE140" s="569">
        <v>0</v>
      </c>
      <c r="AF140" s="569">
        <v>0</v>
      </c>
      <c r="AG140" s="569">
        <v>0</v>
      </c>
      <c r="AH140" s="569">
        <v>0</v>
      </c>
      <c r="AI140" s="569">
        <v>0</v>
      </c>
      <c r="AJ140" s="569">
        <v>0</v>
      </c>
      <c r="AK140" s="569">
        <v>0</v>
      </c>
      <c r="AL140" s="569">
        <v>0</v>
      </c>
      <c r="AM140" s="569">
        <v>0</v>
      </c>
      <c r="AN140" s="569">
        <v>0</v>
      </c>
      <c r="AO140" s="569">
        <v>0</v>
      </c>
      <c r="AP140" s="569">
        <v>0</v>
      </c>
      <c r="AQ140" s="569">
        <v>0</v>
      </c>
      <c r="AR140" s="569">
        <v>0</v>
      </c>
      <c r="AS140" s="569">
        <v>0</v>
      </c>
      <c r="AT140" s="569">
        <v>0</v>
      </c>
    </row>
    <row r="141" spans="1:46">
      <c r="A141" s="465">
        <v>425</v>
      </c>
      <c r="B141" s="466" t="s">
        <v>172</v>
      </c>
      <c r="C141" s="500">
        <v>10258</v>
      </c>
      <c r="D141" s="569">
        <v>403.72879703645935</v>
      </c>
      <c r="E141" s="569">
        <v>-96.030025346071355</v>
      </c>
      <c r="F141" s="569">
        <v>-204.22002339637356</v>
      </c>
      <c r="G141" s="589">
        <v>103.47874829401442</v>
      </c>
      <c r="H141" s="569">
        <v>238.3677130044843</v>
      </c>
      <c r="I141" s="569">
        <v>0</v>
      </c>
      <c r="J141" s="569">
        <v>78.797231429128487</v>
      </c>
      <c r="K141" s="569">
        <v>3.2898225775004875</v>
      </c>
      <c r="L141" s="569">
        <v>0</v>
      </c>
      <c r="M141" s="569">
        <v>14.031975043868201</v>
      </c>
      <c r="N141" s="569">
        <v>13.666309222070579</v>
      </c>
      <c r="O141" s="569">
        <v>12.085104308832131</v>
      </c>
      <c r="P141" s="569">
        <v>33.786995515695068</v>
      </c>
      <c r="Q141" s="569">
        <v>3.2898225775004875</v>
      </c>
      <c r="R141" s="569">
        <v>0</v>
      </c>
      <c r="S141" s="569">
        <v>0</v>
      </c>
      <c r="T141" s="569">
        <v>0</v>
      </c>
      <c r="U141" s="569">
        <v>3.5640475726262428</v>
      </c>
      <c r="V141" s="569">
        <v>0.78689803080522513</v>
      </c>
      <c r="W141" s="569">
        <v>0</v>
      </c>
      <c r="X141" s="569">
        <v>0</v>
      </c>
      <c r="Y141" s="569">
        <v>0</v>
      </c>
      <c r="Z141" s="569">
        <v>2.062877753948138</v>
      </c>
      <c r="AA141" s="569">
        <v>0</v>
      </c>
      <c r="AB141" s="569">
        <v>0</v>
      </c>
      <c r="AC141" s="569">
        <v>0</v>
      </c>
      <c r="AD141" s="569">
        <v>0</v>
      </c>
      <c r="AE141" s="569">
        <v>0</v>
      </c>
      <c r="AF141" s="569">
        <v>0</v>
      </c>
      <c r="AG141" s="569">
        <v>0</v>
      </c>
      <c r="AH141" s="569">
        <v>0</v>
      </c>
      <c r="AI141" s="569">
        <v>0</v>
      </c>
      <c r="AJ141" s="569">
        <v>0</v>
      </c>
      <c r="AK141" s="569">
        <v>0</v>
      </c>
      <c r="AL141" s="569">
        <v>0</v>
      </c>
      <c r="AM141" s="569">
        <v>0</v>
      </c>
      <c r="AN141" s="569">
        <v>0</v>
      </c>
      <c r="AO141" s="569">
        <v>0</v>
      </c>
      <c r="AP141" s="569">
        <v>0</v>
      </c>
      <c r="AQ141" s="569">
        <v>0</v>
      </c>
      <c r="AR141" s="569">
        <v>0</v>
      </c>
      <c r="AS141" s="569">
        <v>0</v>
      </c>
      <c r="AT141" s="569">
        <v>0</v>
      </c>
    </row>
    <row r="142" spans="1:46">
      <c r="A142" s="465">
        <v>426</v>
      </c>
      <c r="B142" s="466" t="s">
        <v>173</v>
      </c>
      <c r="C142" s="500">
        <v>11962</v>
      </c>
      <c r="D142" s="569">
        <v>122.55492392576492</v>
      </c>
      <c r="E142" s="569">
        <v>-96.030011703728476</v>
      </c>
      <c r="F142" s="569">
        <v>-204.22003009530178</v>
      </c>
      <c r="G142" s="589">
        <v>-177.69511787326533</v>
      </c>
      <c r="H142" s="569">
        <v>0</v>
      </c>
      <c r="I142" s="569">
        <v>0</v>
      </c>
      <c r="J142" s="569">
        <v>30.032185253302124</v>
      </c>
      <c r="K142" s="569">
        <v>4.4668951680321021</v>
      </c>
      <c r="L142" s="569">
        <v>0</v>
      </c>
      <c r="M142" s="569">
        <v>72.19871258986791</v>
      </c>
      <c r="N142" s="569">
        <v>0</v>
      </c>
      <c r="O142" s="569">
        <v>6.4337067380036785</v>
      </c>
      <c r="P142" s="569">
        <v>0</v>
      </c>
      <c r="Q142" s="569">
        <v>1.9983280387895002</v>
      </c>
      <c r="R142" s="569">
        <v>0</v>
      </c>
      <c r="S142" s="569">
        <v>0</v>
      </c>
      <c r="T142" s="569">
        <v>0</v>
      </c>
      <c r="U142" s="569">
        <v>3.5640361143621466</v>
      </c>
      <c r="V142" s="569">
        <v>0</v>
      </c>
      <c r="W142" s="569">
        <v>0</v>
      </c>
      <c r="X142" s="569">
        <v>0</v>
      </c>
      <c r="Y142" s="569">
        <v>0</v>
      </c>
      <c r="Z142" s="569">
        <v>1.2833974251797358</v>
      </c>
      <c r="AA142" s="569">
        <v>2.5776625982277213</v>
      </c>
      <c r="AB142" s="569">
        <v>0</v>
      </c>
      <c r="AC142" s="569">
        <v>0</v>
      </c>
      <c r="AD142" s="569">
        <v>0</v>
      </c>
      <c r="AE142" s="569">
        <v>0</v>
      </c>
      <c r="AF142" s="569">
        <v>0</v>
      </c>
      <c r="AG142" s="569">
        <v>0</v>
      </c>
      <c r="AH142" s="569">
        <v>0</v>
      </c>
      <c r="AI142" s="569">
        <v>0</v>
      </c>
      <c r="AJ142" s="569">
        <v>0</v>
      </c>
      <c r="AK142" s="569">
        <v>0</v>
      </c>
      <c r="AL142" s="569">
        <v>0</v>
      </c>
      <c r="AM142" s="569">
        <v>0</v>
      </c>
      <c r="AN142" s="569">
        <v>0</v>
      </c>
      <c r="AO142" s="569">
        <v>0</v>
      </c>
      <c r="AP142" s="569">
        <v>0</v>
      </c>
      <c r="AQ142" s="569">
        <v>0</v>
      </c>
      <c r="AR142" s="569">
        <v>0</v>
      </c>
      <c r="AS142" s="569">
        <v>0</v>
      </c>
      <c r="AT142" s="569">
        <v>0</v>
      </c>
    </row>
    <row r="143" spans="1:46">
      <c r="A143" s="465">
        <v>430</v>
      </c>
      <c r="B143" s="466" t="s">
        <v>174</v>
      </c>
      <c r="C143" s="500">
        <v>15392</v>
      </c>
      <c r="D143" s="569">
        <v>177.28742203742203</v>
      </c>
      <c r="E143" s="569">
        <v>-96.030015592515596</v>
      </c>
      <c r="F143" s="569">
        <v>-204.21998440748442</v>
      </c>
      <c r="G143" s="589">
        <v>-122.96257796257797</v>
      </c>
      <c r="H143" s="569">
        <v>0</v>
      </c>
      <c r="I143" s="569">
        <v>0</v>
      </c>
      <c r="J143" s="569">
        <v>61.26682692307692</v>
      </c>
      <c r="K143" s="569">
        <v>26.036252598752597</v>
      </c>
      <c r="L143" s="569">
        <v>0</v>
      </c>
      <c r="M143" s="569">
        <v>23.379028066528065</v>
      </c>
      <c r="N143" s="569">
        <v>14.683991683991684</v>
      </c>
      <c r="O143" s="569">
        <v>8.4643321205821209</v>
      </c>
      <c r="P143" s="569">
        <v>26.533848752598754</v>
      </c>
      <c r="Q143" s="569">
        <v>12.241619022869022</v>
      </c>
      <c r="R143" s="569">
        <v>0</v>
      </c>
      <c r="S143" s="569">
        <v>0</v>
      </c>
      <c r="T143" s="569">
        <v>0</v>
      </c>
      <c r="U143" s="569">
        <v>3.5639942827442828</v>
      </c>
      <c r="V143" s="569">
        <v>0</v>
      </c>
      <c r="W143" s="569">
        <v>0</v>
      </c>
      <c r="X143" s="569">
        <v>0</v>
      </c>
      <c r="Y143" s="569">
        <v>0</v>
      </c>
      <c r="Z143" s="569">
        <v>1.1175285862785862</v>
      </c>
      <c r="AA143" s="569">
        <v>0</v>
      </c>
      <c r="AB143" s="569">
        <v>0</v>
      </c>
      <c r="AC143" s="569">
        <v>0</v>
      </c>
      <c r="AD143" s="569">
        <v>0</v>
      </c>
      <c r="AE143" s="569">
        <v>0</v>
      </c>
      <c r="AF143" s="569">
        <v>0</v>
      </c>
      <c r="AG143" s="569">
        <v>0</v>
      </c>
      <c r="AH143" s="569">
        <v>0</v>
      </c>
      <c r="AI143" s="569">
        <v>0</v>
      </c>
      <c r="AJ143" s="569">
        <v>0</v>
      </c>
      <c r="AK143" s="569">
        <v>0</v>
      </c>
      <c r="AL143" s="569">
        <v>0</v>
      </c>
      <c r="AM143" s="569">
        <v>0</v>
      </c>
      <c r="AN143" s="569">
        <v>0</v>
      </c>
      <c r="AO143" s="569">
        <v>0</v>
      </c>
      <c r="AP143" s="569">
        <v>0</v>
      </c>
      <c r="AQ143" s="569">
        <v>0</v>
      </c>
      <c r="AR143" s="569">
        <v>0</v>
      </c>
      <c r="AS143" s="569">
        <v>0</v>
      </c>
      <c r="AT143" s="569">
        <v>0</v>
      </c>
    </row>
    <row r="144" spans="1:46">
      <c r="A144" s="465">
        <v>433</v>
      </c>
      <c r="B144" s="466" t="s">
        <v>175</v>
      </c>
      <c r="C144" s="500">
        <v>7749</v>
      </c>
      <c r="D144" s="569">
        <v>172.84178603690799</v>
      </c>
      <c r="E144" s="569">
        <v>-96.029939347012515</v>
      </c>
      <c r="F144" s="569">
        <v>-204.22002839076009</v>
      </c>
      <c r="G144" s="589">
        <v>-127.40818170086463</v>
      </c>
      <c r="H144" s="569">
        <v>84.250483933410763</v>
      </c>
      <c r="I144" s="569">
        <v>0</v>
      </c>
      <c r="J144" s="569">
        <v>34.770163892115114</v>
      </c>
      <c r="K144" s="569">
        <v>9.2544844496064016</v>
      </c>
      <c r="L144" s="569">
        <v>0</v>
      </c>
      <c r="M144" s="569">
        <v>13.931475029036005</v>
      </c>
      <c r="N144" s="569">
        <v>14.968641114982578</v>
      </c>
      <c r="O144" s="569">
        <v>4.9036004645760745</v>
      </c>
      <c r="P144" s="569">
        <v>0</v>
      </c>
      <c r="Q144" s="569">
        <v>1.633113950187121</v>
      </c>
      <c r="R144" s="569">
        <v>0</v>
      </c>
      <c r="S144" s="569">
        <v>0</v>
      </c>
      <c r="T144" s="569">
        <v>0</v>
      </c>
      <c r="U144" s="569">
        <v>3.5639437346754419</v>
      </c>
      <c r="V144" s="569">
        <v>0</v>
      </c>
      <c r="W144" s="569">
        <v>0</v>
      </c>
      <c r="X144" s="569">
        <v>0</v>
      </c>
      <c r="Y144" s="569">
        <v>0</v>
      </c>
      <c r="Z144" s="569">
        <v>1.18892760356175</v>
      </c>
      <c r="AA144" s="569">
        <v>4.3769518647567427</v>
      </c>
      <c r="AB144" s="569">
        <v>0</v>
      </c>
      <c r="AC144" s="569">
        <v>0</v>
      </c>
      <c r="AD144" s="569">
        <v>0</v>
      </c>
      <c r="AE144" s="569">
        <v>0</v>
      </c>
      <c r="AF144" s="569">
        <v>0</v>
      </c>
      <c r="AG144" s="569">
        <v>0</v>
      </c>
      <c r="AH144" s="569">
        <v>0</v>
      </c>
      <c r="AI144" s="569">
        <v>0</v>
      </c>
      <c r="AJ144" s="569">
        <v>0</v>
      </c>
      <c r="AK144" s="569">
        <v>0</v>
      </c>
      <c r="AL144" s="569">
        <v>0</v>
      </c>
      <c r="AM144" s="569">
        <v>0</v>
      </c>
      <c r="AN144" s="569">
        <v>0</v>
      </c>
      <c r="AO144" s="569">
        <v>0</v>
      </c>
      <c r="AP144" s="569">
        <v>0</v>
      </c>
      <c r="AQ144" s="569">
        <v>0</v>
      </c>
      <c r="AR144" s="569">
        <v>0</v>
      </c>
      <c r="AS144" s="569">
        <v>0</v>
      </c>
      <c r="AT144" s="569">
        <v>0</v>
      </c>
    </row>
    <row r="145" spans="1:46">
      <c r="A145" s="465">
        <v>434</v>
      </c>
      <c r="B145" s="466" t="s">
        <v>176</v>
      </c>
      <c r="C145" s="500">
        <v>14568</v>
      </c>
      <c r="D145" s="569">
        <v>252.88605161998902</v>
      </c>
      <c r="E145" s="569">
        <v>-96.029997254255903</v>
      </c>
      <c r="F145" s="569">
        <v>-204.2200027457441</v>
      </c>
      <c r="G145" s="589">
        <v>-47.363948380010982</v>
      </c>
      <c r="H145" s="569">
        <v>137.73036792970896</v>
      </c>
      <c r="I145" s="569">
        <v>0</v>
      </c>
      <c r="J145" s="569">
        <v>32.3661449752883</v>
      </c>
      <c r="K145" s="569">
        <v>12.740939044481054</v>
      </c>
      <c r="L145" s="569">
        <v>0</v>
      </c>
      <c r="M145" s="569">
        <v>9.8805601317957166</v>
      </c>
      <c r="N145" s="569">
        <v>26.62355848434926</v>
      </c>
      <c r="O145" s="569">
        <v>10.756933003844042</v>
      </c>
      <c r="P145" s="569">
        <v>0</v>
      </c>
      <c r="Q145" s="569">
        <v>10.038371773750686</v>
      </c>
      <c r="R145" s="569">
        <v>0</v>
      </c>
      <c r="S145" s="569">
        <v>0</v>
      </c>
      <c r="T145" s="569">
        <v>4.321320702910489</v>
      </c>
      <c r="U145" s="569">
        <v>3.5639758374519497</v>
      </c>
      <c r="V145" s="569">
        <v>0</v>
      </c>
      <c r="W145" s="569">
        <v>0</v>
      </c>
      <c r="X145" s="569">
        <v>0</v>
      </c>
      <c r="Y145" s="569">
        <v>0</v>
      </c>
      <c r="Z145" s="569">
        <v>1.0540911587040087</v>
      </c>
      <c r="AA145" s="569">
        <v>3.8097885777045581</v>
      </c>
      <c r="AB145" s="569">
        <v>0</v>
      </c>
      <c r="AC145" s="569">
        <v>0</v>
      </c>
      <c r="AD145" s="569">
        <v>0</v>
      </c>
      <c r="AE145" s="569">
        <v>0</v>
      </c>
      <c r="AF145" s="569">
        <v>0</v>
      </c>
      <c r="AG145" s="569">
        <v>0</v>
      </c>
      <c r="AH145" s="569">
        <v>0</v>
      </c>
      <c r="AI145" s="569">
        <v>0</v>
      </c>
      <c r="AJ145" s="569">
        <v>0</v>
      </c>
      <c r="AK145" s="569">
        <v>0</v>
      </c>
      <c r="AL145" s="569">
        <v>0</v>
      </c>
      <c r="AM145" s="569">
        <v>0</v>
      </c>
      <c r="AN145" s="569">
        <v>0</v>
      </c>
      <c r="AO145" s="569">
        <v>0</v>
      </c>
      <c r="AP145" s="569">
        <v>0</v>
      </c>
      <c r="AQ145" s="569">
        <v>0</v>
      </c>
      <c r="AR145" s="569">
        <v>0</v>
      </c>
      <c r="AS145" s="569">
        <v>0</v>
      </c>
      <c r="AT145" s="569">
        <v>0</v>
      </c>
    </row>
    <row r="146" spans="1:46">
      <c r="A146" s="465">
        <v>435</v>
      </c>
      <c r="B146" s="466" t="s">
        <v>177</v>
      </c>
      <c r="C146" s="500">
        <v>692</v>
      </c>
      <c r="D146" s="569">
        <v>14.670520231213873</v>
      </c>
      <c r="E146" s="569">
        <v>-96.030346820809243</v>
      </c>
      <c r="F146" s="569">
        <v>-204.21965317919074</v>
      </c>
      <c r="G146" s="589">
        <v>-285.57947976878614</v>
      </c>
      <c r="H146" s="569">
        <v>0</v>
      </c>
      <c r="I146" s="569">
        <v>0</v>
      </c>
      <c r="J146" s="569">
        <v>0</v>
      </c>
      <c r="K146" s="569">
        <v>0</v>
      </c>
      <c r="L146" s="569">
        <v>0</v>
      </c>
      <c r="M146" s="569">
        <v>0</v>
      </c>
      <c r="N146" s="569">
        <v>0</v>
      </c>
      <c r="O146" s="569">
        <v>10.450867052023121</v>
      </c>
      <c r="P146" s="569">
        <v>0</v>
      </c>
      <c r="Q146" s="569">
        <v>0</v>
      </c>
      <c r="R146" s="569">
        <v>0</v>
      </c>
      <c r="S146" s="569">
        <v>0</v>
      </c>
      <c r="T146" s="569">
        <v>0</v>
      </c>
      <c r="U146" s="569">
        <v>3.5635838150289016</v>
      </c>
      <c r="V146" s="569">
        <v>0</v>
      </c>
      <c r="W146" s="569">
        <v>0</v>
      </c>
      <c r="X146" s="569">
        <v>0</v>
      </c>
      <c r="Y146" s="569">
        <v>0</v>
      </c>
      <c r="Z146" s="569">
        <v>0.65606936416184969</v>
      </c>
      <c r="AA146" s="569">
        <v>0</v>
      </c>
      <c r="AB146" s="569">
        <v>0</v>
      </c>
      <c r="AC146" s="569">
        <v>0</v>
      </c>
      <c r="AD146" s="569">
        <v>0</v>
      </c>
      <c r="AE146" s="569">
        <v>0</v>
      </c>
      <c r="AF146" s="569">
        <v>0</v>
      </c>
      <c r="AG146" s="569">
        <v>0</v>
      </c>
      <c r="AH146" s="569">
        <v>0</v>
      </c>
      <c r="AI146" s="569">
        <v>0</v>
      </c>
      <c r="AJ146" s="569">
        <v>0</v>
      </c>
      <c r="AK146" s="569">
        <v>0</v>
      </c>
      <c r="AL146" s="569">
        <v>0</v>
      </c>
      <c r="AM146" s="569">
        <v>0</v>
      </c>
      <c r="AN146" s="569">
        <v>0</v>
      </c>
      <c r="AO146" s="569">
        <v>0</v>
      </c>
      <c r="AP146" s="569">
        <v>0</v>
      </c>
      <c r="AQ146" s="569">
        <v>0</v>
      </c>
      <c r="AR146" s="569">
        <v>0</v>
      </c>
      <c r="AS146" s="569">
        <v>0</v>
      </c>
      <c r="AT146" s="569">
        <v>0</v>
      </c>
    </row>
    <row r="147" spans="1:46">
      <c r="A147" s="465">
        <v>436</v>
      </c>
      <c r="B147" s="466" t="s">
        <v>178</v>
      </c>
      <c r="C147" s="500">
        <v>1988</v>
      </c>
      <c r="D147" s="569">
        <v>132.31136820925553</v>
      </c>
      <c r="E147" s="569">
        <v>-96.030181086519121</v>
      </c>
      <c r="F147" s="569">
        <v>-204.21981891348088</v>
      </c>
      <c r="G147" s="589">
        <v>-167.93863179074447</v>
      </c>
      <c r="H147" s="569">
        <v>0</v>
      </c>
      <c r="I147" s="569">
        <v>0</v>
      </c>
      <c r="J147" s="569">
        <v>0</v>
      </c>
      <c r="K147" s="569">
        <v>24.048792756539235</v>
      </c>
      <c r="L147" s="569">
        <v>0</v>
      </c>
      <c r="M147" s="569">
        <v>72.404426559356139</v>
      </c>
      <c r="N147" s="569">
        <v>0</v>
      </c>
      <c r="O147" s="569">
        <v>6.426056338028169</v>
      </c>
      <c r="P147" s="569">
        <v>0</v>
      </c>
      <c r="Q147" s="569">
        <v>24.048792756539235</v>
      </c>
      <c r="R147" s="569">
        <v>0</v>
      </c>
      <c r="S147" s="569">
        <v>0</v>
      </c>
      <c r="T147" s="569">
        <v>0</v>
      </c>
      <c r="U147" s="569">
        <v>3.5638832997987926</v>
      </c>
      <c r="V147" s="569">
        <v>0</v>
      </c>
      <c r="W147" s="569">
        <v>0</v>
      </c>
      <c r="X147" s="569">
        <v>0</v>
      </c>
      <c r="Y147" s="569">
        <v>0</v>
      </c>
      <c r="Z147" s="569">
        <v>1.8194164989939638</v>
      </c>
      <c r="AA147" s="569">
        <v>0</v>
      </c>
      <c r="AB147" s="569">
        <v>0</v>
      </c>
      <c r="AC147" s="569">
        <v>0</v>
      </c>
      <c r="AD147" s="569">
        <v>0</v>
      </c>
      <c r="AE147" s="569">
        <v>0</v>
      </c>
      <c r="AF147" s="569">
        <v>0</v>
      </c>
      <c r="AG147" s="569">
        <v>0</v>
      </c>
      <c r="AH147" s="569">
        <v>0</v>
      </c>
      <c r="AI147" s="569">
        <v>0</v>
      </c>
      <c r="AJ147" s="569">
        <v>0</v>
      </c>
      <c r="AK147" s="569">
        <v>0</v>
      </c>
      <c r="AL147" s="569">
        <v>0</v>
      </c>
      <c r="AM147" s="569">
        <v>0</v>
      </c>
      <c r="AN147" s="569">
        <v>0</v>
      </c>
      <c r="AO147" s="569">
        <v>0</v>
      </c>
      <c r="AP147" s="569">
        <v>0</v>
      </c>
      <c r="AQ147" s="569">
        <v>0</v>
      </c>
      <c r="AR147" s="569">
        <v>0</v>
      </c>
      <c r="AS147" s="569">
        <v>0</v>
      </c>
      <c r="AT147" s="569">
        <v>0</v>
      </c>
    </row>
    <row r="148" spans="1:46">
      <c r="A148" s="465">
        <v>440</v>
      </c>
      <c r="B148" s="466" t="s">
        <v>179</v>
      </c>
      <c r="C148" s="500">
        <v>5732</v>
      </c>
      <c r="D148" s="569">
        <v>26.949232379623169</v>
      </c>
      <c r="E148" s="569">
        <v>-96.030006978367055</v>
      </c>
      <c r="F148" s="569">
        <v>-204.21999302163294</v>
      </c>
      <c r="G148" s="589">
        <v>-273.30076762037686</v>
      </c>
      <c r="H148" s="569">
        <v>0</v>
      </c>
      <c r="I148" s="569">
        <v>0</v>
      </c>
      <c r="J148" s="569">
        <v>7.8342637822749479</v>
      </c>
      <c r="K148" s="569">
        <v>6.3782274947662243</v>
      </c>
      <c r="L148" s="569">
        <v>0</v>
      </c>
      <c r="M148" s="569">
        <v>0</v>
      </c>
      <c r="N148" s="569">
        <v>0</v>
      </c>
      <c r="O148" s="569">
        <v>6.5284368457780877</v>
      </c>
      <c r="P148" s="569">
        <v>0</v>
      </c>
      <c r="Q148" s="569">
        <v>0.49057920446615494</v>
      </c>
      <c r="R148" s="569">
        <v>0</v>
      </c>
      <c r="S148" s="569">
        <v>0</v>
      </c>
      <c r="T148" s="569">
        <v>0</v>
      </c>
      <c r="U148" s="569">
        <v>3.564026517794836</v>
      </c>
      <c r="V148" s="569">
        <v>0</v>
      </c>
      <c r="W148" s="569">
        <v>0</v>
      </c>
      <c r="X148" s="569">
        <v>0</v>
      </c>
      <c r="Y148" s="569">
        <v>0</v>
      </c>
      <c r="Z148" s="569">
        <v>2.1536985345429169</v>
      </c>
      <c r="AA148" s="569">
        <v>0</v>
      </c>
      <c r="AB148" s="569">
        <v>0</v>
      </c>
      <c r="AC148" s="569">
        <v>0</v>
      </c>
      <c r="AD148" s="569">
        <v>0</v>
      </c>
      <c r="AE148" s="569">
        <v>0</v>
      </c>
      <c r="AF148" s="569">
        <v>0</v>
      </c>
      <c r="AG148" s="569">
        <v>0</v>
      </c>
      <c r="AH148" s="569">
        <v>0</v>
      </c>
      <c r="AI148" s="569">
        <v>0</v>
      </c>
      <c r="AJ148" s="569">
        <v>0</v>
      </c>
      <c r="AK148" s="569">
        <v>0</v>
      </c>
      <c r="AL148" s="569">
        <v>0</v>
      </c>
      <c r="AM148" s="569">
        <v>0</v>
      </c>
      <c r="AN148" s="569">
        <v>0</v>
      </c>
      <c r="AO148" s="569">
        <v>0</v>
      </c>
      <c r="AP148" s="569">
        <v>0</v>
      </c>
      <c r="AQ148" s="569">
        <v>0</v>
      </c>
      <c r="AR148" s="569">
        <v>0</v>
      </c>
      <c r="AS148" s="569">
        <v>0</v>
      </c>
      <c r="AT148" s="569">
        <v>0</v>
      </c>
    </row>
    <row r="149" spans="1:46">
      <c r="A149" s="465">
        <v>441</v>
      </c>
      <c r="B149" s="466" t="s">
        <v>180</v>
      </c>
      <c r="C149" s="500">
        <v>4421</v>
      </c>
      <c r="D149" s="569">
        <v>231.02895272562768</v>
      </c>
      <c r="E149" s="569">
        <v>-96.030083691472512</v>
      </c>
      <c r="F149" s="569">
        <v>-204.22008595340421</v>
      </c>
      <c r="G149" s="589">
        <v>-69.221216919249045</v>
      </c>
      <c r="H149" s="569">
        <v>148.38543315991856</v>
      </c>
      <c r="I149" s="569">
        <v>0</v>
      </c>
      <c r="J149" s="569">
        <v>50.786699841664785</v>
      </c>
      <c r="K149" s="569">
        <v>11.768152001809545</v>
      </c>
      <c r="L149" s="569">
        <v>0</v>
      </c>
      <c r="M149" s="569">
        <v>0</v>
      </c>
      <c r="N149" s="569">
        <v>0</v>
      </c>
      <c r="O149" s="569">
        <v>3.8215335896855915</v>
      </c>
      <c r="P149" s="569">
        <v>0</v>
      </c>
      <c r="Q149" s="569">
        <v>11.768152001809545</v>
      </c>
      <c r="R149" s="569">
        <v>0</v>
      </c>
      <c r="S149" s="569">
        <v>0</v>
      </c>
      <c r="T149" s="569">
        <v>0</v>
      </c>
      <c r="U149" s="569">
        <v>3.5638995702329788</v>
      </c>
      <c r="V149" s="569">
        <v>0</v>
      </c>
      <c r="W149" s="569">
        <v>0</v>
      </c>
      <c r="X149" s="569">
        <v>0</v>
      </c>
      <c r="Y149" s="569">
        <v>0</v>
      </c>
      <c r="Z149" s="569">
        <v>0.93508256050667271</v>
      </c>
      <c r="AA149" s="569">
        <v>0</v>
      </c>
      <c r="AB149" s="569">
        <v>0</v>
      </c>
      <c r="AC149" s="569">
        <v>0</v>
      </c>
      <c r="AD149" s="569">
        <v>0</v>
      </c>
      <c r="AE149" s="569">
        <v>0</v>
      </c>
      <c r="AF149" s="569">
        <v>0</v>
      </c>
      <c r="AG149" s="569">
        <v>0</v>
      </c>
      <c r="AH149" s="569">
        <v>0</v>
      </c>
      <c r="AI149" s="569">
        <v>0</v>
      </c>
      <c r="AJ149" s="569">
        <v>0</v>
      </c>
      <c r="AK149" s="569">
        <v>0</v>
      </c>
      <c r="AL149" s="569">
        <v>0</v>
      </c>
      <c r="AM149" s="569">
        <v>0</v>
      </c>
      <c r="AN149" s="569">
        <v>0</v>
      </c>
      <c r="AO149" s="569">
        <v>0</v>
      </c>
      <c r="AP149" s="569">
        <v>0</v>
      </c>
      <c r="AQ149" s="569">
        <v>0</v>
      </c>
      <c r="AR149" s="569">
        <v>0</v>
      </c>
      <c r="AS149" s="569">
        <v>0</v>
      </c>
      <c r="AT149" s="569">
        <v>0</v>
      </c>
    </row>
    <row r="150" spans="1:46">
      <c r="A150" s="465">
        <v>444</v>
      </c>
      <c r="B150" s="466" t="s">
        <v>181</v>
      </c>
      <c r="C150" s="500">
        <v>45811</v>
      </c>
      <c r="D150" s="569">
        <v>281.14970203662875</v>
      </c>
      <c r="E150" s="569">
        <v>-96.029992796489921</v>
      </c>
      <c r="F150" s="569">
        <v>-204.21999083189627</v>
      </c>
      <c r="G150" s="589">
        <v>-19.100281591757437</v>
      </c>
      <c r="H150" s="569">
        <v>123.46499748968589</v>
      </c>
      <c r="I150" s="569">
        <v>0</v>
      </c>
      <c r="J150" s="569">
        <v>57.834035493658732</v>
      </c>
      <c r="K150" s="569">
        <v>7.6122110410163497</v>
      </c>
      <c r="L150" s="569">
        <v>0</v>
      </c>
      <c r="M150" s="569">
        <v>10.211630394446749</v>
      </c>
      <c r="N150" s="569">
        <v>14.369932985527493</v>
      </c>
      <c r="O150" s="569">
        <v>7.0268057890026414</v>
      </c>
      <c r="P150" s="569">
        <v>25.296828272685598</v>
      </c>
      <c r="Q150" s="569">
        <v>4.0516469843487375</v>
      </c>
      <c r="R150" s="569">
        <v>0</v>
      </c>
      <c r="S150" s="569">
        <v>15.072471677108117</v>
      </c>
      <c r="T150" s="569">
        <v>4.1225469865316189</v>
      </c>
      <c r="U150" s="569">
        <v>3.5639911811573639</v>
      </c>
      <c r="V150" s="569">
        <v>5.2710266093296374</v>
      </c>
      <c r="W150" s="569">
        <v>0</v>
      </c>
      <c r="X150" s="569">
        <v>0</v>
      </c>
      <c r="Y150" s="569">
        <v>0</v>
      </c>
      <c r="Z150" s="569">
        <v>1.2488485298290803</v>
      </c>
      <c r="AA150" s="569">
        <v>0</v>
      </c>
      <c r="AB150" s="569">
        <v>0.14127611272401824</v>
      </c>
      <c r="AC150" s="569">
        <v>0</v>
      </c>
      <c r="AD150" s="569">
        <v>1.8614524895767393</v>
      </c>
      <c r="AE150" s="569">
        <v>0</v>
      </c>
      <c r="AF150" s="569">
        <v>0</v>
      </c>
      <c r="AG150" s="569">
        <v>0</v>
      </c>
      <c r="AH150" s="569">
        <v>0</v>
      </c>
      <c r="AI150" s="569">
        <v>0</v>
      </c>
      <c r="AJ150" s="569">
        <v>0</v>
      </c>
      <c r="AK150" s="569">
        <v>0</v>
      </c>
      <c r="AL150" s="569">
        <v>0</v>
      </c>
      <c r="AM150" s="569">
        <v>0</v>
      </c>
      <c r="AN150" s="569">
        <v>0</v>
      </c>
      <c r="AO150" s="569">
        <v>0</v>
      </c>
      <c r="AP150" s="569">
        <v>0</v>
      </c>
      <c r="AQ150" s="569">
        <v>0</v>
      </c>
      <c r="AR150" s="569">
        <v>0</v>
      </c>
      <c r="AS150" s="569">
        <v>0</v>
      </c>
      <c r="AT150" s="569">
        <v>0</v>
      </c>
    </row>
    <row r="151" spans="1:46">
      <c r="A151" s="465">
        <v>445</v>
      </c>
      <c r="B151" s="466" t="s">
        <v>182</v>
      </c>
      <c r="C151" s="500">
        <v>14991</v>
      </c>
      <c r="D151" s="569">
        <v>305.78573810953236</v>
      </c>
      <c r="E151" s="569">
        <v>-96.030018010806486</v>
      </c>
      <c r="F151" s="569">
        <v>-204.2199986658662</v>
      </c>
      <c r="G151" s="589">
        <v>5.5357214328597157</v>
      </c>
      <c r="H151" s="569">
        <v>147.20612367420452</v>
      </c>
      <c r="I151" s="569">
        <v>0</v>
      </c>
      <c r="J151" s="569">
        <v>61.407911413514775</v>
      </c>
      <c r="K151" s="569">
        <v>16.977586551931157</v>
      </c>
      <c r="L151" s="569">
        <v>0</v>
      </c>
      <c r="M151" s="569">
        <v>28.805283169901941</v>
      </c>
      <c r="N151" s="569">
        <v>22.079581081982521</v>
      </c>
      <c r="O151" s="569">
        <v>8.1134013741578279</v>
      </c>
      <c r="P151" s="569">
        <v>0</v>
      </c>
      <c r="Q151" s="569">
        <v>13.600827162964446</v>
      </c>
      <c r="R151" s="569">
        <v>0</v>
      </c>
      <c r="S151" s="569">
        <v>0</v>
      </c>
      <c r="T151" s="569">
        <v>0</v>
      </c>
      <c r="U151" s="569">
        <v>3.5640050697084917</v>
      </c>
      <c r="V151" s="569">
        <v>0</v>
      </c>
      <c r="W151" s="569">
        <v>0</v>
      </c>
      <c r="X151" s="569">
        <v>0</v>
      </c>
      <c r="Y151" s="569">
        <v>0</v>
      </c>
      <c r="Z151" s="569">
        <v>1.169101460876526</v>
      </c>
      <c r="AA151" s="569">
        <v>1.4397972116603295</v>
      </c>
      <c r="AB151" s="569">
        <v>0</v>
      </c>
      <c r="AC151" s="569">
        <v>0</v>
      </c>
      <c r="AD151" s="569">
        <v>1.4221199386298446</v>
      </c>
      <c r="AE151" s="569">
        <v>0</v>
      </c>
      <c r="AF151" s="569">
        <v>0</v>
      </c>
      <c r="AG151" s="569">
        <v>0</v>
      </c>
      <c r="AH151" s="569">
        <v>0</v>
      </c>
      <c r="AI151" s="569">
        <v>0</v>
      </c>
      <c r="AJ151" s="569">
        <v>0</v>
      </c>
      <c r="AK151" s="569">
        <v>0</v>
      </c>
      <c r="AL151" s="569">
        <v>0</v>
      </c>
      <c r="AM151" s="569">
        <v>0</v>
      </c>
      <c r="AN151" s="569">
        <v>0</v>
      </c>
      <c r="AO151" s="569">
        <v>0</v>
      </c>
      <c r="AP151" s="569">
        <v>0</v>
      </c>
      <c r="AQ151" s="569">
        <v>0</v>
      </c>
      <c r="AR151" s="569">
        <v>0</v>
      </c>
      <c r="AS151" s="569">
        <v>0</v>
      </c>
      <c r="AT151" s="569">
        <v>0</v>
      </c>
    </row>
    <row r="152" spans="1:46">
      <c r="A152" s="465">
        <v>475</v>
      </c>
      <c r="B152" s="466" t="s">
        <v>183</v>
      </c>
      <c r="C152" s="500">
        <v>5479</v>
      </c>
      <c r="D152" s="569">
        <v>279.54279978098191</v>
      </c>
      <c r="E152" s="569">
        <v>-96.029932469428729</v>
      </c>
      <c r="F152" s="569">
        <v>-204.21993064427815</v>
      </c>
      <c r="G152" s="589">
        <v>-20.70706333272495</v>
      </c>
      <c r="H152" s="569">
        <v>180.71436393502464</v>
      </c>
      <c r="I152" s="569">
        <v>0</v>
      </c>
      <c r="J152" s="569">
        <v>32.783902171929185</v>
      </c>
      <c r="K152" s="569">
        <v>0</v>
      </c>
      <c r="L152" s="569">
        <v>0</v>
      </c>
      <c r="M152" s="569">
        <v>19.703413031575106</v>
      </c>
      <c r="N152" s="569">
        <v>32.339660521993068</v>
      </c>
      <c r="O152" s="569">
        <v>10.246030297499544</v>
      </c>
      <c r="P152" s="569">
        <v>0</v>
      </c>
      <c r="Q152" s="569">
        <v>-1.0266471983938674</v>
      </c>
      <c r="R152" s="569">
        <v>0</v>
      </c>
      <c r="S152" s="569">
        <v>0</v>
      </c>
      <c r="T152" s="569">
        <v>0</v>
      </c>
      <c r="U152" s="569">
        <v>3.5639715276510313</v>
      </c>
      <c r="V152" s="569">
        <v>0</v>
      </c>
      <c r="W152" s="569">
        <v>0</v>
      </c>
      <c r="X152" s="569">
        <v>0</v>
      </c>
      <c r="Y152" s="569">
        <v>0</v>
      </c>
      <c r="Z152" s="569">
        <v>1.2181054937032305</v>
      </c>
      <c r="AA152" s="569">
        <v>0</v>
      </c>
      <c r="AB152" s="569">
        <v>0</v>
      </c>
      <c r="AC152" s="569">
        <v>0</v>
      </c>
      <c r="AD152" s="569">
        <v>0</v>
      </c>
      <c r="AE152" s="569">
        <v>0</v>
      </c>
      <c r="AF152" s="569">
        <v>0</v>
      </c>
      <c r="AG152" s="569">
        <v>0</v>
      </c>
      <c r="AH152" s="569">
        <v>0</v>
      </c>
      <c r="AI152" s="569">
        <v>0</v>
      </c>
      <c r="AJ152" s="569">
        <v>0</v>
      </c>
      <c r="AK152" s="569">
        <v>0</v>
      </c>
      <c r="AL152" s="569">
        <v>0</v>
      </c>
      <c r="AM152" s="569">
        <v>0</v>
      </c>
      <c r="AN152" s="569">
        <v>0</v>
      </c>
      <c r="AO152" s="569">
        <v>0</v>
      </c>
      <c r="AP152" s="569">
        <v>0</v>
      </c>
      <c r="AQ152" s="569">
        <v>0</v>
      </c>
      <c r="AR152" s="569">
        <v>0</v>
      </c>
      <c r="AS152" s="569">
        <v>0</v>
      </c>
      <c r="AT152" s="569">
        <v>0</v>
      </c>
    </row>
    <row r="153" spans="1:46">
      <c r="A153" s="465">
        <v>480</v>
      </c>
      <c r="B153" s="466" t="s">
        <v>184</v>
      </c>
      <c r="C153" s="500">
        <v>1978</v>
      </c>
      <c r="D153" s="569">
        <v>45.7376137512639</v>
      </c>
      <c r="E153" s="569">
        <v>-96.029828109201219</v>
      </c>
      <c r="F153" s="569">
        <v>-204.21991911021235</v>
      </c>
      <c r="G153" s="589">
        <v>-254.51213346814964</v>
      </c>
      <c r="H153" s="569">
        <v>0</v>
      </c>
      <c r="I153" s="569">
        <v>0</v>
      </c>
      <c r="J153" s="569">
        <v>11.351365015166834</v>
      </c>
      <c r="K153" s="569">
        <v>10.663296258847321</v>
      </c>
      <c r="L153" s="569">
        <v>0</v>
      </c>
      <c r="M153" s="569">
        <v>0</v>
      </c>
      <c r="N153" s="569">
        <v>0</v>
      </c>
      <c r="O153" s="569">
        <v>8.279069767441861</v>
      </c>
      <c r="P153" s="569">
        <v>0</v>
      </c>
      <c r="Q153" s="569">
        <v>10.663296258847321</v>
      </c>
      <c r="R153" s="569">
        <v>0</v>
      </c>
      <c r="S153" s="569">
        <v>0</v>
      </c>
      <c r="T153" s="569">
        <v>0</v>
      </c>
      <c r="U153" s="569">
        <v>3.5642062689585439</v>
      </c>
      <c r="V153" s="569">
        <v>0</v>
      </c>
      <c r="W153" s="569">
        <v>0</v>
      </c>
      <c r="X153" s="569">
        <v>0</v>
      </c>
      <c r="Y153" s="569">
        <v>0</v>
      </c>
      <c r="Z153" s="569">
        <v>1.2163801820020221</v>
      </c>
      <c r="AA153" s="569">
        <v>0</v>
      </c>
      <c r="AB153" s="569">
        <v>0</v>
      </c>
      <c r="AC153" s="569">
        <v>0</v>
      </c>
      <c r="AD153" s="569">
        <v>0</v>
      </c>
      <c r="AE153" s="569">
        <v>0</v>
      </c>
      <c r="AF153" s="569">
        <v>0</v>
      </c>
      <c r="AG153" s="569">
        <v>0</v>
      </c>
      <c r="AH153" s="569">
        <v>0</v>
      </c>
      <c r="AI153" s="569">
        <v>0</v>
      </c>
      <c r="AJ153" s="569">
        <v>0</v>
      </c>
      <c r="AK153" s="569">
        <v>0</v>
      </c>
      <c r="AL153" s="569">
        <v>0</v>
      </c>
      <c r="AM153" s="569">
        <v>0</v>
      </c>
      <c r="AN153" s="569">
        <v>0</v>
      </c>
      <c r="AO153" s="569">
        <v>0</v>
      </c>
      <c r="AP153" s="569">
        <v>0</v>
      </c>
      <c r="AQ153" s="569">
        <v>0</v>
      </c>
      <c r="AR153" s="569">
        <v>0</v>
      </c>
      <c r="AS153" s="569">
        <v>0</v>
      </c>
      <c r="AT153" s="569">
        <v>0</v>
      </c>
    </row>
    <row r="154" spans="1:46">
      <c r="A154" s="465">
        <v>481</v>
      </c>
      <c r="B154" s="466" t="s">
        <v>185</v>
      </c>
      <c r="C154" s="500">
        <v>9642</v>
      </c>
      <c r="D154" s="569">
        <v>70.859780128604029</v>
      </c>
      <c r="E154" s="569">
        <v>-96.029973034640122</v>
      </c>
      <c r="F154" s="569">
        <v>-204.21997510889858</v>
      </c>
      <c r="G154" s="589">
        <v>-229.39016801493466</v>
      </c>
      <c r="H154" s="569">
        <v>0</v>
      </c>
      <c r="I154" s="569">
        <v>0</v>
      </c>
      <c r="J154" s="569">
        <v>46.573013897531631</v>
      </c>
      <c r="K154" s="569">
        <v>2.3333333333333335</v>
      </c>
      <c r="L154" s="569">
        <v>0</v>
      </c>
      <c r="M154" s="569">
        <v>0</v>
      </c>
      <c r="N154" s="569">
        <v>0</v>
      </c>
      <c r="O154" s="569">
        <v>11.158784484546775</v>
      </c>
      <c r="P154" s="569">
        <v>0</v>
      </c>
      <c r="Q154" s="569">
        <v>2.3333333333333335</v>
      </c>
      <c r="R154" s="569">
        <v>0</v>
      </c>
      <c r="S154" s="569">
        <v>0</v>
      </c>
      <c r="T154" s="569">
        <v>0</v>
      </c>
      <c r="U154" s="569">
        <v>3.5639908732628087</v>
      </c>
      <c r="V154" s="569">
        <v>0</v>
      </c>
      <c r="W154" s="569">
        <v>0</v>
      </c>
      <c r="X154" s="569">
        <v>0</v>
      </c>
      <c r="Y154" s="569">
        <v>0</v>
      </c>
      <c r="Z154" s="569">
        <v>1.3796930097490148</v>
      </c>
      <c r="AA154" s="569">
        <v>3.5176311968471272</v>
      </c>
      <c r="AB154" s="569">
        <v>0</v>
      </c>
      <c r="AC154" s="569">
        <v>0</v>
      </c>
      <c r="AD154" s="569">
        <v>0</v>
      </c>
      <c r="AE154" s="569">
        <v>0</v>
      </c>
      <c r="AF154" s="569">
        <v>0</v>
      </c>
      <c r="AG154" s="569">
        <v>0</v>
      </c>
      <c r="AH154" s="569">
        <v>0</v>
      </c>
      <c r="AI154" s="569">
        <v>0</v>
      </c>
      <c r="AJ154" s="569">
        <v>0</v>
      </c>
      <c r="AK154" s="569">
        <v>0</v>
      </c>
      <c r="AL154" s="569">
        <v>0</v>
      </c>
      <c r="AM154" s="569">
        <v>0</v>
      </c>
      <c r="AN154" s="569">
        <v>0</v>
      </c>
      <c r="AO154" s="569">
        <v>0</v>
      </c>
      <c r="AP154" s="569">
        <v>0</v>
      </c>
      <c r="AQ154" s="569">
        <v>0</v>
      </c>
      <c r="AR154" s="569">
        <v>0</v>
      </c>
      <c r="AS154" s="569">
        <v>0</v>
      </c>
      <c r="AT154" s="569">
        <v>0</v>
      </c>
    </row>
    <row r="155" spans="1:46">
      <c r="A155" s="465">
        <v>483</v>
      </c>
      <c r="B155" s="466" t="s">
        <v>186</v>
      </c>
      <c r="C155" s="500">
        <v>1067</v>
      </c>
      <c r="D155" s="569">
        <v>98.223992502343023</v>
      </c>
      <c r="E155" s="569">
        <v>-96.029990627928768</v>
      </c>
      <c r="F155" s="569">
        <v>-204.22024367385191</v>
      </c>
      <c r="G155" s="589">
        <v>-202.02624179943768</v>
      </c>
      <c r="H155" s="569">
        <v>0</v>
      </c>
      <c r="I155" s="569">
        <v>0</v>
      </c>
      <c r="J155" s="569">
        <v>84.171508903467668</v>
      </c>
      <c r="K155" s="569">
        <v>0</v>
      </c>
      <c r="L155" s="569">
        <v>0</v>
      </c>
      <c r="M155" s="569">
        <v>0</v>
      </c>
      <c r="N155" s="569">
        <v>0</v>
      </c>
      <c r="O155" s="569">
        <v>8.7638238050609178</v>
      </c>
      <c r="P155" s="569">
        <v>0</v>
      </c>
      <c r="Q155" s="569">
        <v>0</v>
      </c>
      <c r="R155" s="569">
        <v>0</v>
      </c>
      <c r="S155" s="569">
        <v>0</v>
      </c>
      <c r="T155" s="569">
        <v>0</v>
      </c>
      <c r="U155" s="569">
        <v>3.5641986879100283</v>
      </c>
      <c r="V155" s="569">
        <v>0</v>
      </c>
      <c r="W155" s="569">
        <v>0</v>
      </c>
      <c r="X155" s="569">
        <v>0</v>
      </c>
      <c r="Y155" s="569">
        <v>0</v>
      </c>
      <c r="Z155" s="569">
        <v>1.7244611059044048</v>
      </c>
      <c r="AA155" s="569">
        <v>0</v>
      </c>
      <c r="AB155" s="569">
        <v>0</v>
      </c>
      <c r="AC155" s="569">
        <v>0</v>
      </c>
      <c r="AD155" s="569">
        <v>0</v>
      </c>
      <c r="AE155" s="569">
        <v>0</v>
      </c>
      <c r="AF155" s="569">
        <v>0</v>
      </c>
      <c r="AG155" s="569">
        <v>0</v>
      </c>
      <c r="AH155" s="569">
        <v>0</v>
      </c>
      <c r="AI155" s="569">
        <v>0</v>
      </c>
      <c r="AJ155" s="569">
        <v>0</v>
      </c>
      <c r="AK155" s="569">
        <v>0</v>
      </c>
      <c r="AL155" s="569">
        <v>0</v>
      </c>
      <c r="AM155" s="569">
        <v>0</v>
      </c>
      <c r="AN155" s="569">
        <v>0</v>
      </c>
      <c r="AO155" s="569">
        <v>0</v>
      </c>
      <c r="AP155" s="569">
        <v>0</v>
      </c>
      <c r="AQ155" s="569">
        <v>0</v>
      </c>
      <c r="AR155" s="569">
        <v>0</v>
      </c>
      <c r="AS155" s="569">
        <v>0</v>
      </c>
      <c r="AT155" s="569">
        <v>0</v>
      </c>
    </row>
    <row r="156" spans="1:46">
      <c r="A156" s="465">
        <v>484</v>
      </c>
      <c r="B156" s="466" t="s">
        <v>187</v>
      </c>
      <c r="C156" s="500">
        <v>2967</v>
      </c>
      <c r="D156" s="569">
        <v>459.43343444556791</v>
      </c>
      <c r="E156" s="569">
        <v>-96.029996629592176</v>
      </c>
      <c r="F156" s="569">
        <v>-204.2200876306033</v>
      </c>
      <c r="G156" s="589">
        <v>159.18335018537243</v>
      </c>
      <c r="H156" s="569">
        <v>308.68419278732728</v>
      </c>
      <c r="I156" s="569">
        <v>0</v>
      </c>
      <c r="J156" s="569">
        <v>22.702730030333669</v>
      </c>
      <c r="K156" s="569">
        <v>17.0613414223121</v>
      </c>
      <c r="L156" s="569">
        <v>0</v>
      </c>
      <c r="M156" s="569">
        <v>24.256825075834175</v>
      </c>
      <c r="N156" s="569">
        <v>66.650151668351867</v>
      </c>
      <c r="O156" s="569">
        <v>3.1516683518705761</v>
      </c>
      <c r="P156" s="569">
        <v>0</v>
      </c>
      <c r="Q156" s="569">
        <v>12.322210987529491</v>
      </c>
      <c r="R156" s="569">
        <v>0</v>
      </c>
      <c r="S156" s="569">
        <v>0</v>
      </c>
      <c r="T156" s="569">
        <v>0</v>
      </c>
      <c r="U156" s="569">
        <v>3.5638692281766096</v>
      </c>
      <c r="V156" s="569">
        <v>0</v>
      </c>
      <c r="W156" s="569">
        <v>0</v>
      </c>
      <c r="X156" s="569">
        <v>0</v>
      </c>
      <c r="Y156" s="569">
        <v>0</v>
      </c>
      <c r="Z156" s="569">
        <v>1.0404448938321538</v>
      </c>
      <c r="AA156" s="569">
        <v>0</v>
      </c>
      <c r="AB156" s="569">
        <v>0</v>
      </c>
      <c r="AC156" s="569">
        <v>0</v>
      </c>
      <c r="AD156" s="569">
        <v>0</v>
      </c>
      <c r="AE156" s="569">
        <v>0</v>
      </c>
      <c r="AF156" s="569">
        <v>0</v>
      </c>
      <c r="AG156" s="569">
        <v>0</v>
      </c>
      <c r="AH156" s="569">
        <v>0</v>
      </c>
      <c r="AI156" s="569">
        <v>0</v>
      </c>
      <c r="AJ156" s="569">
        <v>0</v>
      </c>
      <c r="AK156" s="569">
        <v>0</v>
      </c>
      <c r="AL156" s="569">
        <v>0</v>
      </c>
      <c r="AM156" s="569">
        <v>0</v>
      </c>
      <c r="AN156" s="569">
        <v>0</v>
      </c>
      <c r="AO156" s="569">
        <v>0</v>
      </c>
      <c r="AP156" s="569">
        <v>0</v>
      </c>
      <c r="AQ156" s="569">
        <v>0</v>
      </c>
      <c r="AR156" s="569">
        <v>0</v>
      </c>
      <c r="AS156" s="569">
        <v>0</v>
      </c>
      <c r="AT156" s="569">
        <v>0</v>
      </c>
    </row>
    <row r="157" spans="1:46">
      <c r="A157" s="465">
        <v>489</v>
      </c>
      <c r="B157" s="466" t="s">
        <v>188</v>
      </c>
      <c r="C157" s="500">
        <v>1791</v>
      </c>
      <c r="D157" s="569">
        <v>4.3824678950307092</v>
      </c>
      <c r="E157" s="569">
        <v>-96.030150753768851</v>
      </c>
      <c r="F157" s="569">
        <v>-204.21998883305415</v>
      </c>
      <c r="G157" s="589">
        <v>-295.86767169179228</v>
      </c>
      <c r="H157" s="569">
        <v>0</v>
      </c>
      <c r="I157" s="569">
        <v>0</v>
      </c>
      <c r="J157" s="569">
        <v>0</v>
      </c>
      <c r="K157" s="569">
        <v>0</v>
      </c>
      <c r="L157" s="569">
        <v>0</v>
      </c>
      <c r="M157" s="569">
        <v>0</v>
      </c>
      <c r="N157" s="569">
        <v>0</v>
      </c>
      <c r="O157" s="569">
        <v>0</v>
      </c>
      <c r="P157" s="569">
        <v>0</v>
      </c>
      <c r="Q157" s="569">
        <v>0</v>
      </c>
      <c r="R157" s="569">
        <v>0</v>
      </c>
      <c r="S157" s="569">
        <v>0</v>
      </c>
      <c r="T157" s="569">
        <v>0</v>
      </c>
      <c r="U157" s="569">
        <v>3.5639307649357899</v>
      </c>
      <c r="V157" s="569">
        <v>0</v>
      </c>
      <c r="W157" s="569">
        <v>0</v>
      </c>
      <c r="X157" s="569">
        <v>0</v>
      </c>
      <c r="Y157" s="569">
        <v>0</v>
      </c>
      <c r="Z157" s="569">
        <v>0.81853713009491902</v>
      </c>
      <c r="AA157" s="569">
        <v>0</v>
      </c>
      <c r="AB157" s="569">
        <v>0</v>
      </c>
      <c r="AC157" s="569">
        <v>0</v>
      </c>
      <c r="AD157" s="569">
        <v>0</v>
      </c>
      <c r="AE157" s="569">
        <v>0</v>
      </c>
      <c r="AF157" s="569">
        <v>0</v>
      </c>
      <c r="AG157" s="569">
        <v>0</v>
      </c>
      <c r="AH157" s="569">
        <v>0</v>
      </c>
      <c r="AI157" s="569">
        <v>0</v>
      </c>
      <c r="AJ157" s="569">
        <v>0</v>
      </c>
      <c r="AK157" s="569">
        <v>0</v>
      </c>
      <c r="AL157" s="569">
        <v>0</v>
      </c>
      <c r="AM157" s="569">
        <v>0</v>
      </c>
      <c r="AN157" s="569">
        <v>0</v>
      </c>
      <c r="AO157" s="569">
        <v>0</v>
      </c>
      <c r="AP157" s="569">
        <v>0</v>
      </c>
      <c r="AQ157" s="569">
        <v>0</v>
      </c>
      <c r="AR157" s="569">
        <v>0</v>
      </c>
      <c r="AS157" s="569">
        <v>0</v>
      </c>
      <c r="AT157" s="569">
        <v>0</v>
      </c>
    </row>
    <row r="158" spans="1:46">
      <c r="A158" s="465">
        <v>491</v>
      </c>
      <c r="B158" s="466" t="s">
        <v>189</v>
      </c>
      <c r="C158" s="500">
        <v>51980</v>
      </c>
      <c r="D158" s="569">
        <v>331.09732589457485</v>
      </c>
      <c r="E158" s="569">
        <v>-96.029992304732588</v>
      </c>
      <c r="F158" s="569">
        <v>-204.22000769526741</v>
      </c>
      <c r="G158" s="589">
        <v>30.847325894574837</v>
      </c>
      <c r="H158" s="569">
        <v>106.41258176221623</v>
      </c>
      <c r="I158" s="569">
        <v>0</v>
      </c>
      <c r="J158" s="569">
        <v>40.603443632166218</v>
      </c>
      <c r="K158" s="569">
        <v>14.202077722200846</v>
      </c>
      <c r="L158" s="569">
        <v>0</v>
      </c>
      <c r="M158" s="569">
        <v>3.4614274721046558</v>
      </c>
      <c r="N158" s="569">
        <v>14.741515967679877</v>
      </c>
      <c r="O158" s="569">
        <v>5.7147364370911893</v>
      </c>
      <c r="P158" s="569">
        <v>0</v>
      </c>
      <c r="Q158" s="569">
        <v>11.496921893035783</v>
      </c>
      <c r="R158" s="569">
        <v>0</v>
      </c>
      <c r="S158" s="569">
        <v>6.6418430165448248</v>
      </c>
      <c r="T158" s="569">
        <v>5.7526933435936902</v>
      </c>
      <c r="U158" s="569">
        <v>3.5640053866871875</v>
      </c>
      <c r="V158" s="569">
        <v>82.516583301269719</v>
      </c>
      <c r="W158" s="569">
        <v>22.806464024624855</v>
      </c>
      <c r="X158" s="569">
        <v>1.669334359368988</v>
      </c>
      <c r="Y158" s="569">
        <v>0</v>
      </c>
      <c r="Z158" s="569">
        <v>1.259619084263178</v>
      </c>
      <c r="AA158" s="569">
        <v>1.6609272797229704</v>
      </c>
      <c r="AB158" s="569">
        <v>0</v>
      </c>
      <c r="AC158" s="569">
        <v>0</v>
      </c>
      <c r="AD158" s="569">
        <v>0</v>
      </c>
      <c r="AE158" s="569">
        <v>0</v>
      </c>
      <c r="AF158" s="569">
        <v>0</v>
      </c>
      <c r="AG158" s="569">
        <v>3.886110042323971E-2</v>
      </c>
      <c r="AH158" s="569">
        <v>0</v>
      </c>
      <c r="AI158" s="569">
        <v>0.67316275490573296</v>
      </c>
      <c r="AJ158" s="569">
        <v>4.7000384763370526</v>
      </c>
      <c r="AK158" s="569">
        <v>0</v>
      </c>
      <c r="AL158" s="569">
        <v>0</v>
      </c>
      <c r="AM158" s="569">
        <v>2.6057329742208544</v>
      </c>
      <c r="AN158" s="569">
        <v>0</v>
      </c>
      <c r="AO158" s="569">
        <v>0</v>
      </c>
      <c r="AP158" s="569">
        <v>1.0035205848403232</v>
      </c>
      <c r="AQ158" s="569">
        <v>0</v>
      </c>
      <c r="AR158" s="569">
        <v>0</v>
      </c>
      <c r="AS158" s="569">
        <v>0</v>
      </c>
      <c r="AT158" s="569">
        <v>-0.42816467872258562</v>
      </c>
    </row>
    <row r="159" spans="1:46">
      <c r="A159" s="465">
        <v>494</v>
      </c>
      <c r="B159" s="466" t="s">
        <v>190</v>
      </c>
      <c r="C159" s="500">
        <v>8882</v>
      </c>
      <c r="D159" s="569">
        <v>269.58095023643324</v>
      </c>
      <c r="E159" s="569">
        <v>-96.029948209862638</v>
      </c>
      <c r="F159" s="569">
        <v>-204.2199954965098</v>
      </c>
      <c r="G159" s="589">
        <v>-30.668993469939203</v>
      </c>
      <c r="H159" s="569">
        <v>163.98502589506867</v>
      </c>
      <c r="I159" s="569">
        <v>0</v>
      </c>
      <c r="J159" s="569">
        <v>63.197590632740372</v>
      </c>
      <c r="K159" s="569">
        <v>3.0079936951137132</v>
      </c>
      <c r="L159" s="569">
        <v>0</v>
      </c>
      <c r="M159" s="569">
        <v>0</v>
      </c>
      <c r="N159" s="569">
        <v>25.977932897995945</v>
      </c>
      <c r="O159" s="569">
        <v>5.2375591083089397</v>
      </c>
      <c r="P159" s="569">
        <v>0</v>
      </c>
      <c r="Q159" s="569">
        <v>1.5830893942805675</v>
      </c>
      <c r="R159" s="569">
        <v>0</v>
      </c>
      <c r="S159" s="569">
        <v>0</v>
      </c>
      <c r="T159" s="569">
        <v>0</v>
      </c>
      <c r="U159" s="569">
        <v>3.5639495609097049</v>
      </c>
      <c r="V159" s="569">
        <v>0</v>
      </c>
      <c r="W159" s="569">
        <v>0</v>
      </c>
      <c r="X159" s="569">
        <v>0</v>
      </c>
      <c r="Y159" s="569">
        <v>0</v>
      </c>
      <c r="Z159" s="569">
        <v>1.6391578473316821</v>
      </c>
      <c r="AA159" s="569">
        <v>1.3886512046836299</v>
      </c>
      <c r="AB159" s="569">
        <v>0</v>
      </c>
      <c r="AC159" s="569">
        <v>0</v>
      </c>
      <c r="AD159" s="569">
        <v>0</v>
      </c>
      <c r="AE159" s="569">
        <v>0</v>
      </c>
      <c r="AF159" s="569">
        <v>0</v>
      </c>
      <c r="AG159" s="569">
        <v>0</v>
      </c>
      <c r="AH159" s="569">
        <v>0</v>
      </c>
      <c r="AI159" s="569">
        <v>0</v>
      </c>
      <c r="AJ159" s="569">
        <v>0</v>
      </c>
      <c r="AK159" s="569">
        <v>0</v>
      </c>
      <c r="AL159" s="569">
        <v>0</v>
      </c>
      <c r="AM159" s="569">
        <v>0</v>
      </c>
      <c r="AN159" s="569">
        <v>0</v>
      </c>
      <c r="AO159" s="569">
        <v>0</v>
      </c>
      <c r="AP159" s="569">
        <v>0</v>
      </c>
      <c r="AQ159" s="569">
        <v>0</v>
      </c>
      <c r="AR159" s="569">
        <v>0</v>
      </c>
      <c r="AS159" s="569">
        <v>0</v>
      </c>
      <c r="AT159" s="569">
        <v>0</v>
      </c>
    </row>
    <row r="160" spans="1:46">
      <c r="A160" s="465">
        <v>495</v>
      </c>
      <c r="B160" s="466" t="s">
        <v>191</v>
      </c>
      <c r="C160" s="500">
        <v>1477</v>
      </c>
      <c r="D160" s="569">
        <v>50.985781990521325</v>
      </c>
      <c r="E160" s="569">
        <v>-96.029790115098166</v>
      </c>
      <c r="F160" s="569">
        <v>-204.22004062288423</v>
      </c>
      <c r="G160" s="589">
        <v>-249.26404874746106</v>
      </c>
      <c r="H160" s="569">
        <v>0</v>
      </c>
      <c r="I160" s="569">
        <v>0</v>
      </c>
      <c r="J160" s="569">
        <v>30.403520649966147</v>
      </c>
      <c r="K160" s="569">
        <v>5.7122545700744753</v>
      </c>
      <c r="L160" s="569">
        <v>0</v>
      </c>
      <c r="M160" s="569">
        <v>0</v>
      </c>
      <c r="N160" s="569">
        <v>0</v>
      </c>
      <c r="O160" s="569">
        <v>4.6255924170616112</v>
      </c>
      <c r="P160" s="569">
        <v>0</v>
      </c>
      <c r="Q160" s="569">
        <v>5.7122545700744753</v>
      </c>
      <c r="R160" s="569">
        <v>0</v>
      </c>
      <c r="S160" s="569">
        <v>0</v>
      </c>
      <c r="T160" s="569">
        <v>0</v>
      </c>
      <c r="U160" s="569">
        <v>3.5639810426540284</v>
      </c>
      <c r="V160" s="569">
        <v>0</v>
      </c>
      <c r="W160" s="569">
        <v>0</v>
      </c>
      <c r="X160" s="569">
        <v>0</v>
      </c>
      <c r="Y160" s="569">
        <v>0</v>
      </c>
      <c r="Z160" s="569">
        <v>0.96817874069058907</v>
      </c>
      <c r="AA160" s="569">
        <v>0</v>
      </c>
      <c r="AB160" s="569">
        <v>0</v>
      </c>
      <c r="AC160" s="569">
        <v>0</v>
      </c>
      <c r="AD160" s="569">
        <v>0</v>
      </c>
      <c r="AE160" s="569">
        <v>0</v>
      </c>
      <c r="AF160" s="569">
        <v>0</v>
      </c>
      <c r="AG160" s="569">
        <v>0</v>
      </c>
      <c r="AH160" s="569">
        <v>0</v>
      </c>
      <c r="AI160" s="569">
        <v>0</v>
      </c>
      <c r="AJ160" s="569">
        <v>0</v>
      </c>
      <c r="AK160" s="569">
        <v>0</v>
      </c>
      <c r="AL160" s="569">
        <v>0</v>
      </c>
      <c r="AM160" s="569">
        <v>0</v>
      </c>
      <c r="AN160" s="569">
        <v>0</v>
      </c>
      <c r="AO160" s="569">
        <v>0</v>
      </c>
      <c r="AP160" s="569">
        <v>0</v>
      </c>
      <c r="AQ160" s="569">
        <v>0</v>
      </c>
      <c r="AR160" s="569">
        <v>0</v>
      </c>
      <c r="AS160" s="569">
        <v>0</v>
      </c>
      <c r="AT160" s="569">
        <v>0</v>
      </c>
    </row>
    <row r="161" spans="1:46">
      <c r="A161" s="465">
        <v>498</v>
      </c>
      <c r="B161" s="466" t="s">
        <v>192</v>
      </c>
      <c r="C161" s="500">
        <v>2281</v>
      </c>
      <c r="D161" s="569">
        <v>333.4537483559842</v>
      </c>
      <c r="E161" s="569">
        <v>-96.029811486190269</v>
      </c>
      <c r="F161" s="569">
        <v>-204.22007891275757</v>
      </c>
      <c r="G161" s="589">
        <v>33.203857957036391</v>
      </c>
      <c r="H161" s="569">
        <v>256.0284962735642</v>
      </c>
      <c r="I161" s="569">
        <v>0</v>
      </c>
      <c r="J161" s="569">
        <v>29.530469092503289</v>
      </c>
      <c r="K161" s="569">
        <v>0</v>
      </c>
      <c r="L161" s="569">
        <v>0</v>
      </c>
      <c r="M161" s="569">
        <v>0</v>
      </c>
      <c r="N161" s="569">
        <v>23.713283647523017</v>
      </c>
      <c r="O161" s="569">
        <v>8.1994739149495839</v>
      </c>
      <c r="P161" s="569">
        <v>0</v>
      </c>
      <c r="Q161" s="569">
        <v>0</v>
      </c>
      <c r="R161" s="569">
        <v>0</v>
      </c>
      <c r="S161" s="569">
        <v>0</v>
      </c>
      <c r="T161" s="569">
        <v>0</v>
      </c>
      <c r="U161" s="569">
        <v>3.5637878123629987</v>
      </c>
      <c r="V161" s="569">
        <v>11.275756247259974</v>
      </c>
      <c r="W161" s="569">
        <v>0</v>
      </c>
      <c r="X161" s="569">
        <v>0</v>
      </c>
      <c r="Y161" s="569">
        <v>0</v>
      </c>
      <c r="Z161" s="569">
        <v>1.1424813678211312</v>
      </c>
      <c r="AA161" s="569">
        <v>0</v>
      </c>
      <c r="AB161" s="569">
        <v>0</v>
      </c>
      <c r="AC161" s="569">
        <v>0</v>
      </c>
      <c r="AD161" s="569">
        <v>0</v>
      </c>
      <c r="AE161" s="569">
        <v>0</v>
      </c>
      <c r="AF161" s="569">
        <v>0</v>
      </c>
      <c r="AG161" s="569">
        <v>0</v>
      </c>
      <c r="AH161" s="569">
        <v>0</v>
      </c>
      <c r="AI161" s="569">
        <v>0</v>
      </c>
      <c r="AJ161" s="569">
        <v>0</v>
      </c>
      <c r="AK161" s="569">
        <v>0</v>
      </c>
      <c r="AL161" s="569">
        <v>0</v>
      </c>
      <c r="AM161" s="569">
        <v>0</v>
      </c>
      <c r="AN161" s="569">
        <v>0</v>
      </c>
      <c r="AO161" s="569">
        <v>0</v>
      </c>
      <c r="AP161" s="569">
        <v>0</v>
      </c>
      <c r="AQ161" s="569">
        <v>0</v>
      </c>
      <c r="AR161" s="569">
        <v>0</v>
      </c>
      <c r="AS161" s="569">
        <v>0</v>
      </c>
      <c r="AT161" s="569">
        <v>0</v>
      </c>
    </row>
    <row r="162" spans="1:46">
      <c r="A162" s="465">
        <v>499</v>
      </c>
      <c r="B162" s="466" t="s">
        <v>193</v>
      </c>
      <c r="C162" s="500">
        <v>19662</v>
      </c>
      <c r="D162" s="569">
        <v>225.04394263045469</v>
      </c>
      <c r="E162" s="569">
        <v>-96.030007120333636</v>
      </c>
      <c r="F162" s="569">
        <v>-204.22001830942935</v>
      </c>
      <c r="G162" s="589">
        <v>-75.206082799308305</v>
      </c>
      <c r="H162" s="569">
        <v>93.143220425185632</v>
      </c>
      <c r="I162" s="569">
        <v>0</v>
      </c>
      <c r="J162" s="569">
        <v>28.548519987793714</v>
      </c>
      <c r="K162" s="569">
        <v>2.8606448987895434</v>
      </c>
      <c r="L162" s="569">
        <v>0</v>
      </c>
      <c r="M162" s="569">
        <v>42.094191842132034</v>
      </c>
      <c r="N162" s="569">
        <v>20.741379310344829</v>
      </c>
      <c r="O162" s="569">
        <v>12.058285016783644</v>
      </c>
      <c r="P162" s="569">
        <v>18.36023802258163</v>
      </c>
      <c r="Q162" s="569">
        <v>-1.0012206286237413</v>
      </c>
      <c r="R162" s="569">
        <v>0</v>
      </c>
      <c r="S162" s="569">
        <v>0</v>
      </c>
      <c r="T162" s="569">
        <v>0</v>
      </c>
      <c r="U162" s="569">
        <v>3.563981283694436</v>
      </c>
      <c r="V162" s="569">
        <v>0</v>
      </c>
      <c r="W162" s="569">
        <v>0</v>
      </c>
      <c r="X162" s="569">
        <v>0</v>
      </c>
      <c r="Y162" s="569">
        <v>0</v>
      </c>
      <c r="Z162" s="569">
        <v>1.4072830841216559</v>
      </c>
      <c r="AA162" s="569">
        <v>0</v>
      </c>
      <c r="AB162" s="569">
        <v>1.0988709185230394</v>
      </c>
      <c r="AC162" s="569">
        <v>0</v>
      </c>
      <c r="AD162" s="569">
        <v>2.1685484691282677</v>
      </c>
      <c r="AE162" s="569">
        <v>0</v>
      </c>
      <c r="AF162" s="569">
        <v>0</v>
      </c>
      <c r="AG162" s="569">
        <v>0</v>
      </c>
      <c r="AH162" s="569">
        <v>0</v>
      </c>
      <c r="AI162" s="569">
        <v>0</v>
      </c>
      <c r="AJ162" s="569">
        <v>0</v>
      </c>
      <c r="AK162" s="569">
        <v>0</v>
      </c>
      <c r="AL162" s="569">
        <v>0</v>
      </c>
      <c r="AM162" s="569">
        <v>0</v>
      </c>
      <c r="AN162" s="569">
        <v>0</v>
      </c>
      <c r="AO162" s="569">
        <v>0</v>
      </c>
      <c r="AP162" s="569">
        <v>0</v>
      </c>
      <c r="AQ162" s="569">
        <v>0</v>
      </c>
      <c r="AR162" s="569">
        <v>0</v>
      </c>
      <c r="AS162" s="569">
        <v>0</v>
      </c>
      <c r="AT162" s="569">
        <v>0</v>
      </c>
    </row>
    <row r="163" spans="1:46">
      <c r="A163" s="465">
        <v>500</v>
      </c>
      <c r="B163" s="466" t="s">
        <v>194</v>
      </c>
      <c r="C163" s="500">
        <v>10486</v>
      </c>
      <c r="D163" s="569">
        <v>227.84455464428763</v>
      </c>
      <c r="E163" s="569">
        <v>-96.030040053404534</v>
      </c>
      <c r="F163" s="569">
        <v>-204.22000762921991</v>
      </c>
      <c r="G163" s="589">
        <v>-72.405493038336829</v>
      </c>
      <c r="H163" s="569">
        <v>164.09965668510395</v>
      </c>
      <c r="I163" s="569">
        <v>0</v>
      </c>
      <c r="J163" s="569">
        <v>38.541960709517454</v>
      </c>
      <c r="K163" s="569">
        <v>0</v>
      </c>
      <c r="L163" s="569">
        <v>0</v>
      </c>
      <c r="M163" s="569">
        <v>6.8634369635704751</v>
      </c>
      <c r="N163" s="569">
        <v>0</v>
      </c>
      <c r="O163" s="569">
        <v>13.310604615678047</v>
      </c>
      <c r="P163" s="569">
        <v>0</v>
      </c>
      <c r="Q163" s="569">
        <v>0</v>
      </c>
      <c r="R163" s="569">
        <v>0</v>
      </c>
      <c r="S163" s="569">
        <v>0</v>
      </c>
      <c r="T163" s="569">
        <v>0</v>
      </c>
      <c r="U163" s="569">
        <v>3.5639900820141142</v>
      </c>
      <c r="V163" s="569">
        <v>0</v>
      </c>
      <c r="W163" s="569">
        <v>0</v>
      </c>
      <c r="X163" s="569">
        <v>0</v>
      </c>
      <c r="Y163" s="569">
        <v>0</v>
      </c>
      <c r="Z163" s="569">
        <v>1.4649055884035858</v>
      </c>
      <c r="AA163" s="569">
        <v>0</v>
      </c>
      <c r="AB163" s="569">
        <v>0</v>
      </c>
      <c r="AC163" s="569">
        <v>0</v>
      </c>
      <c r="AD163" s="569">
        <v>0</v>
      </c>
      <c r="AE163" s="569">
        <v>0</v>
      </c>
      <c r="AF163" s="569">
        <v>0</v>
      </c>
      <c r="AG163" s="569">
        <v>0</v>
      </c>
      <c r="AH163" s="569">
        <v>0</v>
      </c>
      <c r="AI163" s="569">
        <v>0</v>
      </c>
      <c r="AJ163" s="569">
        <v>0</v>
      </c>
      <c r="AK163" s="569">
        <v>0</v>
      </c>
      <c r="AL163" s="569">
        <v>0</v>
      </c>
      <c r="AM163" s="569">
        <v>0</v>
      </c>
      <c r="AN163" s="569">
        <v>0</v>
      </c>
      <c r="AO163" s="569">
        <v>0</v>
      </c>
      <c r="AP163" s="569">
        <v>0</v>
      </c>
      <c r="AQ163" s="569">
        <v>0</v>
      </c>
      <c r="AR163" s="569">
        <v>0</v>
      </c>
      <c r="AS163" s="569">
        <v>0</v>
      </c>
      <c r="AT163" s="569">
        <v>0</v>
      </c>
    </row>
    <row r="164" spans="1:46">
      <c r="A164" s="465">
        <v>503</v>
      </c>
      <c r="B164" s="466" t="s">
        <v>195</v>
      </c>
      <c r="C164" s="500">
        <v>7539</v>
      </c>
      <c r="D164" s="569">
        <v>264.64491311845075</v>
      </c>
      <c r="E164" s="569">
        <v>-96.029977450590266</v>
      </c>
      <c r="F164" s="569">
        <v>-204.22005571030641</v>
      </c>
      <c r="G164" s="589">
        <v>-35.605120042445947</v>
      </c>
      <c r="H164" s="569">
        <v>165.23013662289429</v>
      </c>
      <c r="I164" s="569">
        <v>0</v>
      </c>
      <c r="J164" s="569">
        <v>68.49913781668657</v>
      </c>
      <c r="K164" s="569">
        <v>2.6112216474333465</v>
      </c>
      <c r="L164" s="569">
        <v>0</v>
      </c>
      <c r="M164" s="569">
        <v>9.5463589335455623</v>
      </c>
      <c r="N164" s="569">
        <v>0</v>
      </c>
      <c r="O164" s="569">
        <v>7.4463456691868952</v>
      </c>
      <c r="P164" s="569">
        <v>0</v>
      </c>
      <c r="Q164" s="569">
        <v>1.6786045894680992</v>
      </c>
      <c r="R164" s="569">
        <v>0</v>
      </c>
      <c r="S164" s="569">
        <v>0</v>
      </c>
      <c r="T164" s="569">
        <v>0</v>
      </c>
      <c r="U164" s="569">
        <v>3.5640005305743467</v>
      </c>
      <c r="V164" s="569">
        <v>0</v>
      </c>
      <c r="W164" s="569">
        <v>0</v>
      </c>
      <c r="X164" s="569">
        <v>0</v>
      </c>
      <c r="Y164" s="569">
        <v>0</v>
      </c>
      <c r="Z164" s="569">
        <v>1.1611619578193395</v>
      </c>
      <c r="AA164" s="569">
        <v>4.9079453508422866</v>
      </c>
      <c r="AB164" s="569">
        <v>0</v>
      </c>
      <c r="AC164" s="569">
        <v>0</v>
      </c>
      <c r="AD164" s="569">
        <v>0</v>
      </c>
      <c r="AE164" s="569">
        <v>0</v>
      </c>
      <c r="AF164" s="569">
        <v>0</v>
      </c>
      <c r="AG164" s="569">
        <v>0</v>
      </c>
      <c r="AH164" s="569">
        <v>0</v>
      </c>
      <c r="AI164" s="569">
        <v>0</v>
      </c>
      <c r="AJ164" s="569">
        <v>0</v>
      </c>
      <c r="AK164" s="569">
        <v>0</v>
      </c>
      <c r="AL164" s="569">
        <v>0</v>
      </c>
      <c r="AM164" s="569">
        <v>0</v>
      </c>
      <c r="AN164" s="569">
        <v>0</v>
      </c>
      <c r="AO164" s="569">
        <v>0</v>
      </c>
      <c r="AP164" s="569">
        <v>0</v>
      </c>
      <c r="AQ164" s="569">
        <v>0</v>
      </c>
      <c r="AR164" s="569">
        <v>0</v>
      </c>
      <c r="AS164" s="569">
        <v>0</v>
      </c>
      <c r="AT164" s="569">
        <v>0</v>
      </c>
    </row>
    <row r="165" spans="1:46">
      <c r="A165" s="465">
        <v>504</v>
      </c>
      <c r="B165" s="466" t="s">
        <v>196</v>
      </c>
      <c r="C165" s="500">
        <v>1764</v>
      </c>
      <c r="D165" s="569">
        <v>62.611111111111114</v>
      </c>
      <c r="E165" s="569">
        <v>-96.030045351473916</v>
      </c>
      <c r="F165" s="569">
        <v>-204.21995464852608</v>
      </c>
      <c r="G165" s="589">
        <v>-237.63888888888889</v>
      </c>
      <c r="H165" s="569">
        <v>0</v>
      </c>
      <c r="I165" s="569">
        <v>0</v>
      </c>
      <c r="J165" s="569">
        <v>25.456916099773242</v>
      </c>
      <c r="K165" s="569">
        <v>15.942743764172336</v>
      </c>
      <c r="L165" s="569">
        <v>0</v>
      </c>
      <c r="M165" s="569">
        <v>0</v>
      </c>
      <c r="N165" s="569">
        <v>0</v>
      </c>
      <c r="O165" s="569">
        <v>4.6122448979591839</v>
      </c>
      <c r="P165" s="569">
        <v>0</v>
      </c>
      <c r="Q165" s="569">
        <v>11.956916099773242</v>
      </c>
      <c r="R165" s="569">
        <v>0</v>
      </c>
      <c r="S165" s="569">
        <v>0</v>
      </c>
      <c r="T165" s="569">
        <v>0</v>
      </c>
      <c r="U165" s="569">
        <v>3.5640589569160999</v>
      </c>
      <c r="V165" s="569">
        <v>0</v>
      </c>
      <c r="W165" s="569">
        <v>0</v>
      </c>
      <c r="X165" s="569">
        <v>0</v>
      </c>
      <c r="Y165" s="569">
        <v>0</v>
      </c>
      <c r="Z165" s="569">
        <v>1.0782312925170068</v>
      </c>
      <c r="AA165" s="569">
        <v>0</v>
      </c>
      <c r="AB165" s="569">
        <v>0</v>
      </c>
      <c r="AC165" s="569">
        <v>0</v>
      </c>
      <c r="AD165" s="569">
        <v>0</v>
      </c>
      <c r="AE165" s="569">
        <v>0</v>
      </c>
      <c r="AF165" s="569">
        <v>0</v>
      </c>
      <c r="AG165" s="569">
        <v>0</v>
      </c>
      <c r="AH165" s="569">
        <v>0</v>
      </c>
      <c r="AI165" s="569">
        <v>0</v>
      </c>
      <c r="AJ165" s="569">
        <v>0</v>
      </c>
      <c r="AK165" s="569">
        <v>0</v>
      </c>
      <c r="AL165" s="569">
        <v>0</v>
      </c>
      <c r="AM165" s="569">
        <v>0</v>
      </c>
      <c r="AN165" s="569">
        <v>0</v>
      </c>
      <c r="AO165" s="569">
        <v>0</v>
      </c>
      <c r="AP165" s="569">
        <v>0</v>
      </c>
      <c r="AQ165" s="569">
        <v>0</v>
      </c>
      <c r="AR165" s="569">
        <v>0</v>
      </c>
      <c r="AS165" s="569">
        <v>0</v>
      </c>
      <c r="AT165" s="569">
        <v>0</v>
      </c>
    </row>
    <row r="166" spans="1:46">
      <c r="A166" s="465">
        <v>505</v>
      </c>
      <c r="B166" s="466" t="s">
        <v>197</v>
      </c>
      <c r="C166" s="500">
        <v>20912</v>
      </c>
      <c r="D166" s="569">
        <v>195.1831962509564</v>
      </c>
      <c r="E166" s="569">
        <v>-96.029982785003824</v>
      </c>
      <c r="F166" s="569">
        <v>-204.22001721499618</v>
      </c>
      <c r="G166" s="589">
        <v>-105.06680374904361</v>
      </c>
      <c r="H166" s="569">
        <v>97.73799732211171</v>
      </c>
      <c r="I166" s="569">
        <v>0</v>
      </c>
      <c r="J166" s="569">
        <v>50.463035577658758</v>
      </c>
      <c r="K166" s="569">
        <v>7.194768553940321</v>
      </c>
      <c r="L166" s="569">
        <v>0</v>
      </c>
      <c r="M166" s="569">
        <v>5.162346977811783</v>
      </c>
      <c r="N166" s="569">
        <v>15.086027161438409</v>
      </c>
      <c r="O166" s="569">
        <v>4.8162299158377966</v>
      </c>
      <c r="P166" s="569">
        <v>0</v>
      </c>
      <c r="Q166" s="569">
        <v>5.9844108645753638</v>
      </c>
      <c r="R166" s="569">
        <v>0</v>
      </c>
      <c r="S166" s="569">
        <v>0</v>
      </c>
      <c r="T166" s="569">
        <v>0</v>
      </c>
      <c r="U166" s="569">
        <v>3.5639824024483548</v>
      </c>
      <c r="V166" s="569">
        <v>0</v>
      </c>
      <c r="W166" s="569">
        <v>0</v>
      </c>
      <c r="X166" s="569">
        <v>0</v>
      </c>
      <c r="Y166" s="569">
        <v>0</v>
      </c>
      <c r="Z166" s="569">
        <v>1.4335309869931141</v>
      </c>
      <c r="AA166" s="569">
        <v>2.2116966335118593</v>
      </c>
      <c r="AB166" s="569">
        <v>0</v>
      </c>
      <c r="AC166" s="569">
        <v>0</v>
      </c>
      <c r="AD166" s="569">
        <v>1.5291698546289212</v>
      </c>
      <c r="AE166" s="569">
        <v>0</v>
      </c>
      <c r="AF166" s="569">
        <v>0</v>
      </c>
      <c r="AG166" s="569">
        <v>0</v>
      </c>
      <c r="AH166" s="569">
        <v>0</v>
      </c>
      <c r="AI166" s="569">
        <v>0</v>
      </c>
      <c r="AJ166" s="569">
        <v>0</v>
      </c>
      <c r="AK166" s="569">
        <v>0</v>
      </c>
      <c r="AL166" s="569">
        <v>0</v>
      </c>
      <c r="AM166" s="569">
        <v>0</v>
      </c>
      <c r="AN166" s="569">
        <v>0</v>
      </c>
      <c r="AO166" s="569">
        <v>0</v>
      </c>
      <c r="AP166" s="569">
        <v>0</v>
      </c>
      <c r="AQ166" s="569">
        <v>0</v>
      </c>
      <c r="AR166" s="569">
        <v>0</v>
      </c>
      <c r="AS166" s="569">
        <v>0</v>
      </c>
      <c r="AT166" s="569">
        <v>0</v>
      </c>
    </row>
    <row r="167" spans="1:46">
      <c r="A167" s="465">
        <v>507</v>
      </c>
      <c r="B167" s="466" t="s">
        <v>198</v>
      </c>
      <c r="C167" s="500">
        <v>5564</v>
      </c>
      <c r="D167" s="569">
        <v>322.90294751976995</v>
      </c>
      <c r="E167" s="569">
        <v>-96.030014378145225</v>
      </c>
      <c r="F167" s="569">
        <v>-204.21998562185479</v>
      </c>
      <c r="G167" s="589">
        <v>22.652947519769949</v>
      </c>
      <c r="H167" s="569">
        <v>219.93404025880662</v>
      </c>
      <c r="I167" s="569">
        <v>0</v>
      </c>
      <c r="J167" s="569">
        <v>24.212257368799424</v>
      </c>
      <c r="K167" s="569">
        <v>12.636053199137312</v>
      </c>
      <c r="L167" s="569">
        <v>0</v>
      </c>
      <c r="M167" s="569">
        <v>12.934938892882817</v>
      </c>
      <c r="N167" s="569">
        <v>31.036304816678648</v>
      </c>
      <c r="O167" s="569">
        <v>4.5999281092739039</v>
      </c>
      <c r="P167" s="569">
        <v>0</v>
      </c>
      <c r="Q167" s="569">
        <v>12.636053199137312</v>
      </c>
      <c r="R167" s="569">
        <v>0</v>
      </c>
      <c r="S167" s="569">
        <v>0</v>
      </c>
      <c r="T167" s="569">
        <v>0</v>
      </c>
      <c r="U167" s="569">
        <v>3.563982746225737</v>
      </c>
      <c r="V167" s="569">
        <v>0</v>
      </c>
      <c r="W167" s="569">
        <v>0</v>
      </c>
      <c r="X167" s="569">
        <v>0</v>
      </c>
      <c r="Y167" s="569">
        <v>0</v>
      </c>
      <c r="Z167" s="569">
        <v>0.92163910855499642</v>
      </c>
      <c r="AA167" s="569">
        <v>0</v>
      </c>
      <c r="AB167" s="569">
        <v>0.42774982027318476</v>
      </c>
      <c r="AC167" s="569">
        <v>0</v>
      </c>
      <c r="AD167" s="569">
        <v>0</v>
      </c>
      <c r="AE167" s="569">
        <v>0</v>
      </c>
      <c r="AF167" s="569">
        <v>0</v>
      </c>
      <c r="AG167" s="569">
        <v>0</v>
      </c>
      <c r="AH167" s="569">
        <v>0</v>
      </c>
      <c r="AI167" s="569">
        <v>0</v>
      </c>
      <c r="AJ167" s="569">
        <v>0</v>
      </c>
      <c r="AK167" s="569">
        <v>0</v>
      </c>
      <c r="AL167" s="569">
        <v>0</v>
      </c>
      <c r="AM167" s="569">
        <v>0</v>
      </c>
      <c r="AN167" s="569">
        <v>0</v>
      </c>
      <c r="AO167" s="569">
        <v>0</v>
      </c>
      <c r="AP167" s="569">
        <v>0</v>
      </c>
      <c r="AQ167" s="569">
        <v>0</v>
      </c>
      <c r="AR167" s="569">
        <v>0</v>
      </c>
      <c r="AS167" s="569">
        <v>0</v>
      </c>
      <c r="AT167" s="569">
        <v>0</v>
      </c>
    </row>
    <row r="168" spans="1:46">
      <c r="A168" s="465">
        <v>508</v>
      </c>
      <c r="B168" s="466" t="s">
        <v>199</v>
      </c>
      <c r="C168" s="500">
        <v>9360</v>
      </c>
      <c r="D168" s="569">
        <v>239.38012820512822</v>
      </c>
      <c r="E168" s="569">
        <v>-96.030021367521371</v>
      </c>
      <c r="F168" s="569">
        <v>-204.21997863247864</v>
      </c>
      <c r="G168" s="589">
        <v>-60.869871794871791</v>
      </c>
      <c r="H168" s="569">
        <v>146.57115384615383</v>
      </c>
      <c r="I168" s="569">
        <v>0</v>
      </c>
      <c r="J168" s="569">
        <v>33.583333333333336</v>
      </c>
      <c r="K168" s="569">
        <v>16.675427350427352</v>
      </c>
      <c r="L168" s="569">
        <v>0</v>
      </c>
      <c r="M168" s="569">
        <v>3.8445512820512819</v>
      </c>
      <c r="N168" s="569">
        <v>17.771153846153847</v>
      </c>
      <c r="O168" s="569">
        <v>5.9660256410256407</v>
      </c>
      <c r="P168" s="569">
        <v>0</v>
      </c>
      <c r="Q168" s="569">
        <v>9.1639957264957257</v>
      </c>
      <c r="R168" s="569">
        <v>0</v>
      </c>
      <c r="S168" s="569">
        <v>0</v>
      </c>
      <c r="T168" s="569">
        <v>0</v>
      </c>
      <c r="U168" s="569">
        <v>3.5639957264957265</v>
      </c>
      <c r="V168" s="569">
        <v>0</v>
      </c>
      <c r="W168" s="569">
        <v>0</v>
      </c>
      <c r="X168" s="569">
        <v>0</v>
      </c>
      <c r="Y168" s="569">
        <v>0</v>
      </c>
      <c r="Z168" s="569">
        <v>0.9490384615384615</v>
      </c>
      <c r="AA168" s="569">
        <v>0</v>
      </c>
      <c r="AB168" s="569">
        <v>1.2914529914529915</v>
      </c>
      <c r="AC168" s="569">
        <v>0</v>
      </c>
      <c r="AD168" s="569">
        <v>0</v>
      </c>
      <c r="AE168" s="569">
        <v>0</v>
      </c>
      <c r="AF168" s="569">
        <v>0</v>
      </c>
      <c r="AG168" s="569">
        <v>0</v>
      </c>
      <c r="AH168" s="569">
        <v>0</v>
      </c>
      <c r="AI168" s="569">
        <v>0</v>
      </c>
      <c r="AJ168" s="569">
        <v>0</v>
      </c>
      <c r="AK168" s="569">
        <v>0</v>
      </c>
      <c r="AL168" s="569">
        <v>0</v>
      </c>
      <c r="AM168" s="569">
        <v>0</v>
      </c>
      <c r="AN168" s="569">
        <v>0</v>
      </c>
      <c r="AO168" s="569">
        <v>0</v>
      </c>
      <c r="AP168" s="569">
        <v>0</v>
      </c>
      <c r="AQ168" s="569">
        <v>0</v>
      </c>
      <c r="AR168" s="569">
        <v>0</v>
      </c>
      <c r="AS168" s="569">
        <v>0</v>
      </c>
      <c r="AT168" s="569">
        <v>0</v>
      </c>
    </row>
    <row r="169" spans="1:46">
      <c r="A169" s="465">
        <v>529</v>
      </c>
      <c r="B169" s="466" t="s">
        <v>200</v>
      </c>
      <c r="C169" s="500">
        <v>19850</v>
      </c>
      <c r="D169" s="569">
        <v>256.63652392947102</v>
      </c>
      <c r="E169" s="569">
        <v>-96.030025188916881</v>
      </c>
      <c r="F169" s="569">
        <v>-204.22</v>
      </c>
      <c r="G169" s="589">
        <v>-43.613501259445847</v>
      </c>
      <c r="H169" s="569">
        <v>125.67027707808565</v>
      </c>
      <c r="I169" s="569">
        <v>0</v>
      </c>
      <c r="J169" s="569">
        <v>49.769521410579344</v>
      </c>
      <c r="K169" s="569">
        <v>10.767405541561713</v>
      </c>
      <c r="L169" s="569">
        <v>0</v>
      </c>
      <c r="M169" s="569">
        <v>5.4385390428211586</v>
      </c>
      <c r="N169" s="569">
        <v>14.652292191435768</v>
      </c>
      <c r="O169" s="569">
        <v>12.657078085642317</v>
      </c>
      <c r="P169" s="569">
        <v>16.387959697732999</v>
      </c>
      <c r="Q169" s="569">
        <v>10.059042821158689</v>
      </c>
      <c r="R169" s="569">
        <v>0</v>
      </c>
      <c r="S169" s="569">
        <v>0</v>
      </c>
      <c r="T169" s="569">
        <v>4.4400000000000004</v>
      </c>
      <c r="U169" s="569">
        <v>3.5639798488664987</v>
      </c>
      <c r="V169" s="569">
        <v>0</v>
      </c>
      <c r="W169" s="569">
        <v>0</v>
      </c>
      <c r="X169" s="569">
        <v>0</v>
      </c>
      <c r="Y169" s="569">
        <v>0</v>
      </c>
      <c r="Z169" s="569">
        <v>1.1401007556675062</v>
      </c>
      <c r="AA169" s="569">
        <v>1.5533501259445843</v>
      </c>
      <c r="AB169" s="569">
        <v>0</v>
      </c>
      <c r="AC169" s="569">
        <v>0</v>
      </c>
      <c r="AD169" s="569">
        <v>0.53697732997481107</v>
      </c>
      <c r="AE169" s="569">
        <v>0</v>
      </c>
      <c r="AF169" s="569">
        <v>0</v>
      </c>
      <c r="AG169" s="569">
        <v>0</v>
      </c>
      <c r="AH169" s="569">
        <v>0</v>
      </c>
      <c r="AI169" s="569">
        <v>0</v>
      </c>
      <c r="AJ169" s="569">
        <v>0</v>
      </c>
      <c r="AK169" s="569">
        <v>0</v>
      </c>
      <c r="AL169" s="569">
        <v>0</v>
      </c>
      <c r="AM169" s="569">
        <v>0</v>
      </c>
      <c r="AN169" s="569">
        <v>0</v>
      </c>
      <c r="AO169" s="569">
        <v>0</v>
      </c>
      <c r="AP169" s="569">
        <v>0</v>
      </c>
      <c r="AQ169" s="569">
        <v>0</v>
      </c>
      <c r="AR169" s="569">
        <v>0</v>
      </c>
      <c r="AS169" s="569">
        <v>0</v>
      </c>
      <c r="AT169" s="569">
        <v>0</v>
      </c>
    </row>
    <row r="170" spans="1:46">
      <c r="A170" s="465">
        <v>531</v>
      </c>
      <c r="B170" s="466" t="s">
        <v>201</v>
      </c>
      <c r="C170" s="500">
        <v>5072</v>
      </c>
      <c r="D170" s="569">
        <v>236.80362776025237</v>
      </c>
      <c r="E170" s="569">
        <v>-96.029968454258679</v>
      </c>
      <c r="F170" s="569">
        <v>-204.22003154574134</v>
      </c>
      <c r="G170" s="589">
        <v>-63.446372239747632</v>
      </c>
      <c r="H170" s="569">
        <v>177.22870662460568</v>
      </c>
      <c r="I170" s="569">
        <v>0</v>
      </c>
      <c r="J170" s="569">
        <v>39.84148264984227</v>
      </c>
      <c r="K170" s="569">
        <v>0</v>
      </c>
      <c r="L170" s="569">
        <v>0</v>
      </c>
      <c r="M170" s="569">
        <v>7.0948343848580437</v>
      </c>
      <c r="N170" s="569">
        <v>0</v>
      </c>
      <c r="O170" s="569">
        <v>1.8349763406940063</v>
      </c>
      <c r="P170" s="569">
        <v>0</v>
      </c>
      <c r="Q170" s="569">
        <v>0</v>
      </c>
      <c r="R170" s="569">
        <v>0</v>
      </c>
      <c r="S170" s="569">
        <v>0</v>
      </c>
      <c r="T170" s="569">
        <v>0</v>
      </c>
      <c r="U170" s="569">
        <v>3.564077287066246</v>
      </c>
      <c r="V170" s="569">
        <v>0</v>
      </c>
      <c r="W170" s="569">
        <v>0</v>
      </c>
      <c r="X170" s="569">
        <v>0</v>
      </c>
      <c r="Y170" s="569">
        <v>0</v>
      </c>
      <c r="Z170" s="569">
        <v>1.1602917981072556</v>
      </c>
      <c r="AA170" s="569">
        <v>6.0792586750788642</v>
      </c>
      <c r="AB170" s="569">
        <v>0</v>
      </c>
      <c r="AC170" s="569">
        <v>0</v>
      </c>
      <c r="AD170" s="569">
        <v>0</v>
      </c>
      <c r="AE170" s="569">
        <v>0</v>
      </c>
      <c r="AF170" s="569">
        <v>0</v>
      </c>
      <c r="AG170" s="569">
        <v>0</v>
      </c>
      <c r="AH170" s="569">
        <v>0</v>
      </c>
      <c r="AI170" s="569">
        <v>0</v>
      </c>
      <c r="AJ170" s="569">
        <v>0</v>
      </c>
      <c r="AK170" s="569">
        <v>0</v>
      </c>
      <c r="AL170" s="569">
        <v>0</v>
      </c>
      <c r="AM170" s="569">
        <v>0</v>
      </c>
      <c r="AN170" s="569">
        <v>0</v>
      </c>
      <c r="AO170" s="569">
        <v>0</v>
      </c>
      <c r="AP170" s="569">
        <v>0</v>
      </c>
      <c r="AQ170" s="569">
        <v>0</v>
      </c>
      <c r="AR170" s="569">
        <v>0</v>
      </c>
      <c r="AS170" s="569">
        <v>0</v>
      </c>
      <c r="AT170" s="569">
        <v>0</v>
      </c>
    </row>
    <row r="171" spans="1:46">
      <c r="A171" s="465">
        <v>535</v>
      </c>
      <c r="B171" s="466" t="s">
        <v>202</v>
      </c>
      <c r="C171" s="500">
        <v>10419</v>
      </c>
      <c r="D171" s="569">
        <v>230.70745752951339</v>
      </c>
      <c r="E171" s="569">
        <v>-96.030041270755348</v>
      </c>
      <c r="F171" s="569">
        <v>-204.21998272386986</v>
      </c>
      <c r="G171" s="589">
        <v>-69.542566465111818</v>
      </c>
      <c r="H171" s="569">
        <v>136.19685190517325</v>
      </c>
      <c r="I171" s="569">
        <v>0</v>
      </c>
      <c r="J171" s="569">
        <v>68.959689029657355</v>
      </c>
      <c r="K171" s="569">
        <v>5.9381898454746134</v>
      </c>
      <c r="L171" s="569">
        <v>0</v>
      </c>
      <c r="M171" s="569">
        <v>0</v>
      </c>
      <c r="N171" s="569">
        <v>0</v>
      </c>
      <c r="O171" s="569">
        <v>2.7082253575199156</v>
      </c>
      <c r="P171" s="569">
        <v>0</v>
      </c>
      <c r="Q171" s="569">
        <v>5.9381898454746134</v>
      </c>
      <c r="R171" s="569">
        <v>0</v>
      </c>
      <c r="S171" s="569">
        <v>0</v>
      </c>
      <c r="T171" s="569">
        <v>0</v>
      </c>
      <c r="U171" s="569">
        <v>3.5639696707937421</v>
      </c>
      <c r="V171" s="569">
        <v>0</v>
      </c>
      <c r="W171" s="569">
        <v>0</v>
      </c>
      <c r="X171" s="569">
        <v>0</v>
      </c>
      <c r="Y171" s="569">
        <v>0</v>
      </c>
      <c r="Z171" s="569">
        <v>1.6697379786927729</v>
      </c>
      <c r="AA171" s="569">
        <v>2.6634033976389291</v>
      </c>
      <c r="AB171" s="569">
        <v>0</v>
      </c>
      <c r="AC171" s="569">
        <v>0</v>
      </c>
      <c r="AD171" s="569">
        <v>3.069200499088204</v>
      </c>
      <c r="AE171" s="569">
        <v>0</v>
      </c>
      <c r="AF171" s="569">
        <v>0</v>
      </c>
      <c r="AG171" s="569">
        <v>0</v>
      </c>
      <c r="AH171" s="569">
        <v>0</v>
      </c>
      <c r="AI171" s="569">
        <v>0</v>
      </c>
      <c r="AJ171" s="569">
        <v>0</v>
      </c>
      <c r="AK171" s="569">
        <v>0</v>
      </c>
      <c r="AL171" s="569">
        <v>0</v>
      </c>
      <c r="AM171" s="569">
        <v>0</v>
      </c>
      <c r="AN171" s="569">
        <v>0</v>
      </c>
      <c r="AO171" s="569">
        <v>0</v>
      </c>
      <c r="AP171" s="569">
        <v>0</v>
      </c>
      <c r="AQ171" s="569">
        <v>0</v>
      </c>
      <c r="AR171" s="569">
        <v>0</v>
      </c>
      <c r="AS171" s="569">
        <v>0</v>
      </c>
      <c r="AT171" s="569">
        <v>0</v>
      </c>
    </row>
    <row r="172" spans="1:46">
      <c r="A172" s="465">
        <v>536</v>
      </c>
      <c r="B172" s="466" t="s">
        <v>203</v>
      </c>
      <c r="C172" s="500">
        <v>35346</v>
      </c>
      <c r="D172" s="569">
        <v>247.34586657613309</v>
      </c>
      <c r="E172" s="569">
        <v>-96.029989249137103</v>
      </c>
      <c r="F172" s="569">
        <v>-204.21999660499065</v>
      </c>
      <c r="G172" s="589">
        <v>-52.904119277994681</v>
      </c>
      <c r="H172" s="569">
        <v>108.11760878175748</v>
      </c>
      <c r="I172" s="569">
        <v>0</v>
      </c>
      <c r="J172" s="569">
        <v>43.195637413002885</v>
      </c>
      <c r="K172" s="569">
        <v>5.4103717535223224</v>
      </c>
      <c r="L172" s="569">
        <v>0</v>
      </c>
      <c r="M172" s="569">
        <v>18.325439936626491</v>
      </c>
      <c r="N172" s="569">
        <v>50.602614157188931</v>
      </c>
      <c r="O172" s="569">
        <v>8.8707916030102414</v>
      </c>
      <c r="P172" s="569">
        <v>0</v>
      </c>
      <c r="Q172" s="569">
        <v>5.4103717535223224</v>
      </c>
      <c r="R172" s="569">
        <v>0</v>
      </c>
      <c r="S172" s="569">
        <v>0</v>
      </c>
      <c r="T172" s="569">
        <v>0</v>
      </c>
      <c r="U172" s="569">
        <v>3.5639959259887966</v>
      </c>
      <c r="V172" s="569">
        <v>0</v>
      </c>
      <c r="W172" s="569">
        <v>0</v>
      </c>
      <c r="X172" s="569">
        <v>0</v>
      </c>
      <c r="Y172" s="569">
        <v>0</v>
      </c>
      <c r="Z172" s="569">
        <v>1.4064674927856051</v>
      </c>
      <c r="AA172" s="569">
        <v>2.442567758728003</v>
      </c>
      <c r="AB172" s="569">
        <v>0</v>
      </c>
      <c r="AC172" s="569">
        <v>0</v>
      </c>
      <c r="AD172" s="569">
        <v>0</v>
      </c>
      <c r="AE172" s="569">
        <v>0</v>
      </c>
      <c r="AF172" s="569">
        <v>0</v>
      </c>
      <c r="AG172" s="569">
        <v>0</v>
      </c>
      <c r="AH172" s="569">
        <v>0</v>
      </c>
      <c r="AI172" s="569">
        <v>0</v>
      </c>
      <c r="AJ172" s="569">
        <v>0</v>
      </c>
      <c r="AK172" s="569">
        <v>0</v>
      </c>
      <c r="AL172" s="569">
        <v>0</v>
      </c>
      <c r="AM172" s="569">
        <v>0</v>
      </c>
      <c r="AN172" s="569">
        <v>0</v>
      </c>
      <c r="AO172" s="569">
        <v>0</v>
      </c>
      <c r="AP172" s="569">
        <v>0</v>
      </c>
      <c r="AQ172" s="569">
        <v>0</v>
      </c>
      <c r="AR172" s="569">
        <v>0</v>
      </c>
      <c r="AS172" s="569">
        <v>0</v>
      </c>
      <c r="AT172" s="569">
        <v>0</v>
      </c>
    </row>
    <row r="173" spans="1:46">
      <c r="A173" s="465">
        <v>538</v>
      </c>
      <c r="B173" s="466" t="s">
        <v>204</v>
      </c>
      <c r="C173" s="500">
        <v>4644</v>
      </c>
      <c r="D173" s="569">
        <v>513.8236434108527</v>
      </c>
      <c r="E173" s="569">
        <v>-96.029931093884585</v>
      </c>
      <c r="F173" s="569">
        <v>-204.22006890611542</v>
      </c>
      <c r="G173" s="589">
        <v>213.57364341085272</v>
      </c>
      <c r="H173" s="569">
        <v>321.7930663221361</v>
      </c>
      <c r="I173" s="569">
        <v>0</v>
      </c>
      <c r="J173" s="569">
        <v>96.696167097329891</v>
      </c>
      <c r="K173" s="569">
        <v>37.242678725236864</v>
      </c>
      <c r="L173" s="569">
        <v>0</v>
      </c>
      <c r="M173" s="569">
        <v>0</v>
      </c>
      <c r="N173" s="569">
        <v>0</v>
      </c>
      <c r="O173" s="569">
        <v>13.62962962962963</v>
      </c>
      <c r="P173" s="569">
        <v>0</v>
      </c>
      <c r="Q173" s="569">
        <v>37.242678725236864</v>
      </c>
      <c r="R173" s="569">
        <v>0</v>
      </c>
      <c r="S173" s="569">
        <v>0</v>
      </c>
      <c r="T173" s="569">
        <v>0</v>
      </c>
      <c r="U173" s="569">
        <v>3.5639534883720931</v>
      </c>
      <c r="V173" s="569">
        <v>0</v>
      </c>
      <c r="W173" s="569">
        <v>0</v>
      </c>
      <c r="X173" s="569">
        <v>0</v>
      </c>
      <c r="Y173" s="569">
        <v>0</v>
      </c>
      <c r="Z173" s="569">
        <v>1.3602497846683894</v>
      </c>
      <c r="AA173" s="569">
        <v>0</v>
      </c>
      <c r="AB173" s="569">
        <v>0</v>
      </c>
      <c r="AC173" s="569">
        <v>0</v>
      </c>
      <c r="AD173" s="569">
        <v>2.295219638242894</v>
      </c>
      <c r="AE173" s="569">
        <v>0</v>
      </c>
      <c r="AF173" s="569">
        <v>0</v>
      </c>
      <c r="AG173" s="569">
        <v>0</v>
      </c>
      <c r="AH173" s="569">
        <v>0</v>
      </c>
      <c r="AI173" s="569">
        <v>0</v>
      </c>
      <c r="AJ173" s="569">
        <v>0</v>
      </c>
      <c r="AK173" s="569">
        <v>0</v>
      </c>
      <c r="AL173" s="569">
        <v>0</v>
      </c>
      <c r="AM173" s="569">
        <v>0</v>
      </c>
      <c r="AN173" s="569">
        <v>0</v>
      </c>
      <c r="AO173" s="569">
        <v>0</v>
      </c>
      <c r="AP173" s="569">
        <v>0</v>
      </c>
      <c r="AQ173" s="569">
        <v>0</v>
      </c>
      <c r="AR173" s="569">
        <v>0</v>
      </c>
      <c r="AS173" s="569">
        <v>0</v>
      </c>
      <c r="AT173" s="569">
        <v>0</v>
      </c>
    </row>
    <row r="174" spans="1:46">
      <c r="A174" s="465">
        <v>541</v>
      </c>
      <c r="B174" s="466" t="s">
        <v>205</v>
      </c>
      <c r="C174" s="500">
        <v>9243</v>
      </c>
      <c r="D174" s="569">
        <v>233.21529806339933</v>
      </c>
      <c r="E174" s="569">
        <v>-96.029968624905337</v>
      </c>
      <c r="F174" s="569">
        <v>-204.21995023260845</v>
      </c>
      <c r="G174" s="589">
        <v>-67.03462079411446</v>
      </c>
      <c r="H174" s="569">
        <v>114.95391106783512</v>
      </c>
      <c r="I174" s="569">
        <v>0</v>
      </c>
      <c r="J174" s="569">
        <v>46.154278913772586</v>
      </c>
      <c r="K174" s="569">
        <v>18.407768040679432</v>
      </c>
      <c r="L174" s="569">
        <v>0</v>
      </c>
      <c r="M174" s="569">
        <v>3.8932164881531972</v>
      </c>
      <c r="N174" s="569">
        <v>17.532511089473115</v>
      </c>
      <c r="O174" s="569">
        <v>3.0351617440225036</v>
      </c>
      <c r="P174" s="569">
        <v>0</v>
      </c>
      <c r="Q174" s="569">
        <v>15.821594720328898</v>
      </c>
      <c r="R174" s="569">
        <v>0</v>
      </c>
      <c r="S174" s="569">
        <v>0</v>
      </c>
      <c r="T174" s="569">
        <v>6.8108839121497349</v>
      </c>
      <c r="U174" s="569">
        <v>3.5639943741209565</v>
      </c>
      <c r="V174" s="569">
        <v>1.1982040463053121</v>
      </c>
      <c r="W174" s="569">
        <v>0</v>
      </c>
      <c r="X174" s="569">
        <v>0</v>
      </c>
      <c r="Y174" s="569">
        <v>0</v>
      </c>
      <c r="Z174" s="569">
        <v>0.95823866709942662</v>
      </c>
      <c r="AA174" s="569">
        <v>0</v>
      </c>
      <c r="AB174" s="569">
        <v>0.88553499945905012</v>
      </c>
      <c r="AC174" s="569">
        <v>0</v>
      </c>
      <c r="AD174" s="569">
        <v>0</v>
      </c>
      <c r="AE174" s="569">
        <v>0</v>
      </c>
      <c r="AF174" s="569">
        <v>0</v>
      </c>
      <c r="AG174" s="569">
        <v>0</v>
      </c>
      <c r="AH174" s="569">
        <v>0</v>
      </c>
      <c r="AI174" s="569">
        <v>0</v>
      </c>
      <c r="AJ174" s="569">
        <v>0</v>
      </c>
      <c r="AK174" s="569">
        <v>0</v>
      </c>
      <c r="AL174" s="569">
        <v>0</v>
      </c>
      <c r="AM174" s="569">
        <v>0</v>
      </c>
      <c r="AN174" s="569">
        <v>0</v>
      </c>
      <c r="AO174" s="569">
        <v>0</v>
      </c>
      <c r="AP174" s="569">
        <v>0</v>
      </c>
      <c r="AQ174" s="569">
        <v>0</v>
      </c>
      <c r="AR174" s="569">
        <v>0</v>
      </c>
      <c r="AS174" s="569">
        <v>0</v>
      </c>
      <c r="AT174" s="569">
        <v>0</v>
      </c>
    </row>
    <row r="175" spans="1:46">
      <c r="A175" s="465">
        <v>543</v>
      </c>
      <c r="B175" s="466" t="s">
        <v>206</v>
      </c>
      <c r="C175" s="500">
        <v>44458</v>
      </c>
      <c r="D175" s="569">
        <v>108.49739079580728</v>
      </c>
      <c r="E175" s="569">
        <v>-96.030005848216291</v>
      </c>
      <c r="F175" s="569">
        <v>-204.22000539835349</v>
      </c>
      <c r="G175" s="589">
        <v>-191.75262045076252</v>
      </c>
      <c r="H175" s="569">
        <v>51.203697872148993</v>
      </c>
      <c r="I175" s="569">
        <v>0</v>
      </c>
      <c r="J175" s="569">
        <v>30.302082864726259</v>
      </c>
      <c r="K175" s="569">
        <v>3.7954248954069008</v>
      </c>
      <c r="L175" s="569">
        <v>0</v>
      </c>
      <c r="M175" s="569">
        <v>9.7129875388006663</v>
      </c>
      <c r="N175" s="569">
        <v>0</v>
      </c>
      <c r="O175" s="569">
        <v>5.5005848216294027</v>
      </c>
      <c r="P175" s="569">
        <v>0</v>
      </c>
      <c r="Q175" s="569">
        <v>-0.69582527329164601</v>
      </c>
      <c r="R175" s="569">
        <v>0</v>
      </c>
      <c r="S175" s="569">
        <v>0</v>
      </c>
      <c r="T175" s="569">
        <v>2.1240046785730353</v>
      </c>
      <c r="U175" s="569">
        <v>3.563992982140447</v>
      </c>
      <c r="V175" s="569">
        <v>0</v>
      </c>
      <c r="W175" s="569">
        <v>0</v>
      </c>
      <c r="X175" s="569">
        <v>0</v>
      </c>
      <c r="Y175" s="569">
        <v>0</v>
      </c>
      <c r="Z175" s="569">
        <v>1.5022943002384272</v>
      </c>
      <c r="AA175" s="569">
        <v>1.2483917405191416</v>
      </c>
      <c r="AB175" s="569">
        <v>0</v>
      </c>
      <c r="AC175" s="569">
        <v>0</v>
      </c>
      <c r="AD175" s="569">
        <v>0.23975437491565071</v>
      </c>
      <c r="AE175" s="569">
        <v>0</v>
      </c>
      <c r="AF175" s="569">
        <v>0</v>
      </c>
      <c r="AG175" s="569">
        <v>0</v>
      </c>
      <c r="AH175" s="569">
        <v>0</v>
      </c>
      <c r="AI175" s="569">
        <v>0</v>
      </c>
      <c r="AJ175" s="569">
        <v>0</v>
      </c>
      <c r="AK175" s="569">
        <v>0</v>
      </c>
      <c r="AL175" s="569">
        <v>0</v>
      </c>
      <c r="AM175" s="569">
        <v>0</v>
      </c>
      <c r="AN175" s="569">
        <v>0</v>
      </c>
      <c r="AO175" s="569">
        <v>0</v>
      </c>
      <c r="AP175" s="569">
        <v>0</v>
      </c>
      <c r="AQ175" s="569">
        <v>0</v>
      </c>
      <c r="AR175" s="569">
        <v>0</v>
      </c>
      <c r="AS175" s="569">
        <v>0</v>
      </c>
      <c r="AT175" s="569">
        <v>0</v>
      </c>
    </row>
    <row r="176" spans="1:46">
      <c r="A176" s="465">
        <v>545</v>
      </c>
      <c r="B176" s="466" t="s">
        <v>207</v>
      </c>
      <c r="C176" s="500">
        <v>9584</v>
      </c>
      <c r="D176" s="569">
        <v>346.29017111853091</v>
      </c>
      <c r="E176" s="569">
        <v>-96.03005008347246</v>
      </c>
      <c r="F176" s="569">
        <v>-204.21994991652755</v>
      </c>
      <c r="G176" s="589">
        <v>46.040171118530886</v>
      </c>
      <c r="H176" s="569">
        <v>117.76909432387312</v>
      </c>
      <c r="I176" s="569">
        <v>0</v>
      </c>
      <c r="J176" s="569">
        <v>35.141172787979968</v>
      </c>
      <c r="K176" s="569">
        <v>47.536414858096826</v>
      </c>
      <c r="L176" s="569">
        <v>0</v>
      </c>
      <c r="M176" s="569">
        <v>15.018781302170284</v>
      </c>
      <c r="N176" s="569">
        <v>31.400146076794659</v>
      </c>
      <c r="O176" s="569">
        <v>6.8332637729549246</v>
      </c>
      <c r="P176" s="569">
        <v>36.412875626043409</v>
      </c>
      <c r="Q176" s="569">
        <v>6.4555509181969946</v>
      </c>
      <c r="R176" s="569">
        <v>0</v>
      </c>
      <c r="S176" s="569">
        <v>0</v>
      </c>
      <c r="T176" s="569">
        <v>0</v>
      </c>
      <c r="U176" s="569">
        <v>3.5639607679465777</v>
      </c>
      <c r="V176" s="569">
        <v>0</v>
      </c>
      <c r="W176" s="569">
        <v>0</v>
      </c>
      <c r="X176" s="569">
        <v>0</v>
      </c>
      <c r="Y176" s="569">
        <v>0</v>
      </c>
      <c r="Z176" s="569">
        <v>1.246661101836394</v>
      </c>
      <c r="AA176" s="569">
        <v>0</v>
      </c>
      <c r="AB176" s="569">
        <v>0</v>
      </c>
      <c r="AC176" s="569">
        <v>0</v>
      </c>
      <c r="AD176" s="569">
        <v>2.2244365609348913</v>
      </c>
      <c r="AE176" s="569">
        <v>0</v>
      </c>
      <c r="AF176" s="569">
        <v>0</v>
      </c>
      <c r="AG176" s="569">
        <v>0</v>
      </c>
      <c r="AH176" s="569">
        <v>0</v>
      </c>
      <c r="AI176" s="569">
        <v>0</v>
      </c>
      <c r="AJ176" s="569">
        <v>20.996452420701168</v>
      </c>
      <c r="AK176" s="569">
        <v>0</v>
      </c>
      <c r="AL176" s="569">
        <v>17.089732888146912</v>
      </c>
      <c r="AM176" s="569">
        <v>0</v>
      </c>
      <c r="AN176" s="569">
        <v>0</v>
      </c>
      <c r="AO176" s="569">
        <v>0</v>
      </c>
      <c r="AP176" s="569">
        <v>0</v>
      </c>
      <c r="AQ176" s="569">
        <v>4.19021285475793</v>
      </c>
      <c r="AR176" s="569">
        <v>0.30123121869782971</v>
      </c>
      <c r="AS176" s="569">
        <v>0.11018363939899833</v>
      </c>
      <c r="AT176" s="569">
        <v>0</v>
      </c>
    </row>
    <row r="177" spans="1:46">
      <c r="A177" s="465">
        <v>560</v>
      </c>
      <c r="B177" s="466" t="s">
        <v>208</v>
      </c>
      <c r="C177" s="500">
        <v>15735</v>
      </c>
      <c r="D177" s="569">
        <v>185.73454083253893</v>
      </c>
      <c r="E177" s="569">
        <v>-96.029996822370506</v>
      </c>
      <c r="F177" s="569">
        <v>-204.22001906577694</v>
      </c>
      <c r="G177" s="589">
        <v>-114.51547505560852</v>
      </c>
      <c r="H177" s="569">
        <v>89.426056561804899</v>
      </c>
      <c r="I177" s="569">
        <v>0</v>
      </c>
      <c r="J177" s="569">
        <v>44.235017476962184</v>
      </c>
      <c r="K177" s="569">
        <v>31.277343501747698</v>
      </c>
      <c r="L177" s="569">
        <v>0</v>
      </c>
      <c r="M177" s="569">
        <v>6.8608198284080073</v>
      </c>
      <c r="N177" s="569">
        <v>0</v>
      </c>
      <c r="O177" s="569">
        <v>6.5534159517000319</v>
      </c>
      <c r="P177" s="569">
        <v>0</v>
      </c>
      <c r="Q177" s="569">
        <v>0.62554814108674928</v>
      </c>
      <c r="R177" s="569">
        <v>0</v>
      </c>
      <c r="S177" s="569">
        <v>0</v>
      </c>
      <c r="T177" s="569">
        <v>0</v>
      </c>
      <c r="U177" s="569">
        <v>3.5640292341912931</v>
      </c>
      <c r="V177" s="569">
        <v>0</v>
      </c>
      <c r="W177" s="569">
        <v>0</v>
      </c>
      <c r="X177" s="569">
        <v>0</v>
      </c>
      <c r="Y177" s="569">
        <v>0</v>
      </c>
      <c r="Z177" s="569">
        <v>1.232729583730537</v>
      </c>
      <c r="AA177" s="569">
        <v>1.959580552907531</v>
      </c>
      <c r="AB177" s="569">
        <v>0</v>
      </c>
      <c r="AC177" s="569">
        <v>0</v>
      </c>
      <c r="AD177" s="569">
        <v>0</v>
      </c>
      <c r="AE177" s="569">
        <v>0</v>
      </c>
      <c r="AF177" s="569">
        <v>0</v>
      </c>
      <c r="AG177" s="569">
        <v>0</v>
      </c>
      <c r="AH177" s="569">
        <v>0</v>
      </c>
      <c r="AI177" s="569">
        <v>0</v>
      </c>
      <c r="AJ177" s="569">
        <v>0</v>
      </c>
      <c r="AK177" s="569">
        <v>0</v>
      </c>
      <c r="AL177" s="569">
        <v>0</v>
      </c>
      <c r="AM177" s="569">
        <v>0</v>
      </c>
      <c r="AN177" s="569">
        <v>0</v>
      </c>
      <c r="AO177" s="569">
        <v>0</v>
      </c>
      <c r="AP177" s="569">
        <v>0</v>
      </c>
      <c r="AQ177" s="569">
        <v>0</v>
      </c>
      <c r="AR177" s="569">
        <v>0</v>
      </c>
      <c r="AS177" s="569">
        <v>0</v>
      </c>
      <c r="AT177" s="569">
        <v>0</v>
      </c>
    </row>
    <row r="178" spans="1:46">
      <c r="A178" s="465">
        <v>561</v>
      </c>
      <c r="B178" s="466" t="s">
        <v>209</v>
      </c>
      <c r="C178" s="500">
        <v>1317</v>
      </c>
      <c r="D178" s="569">
        <v>92.599848139711469</v>
      </c>
      <c r="E178" s="569">
        <v>-96.030372057706913</v>
      </c>
      <c r="F178" s="569">
        <v>-204.22019741837511</v>
      </c>
      <c r="G178" s="589">
        <v>-207.65072133637054</v>
      </c>
      <c r="H178" s="569">
        <v>0</v>
      </c>
      <c r="I178" s="569">
        <v>0</v>
      </c>
      <c r="J178" s="569">
        <v>51.145785876993166</v>
      </c>
      <c r="K178" s="569">
        <v>1.0675778283978739</v>
      </c>
      <c r="L178" s="569">
        <v>0</v>
      </c>
      <c r="M178" s="569">
        <v>27.323462414578589</v>
      </c>
      <c r="N178" s="569">
        <v>0</v>
      </c>
      <c r="O178" s="569">
        <v>7.1457858769931661</v>
      </c>
      <c r="P178" s="569">
        <v>0</v>
      </c>
      <c r="Q178" s="569">
        <v>1.0675778283978739</v>
      </c>
      <c r="R178" s="569">
        <v>0</v>
      </c>
      <c r="S178" s="569">
        <v>0</v>
      </c>
      <c r="T178" s="569">
        <v>0</v>
      </c>
      <c r="U178" s="569">
        <v>3.5641609719058467</v>
      </c>
      <c r="V178" s="569">
        <v>0</v>
      </c>
      <c r="W178" s="569">
        <v>0</v>
      </c>
      <c r="X178" s="569">
        <v>0</v>
      </c>
      <c r="Y178" s="569">
        <v>0</v>
      </c>
      <c r="Z178" s="569">
        <v>1.2854973424449507</v>
      </c>
      <c r="AA178" s="569">
        <v>0</v>
      </c>
      <c r="AB178" s="569">
        <v>0</v>
      </c>
      <c r="AC178" s="569">
        <v>0</v>
      </c>
      <c r="AD178" s="569">
        <v>0</v>
      </c>
      <c r="AE178" s="569">
        <v>0</v>
      </c>
      <c r="AF178" s="569">
        <v>0</v>
      </c>
      <c r="AG178" s="569">
        <v>0</v>
      </c>
      <c r="AH178" s="569">
        <v>0</v>
      </c>
      <c r="AI178" s="569">
        <v>0</v>
      </c>
      <c r="AJ178" s="569">
        <v>0</v>
      </c>
      <c r="AK178" s="569">
        <v>0</v>
      </c>
      <c r="AL178" s="569">
        <v>0</v>
      </c>
      <c r="AM178" s="569">
        <v>0</v>
      </c>
      <c r="AN178" s="569">
        <v>0</v>
      </c>
      <c r="AO178" s="569">
        <v>0</v>
      </c>
      <c r="AP178" s="569">
        <v>0</v>
      </c>
      <c r="AQ178" s="569">
        <v>0</v>
      </c>
      <c r="AR178" s="569">
        <v>0</v>
      </c>
      <c r="AS178" s="569">
        <v>0</v>
      </c>
      <c r="AT178" s="569">
        <v>0</v>
      </c>
    </row>
    <row r="179" spans="1:46">
      <c r="A179" s="465">
        <v>562</v>
      </c>
      <c r="B179" s="466" t="s">
        <v>210</v>
      </c>
      <c r="C179" s="500">
        <v>8935</v>
      </c>
      <c r="D179" s="569">
        <v>268.65271404588697</v>
      </c>
      <c r="E179" s="569">
        <v>-96.029994404029097</v>
      </c>
      <c r="F179" s="569">
        <v>-204.2200335758254</v>
      </c>
      <c r="G179" s="589">
        <v>-31.597313933967545</v>
      </c>
      <c r="H179" s="569">
        <v>153.01320649132626</v>
      </c>
      <c r="I179" s="569">
        <v>0</v>
      </c>
      <c r="J179" s="569">
        <v>32.667823167319533</v>
      </c>
      <c r="K179" s="569">
        <v>3.4622271964185787</v>
      </c>
      <c r="L179" s="569">
        <v>0</v>
      </c>
      <c r="M179" s="569">
        <v>32.219362059317291</v>
      </c>
      <c r="N179" s="569">
        <v>34.980302182428652</v>
      </c>
      <c r="O179" s="569">
        <v>4.1881365416899836</v>
      </c>
      <c r="P179" s="569">
        <v>0</v>
      </c>
      <c r="Q179" s="569">
        <v>3.4622271964185787</v>
      </c>
      <c r="R179" s="569">
        <v>0</v>
      </c>
      <c r="S179" s="569">
        <v>0</v>
      </c>
      <c r="T179" s="569">
        <v>0</v>
      </c>
      <c r="U179" s="569">
        <v>3.5639619473978734</v>
      </c>
      <c r="V179" s="569">
        <v>0</v>
      </c>
      <c r="W179" s="569">
        <v>0</v>
      </c>
      <c r="X179" s="569">
        <v>0</v>
      </c>
      <c r="Y179" s="569">
        <v>0</v>
      </c>
      <c r="Z179" s="569">
        <v>1.0954672635702294</v>
      </c>
      <c r="AA179" s="569">
        <v>0</v>
      </c>
      <c r="AB179" s="569">
        <v>0</v>
      </c>
      <c r="AC179" s="569">
        <v>0</v>
      </c>
      <c r="AD179" s="569">
        <v>0</v>
      </c>
      <c r="AE179" s="569">
        <v>0</v>
      </c>
      <c r="AF179" s="569">
        <v>0</v>
      </c>
      <c r="AG179" s="569">
        <v>0</v>
      </c>
      <c r="AH179" s="569">
        <v>0</v>
      </c>
      <c r="AI179" s="569">
        <v>0</v>
      </c>
      <c r="AJ179" s="569">
        <v>0</v>
      </c>
      <c r="AK179" s="569">
        <v>0</v>
      </c>
      <c r="AL179" s="569">
        <v>0</v>
      </c>
      <c r="AM179" s="569">
        <v>0</v>
      </c>
      <c r="AN179" s="569">
        <v>0</v>
      </c>
      <c r="AO179" s="569">
        <v>0</v>
      </c>
      <c r="AP179" s="569">
        <v>0</v>
      </c>
      <c r="AQ179" s="569">
        <v>0</v>
      </c>
      <c r="AR179" s="569">
        <v>0</v>
      </c>
      <c r="AS179" s="569">
        <v>0</v>
      </c>
      <c r="AT179" s="569">
        <v>0</v>
      </c>
    </row>
    <row r="180" spans="1:46">
      <c r="A180" s="465">
        <v>563</v>
      </c>
      <c r="B180" s="466" t="s">
        <v>211</v>
      </c>
      <c r="C180" s="500">
        <v>7025</v>
      </c>
      <c r="D180" s="569">
        <v>252.24469750889679</v>
      </c>
      <c r="E180" s="569">
        <v>-96.030035587188607</v>
      </c>
      <c r="F180" s="569">
        <v>-204.22007117437721</v>
      </c>
      <c r="G180" s="589">
        <v>-48.00540925266904</v>
      </c>
      <c r="H180" s="569">
        <v>157.92569395017793</v>
      </c>
      <c r="I180" s="569">
        <v>0</v>
      </c>
      <c r="J180" s="569">
        <v>47.9420640569395</v>
      </c>
      <c r="K180" s="569">
        <v>4.40355871886121</v>
      </c>
      <c r="L180" s="569">
        <v>0</v>
      </c>
      <c r="M180" s="569">
        <v>25.612099644128115</v>
      </c>
      <c r="N180" s="569">
        <v>0</v>
      </c>
      <c r="O180" s="569">
        <v>2.6644839857651244</v>
      </c>
      <c r="P180" s="569">
        <v>0</v>
      </c>
      <c r="Q180" s="569">
        <v>4.40355871886121</v>
      </c>
      <c r="R180" s="569">
        <v>0</v>
      </c>
      <c r="S180" s="569">
        <v>0</v>
      </c>
      <c r="T180" s="569">
        <v>0</v>
      </c>
      <c r="U180" s="569">
        <v>3.563985765124555</v>
      </c>
      <c r="V180" s="569">
        <v>1.7177224199288257</v>
      </c>
      <c r="W180" s="569">
        <v>0</v>
      </c>
      <c r="X180" s="569">
        <v>0</v>
      </c>
      <c r="Y180" s="569">
        <v>0</v>
      </c>
      <c r="Z180" s="569">
        <v>1.3780782918149466</v>
      </c>
      <c r="AA180" s="569">
        <v>2.6334519572953736</v>
      </c>
      <c r="AB180" s="569">
        <v>0</v>
      </c>
      <c r="AC180" s="569">
        <v>0</v>
      </c>
      <c r="AD180" s="569">
        <v>0</v>
      </c>
      <c r="AE180" s="569">
        <v>0</v>
      </c>
      <c r="AF180" s="569">
        <v>0</v>
      </c>
      <c r="AG180" s="569">
        <v>0</v>
      </c>
      <c r="AH180" s="569">
        <v>0</v>
      </c>
      <c r="AI180" s="569">
        <v>0</v>
      </c>
      <c r="AJ180" s="569">
        <v>0</v>
      </c>
      <c r="AK180" s="569">
        <v>0</v>
      </c>
      <c r="AL180" s="569">
        <v>0</v>
      </c>
      <c r="AM180" s="569">
        <v>0</v>
      </c>
      <c r="AN180" s="569">
        <v>0</v>
      </c>
      <c r="AO180" s="569">
        <v>0</v>
      </c>
      <c r="AP180" s="569">
        <v>0</v>
      </c>
      <c r="AQ180" s="569">
        <v>0</v>
      </c>
      <c r="AR180" s="569">
        <v>0</v>
      </c>
      <c r="AS180" s="569">
        <v>0</v>
      </c>
      <c r="AT180" s="569">
        <v>0</v>
      </c>
    </row>
    <row r="181" spans="1:46">
      <c r="A181" s="465">
        <v>564</v>
      </c>
      <c r="B181" s="466" t="s">
        <v>212</v>
      </c>
      <c r="C181" s="500">
        <v>211848</v>
      </c>
      <c r="D181" s="569">
        <v>308.58594369547978</v>
      </c>
      <c r="E181" s="569">
        <v>-96.029997923039161</v>
      </c>
      <c r="F181" s="569">
        <v>-204.22000207696084</v>
      </c>
      <c r="G181" s="589">
        <v>8.3359436954797772</v>
      </c>
      <c r="H181" s="569">
        <v>166.18063422831463</v>
      </c>
      <c r="I181" s="569">
        <v>2.0326696499376911</v>
      </c>
      <c r="J181" s="569">
        <v>42.182272195158795</v>
      </c>
      <c r="K181" s="569">
        <v>6.4118188512518408</v>
      </c>
      <c r="L181" s="569">
        <v>0.79027887919640494</v>
      </c>
      <c r="M181" s="569">
        <v>14.098584834409577</v>
      </c>
      <c r="N181" s="569">
        <v>9.0185415958611834</v>
      </c>
      <c r="O181" s="569">
        <v>7.7090602696272796</v>
      </c>
      <c r="P181" s="569">
        <v>7.837317321853404</v>
      </c>
      <c r="Q181" s="569">
        <v>1.8253134322721951</v>
      </c>
      <c r="R181" s="569">
        <v>0.26730486008836524</v>
      </c>
      <c r="S181" s="569">
        <v>7.9446442732525204</v>
      </c>
      <c r="T181" s="569">
        <v>4.1602280880631399</v>
      </c>
      <c r="U181" s="569">
        <v>3.5639987160605719</v>
      </c>
      <c r="V181" s="569">
        <v>12.485716173860503</v>
      </c>
      <c r="W181" s="569">
        <v>5.3119170348551794</v>
      </c>
      <c r="X181" s="569">
        <v>3.4474481703863149</v>
      </c>
      <c r="Y181" s="569">
        <v>3.1222574676182924</v>
      </c>
      <c r="Z181" s="569">
        <v>1.7065631962539178</v>
      </c>
      <c r="AA181" s="569">
        <v>1.3535837015218459</v>
      </c>
      <c r="AB181" s="569">
        <v>0.14377289377289376</v>
      </c>
      <c r="AC181" s="569">
        <v>6.0354829878025757</v>
      </c>
      <c r="AD181" s="569">
        <v>5.0314376345304182E-2</v>
      </c>
      <c r="AE181" s="569">
        <v>0.97401438767418147</v>
      </c>
      <c r="AF181" s="569">
        <v>0.87326762584494544</v>
      </c>
      <c r="AG181" s="569">
        <v>0.30648389411276011</v>
      </c>
      <c r="AH181" s="569">
        <v>0</v>
      </c>
      <c r="AI181" s="569">
        <v>0</v>
      </c>
      <c r="AJ181" s="569">
        <v>0</v>
      </c>
      <c r="AK181" s="569">
        <v>0</v>
      </c>
      <c r="AL181" s="569">
        <v>0</v>
      </c>
      <c r="AM181" s="569">
        <v>0</v>
      </c>
      <c r="AN181" s="569">
        <v>0</v>
      </c>
      <c r="AO181" s="569">
        <v>0</v>
      </c>
      <c r="AP181" s="569">
        <v>0</v>
      </c>
      <c r="AQ181" s="569">
        <v>0</v>
      </c>
      <c r="AR181" s="569">
        <v>0</v>
      </c>
      <c r="AS181" s="569">
        <v>0</v>
      </c>
      <c r="AT181" s="569">
        <v>-1.2475454099165439</v>
      </c>
    </row>
    <row r="182" spans="1:46">
      <c r="A182" s="465">
        <v>576</v>
      </c>
      <c r="B182" s="466" t="s">
        <v>213</v>
      </c>
      <c r="C182" s="500">
        <v>2750</v>
      </c>
      <c r="D182" s="569">
        <v>227.0989090909091</v>
      </c>
      <c r="E182" s="569">
        <v>-96.030181818181816</v>
      </c>
      <c r="F182" s="569">
        <v>-204.22</v>
      </c>
      <c r="G182" s="589">
        <v>-73.151272727272726</v>
      </c>
      <c r="H182" s="569">
        <v>195.24581818181818</v>
      </c>
      <c r="I182" s="569">
        <v>0</v>
      </c>
      <c r="J182" s="569">
        <v>0</v>
      </c>
      <c r="K182" s="569">
        <v>12.783272727272728</v>
      </c>
      <c r="L182" s="569">
        <v>0</v>
      </c>
      <c r="M182" s="569">
        <v>0</v>
      </c>
      <c r="N182" s="569">
        <v>0</v>
      </c>
      <c r="O182" s="569">
        <v>3.4596363636363638</v>
      </c>
      <c r="P182" s="569">
        <v>0</v>
      </c>
      <c r="Q182" s="569">
        <v>11.24909090909091</v>
      </c>
      <c r="R182" s="569">
        <v>0</v>
      </c>
      <c r="S182" s="569">
        <v>0</v>
      </c>
      <c r="T182" s="569">
        <v>0</v>
      </c>
      <c r="U182" s="569">
        <v>3.5640000000000001</v>
      </c>
      <c r="V182" s="569">
        <v>0</v>
      </c>
      <c r="W182" s="569">
        <v>0</v>
      </c>
      <c r="X182" s="569">
        <v>0</v>
      </c>
      <c r="Y182" s="569">
        <v>0</v>
      </c>
      <c r="Z182" s="569">
        <v>0.79709090909090907</v>
      </c>
      <c r="AA182" s="569">
        <v>0</v>
      </c>
      <c r="AB182" s="569">
        <v>0</v>
      </c>
      <c r="AC182" s="569">
        <v>0</v>
      </c>
      <c r="AD182" s="569">
        <v>0</v>
      </c>
      <c r="AE182" s="569">
        <v>0</v>
      </c>
      <c r="AF182" s="569">
        <v>0</v>
      </c>
      <c r="AG182" s="569">
        <v>0</v>
      </c>
      <c r="AH182" s="569">
        <v>0</v>
      </c>
      <c r="AI182" s="569">
        <v>0</v>
      </c>
      <c r="AJ182" s="569">
        <v>0</v>
      </c>
      <c r="AK182" s="569">
        <v>0</v>
      </c>
      <c r="AL182" s="569">
        <v>0</v>
      </c>
      <c r="AM182" s="569">
        <v>0</v>
      </c>
      <c r="AN182" s="569">
        <v>0</v>
      </c>
      <c r="AO182" s="569">
        <v>0</v>
      </c>
      <c r="AP182" s="569">
        <v>0</v>
      </c>
      <c r="AQ182" s="569">
        <v>0</v>
      </c>
      <c r="AR182" s="569">
        <v>0</v>
      </c>
      <c r="AS182" s="569">
        <v>0</v>
      </c>
      <c r="AT182" s="569">
        <v>0</v>
      </c>
    </row>
    <row r="183" spans="1:46">
      <c r="A183" s="465">
        <v>577</v>
      </c>
      <c r="B183" s="466" t="s">
        <v>214</v>
      </c>
      <c r="C183" s="500">
        <v>11138</v>
      </c>
      <c r="D183" s="569">
        <v>360.62740168791527</v>
      </c>
      <c r="E183" s="569">
        <v>-96.029987430418387</v>
      </c>
      <c r="F183" s="569">
        <v>-204.21996767821872</v>
      </c>
      <c r="G183" s="589">
        <v>60.37744657927815</v>
      </c>
      <c r="H183" s="569">
        <v>154.38130723648769</v>
      </c>
      <c r="I183" s="569">
        <v>0</v>
      </c>
      <c r="J183" s="569">
        <v>76.603339917399893</v>
      </c>
      <c r="K183" s="569">
        <v>22.724456814508887</v>
      </c>
      <c r="L183" s="569">
        <v>0</v>
      </c>
      <c r="M183" s="569">
        <v>29.077482492368468</v>
      </c>
      <c r="N183" s="569">
        <v>22.347908062488777</v>
      </c>
      <c r="O183" s="569">
        <v>8.9853654156940213</v>
      </c>
      <c r="P183" s="569">
        <v>17.899712695277429</v>
      </c>
      <c r="Q183" s="569">
        <v>22.724456814508887</v>
      </c>
      <c r="R183" s="569">
        <v>0</v>
      </c>
      <c r="S183" s="569">
        <v>0</v>
      </c>
      <c r="T183" s="569">
        <v>0</v>
      </c>
      <c r="U183" s="569">
        <v>3.5640150834979352</v>
      </c>
      <c r="V183" s="569">
        <v>0</v>
      </c>
      <c r="W183" s="569">
        <v>0</v>
      </c>
      <c r="X183" s="569">
        <v>0</v>
      </c>
      <c r="Y183" s="569">
        <v>0</v>
      </c>
      <c r="Z183" s="569">
        <v>1.3623630813431495</v>
      </c>
      <c r="AA183" s="569">
        <v>0</v>
      </c>
      <c r="AB183" s="569">
        <v>0</v>
      </c>
      <c r="AC183" s="569">
        <v>0</v>
      </c>
      <c r="AD183" s="569">
        <v>0.95699407434009698</v>
      </c>
      <c r="AE183" s="569">
        <v>0</v>
      </c>
      <c r="AF183" s="569">
        <v>0</v>
      </c>
      <c r="AG183" s="569">
        <v>0</v>
      </c>
      <c r="AH183" s="569">
        <v>0</v>
      </c>
      <c r="AI183" s="569">
        <v>0</v>
      </c>
      <c r="AJ183" s="569">
        <v>0</v>
      </c>
      <c r="AK183" s="569">
        <v>0</v>
      </c>
      <c r="AL183" s="569">
        <v>0</v>
      </c>
      <c r="AM183" s="569">
        <v>0</v>
      </c>
      <c r="AN183" s="569">
        <v>0</v>
      </c>
      <c r="AO183" s="569">
        <v>0</v>
      </c>
      <c r="AP183" s="569">
        <v>0</v>
      </c>
      <c r="AQ183" s="569">
        <v>0</v>
      </c>
      <c r="AR183" s="569">
        <v>0</v>
      </c>
      <c r="AS183" s="569">
        <v>0</v>
      </c>
      <c r="AT183" s="569">
        <v>0</v>
      </c>
    </row>
    <row r="184" spans="1:46">
      <c r="A184" s="465">
        <v>578</v>
      </c>
      <c r="B184" s="466" t="s">
        <v>215</v>
      </c>
      <c r="C184" s="500">
        <v>3100</v>
      </c>
      <c r="D184" s="569">
        <v>321.31451612903226</v>
      </c>
      <c r="E184" s="569">
        <v>-96.03</v>
      </c>
      <c r="F184" s="569">
        <v>-204.22</v>
      </c>
      <c r="G184" s="589">
        <v>21.06451612903226</v>
      </c>
      <c r="H184" s="569">
        <v>193.51387096774192</v>
      </c>
      <c r="I184" s="569">
        <v>0</v>
      </c>
      <c r="J184" s="569">
        <v>36.214193548387094</v>
      </c>
      <c r="K184" s="569">
        <v>0</v>
      </c>
      <c r="L184" s="569">
        <v>0</v>
      </c>
      <c r="M184" s="569">
        <v>0</v>
      </c>
      <c r="N184" s="569">
        <v>70.388387096774196</v>
      </c>
      <c r="O184" s="569">
        <v>15.016129032258064</v>
      </c>
      <c r="P184" s="569">
        <v>0</v>
      </c>
      <c r="Q184" s="569">
        <v>0</v>
      </c>
      <c r="R184" s="569">
        <v>0</v>
      </c>
      <c r="S184" s="569">
        <v>0</v>
      </c>
      <c r="T184" s="569">
        <v>0</v>
      </c>
      <c r="U184" s="569">
        <v>3.5638709677419356</v>
      </c>
      <c r="V184" s="569">
        <v>1.6796774193548387</v>
      </c>
      <c r="W184" s="569">
        <v>0</v>
      </c>
      <c r="X184" s="569">
        <v>0</v>
      </c>
      <c r="Y184" s="569">
        <v>0</v>
      </c>
      <c r="Z184" s="569">
        <v>0.93838709677419352</v>
      </c>
      <c r="AA184" s="569">
        <v>0</v>
      </c>
      <c r="AB184" s="569">
        <v>0</v>
      </c>
      <c r="AC184" s="569">
        <v>0</v>
      </c>
      <c r="AD184" s="569">
        <v>0</v>
      </c>
      <c r="AE184" s="569">
        <v>0</v>
      </c>
      <c r="AF184" s="569">
        <v>0</v>
      </c>
      <c r="AG184" s="569">
        <v>0</v>
      </c>
      <c r="AH184" s="569">
        <v>0</v>
      </c>
      <c r="AI184" s="569">
        <v>0</v>
      </c>
      <c r="AJ184" s="569">
        <v>0</v>
      </c>
      <c r="AK184" s="569">
        <v>0</v>
      </c>
      <c r="AL184" s="569">
        <v>0</v>
      </c>
      <c r="AM184" s="569">
        <v>0</v>
      </c>
      <c r="AN184" s="569">
        <v>0</v>
      </c>
      <c r="AO184" s="569">
        <v>0</v>
      </c>
      <c r="AP184" s="569">
        <v>0</v>
      </c>
      <c r="AQ184" s="569">
        <v>0</v>
      </c>
      <c r="AR184" s="569">
        <v>0</v>
      </c>
      <c r="AS184" s="569">
        <v>0</v>
      </c>
      <c r="AT184" s="569">
        <v>0</v>
      </c>
    </row>
    <row r="185" spans="1:46">
      <c r="A185" s="465">
        <v>580</v>
      </c>
      <c r="B185" s="466" t="s">
        <v>216</v>
      </c>
      <c r="C185" s="500">
        <v>4438</v>
      </c>
      <c r="D185" s="569">
        <v>250.30644434429922</v>
      </c>
      <c r="E185" s="569">
        <v>-96.029968454258679</v>
      </c>
      <c r="F185" s="569">
        <v>-204.21991888237946</v>
      </c>
      <c r="G185" s="589">
        <v>-49.943442992338895</v>
      </c>
      <c r="H185" s="569">
        <v>156.92496620099143</v>
      </c>
      <c r="I185" s="569">
        <v>0</v>
      </c>
      <c r="J185" s="569">
        <v>35.414601171698962</v>
      </c>
      <c r="K185" s="569">
        <v>1.9010815682739972</v>
      </c>
      <c r="L185" s="569">
        <v>0</v>
      </c>
      <c r="M185" s="569">
        <v>8.1083821541234791</v>
      </c>
      <c r="N185" s="569">
        <v>38.09170797656602</v>
      </c>
      <c r="O185" s="569">
        <v>3.6899504281207753</v>
      </c>
      <c r="P185" s="569">
        <v>0</v>
      </c>
      <c r="Q185" s="569">
        <v>1.9010815682739972</v>
      </c>
      <c r="R185" s="569">
        <v>0</v>
      </c>
      <c r="S185" s="569">
        <v>0</v>
      </c>
      <c r="T185" s="569">
        <v>0</v>
      </c>
      <c r="U185" s="569">
        <v>3.56399278954484</v>
      </c>
      <c r="V185" s="569">
        <v>0</v>
      </c>
      <c r="W185" s="569">
        <v>0</v>
      </c>
      <c r="X185" s="569">
        <v>0</v>
      </c>
      <c r="Y185" s="569">
        <v>0</v>
      </c>
      <c r="Z185" s="569">
        <v>0.71068048670572326</v>
      </c>
      <c r="AA185" s="569">
        <v>0</v>
      </c>
      <c r="AB185" s="569">
        <v>0</v>
      </c>
      <c r="AC185" s="569">
        <v>0</v>
      </c>
      <c r="AD185" s="569">
        <v>0</v>
      </c>
      <c r="AE185" s="569">
        <v>0</v>
      </c>
      <c r="AF185" s="569">
        <v>0</v>
      </c>
      <c r="AG185" s="569">
        <v>0</v>
      </c>
      <c r="AH185" s="569">
        <v>0</v>
      </c>
      <c r="AI185" s="569">
        <v>0</v>
      </c>
      <c r="AJ185" s="569">
        <v>0</v>
      </c>
      <c r="AK185" s="569">
        <v>0</v>
      </c>
      <c r="AL185" s="569">
        <v>0</v>
      </c>
      <c r="AM185" s="569">
        <v>0</v>
      </c>
      <c r="AN185" s="569">
        <v>0</v>
      </c>
      <c r="AO185" s="569">
        <v>0</v>
      </c>
      <c r="AP185" s="569">
        <v>0</v>
      </c>
      <c r="AQ185" s="569">
        <v>0</v>
      </c>
      <c r="AR185" s="569">
        <v>0</v>
      </c>
      <c r="AS185" s="569">
        <v>0</v>
      </c>
      <c r="AT185" s="569">
        <v>0</v>
      </c>
    </row>
    <row r="186" spans="1:46">
      <c r="A186" s="465">
        <v>581</v>
      </c>
      <c r="B186" s="466" t="s">
        <v>217</v>
      </c>
      <c r="C186" s="500">
        <v>6240</v>
      </c>
      <c r="D186" s="569">
        <v>224.79663461538462</v>
      </c>
      <c r="E186" s="569">
        <v>-96.029967948717953</v>
      </c>
      <c r="F186" s="569">
        <v>-204.22003205128206</v>
      </c>
      <c r="G186" s="589">
        <v>-75.453365384615381</v>
      </c>
      <c r="H186" s="569">
        <v>147.41442307692307</v>
      </c>
      <c r="I186" s="569">
        <v>0</v>
      </c>
      <c r="J186" s="569">
        <v>32.383974358974356</v>
      </c>
      <c r="K186" s="569">
        <v>0</v>
      </c>
      <c r="L186" s="569">
        <v>0</v>
      </c>
      <c r="M186" s="569">
        <v>34.60096153846154</v>
      </c>
      <c r="N186" s="569">
        <v>0</v>
      </c>
      <c r="O186" s="569">
        <v>3.7501602564102563</v>
      </c>
      <c r="P186" s="569">
        <v>0</v>
      </c>
      <c r="Q186" s="569">
        <v>0</v>
      </c>
      <c r="R186" s="569">
        <v>0</v>
      </c>
      <c r="S186" s="569">
        <v>0</v>
      </c>
      <c r="T186" s="569">
        <v>0</v>
      </c>
      <c r="U186" s="569">
        <v>3.5639423076923076</v>
      </c>
      <c r="V186" s="569">
        <v>0</v>
      </c>
      <c r="W186" s="569">
        <v>0</v>
      </c>
      <c r="X186" s="569">
        <v>0</v>
      </c>
      <c r="Y186" s="569">
        <v>0</v>
      </c>
      <c r="Z186" s="569">
        <v>1.1065705128205128</v>
      </c>
      <c r="AA186" s="569">
        <v>1.9766025641025642</v>
      </c>
      <c r="AB186" s="569">
        <v>0</v>
      </c>
      <c r="AC186" s="569">
        <v>0</v>
      </c>
      <c r="AD186" s="569">
        <v>0</v>
      </c>
      <c r="AE186" s="569">
        <v>0</v>
      </c>
      <c r="AF186" s="569">
        <v>0</v>
      </c>
      <c r="AG186" s="569">
        <v>0</v>
      </c>
      <c r="AH186" s="569">
        <v>0</v>
      </c>
      <c r="AI186" s="569">
        <v>0</v>
      </c>
      <c r="AJ186" s="569">
        <v>0</v>
      </c>
      <c r="AK186" s="569">
        <v>0</v>
      </c>
      <c r="AL186" s="569">
        <v>0</v>
      </c>
      <c r="AM186" s="569">
        <v>0</v>
      </c>
      <c r="AN186" s="569">
        <v>0</v>
      </c>
      <c r="AO186" s="569">
        <v>0</v>
      </c>
      <c r="AP186" s="569">
        <v>0</v>
      </c>
      <c r="AQ186" s="569">
        <v>0</v>
      </c>
      <c r="AR186" s="569">
        <v>0</v>
      </c>
      <c r="AS186" s="569">
        <v>0</v>
      </c>
      <c r="AT186" s="569">
        <v>0</v>
      </c>
    </row>
    <row r="187" spans="1:46">
      <c r="A187" s="465">
        <v>583</v>
      </c>
      <c r="B187" s="466" t="s">
        <v>218</v>
      </c>
      <c r="C187" s="500">
        <v>947</v>
      </c>
      <c r="D187" s="569">
        <v>53.312565997888065</v>
      </c>
      <c r="E187" s="569">
        <v>-96.029567053854279</v>
      </c>
      <c r="F187" s="569">
        <v>-204.2196409714889</v>
      </c>
      <c r="G187" s="589">
        <v>-246.93664202745512</v>
      </c>
      <c r="H187" s="569">
        <v>0</v>
      </c>
      <c r="I187" s="569">
        <v>0</v>
      </c>
      <c r="J187" s="569">
        <v>47.419218585005282</v>
      </c>
      <c r="K187" s="569">
        <v>0</v>
      </c>
      <c r="L187" s="569">
        <v>0</v>
      </c>
      <c r="M187" s="569">
        <v>0</v>
      </c>
      <c r="N187" s="569">
        <v>0</v>
      </c>
      <c r="O187" s="569">
        <v>10.50052798310454</v>
      </c>
      <c r="P187" s="569">
        <v>0</v>
      </c>
      <c r="Q187" s="569">
        <v>-8.9091869060190074</v>
      </c>
      <c r="R187" s="569">
        <v>0</v>
      </c>
      <c r="S187" s="569">
        <v>0</v>
      </c>
      <c r="T187" s="569">
        <v>0</v>
      </c>
      <c r="U187" s="569">
        <v>3.5638859556494191</v>
      </c>
      <c r="V187" s="569">
        <v>0</v>
      </c>
      <c r="W187" s="569">
        <v>0</v>
      </c>
      <c r="X187" s="569">
        <v>0</v>
      </c>
      <c r="Y187" s="569">
        <v>0</v>
      </c>
      <c r="Z187" s="569">
        <v>0.73812038014783532</v>
      </c>
      <c r="AA187" s="569">
        <v>0</v>
      </c>
      <c r="AB187" s="569">
        <v>0</v>
      </c>
      <c r="AC187" s="569">
        <v>0</v>
      </c>
      <c r="AD187" s="569">
        <v>0</v>
      </c>
      <c r="AE187" s="569">
        <v>0</v>
      </c>
      <c r="AF187" s="569">
        <v>0</v>
      </c>
      <c r="AG187" s="569">
        <v>0</v>
      </c>
      <c r="AH187" s="569">
        <v>0</v>
      </c>
      <c r="AI187" s="569">
        <v>0</v>
      </c>
      <c r="AJ187" s="569">
        <v>0</v>
      </c>
      <c r="AK187" s="569">
        <v>0</v>
      </c>
      <c r="AL187" s="569">
        <v>0</v>
      </c>
      <c r="AM187" s="569">
        <v>0</v>
      </c>
      <c r="AN187" s="569">
        <v>0</v>
      </c>
      <c r="AO187" s="569">
        <v>0</v>
      </c>
      <c r="AP187" s="569">
        <v>0</v>
      </c>
      <c r="AQ187" s="569">
        <v>0</v>
      </c>
      <c r="AR187" s="569">
        <v>0</v>
      </c>
      <c r="AS187" s="569">
        <v>0</v>
      </c>
      <c r="AT187" s="569">
        <v>0</v>
      </c>
    </row>
    <row r="188" spans="1:46">
      <c r="A188" s="465">
        <v>584</v>
      </c>
      <c r="B188" s="466" t="s">
        <v>219</v>
      </c>
      <c r="C188" s="500">
        <v>2653</v>
      </c>
      <c r="D188" s="569">
        <v>362.50621937429327</v>
      </c>
      <c r="E188" s="569">
        <v>-96.030154542027887</v>
      </c>
      <c r="F188" s="569">
        <v>-204.22012815680361</v>
      </c>
      <c r="G188" s="589">
        <v>62.25593667546174</v>
      </c>
      <c r="H188" s="569">
        <v>241.23709008669431</v>
      </c>
      <c r="I188" s="569">
        <v>0</v>
      </c>
      <c r="J188" s="569">
        <v>25.389747455710516</v>
      </c>
      <c r="K188" s="569">
        <v>0</v>
      </c>
      <c r="L188" s="569">
        <v>0</v>
      </c>
      <c r="M188" s="569">
        <v>67.819449679607985</v>
      </c>
      <c r="N188" s="569">
        <v>0</v>
      </c>
      <c r="O188" s="569">
        <v>22.72446287222013</v>
      </c>
      <c r="P188" s="569">
        <v>0</v>
      </c>
      <c r="Q188" s="569">
        <v>0</v>
      </c>
      <c r="R188" s="569">
        <v>0</v>
      </c>
      <c r="S188" s="569">
        <v>0</v>
      </c>
      <c r="T188" s="569">
        <v>0</v>
      </c>
      <c r="U188" s="569">
        <v>3.5638899359215981</v>
      </c>
      <c r="V188" s="569">
        <v>0</v>
      </c>
      <c r="W188" s="569">
        <v>0</v>
      </c>
      <c r="X188" s="569">
        <v>0</v>
      </c>
      <c r="Y188" s="569">
        <v>0</v>
      </c>
      <c r="Z188" s="569">
        <v>1.7715793441387109</v>
      </c>
      <c r="AA188" s="569">
        <v>0</v>
      </c>
      <c r="AB188" s="569">
        <v>0</v>
      </c>
      <c r="AC188" s="569">
        <v>0</v>
      </c>
      <c r="AD188" s="569">
        <v>0</v>
      </c>
      <c r="AE188" s="569">
        <v>0</v>
      </c>
      <c r="AF188" s="569">
        <v>0</v>
      </c>
      <c r="AG188" s="569">
        <v>0</v>
      </c>
      <c r="AH188" s="569">
        <v>0</v>
      </c>
      <c r="AI188" s="569">
        <v>0</v>
      </c>
      <c r="AJ188" s="569">
        <v>0</v>
      </c>
      <c r="AK188" s="569">
        <v>0</v>
      </c>
      <c r="AL188" s="569">
        <v>0</v>
      </c>
      <c r="AM188" s="569">
        <v>0</v>
      </c>
      <c r="AN188" s="569">
        <v>0</v>
      </c>
      <c r="AO188" s="569">
        <v>0</v>
      </c>
      <c r="AP188" s="569">
        <v>0</v>
      </c>
      <c r="AQ188" s="569">
        <v>0</v>
      </c>
      <c r="AR188" s="569">
        <v>0</v>
      </c>
      <c r="AS188" s="569">
        <v>0</v>
      </c>
      <c r="AT188" s="569">
        <v>0</v>
      </c>
    </row>
    <row r="189" spans="1:46">
      <c r="A189" s="465">
        <v>588</v>
      </c>
      <c r="B189" s="466" t="s">
        <v>220</v>
      </c>
      <c r="C189" s="500">
        <v>1600</v>
      </c>
      <c r="D189" s="569">
        <v>59.315624999999997</v>
      </c>
      <c r="E189" s="569">
        <v>-96.03</v>
      </c>
      <c r="F189" s="569">
        <v>-204.22</v>
      </c>
      <c r="G189" s="589">
        <v>-240.93437499999999</v>
      </c>
      <c r="H189" s="569">
        <v>0</v>
      </c>
      <c r="I189" s="569">
        <v>0</v>
      </c>
      <c r="J189" s="569">
        <v>28.06625</v>
      </c>
      <c r="K189" s="569">
        <v>0</v>
      </c>
      <c r="L189" s="569">
        <v>0</v>
      </c>
      <c r="M189" s="569">
        <v>22.490625000000001</v>
      </c>
      <c r="N189" s="569">
        <v>0</v>
      </c>
      <c r="O189" s="569">
        <v>4.390625</v>
      </c>
      <c r="P189" s="569">
        <v>0</v>
      </c>
      <c r="Q189" s="569">
        <v>0</v>
      </c>
      <c r="R189" s="569">
        <v>0</v>
      </c>
      <c r="S189" s="569">
        <v>0</v>
      </c>
      <c r="T189" s="569">
        <v>0</v>
      </c>
      <c r="U189" s="569">
        <v>3.5637500000000002</v>
      </c>
      <c r="V189" s="569">
        <v>0</v>
      </c>
      <c r="W189" s="569">
        <v>0</v>
      </c>
      <c r="X189" s="569">
        <v>0</v>
      </c>
      <c r="Y189" s="569">
        <v>0</v>
      </c>
      <c r="Z189" s="569">
        <v>0.80437499999999995</v>
      </c>
      <c r="AA189" s="569">
        <v>0</v>
      </c>
      <c r="AB189" s="569">
        <v>0</v>
      </c>
      <c r="AC189" s="569">
        <v>0</v>
      </c>
      <c r="AD189" s="569">
        <v>0</v>
      </c>
      <c r="AE189" s="569">
        <v>0</v>
      </c>
      <c r="AF189" s="569">
        <v>0</v>
      </c>
      <c r="AG189" s="569">
        <v>0</v>
      </c>
      <c r="AH189" s="569">
        <v>0</v>
      </c>
      <c r="AI189" s="569">
        <v>0</v>
      </c>
      <c r="AJ189" s="569">
        <v>0</v>
      </c>
      <c r="AK189" s="569">
        <v>0</v>
      </c>
      <c r="AL189" s="569">
        <v>0</v>
      </c>
      <c r="AM189" s="569">
        <v>0</v>
      </c>
      <c r="AN189" s="569">
        <v>0</v>
      </c>
      <c r="AO189" s="569">
        <v>0</v>
      </c>
      <c r="AP189" s="569">
        <v>0</v>
      </c>
      <c r="AQ189" s="569">
        <v>0</v>
      </c>
      <c r="AR189" s="569">
        <v>0</v>
      </c>
      <c r="AS189" s="569">
        <v>0</v>
      </c>
      <c r="AT189" s="569">
        <v>0</v>
      </c>
    </row>
    <row r="190" spans="1:46">
      <c r="A190" s="465">
        <v>592</v>
      </c>
      <c r="B190" s="466" t="s">
        <v>221</v>
      </c>
      <c r="C190" s="500">
        <v>3651</v>
      </c>
      <c r="D190" s="569">
        <v>297.47877293892083</v>
      </c>
      <c r="E190" s="569">
        <v>-96.03012873185429</v>
      </c>
      <c r="F190" s="569">
        <v>-204.2199397425363</v>
      </c>
      <c r="G190" s="589">
        <v>-2.7712955354697342</v>
      </c>
      <c r="H190" s="569">
        <v>216.19391947411668</v>
      </c>
      <c r="I190" s="569">
        <v>0</v>
      </c>
      <c r="J190" s="569">
        <v>24.599013968775679</v>
      </c>
      <c r="K190" s="569">
        <v>4.6217474664475482</v>
      </c>
      <c r="L190" s="569">
        <v>0</v>
      </c>
      <c r="M190" s="569">
        <v>19.712407559572721</v>
      </c>
      <c r="N190" s="569">
        <v>0</v>
      </c>
      <c r="O190" s="569">
        <v>12.741714598740071</v>
      </c>
      <c r="P190" s="569">
        <v>0</v>
      </c>
      <c r="Q190" s="569">
        <v>4.6217474664475482</v>
      </c>
      <c r="R190" s="569">
        <v>0</v>
      </c>
      <c r="S190" s="569">
        <v>0</v>
      </c>
      <c r="T190" s="569">
        <v>0</v>
      </c>
      <c r="U190" s="569">
        <v>3.5639550807997811</v>
      </c>
      <c r="V190" s="569">
        <v>0</v>
      </c>
      <c r="W190" s="569">
        <v>0</v>
      </c>
      <c r="X190" s="569">
        <v>0</v>
      </c>
      <c r="Y190" s="569">
        <v>0</v>
      </c>
      <c r="Z190" s="569">
        <v>1.2897836209257738</v>
      </c>
      <c r="AA190" s="569">
        <v>10.134483703095043</v>
      </c>
      <c r="AB190" s="569">
        <v>0</v>
      </c>
      <c r="AC190" s="569">
        <v>0</v>
      </c>
      <c r="AD190" s="569">
        <v>0</v>
      </c>
      <c r="AE190" s="569">
        <v>0</v>
      </c>
      <c r="AF190" s="569">
        <v>0</v>
      </c>
      <c r="AG190" s="569">
        <v>0</v>
      </c>
      <c r="AH190" s="569">
        <v>0</v>
      </c>
      <c r="AI190" s="569">
        <v>0</v>
      </c>
      <c r="AJ190" s="569">
        <v>0</v>
      </c>
      <c r="AK190" s="569">
        <v>0</v>
      </c>
      <c r="AL190" s="569">
        <v>0</v>
      </c>
      <c r="AM190" s="569">
        <v>0</v>
      </c>
      <c r="AN190" s="569">
        <v>0</v>
      </c>
      <c r="AO190" s="569">
        <v>0</v>
      </c>
      <c r="AP190" s="569">
        <v>0</v>
      </c>
      <c r="AQ190" s="569">
        <v>0</v>
      </c>
      <c r="AR190" s="569">
        <v>0</v>
      </c>
      <c r="AS190" s="569">
        <v>0</v>
      </c>
      <c r="AT190" s="569">
        <v>0</v>
      </c>
    </row>
    <row r="191" spans="1:46">
      <c r="A191" s="465">
        <v>593</v>
      </c>
      <c r="B191" s="466" t="s">
        <v>222</v>
      </c>
      <c r="C191" s="500">
        <v>17077</v>
      </c>
      <c r="D191" s="569">
        <v>192.98044152954267</v>
      </c>
      <c r="E191" s="569">
        <v>-96.029981846928621</v>
      </c>
      <c r="F191" s="569">
        <v>-204.22000351349769</v>
      </c>
      <c r="G191" s="589">
        <v>-107.26954383088365</v>
      </c>
      <c r="H191" s="569">
        <v>86.443520524682327</v>
      </c>
      <c r="I191" s="569">
        <v>0</v>
      </c>
      <c r="J191" s="569">
        <v>24.98120278737483</v>
      </c>
      <c r="K191" s="569">
        <v>18.444398899104058</v>
      </c>
      <c r="L191" s="569">
        <v>0</v>
      </c>
      <c r="M191" s="569">
        <v>2.1072202377466769</v>
      </c>
      <c r="N191" s="569">
        <v>32.598582889266261</v>
      </c>
      <c r="O191" s="569">
        <v>6.5269660947473209</v>
      </c>
      <c r="P191" s="569">
        <v>0</v>
      </c>
      <c r="Q191" s="569">
        <v>12.762897464425835</v>
      </c>
      <c r="R191" s="569">
        <v>0</v>
      </c>
      <c r="S191" s="569">
        <v>0</v>
      </c>
      <c r="T191" s="569">
        <v>0</v>
      </c>
      <c r="U191" s="569">
        <v>3.5639749370498333</v>
      </c>
      <c r="V191" s="569">
        <v>0.25572407331498509</v>
      </c>
      <c r="W191" s="569">
        <v>8.1454588042396206E-2</v>
      </c>
      <c r="X191" s="569">
        <v>0</v>
      </c>
      <c r="Y191" s="569">
        <v>0</v>
      </c>
      <c r="Z191" s="569">
        <v>1.0012297241904315</v>
      </c>
      <c r="AA191" s="569">
        <v>2.8889149147976809</v>
      </c>
      <c r="AB191" s="569">
        <v>1.2205890964455115</v>
      </c>
      <c r="AC191" s="569">
        <v>0</v>
      </c>
      <c r="AD191" s="569">
        <v>0</v>
      </c>
      <c r="AE191" s="569">
        <v>0</v>
      </c>
      <c r="AF191" s="569">
        <v>0</v>
      </c>
      <c r="AG191" s="569">
        <v>0</v>
      </c>
      <c r="AH191" s="569">
        <v>0</v>
      </c>
      <c r="AI191" s="569">
        <v>0</v>
      </c>
      <c r="AJ191" s="569">
        <v>0</v>
      </c>
      <c r="AK191" s="569">
        <v>0</v>
      </c>
      <c r="AL191" s="569">
        <v>0</v>
      </c>
      <c r="AM191" s="569">
        <v>0</v>
      </c>
      <c r="AN191" s="569">
        <v>0</v>
      </c>
      <c r="AO191" s="569">
        <v>2.2310710312115713E-2</v>
      </c>
      <c r="AP191" s="569">
        <v>0</v>
      </c>
      <c r="AQ191" s="569">
        <v>0</v>
      </c>
      <c r="AR191" s="569">
        <v>0</v>
      </c>
      <c r="AS191" s="569">
        <v>0</v>
      </c>
      <c r="AT191" s="569">
        <v>8.1454588042396206E-2</v>
      </c>
    </row>
    <row r="192" spans="1:46">
      <c r="A192" s="465">
        <v>595</v>
      </c>
      <c r="B192" s="466" t="s">
        <v>223</v>
      </c>
      <c r="C192" s="500">
        <v>4140</v>
      </c>
      <c r="D192" s="569">
        <v>290.07898550724639</v>
      </c>
      <c r="E192" s="569">
        <v>-96.02995169082125</v>
      </c>
      <c r="F192" s="569">
        <v>-204.22004830917874</v>
      </c>
      <c r="G192" s="589">
        <v>-10.171014492753622</v>
      </c>
      <c r="H192" s="569">
        <v>167.83816425120773</v>
      </c>
      <c r="I192" s="569">
        <v>0</v>
      </c>
      <c r="J192" s="569">
        <v>70.504106280193241</v>
      </c>
      <c r="K192" s="569">
        <v>1.6983091787439613</v>
      </c>
      <c r="L192" s="569">
        <v>0</v>
      </c>
      <c r="M192" s="569">
        <v>0</v>
      </c>
      <c r="N192" s="569">
        <v>38.54033816425121</v>
      </c>
      <c r="O192" s="569">
        <v>4.5212560386473433</v>
      </c>
      <c r="P192" s="569">
        <v>0</v>
      </c>
      <c r="Q192" s="569">
        <v>1.6983091787439613</v>
      </c>
      <c r="R192" s="569">
        <v>0</v>
      </c>
      <c r="S192" s="569">
        <v>0</v>
      </c>
      <c r="T192" s="569">
        <v>0</v>
      </c>
      <c r="U192" s="569">
        <v>3.5640096618357489</v>
      </c>
      <c r="V192" s="569">
        <v>0.7169082125603865</v>
      </c>
      <c r="W192" s="569">
        <v>0</v>
      </c>
      <c r="X192" s="569">
        <v>0</v>
      </c>
      <c r="Y192" s="569">
        <v>0</v>
      </c>
      <c r="Z192" s="569">
        <v>0.99758454106280192</v>
      </c>
      <c r="AA192" s="569">
        <v>0</v>
      </c>
      <c r="AB192" s="569">
        <v>0</v>
      </c>
      <c r="AC192" s="569">
        <v>0</v>
      </c>
      <c r="AD192" s="569">
        <v>0</v>
      </c>
      <c r="AE192" s="569">
        <v>0</v>
      </c>
      <c r="AF192" s="569">
        <v>0</v>
      </c>
      <c r="AG192" s="569">
        <v>0</v>
      </c>
      <c r="AH192" s="569">
        <v>0</v>
      </c>
      <c r="AI192" s="569">
        <v>0</v>
      </c>
      <c r="AJ192" s="569">
        <v>0</v>
      </c>
      <c r="AK192" s="569">
        <v>0</v>
      </c>
      <c r="AL192" s="569">
        <v>0</v>
      </c>
      <c r="AM192" s="569">
        <v>0</v>
      </c>
      <c r="AN192" s="569">
        <v>0</v>
      </c>
      <c r="AO192" s="569">
        <v>0</v>
      </c>
      <c r="AP192" s="569">
        <v>0</v>
      </c>
      <c r="AQ192" s="569">
        <v>0</v>
      </c>
      <c r="AR192" s="569">
        <v>0</v>
      </c>
      <c r="AS192" s="569">
        <v>0</v>
      </c>
      <c r="AT192" s="569">
        <v>0</v>
      </c>
    </row>
    <row r="193" spans="1:46">
      <c r="A193" s="465">
        <v>598</v>
      </c>
      <c r="B193" s="466" t="s">
        <v>224</v>
      </c>
      <c r="C193" s="500">
        <v>19207</v>
      </c>
      <c r="D193" s="569">
        <v>461.49081064195343</v>
      </c>
      <c r="E193" s="569">
        <v>-96.029989066486181</v>
      </c>
      <c r="F193" s="569">
        <v>-204.22002394960171</v>
      </c>
      <c r="G193" s="589">
        <v>161.24079762586558</v>
      </c>
      <c r="H193" s="569">
        <v>183.21596293018172</v>
      </c>
      <c r="I193" s="569">
        <v>0</v>
      </c>
      <c r="J193" s="569">
        <v>42.08371947727391</v>
      </c>
      <c r="K193" s="569">
        <v>36.82449107096371</v>
      </c>
      <c r="L193" s="569">
        <v>0</v>
      </c>
      <c r="M193" s="569">
        <v>65.573801218305832</v>
      </c>
      <c r="N193" s="569">
        <v>27.107929400739312</v>
      </c>
      <c r="O193" s="569">
        <v>13.395637007341074</v>
      </c>
      <c r="P193" s="569">
        <v>34.992034154214608</v>
      </c>
      <c r="Q193" s="569">
        <v>23.866402873952204</v>
      </c>
      <c r="R193" s="569">
        <v>0</v>
      </c>
      <c r="S193" s="569">
        <v>0</v>
      </c>
      <c r="T193" s="569">
        <v>14.749101889935961</v>
      </c>
      <c r="U193" s="569">
        <v>3.5640131202165879</v>
      </c>
      <c r="V193" s="569">
        <v>0</v>
      </c>
      <c r="W193" s="569">
        <v>10.62784401520279</v>
      </c>
      <c r="X193" s="569">
        <v>0</v>
      </c>
      <c r="Y193" s="569">
        <v>0</v>
      </c>
      <c r="Z193" s="569">
        <v>1.3464361951371895</v>
      </c>
      <c r="AA193" s="569">
        <v>3.2107044306763157</v>
      </c>
      <c r="AB193" s="569">
        <v>9.2766699640755981</v>
      </c>
      <c r="AC193" s="569">
        <v>0</v>
      </c>
      <c r="AD193" s="569">
        <v>0</v>
      </c>
      <c r="AE193" s="569">
        <v>0</v>
      </c>
      <c r="AF193" s="569">
        <v>0</v>
      </c>
      <c r="AG193" s="569">
        <v>0</v>
      </c>
      <c r="AH193" s="569">
        <v>0</v>
      </c>
      <c r="AI193" s="569">
        <v>0</v>
      </c>
      <c r="AJ193" s="569">
        <v>0</v>
      </c>
      <c r="AK193" s="569">
        <v>0</v>
      </c>
      <c r="AL193" s="569">
        <v>0</v>
      </c>
      <c r="AM193" s="569">
        <v>0</v>
      </c>
      <c r="AN193" s="569">
        <v>0</v>
      </c>
      <c r="AO193" s="569">
        <v>0.29234133388868644</v>
      </c>
      <c r="AP193" s="569">
        <v>0</v>
      </c>
      <c r="AQ193" s="569">
        <v>0</v>
      </c>
      <c r="AR193" s="569">
        <v>0</v>
      </c>
      <c r="AS193" s="569">
        <v>0</v>
      </c>
      <c r="AT193" s="569">
        <v>-8.6362784401520276</v>
      </c>
    </row>
    <row r="194" spans="1:46">
      <c r="A194" s="465">
        <v>599</v>
      </c>
      <c r="B194" s="466" t="s">
        <v>225</v>
      </c>
      <c r="C194" s="500">
        <v>11206</v>
      </c>
      <c r="D194" s="569">
        <v>214.41852578975548</v>
      </c>
      <c r="E194" s="569">
        <v>-96.02998393717651</v>
      </c>
      <c r="F194" s="569">
        <v>-204.21997144386935</v>
      </c>
      <c r="G194" s="589">
        <v>-85.831429591290373</v>
      </c>
      <c r="H194" s="569">
        <v>116.58031411743708</v>
      </c>
      <c r="I194" s="569">
        <v>0</v>
      </c>
      <c r="J194" s="569">
        <v>48.087453150098163</v>
      </c>
      <c r="K194" s="569">
        <v>2.6351061931108335</v>
      </c>
      <c r="L194" s="569">
        <v>0</v>
      </c>
      <c r="M194" s="569">
        <v>0</v>
      </c>
      <c r="N194" s="569">
        <v>22.880421202927003</v>
      </c>
      <c r="O194" s="569">
        <v>14.611011957879708</v>
      </c>
      <c r="P194" s="569">
        <v>0</v>
      </c>
      <c r="Q194" s="569">
        <v>-3.0115116901659826</v>
      </c>
      <c r="R194" s="569">
        <v>0</v>
      </c>
      <c r="S194" s="569">
        <v>0</v>
      </c>
      <c r="T194" s="569">
        <v>0</v>
      </c>
      <c r="U194" s="569">
        <v>3.5639835802248796</v>
      </c>
      <c r="V194" s="569">
        <v>0</v>
      </c>
      <c r="W194" s="569">
        <v>0</v>
      </c>
      <c r="X194" s="569">
        <v>0</v>
      </c>
      <c r="Y194" s="569">
        <v>0</v>
      </c>
      <c r="Z194" s="569">
        <v>1.815634481527753</v>
      </c>
      <c r="AA194" s="569">
        <v>4.4024629662680708</v>
      </c>
      <c r="AB194" s="569">
        <v>0</v>
      </c>
      <c r="AC194" s="569">
        <v>0</v>
      </c>
      <c r="AD194" s="569">
        <v>2.8536498304479743</v>
      </c>
      <c r="AE194" s="569">
        <v>0</v>
      </c>
      <c r="AF194" s="569">
        <v>0</v>
      </c>
      <c r="AG194" s="569">
        <v>0</v>
      </c>
      <c r="AH194" s="569">
        <v>0</v>
      </c>
      <c r="AI194" s="569">
        <v>0</v>
      </c>
      <c r="AJ194" s="569">
        <v>0</v>
      </c>
      <c r="AK194" s="569">
        <v>0</v>
      </c>
      <c r="AL194" s="569">
        <v>0</v>
      </c>
      <c r="AM194" s="569">
        <v>0</v>
      </c>
      <c r="AN194" s="569">
        <v>0</v>
      </c>
      <c r="AO194" s="569">
        <v>0</v>
      </c>
      <c r="AP194" s="569">
        <v>0</v>
      </c>
      <c r="AQ194" s="569">
        <v>0</v>
      </c>
      <c r="AR194" s="569">
        <v>0</v>
      </c>
      <c r="AS194" s="569">
        <v>0</v>
      </c>
      <c r="AT194" s="569">
        <v>0</v>
      </c>
    </row>
    <row r="195" spans="1:46">
      <c r="A195" s="465">
        <v>601</v>
      </c>
      <c r="B195" s="466" t="s">
        <v>226</v>
      </c>
      <c r="C195" s="500">
        <v>3786</v>
      </c>
      <c r="D195" s="569">
        <v>362.40596936080294</v>
      </c>
      <c r="E195" s="569">
        <v>-96.030110935023771</v>
      </c>
      <c r="F195" s="569">
        <v>-204.22002113048072</v>
      </c>
      <c r="G195" s="589">
        <v>62.155837295298468</v>
      </c>
      <c r="H195" s="569">
        <v>218.82461701003697</v>
      </c>
      <c r="I195" s="569">
        <v>0</v>
      </c>
      <c r="J195" s="569">
        <v>47.444004226096141</v>
      </c>
      <c r="K195" s="569">
        <v>11.884838880084521</v>
      </c>
      <c r="L195" s="569">
        <v>0</v>
      </c>
      <c r="M195" s="569">
        <v>0</v>
      </c>
      <c r="N195" s="569">
        <v>61.116481774960377</v>
      </c>
      <c r="O195" s="569">
        <v>6.8972530375066032</v>
      </c>
      <c r="P195" s="569">
        <v>0</v>
      </c>
      <c r="Q195" s="569">
        <v>8.9136291600633921</v>
      </c>
      <c r="R195" s="569">
        <v>0</v>
      </c>
      <c r="S195" s="569">
        <v>0</v>
      </c>
      <c r="T195" s="569">
        <v>0</v>
      </c>
      <c r="U195" s="569">
        <v>3.5639197041732698</v>
      </c>
      <c r="V195" s="569">
        <v>1.8227680929741152</v>
      </c>
      <c r="W195" s="569">
        <v>0</v>
      </c>
      <c r="X195" s="569">
        <v>0</v>
      </c>
      <c r="Y195" s="569">
        <v>0</v>
      </c>
      <c r="Z195" s="569">
        <v>1.0837295298468039</v>
      </c>
      <c r="AA195" s="569">
        <v>0</v>
      </c>
      <c r="AB195" s="569">
        <v>0</v>
      </c>
      <c r="AC195" s="569">
        <v>0</v>
      </c>
      <c r="AD195" s="569">
        <v>0</v>
      </c>
      <c r="AE195" s="569">
        <v>0</v>
      </c>
      <c r="AF195" s="569">
        <v>0</v>
      </c>
      <c r="AG195" s="569">
        <v>0</v>
      </c>
      <c r="AH195" s="569">
        <v>0</v>
      </c>
      <c r="AI195" s="569">
        <v>0</v>
      </c>
      <c r="AJ195" s="569">
        <v>0</v>
      </c>
      <c r="AK195" s="569">
        <v>0</v>
      </c>
      <c r="AL195" s="569">
        <v>0</v>
      </c>
      <c r="AM195" s="569">
        <v>0</v>
      </c>
      <c r="AN195" s="569">
        <v>0</v>
      </c>
      <c r="AO195" s="569">
        <v>0.85472794506075012</v>
      </c>
      <c r="AP195" s="569">
        <v>0</v>
      </c>
      <c r="AQ195" s="569">
        <v>0</v>
      </c>
      <c r="AR195" s="569">
        <v>0</v>
      </c>
      <c r="AS195" s="569">
        <v>0</v>
      </c>
      <c r="AT195" s="569">
        <v>0</v>
      </c>
    </row>
    <row r="196" spans="1:46">
      <c r="A196" s="465">
        <v>604</v>
      </c>
      <c r="B196" s="466" t="s">
        <v>227</v>
      </c>
      <c r="C196" s="500">
        <v>20405</v>
      </c>
      <c r="D196" s="569">
        <v>171.14217103651066</v>
      </c>
      <c r="E196" s="569">
        <v>-96.029992648860571</v>
      </c>
      <c r="F196" s="569">
        <v>-204.21999509924038</v>
      </c>
      <c r="G196" s="589">
        <v>-129.10781671159029</v>
      </c>
      <c r="H196" s="569">
        <v>93.519333496691985</v>
      </c>
      <c r="I196" s="569">
        <v>0</v>
      </c>
      <c r="J196" s="569">
        <v>44.014408233276157</v>
      </c>
      <c r="K196" s="569">
        <v>0.41347708894878704</v>
      </c>
      <c r="L196" s="569">
        <v>0</v>
      </c>
      <c r="M196" s="569">
        <v>7.0541533937760352</v>
      </c>
      <c r="N196" s="569">
        <v>0</v>
      </c>
      <c r="O196" s="569">
        <v>18.860377358490567</v>
      </c>
      <c r="P196" s="569">
        <v>0</v>
      </c>
      <c r="Q196" s="569">
        <v>0.41347708894878704</v>
      </c>
      <c r="R196" s="569">
        <v>0</v>
      </c>
      <c r="S196" s="569">
        <v>0</v>
      </c>
      <c r="T196" s="569">
        <v>0</v>
      </c>
      <c r="U196" s="569">
        <v>3.5639794168096053</v>
      </c>
      <c r="V196" s="569">
        <v>0</v>
      </c>
      <c r="W196" s="569">
        <v>0</v>
      </c>
      <c r="X196" s="569">
        <v>0</v>
      </c>
      <c r="Y196" s="569">
        <v>0</v>
      </c>
      <c r="Z196" s="569">
        <v>1.4896348934084782</v>
      </c>
      <c r="AA196" s="569">
        <v>1.8133300661602549</v>
      </c>
      <c r="AB196" s="569">
        <v>0</v>
      </c>
      <c r="AC196" s="569">
        <v>0</v>
      </c>
      <c r="AD196" s="569">
        <v>0</v>
      </c>
      <c r="AE196" s="569">
        <v>0</v>
      </c>
      <c r="AF196" s="569">
        <v>0</v>
      </c>
      <c r="AG196" s="569">
        <v>0</v>
      </c>
      <c r="AH196" s="569">
        <v>0</v>
      </c>
      <c r="AI196" s="569">
        <v>0</v>
      </c>
      <c r="AJ196" s="569">
        <v>0</v>
      </c>
      <c r="AK196" s="569">
        <v>0</v>
      </c>
      <c r="AL196" s="569">
        <v>0</v>
      </c>
      <c r="AM196" s="569">
        <v>0</v>
      </c>
      <c r="AN196" s="569">
        <v>0</v>
      </c>
      <c r="AO196" s="569">
        <v>0</v>
      </c>
      <c r="AP196" s="569">
        <v>0</v>
      </c>
      <c r="AQ196" s="569">
        <v>0</v>
      </c>
      <c r="AR196" s="569">
        <v>0</v>
      </c>
      <c r="AS196" s="569">
        <v>0</v>
      </c>
      <c r="AT196" s="569">
        <v>0</v>
      </c>
    </row>
    <row r="197" spans="1:46">
      <c r="A197" s="465">
        <v>607</v>
      </c>
      <c r="B197" s="466" t="s">
        <v>228</v>
      </c>
      <c r="C197" s="500">
        <v>4084</v>
      </c>
      <c r="D197" s="569">
        <v>155.53085210577865</v>
      </c>
      <c r="E197" s="569">
        <v>-96.030117531831536</v>
      </c>
      <c r="F197" s="569">
        <v>-204.21988246816846</v>
      </c>
      <c r="G197" s="589">
        <v>-144.71914789422135</v>
      </c>
      <c r="H197" s="569">
        <v>110.03183153770813</v>
      </c>
      <c r="I197" s="569">
        <v>0</v>
      </c>
      <c r="J197" s="569">
        <v>32.986532810969635</v>
      </c>
      <c r="K197" s="569">
        <v>0</v>
      </c>
      <c r="L197" s="569">
        <v>0</v>
      </c>
      <c r="M197" s="569">
        <v>0</v>
      </c>
      <c r="N197" s="569">
        <v>0</v>
      </c>
      <c r="O197" s="569">
        <v>8.0159157688540645</v>
      </c>
      <c r="P197" s="569">
        <v>0</v>
      </c>
      <c r="Q197" s="569">
        <v>0</v>
      </c>
      <c r="R197" s="569">
        <v>0</v>
      </c>
      <c r="S197" s="569">
        <v>0</v>
      </c>
      <c r="T197" s="569">
        <v>0</v>
      </c>
      <c r="U197" s="569">
        <v>3.563907933398629</v>
      </c>
      <c r="V197" s="569">
        <v>0</v>
      </c>
      <c r="W197" s="569">
        <v>0</v>
      </c>
      <c r="X197" s="569">
        <v>0</v>
      </c>
      <c r="Y197" s="569">
        <v>0</v>
      </c>
      <c r="Z197" s="569">
        <v>0.93266405484818804</v>
      </c>
      <c r="AA197" s="569">
        <v>0</v>
      </c>
      <c r="AB197" s="569">
        <v>0</v>
      </c>
      <c r="AC197" s="569">
        <v>0</v>
      </c>
      <c r="AD197" s="569">
        <v>0</v>
      </c>
      <c r="AE197" s="569">
        <v>0</v>
      </c>
      <c r="AF197" s="569">
        <v>0</v>
      </c>
      <c r="AG197" s="569">
        <v>0</v>
      </c>
      <c r="AH197" s="569">
        <v>0</v>
      </c>
      <c r="AI197" s="569">
        <v>0</v>
      </c>
      <c r="AJ197" s="569">
        <v>0</v>
      </c>
      <c r="AK197" s="569">
        <v>0</v>
      </c>
      <c r="AL197" s="569">
        <v>0</v>
      </c>
      <c r="AM197" s="569">
        <v>0</v>
      </c>
      <c r="AN197" s="569">
        <v>0</v>
      </c>
      <c r="AO197" s="569">
        <v>0</v>
      </c>
      <c r="AP197" s="569">
        <v>0</v>
      </c>
      <c r="AQ197" s="569">
        <v>0</v>
      </c>
      <c r="AR197" s="569">
        <v>0</v>
      </c>
      <c r="AS197" s="569">
        <v>0</v>
      </c>
      <c r="AT197" s="569">
        <v>0</v>
      </c>
    </row>
    <row r="198" spans="1:46">
      <c r="A198" s="465">
        <v>608</v>
      </c>
      <c r="B198" s="466" t="s">
        <v>229</v>
      </c>
      <c r="C198" s="500">
        <v>1980</v>
      </c>
      <c r="D198" s="569">
        <v>476.73939393939395</v>
      </c>
      <c r="E198" s="569">
        <v>-96.029797979797976</v>
      </c>
      <c r="F198" s="569">
        <v>-204.22020202020201</v>
      </c>
      <c r="G198" s="589">
        <v>176.48939393939395</v>
      </c>
      <c r="H198" s="569">
        <v>398.50353535353537</v>
      </c>
      <c r="I198" s="569">
        <v>0</v>
      </c>
      <c r="J198" s="569">
        <v>45.359090909090909</v>
      </c>
      <c r="K198" s="569">
        <v>0</v>
      </c>
      <c r="L198" s="569">
        <v>0</v>
      </c>
      <c r="M198" s="569">
        <v>18.174242424242426</v>
      </c>
      <c r="N198" s="569">
        <v>0</v>
      </c>
      <c r="O198" s="569">
        <v>4.6707070707070706</v>
      </c>
      <c r="P198" s="569">
        <v>0</v>
      </c>
      <c r="Q198" s="569">
        <v>0</v>
      </c>
      <c r="R198" s="569">
        <v>0</v>
      </c>
      <c r="S198" s="569">
        <v>0</v>
      </c>
      <c r="T198" s="569">
        <v>0</v>
      </c>
      <c r="U198" s="569">
        <v>3.5641414141414143</v>
      </c>
      <c r="V198" s="569">
        <v>0</v>
      </c>
      <c r="W198" s="569">
        <v>0</v>
      </c>
      <c r="X198" s="569">
        <v>0</v>
      </c>
      <c r="Y198" s="569">
        <v>0</v>
      </c>
      <c r="Z198" s="569">
        <v>1.0843434343434344</v>
      </c>
      <c r="AA198" s="569">
        <v>0</v>
      </c>
      <c r="AB198" s="569">
        <v>0</v>
      </c>
      <c r="AC198" s="569">
        <v>0</v>
      </c>
      <c r="AD198" s="569">
        <v>5.3833333333333337</v>
      </c>
      <c r="AE198" s="569">
        <v>0</v>
      </c>
      <c r="AF198" s="569">
        <v>0</v>
      </c>
      <c r="AG198" s="569">
        <v>0</v>
      </c>
      <c r="AH198" s="569">
        <v>0</v>
      </c>
      <c r="AI198" s="569">
        <v>0</v>
      </c>
      <c r="AJ198" s="569">
        <v>0</v>
      </c>
      <c r="AK198" s="569">
        <v>0</v>
      </c>
      <c r="AL198" s="569">
        <v>0</v>
      </c>
      <c r="AM198" s="569">
        <v>0</v>
      </c>
      <c r="AN198" s="569">
        <v>0</v>
      </c>
      <c r="AO198" s="569">
        <v>0</v>
      </c>
      <c r="AP198" s="569">
        <v>0</v>
      </c>
      <c r="AQ198" s="569">
        <v>0</v>
      </c>
      <c r="AR198" s="569">
        <v>0</v>
      </c>
      <c r="AS198" s="569">
        <v>0</v>
      </c>
      <c r="AT198" s="569">
        <v>0</v>
      </c>
    </row>
    <row r="199" spans="1:46">
      <c r="A199" s="465">
        <v>609</v>
      </c>
      <c r="B199" s="466" t="s">
        <v>230</v>
      </c>
      <c r="C199" s="500">
        <v>83205</v>
      </c>
      <c r="D199" s="569">
        <v>240.66385433567694</v>
      </c>
      <c r="E199" s="569">
        <v>-96.029998197223719</v>
      </c>
      <c r="F199" s="569">
        <v>-204.21999879814916</v>
      </c>
      <c r="G199" s="589">
        <v>-59.58614265969593</v>
      </c>
      <c r="H199" s="569">
        <v>108.57250165254491</v>
      </c>
      <c r="I199" s="569">
        <v>0</v>
      </c>
      <c r="J199" s="569">
        <v>25.096015864431223</v>
      </c>
      <c r="K199" s="569">
        <v>9.5652304549005471</v>
      </c>
      <c r="L199" s="569">
        <v>0</v>
      </c>
      <c r="M199" s="569">
        <v>14.272050958476052</v>
      </c>
      <c r="N199" s="569">
        <v>8.3395348837209298</v>
      </c>
      <c r="O199" s="569">
        <v>9.6447088516315134</v>
      </c>
      <c r="P199" s="569">
        <v>13.807968271137552</v>
      </c>
      <c r="Q199" s="569">
        <v>7.1823808665344631</v>
      </c>
      <c r="R199" s="569">
        <v>0</v>
      </c>
      <c r="S199" s="569">
        <v>10.113923442100836</v>
      </c>
      <c r="T199" s="569">
        <v>9.3439576948500687</v>
      </c>
      <c r="U199" s="569">
        <v>3.5640045670332312</v>
      </c>
      <c r="V199" s="569">
        <v>2.306279670692867</v>
      </c>
      <c r="W199" s="569">
        <v>0.89022294333273244</v>
      </c>
      <c r="X199" s="569">
        <v>7.3870320293251606</v>
      </c>
      <c r="Y199" s="569">
        <v>1.9286701520341325</v>
      </c>
      <c r="Z199" s="569">
        <v>1.3151132744426417</v>
      </c>
      <c r="AA199" s="569">
        <v>2.7422630851511327</v>
      </c>
      <c r="AB199" s="569">
        <v>1.3383931254131363</v>
      </c>
      <c r="AC199" s="569">
        <v>0</v>
      </c>
      <c r="AD199" s="569">
        <v>0.89677303046691903</v>
      </c>
      <c r="AE199" s="569">
        <v>1.6855237065080224</v>
      </c>
      <c r="AF199" s="569">
        <v>0</v>
      </c>
      <c r="AG199" s="569">
        <v>0</v>
      </c>
      <c r="AH199" s="569">
        <v>0</v>
      </c>
      <c r="AI199" s="569">
        <v>0.42053963103178893</v>
      </c>
      <c r="AJ199" s="569">
        <v>0</v>
      </c>
      <c r="AK199" s="569">
        <v>0</v>
      </c>
      <c r="AL199" s="569">
        <v>0</v>
      </c>
      <c r="AM199" s="569">
        <v>0</v>
      </c>
      <c r="AN199" s="569">
        <v>0</v>
      </c>
      <c r="AO199" s="569">
        <v>0</v>
      </c>
      <c r="AP199" s="569">
        <v>0</v>
      </c>
      <c r="AQ199" s="569">
        <v>0</v>
      </c>
      <c r="AR199" s="569">
        <v>0</v>
      </c>
      <c r="AS199" s="569">
        <v>0</v>
      </c>
      <c r="AT199" s="569">
        <v>0.25076617991707228</v>
      </c>
    </row>
    <row r="200" spans="1:46">
      <c r="A200" s="465">
        <v>611</v>
      </c>
      <c r="B200" s="466" t="s">
        <v>231</v>
      </c>
      <c r="C200" s="500">
        <v>5011</v>
      </c>
      <c r="D200" s="569">
        <v>30.882059469167832</v>
      </c>
      <c r="E200" s="569">
        <v>-96.029934144881267</v>
      </c>
      <c r="F200" s="569">
        <v>-204.21991618439432</v>
      </c>
      <c r="G200" s="589">
        <v>-269.36779086010779</v>
      </c>
      <c r="H200" s="569">
        <v>0</v>
      </c>
      <c r="I200" s="569">
        <v>0</v>
      </c>
      <c r="J200" s="569">
        <v>13.442227100379165</v>
      </c>
      <c r="K200" s="569">
        <v>0</v>
      </c>
      <c r="L200" s="569">
        <v>0</v>
      </c>
      <c r="M200" s="569">
        <v>0</v>
      </c>
      <c r="N200" s="569">
        <v>0</v>
      </c>
      <c r="O200" s="569">
        <v>5.6635402115346238</v>
      </c>
      <c r="P200" s="569">
        <v>0</v>
      </c>
      <c r="Q200" s="569">
        <v>0</v>
      </c>
      <c r="R200" s="569">
        <v>0</v>
      </c>
      <c r="S200" s="569">
        <v>0</v>
      </c>
      <c r="T200" s="569">
        <v>0</v>
      </c>
      <c r="U200" s="569">
        <v>3.5639592895629613</v>
      </c>
      <c r="V200" s="569">
        <v>0</v>
      </c>
      <c r="W200" s="569">
        <v>0</v>
      </c>
      <c r="X200" s="569">
        <v>0</v>
      </c>
      <c r="Y200" s="569">
        <v>0</v>
      </c>
      <c r="Z200" s="569">
        <v>1.4438235881061665</v>
      </c>
      <c r="AA200" s="569">
        <v>6.7685092795849133</v>
      </c>
      <c r="AB200" s="569">
        <v>0</v>
      </c>
      <c r="AC200" s="569">
        <v>0</v>
      </c>
      <c r="AD200" s="569">
        <v>0</v>
      </c>
      <c r="AE200" s="569">
        <v>0</v>
      </c>
      <c r="AF200" s="569">
        <v>0</v>
      </c>
      <c r="AG200" s="569">
        <v>0</v>
      </c>
      <c r="AH200" s="569">
        <v>0</v>
      </c>
      <c r="AI200" s="569">
        <v>0</v>
      </c>
      <c r="AJ200" s="569">
        <v>0</v>
      </c>
      <c r="AK200" s="569">
        <v>0</v>
      </c>
      <c r="AL200" s="569">
        <v>0</v>
      </c>
      <c r="AM200" s="569">
        <v>0</v>
      </c>
      <c r="AN200" s="569">
        <v>0</v>
      </c>
      <c r="AO200" s="569">
        <v>0</v>
      </c>
      <c r="AP200" s="569">
        <v>0</v>
      </c>
      <c r="AQ200" s="569">
        <v>0</v>
      </c>
      <c r="AR200" s="569">
        <v>0</v>
      </c>
      <c r="AS200" s="569">
        <v>0</v>
      </c>
      <c r="AT200" s="569">
        <v>0</v>
      </c>
    </row>
    <row r="201" spans="1:46">
      <c r="A201" s="465">
        <v>614</v>
      </c>
      <c r="B201" s="466" t="s">
        <v>232</v>
      </c>
      <c r="C201" s="500">
        <v>2999</v>
      </c>
      <c r="D201" s="569">
        <v>403.77992664221409</v>
      </c>
      <c r="E201" s="569">
        <v>-96.030010003334439</v>
      </c>
      <c r="F201" s="569">
        <v>-204.22007335778594</v>
      </c>
      <c r="G201" s="589">
        <v>103.5298432810937</v>
      </c>
      <c r="H201" s="569">
        <v>265.4221407135712</v>
      </c>
      <c r="I201" s="569">
        <v>0</v>
      </c>
      <c r="J201" s="569">
        <v>82.354451483827944</v>
      </c>
      <c r="K201" s="569">
        <v>0</v>
      </c>
      <c r="L201" s="569">
        <v>0</v>
      </c>
      <c r="M201" s="569">
        <v>0</v>
      </c>
      <c r="N201" s="569">
        <v>46.292764254751582</v>
      </c>
      <c r="O201" s="569">
        <v>5.4604868289429813</v>
      </c>
      <c r="P201" s="569">
        <v>0</v>
      </c>
      <c r="Q201" s="569">
        <v>0</v>
      </c>
      <c r="R201" s="569">
        <v>0</v>
      </c>
      <c r="S201" s="569">
        <v>0</v>
      </c>
      <c r="T201" s="569">
        <v>0</v>
      </c>
      <c r="U201" s="569">
        <v>3.5638546182060686</v>
      </c>
      <c r="V201" s="569">
        <v>0</v>
      </c>
      <c r="W201" s="569">
        <v>0</v>
      </c>
      <c r="X201" s="569">
        <v>0</v>
      </c>
      <c r="Y201" s="569">
        <v>0</v>
      </c>
      <c r="Z201" s="569">
        <v>0.6862287429143048</v>
      </c>
      <c r="AA201" s="569">
        <v>0</v>
      </c>
      <c r="AB201" s="569">
        <v>0</v>
      </c>
      <c r="AC201" s="569">
        <v>0</v>
      </c>
      <c r="AD201" s="569">
        <v>0</v>
      </c>
      <c r="AE201" s="569">
        <v>0</v>
      </c>
      <c r="AF201" s="569">
        <v>0</v>
      </c>
      <c r="AG201" s="569">
        <v>0</v>
      </c>
      <c r="AH201" s="569">
        <v>0</v>
      </c>
      <c r="AI201" s="569">
        <v>0</v>
      </c>
      <c r="AJ201" s="569">
        <v>0</v>
      </c>
      <c r="AK201" s="569">
        <v>0</v>
      </c>
      <c r="AL201" s="569">
        <v>0</v>
      </c>
      <c r="AM201" s="569">
        <v>0</v>
      </c>
      <c r="AN201" s="569">
        <v>0</v>
      </c>
      <c r="AO201" s="569">
        <v>0</v>
      </c>
      <c r="AP201" s="569">
        <v>0</v>
      </c>
      <c r="AQ201" s="569">
        <v>0</v>
      </c>
      <c r="AR201" s="569">
        <v>0</v>
      </c>
      <c r="AS201" s="569">
        <v>0</v>
      </c>
      <c r="AT201" s="569">
        <v>0</v>
      </c>
    </row>
    <row r="202" spans="1:46">
      <c r="A202" s="465">
        <v>615</v>
      </c>
      <c r="B202" s="466" t="s">
        <v>233</v>
      </c>
      <c r="C202" s="500">
        <v>7603</v>
      </c>
      <c r="D202" s="569">
        <v>317.18190188083651</v>
      </c>
      <c r="E202" s="569">
        <v>-96.029988162567406</v>
      </c>
      <c r="F202" s="569">
        <v>-204.22004471918979</v>
      </c>
      <c r="G202" s="589">
        <v>16.93186899907931</v>
      </c>
      <c r="H202" s="569">
        <v>150.03314481125872</v>
      </c>
      <c r="I202" s="569">
        <v>0</v>
      </c>
      <c r="J202" s="569">
        <v>50.203603840589238</v>
      </c>
      <c r="K202" s="569">
        <v>19.41930816782849</v>
      </c>
      <c r="L202" s="569">
        <v>0</v>
      </c>
      <c r="M202" s="569">
        <v>4.7330001315270289</v>
      </c>
      <c r="N202" s="569">
        <v>35.785479416019989</v>
      </c>
      <c r="O202" s="569">
        <v>9.0541891358674214</v>
      </c>
      <c r="P202" s="569">
        <v>0</v>
      </c>
      <c r="Q202" s="569">
        <v>4.0687886360647116</v>
      </c>
      <c r="R202" s="569">
        <v>0</v>
      </c>
      <c r="S202" s="569">
        <v>0</v>
      </c>
      <c r="T202" s="569">
        <v>0</v>
      </c>
      <c r="U202" s="569">
        <v>3.56398789951335</v>
      </c>
      <c r="V202" s="569">
        <v>0</v>
      </c>
      <c r="W202" s="569">
        <v>12.943969485729317</v>
      </c>
      <c r="X202" s="569">
        <v>0</v>
      </c>
      <c r="Y202" s="569">
        <v>0</v>
      </c>
      <c r="Z202" s="569">
        <v>1.1285019071419176</v>
      </c>
      <c r="AA202" s="569">
        <v>4.4610022359594899</v>
      </c>
      <c r="AB202" s="569">
        <v>13.645403130343286</v>
      </c>
      <c r="AC202" s="569">
        <v>0</v>
      </c>
      <c r="AD202" s="569">
        <v>0</v>
      </c>
      <c r="AE202" s="569">
        <v>0</v>
      </c>
      <c r="AF202" s="569">
        <v>0</v>
      </c>
      <c r="AG202" s="569">
        <v>0</v>
      </c>
      <c r="AH202" s="569">
        <v>0</v>
      </c>
      <c r="AI202" s="569">
        <v>0</v>
      </c>
      <c r="AJ202" s="569">
        <v>0</v>
      </c>
      <c r="AK202" s="569">
        <v>0</v>
      </c>
      <c r="AL202" s="569">
        <v>0</v>
      </c>
      <c r="AM202" s="569">
        <v>0</v>
      </c>
      <c r="AN202" s="569">
        <v>0</v>
      </c>
      <c r="AO202" s="569">
        <v>0</v>
      </c>
      <c r="AP202" s="569">
        <v>0</v>
      </c>
      <c r="AQ202" s="569">
        <v>0</v>
      </c>
      <c r="AR202" s="569">
        <v>0</v>
      </c>
      <c r="AS202" s="569">
        <v>0</v>
      </c>
      <c r="AT202" s="569">
        <v>8.1415230829935545</v>
      </c>
    </row>
    <row r="203" spans="1:46">
      <c r="A203" s="465">
        <v>616</v>
      </c>
      <c r="B203" s="466" t="s">
        <v>234</v>
      </c>
      <c r="C203" s="500">
        <v>1807</v>
      </c>
      <c r="D203" s="569">
        <v>25.407858328721638</v>
      </c>
      <c r="E203" s="569">
        <v>-96.029883785279466</v>
      </c>
      <c r="F203" s="569">
        <v>-204.2202545655783</v>
      </c>
      <c r="G203" s="589">
        <v>-274.84228002213615</v>
      </c>
      <c r="H203" s="569">
        <v>0</v>
      </c>
      <c r="I203" s="569">
        <v>0</v>
      </c>
      <c r="J203" s="569">
        <v>12.425567238516878</v>
      </c>
      <c r="K203" s="569">
        <v>1.5561704482567791</v>
      </c>
      <c r="L203" s="569">
        <v>0</v>
      </c>
      <c r="M203" s="569">
        <v>0</v>
      </c>
      <c r="N203" s="569">
        <v>0</v>
      </c>
      <c r="O203" s="569">
        <v>5.0929717764250135</v>
      </c>
      <c r="P203" s="569">
        <v>0</v>
      </c>
      <c r="Q203" s="569">
        <v>1.5561704482567791</v>
      </c>
      <c r="R203" s="569">
        <v>0</v>
      </c>
      <c r="S203" s="569">
        <v>0</v>
      </c>
      <c r="T203" s="569">
        <v>0</v>
      </c>
      <c r="U203" s="569">
        <v>3.563918096292197</v>
      </c>
      <c r="V203" s="569">
        <v>0</v>
      </c>
      <c r="W203" s="569">
        <v>0</v>
      </c>
      <c r="X203" s="569">
        <v>0</v>
      </c>
      <c r="Y203" s="569">
        <v>0</v>
      </c>
      <c r="Z203" s="569">
        <v>1.2130603209739901</v>
      </c>
      <c r="AA203" s="569">
        <v>0</v>
      </c>
      <c r="AB203" s="569">
        <v>0</v>
      </c>
      <c r="AC203" s="569">
        <v>0</v>
      </c>
      <c r="AD203" s="569">
        <v>0</v>
      </c>
      <c r="AE203" s="569">
        <v>0</v>
      </c>
      <c r="AF203" s="569">
        <v>0</v>
      </c>
      <c r="AG203" s="569">
        <v>0</v>
      </c>
      <c r="AH203" s="569">
        <v>0</v>
      </c>
      <c r="AI203" s="569">
        <v>0</v>
      </c>
      <c r="AJ203" s="569">
        <v>0</v>
      </c>
      <c r="AK203" s="569">
        <v>0</v>
      </c>
      <c r="AL203" s="569">
        <v>0</v>
      </c>
      <c r="AM203" s="569">
        <v>0</v>
      </c>
      <c r="AN203" s="569">
        <v>0</v>
      </c>
      <c r="AO203" s="569">
        <v>0</v>
      </c>
      <c r="AP203" s="569">
        <v>0</v>
      </c>
      <c r="AQ203" s="569">
        <v>0</v>
      </c>
      <c r="AR203" s="569">
        <v>0</v>
      </c>
      <c r="AS203" s="569">
        <v>0</v>
      </c>
      <c r="AT203" s="569">
        <v>0</v>
      </c>
    </row>
    <row r="204" spans="1:46">
      <c r="A204" s="465">
        <v>619</v>
      </c>
      <c r="B204" s="466" t="s">
        <v>235</v>
      </c>
      <c r="C204" s="500">
        <v>2675</v>
      </c>
      <c r="D204" s="569">
        <v>327.27850467289721</v>
      </c>
      <c r="E204" s="569">
        <v>-96.029906542056068</v>
      </c>
      <c r="F204" s="569">
        <v>-204.22018691588784</v>
      </c>
      <c r="G204" s="589">
        <v>27.02841121495327</v>
      </c>
      <c r="H204" s="569">
        <v>273.82691588785048</v>
      </c>
      <c r="I204" s="569">
        <v>0</v>
      </c>
      <c r="J204" s="569">
        <v>41.967850467289722</v>
      </c>
      <c r="K204" s="569">
        <v>0</v>
      </c>
      <c r="L204" s="569">
        <v>0</v>
      </c>
      <c r="M204" s="569">
        <v>0</v>
      </c>
      <c r="N204" s="569">
        <v>0</v>
      </c>
      <c r="O204" s="569">
        <v>6.9585046728971962</v>
      </c>
      <c r="P204" s="569">
        <v>0</v>
      </c>
      <c r="Q204" s="569">
        <v>0</v>
      </c>
      <c r="R204" s="569">
        <v>0</v>
      </c>
      <c r="S204" s="569">
        <v>0</v>
      </c>
      <c r="T204" s="569">
        <v>0</v>
      </c>
      <c r="U204" s="569">
        <v>3.5641121495327104</v>
      </c>
      <c r="V204" s="569">
        <v>0</v>
      </c>
      <c r="W204" s="569">
        <v>0</v>
      </c>
      <c r="X204" s="569">
        <v>0</v>
      </c>
      <c r="Y204" s="569">
        <v>0</v>
      </c>
      <c r="Z204" s="569">
        <v>0.96112149532710278</v>
      </c>
      <c r="AA204" s="569">
        <v>0</v>
      </c>
      <c r="AB204" s="569">
        <v>0</v>
      </c>
      <c r="AC204" s="569">
        <v>0</v>
      </c>
      <c r="AD204" s="569">
        <v>0</v>
      </c>
      <c r="AE204" s="569">
        <v>0</v>
      </c>
      <c r="AF204" s="569">
        <v>0</v>
      </c>
      <c r="AG204" s="569">
        <v>0</v>
      </c>
      <c r="AH204" s="569">
        <v>0</v>
      </c>
      <c r="AI204" s="569">
        <v>0</v>
      </c>
      <c r="AJ204" s="569">
        <v>0</v>
      </c>
      <c r="AK204" s="569">
        <v>0</v>
      </c>
      <c r="AL204" s="569">
        <v>0</v>
      </c>
      <c r="AM204" s="569">
        <v>0</v>
      </c>
      <c r="AN204" s="569">
        <v>0</v>
      </c>
      <c r="AO204" s="569">
        <v>0</v>
      </c>
      <c r="AP204" s="569">
        <v>0</v>
      </c>
      <c r="AQ204" s="569">
        <v>0</v>
      </c>
      <c r="AR204" s="569">
        <v>0</v>
      </c>
      <c r="AS204" s="569">
        <v>0</v>
      </c>
      <c r="AT204" s="569">
        <v>0</v>
      </c>
    </row>
    <row r="205" spans="1:46">
      <c r="A205" s="465">
        <v>620</v>
      </c>
      <c r="B205" s="466" t="s">
        <v>236</v>
      </c>
      <c r="C205" s="500">
        <v>2380</v>
      </c>
      <c r="D205" s="569">
        <v>344.24495798319327</v>
      </c>
      <c r="E205" s="569">
        <v>-96.029831932773106</v>
      </c>
      <c r="F205" s="569">
        <v>-204.22016806722689</v>
      </c>
      <c r="G205" s="589">
        <v>43.994957983193274</v>
      </c>
      <c r="H205" s="569">
        <v>233.4327731092437</v>
      </c>
      <c r="I205" s="569">
        <v>0</v>
      </c>
      <c r="J205" s="569">
        <v>28.302100840336134</v>
      </c>
      <c r="K205" s="569">
        <v>3.5449579831932772</v>
      </c>
      <c r="L205" s="569">
        <v>0</v>
      </c>
      <c r="M205" s="569">
        <v>15.119747899159664</v>
      </c>
      <c r="N205" s="569">
        <v>52.679831932773112</v>
      </c>
      <c r="O205" s="569">
        <v>3.026470588235294</v>
      </c>
      <c r="P205" s="569">
        <v>0</v>
      </c>
      <c r="Q205" s="569">
        <v>3.5449579831932772</v>
      </c>
      <c r="R205" s="569">
        <v>0</v>
      </c>
      <c r="S205" s="569">
        <v>0</v>
      </c>
      <c r="T205" s="569">
        <v>0</v>
      </c>
      <c r="U205" s="569">
        <v>3.5638655462184876</v>
      </c>
      <c r="V205" s="569">
        <v>0</v>
      </c>
      <c r="W205" s="569">
        <v>0</v>
      </c>
      <c r="X205" s="569">
        <v>0</v>
      </c>
      <c r="Y205" s="569">
        <v>0</v>
      </c>
      <c r="Z205" s="569">
        <v>0.75042016806722689</v>
      </c>
      <c r="AA205" s="569">
        <v>0</v>
      </c>
      <c r="AB205" s="569">
        <v>0.27983193277310925</v>
      </c>
      <c r="AC205" s="569">
        <v>0</v>
      </c>
      <c r="AD205" s="569">
        <v>0</v>
      </c>
      <c r="AE205" s="569">
        <v>0</v>
      </c>
      <c r="AF205" s="569">
        <v>0</v>
      </c>
      <c r="AG205" s="569">
        <v>0</v>
      </c>
      <c r="AH205" s="569">
        <v>0</v>
      </c>
      <c r="AI205" s="569">
        <v>0</v>
      </c>
      <c r="AJ205" s="569">
        <v>0</v>
      </c>
      <c r="AK205" s="569">
        <v>0</v>
      </c>
      <c r="AL205" s="569">
        <v>0</v>
      </c>
      <c r="AM205" s="569">
        <v>0</v>
      </c>
      <c r="AN205" s="569">
        <v>0</v>
      </c>
      <c r="AO205" s="569">
        <v>0</v>
      </c>
      <c r="AP205" s="569">
        <v>0</v>
      </c>
      <c r="AQ205" s="569">
        <v>0</v>
      </c>
      <c r="AR205" s="569">
        <v>0</v>
      </c>
      <c r="AS205" s="569">
        <v>0</v>
      </c>
      <c r="AT205" s="569">
        <v>0</v>
      </c>
    </row>
    <row r="206" spans="1:46">
      <c r="A206" s="465">
        <v>623</v>
      </c>
      <c r="B206" s="466" t="s">
        <v>237</v>
      </c>
      <c r="C206" s="500">
        <v>2107</v>
      </c>
      <c r="D206" s="569">
        <v>54.606549596582816</v>
      </c>
      <c r="E206" s="569">
        <v>-96.029900332225907</v>
      </c>
      <c r="F206" s="569">
        <v>-204.2202183198861</v>
      </c>
      <c r="G206" s="589">
        <v>-245.64356905552918</v>
      </c>
      <c r="H206" s="569">
        <v>0</v>
      </c>
      <c r="I206" s="569">
        <v>0</v>
      </c>
      <c r="J206" s="569">
        <v>0</v>
      </c>
      <c r="K206" s="569">
        <v>0</v>
      </c>
      <c r="L206" s="569">
        <v>0</v>
      </c>
      <c r="M206" s="569">
        <v>0</v>
      </c>
      <c r="N206" s="569">
        <v>45.909824394874228</v>
      </c>
      <c r="O206" s="569">
        <v>4.494542002847651</v>
      </c>
      <c r="P206" s="569">
        <v>0</v>
      </c>
      <c r="Q206" s="569">
        <v>0</v>
      </c>
      <c r="R206" s="569">
        <v>0</v>
      </c>
      <c r="S206" s="569">
        <v>0</v>
      </c>
      <c r="T206" s="569">
        <v>0</v>
      </c>
      <c r="U206" s="569">
        <v>3.5638348362600856</v>
      </c>
      <c r="V206" s="569">
        <v>0</v>
      </c>
      <c r="W206" s="569">
        <v>0</v>
      </c>
      <c r="X206" s="569">
        <v>0</v>
      </c>
      <c r="Y206" s="569">
        <v>0</v>
      </c>
      <c r="Z206" s="569">
        <v>0.63834836260085426</v>
      </c>
      <c r="AA206" s="569">
        <v>0</v>
      </c>
      <c r="AB206" s="569">
        <v>0</v>
      </c>
      <c r="AC206" s="569">
        <v>0</v>
      </c>
      <c r="AD206" s="569">
        <v>0</v>
      </c>
      <c r="AE206" s="569">
        <v>0</v>
      </c>
      <c r="AF206" s="569">
        <v>0</v>
      </c>
      <c r="AG206" s="569">
        <v>0</v>
      </c>
      <c r="AH206" s="569">
        <v>0</v>
      </c>
      <c r="AI206" s="569">
        <v>0</v>
      </c>
      <c r="AJ206" s="569">
        <v>0</v>
      </c>
      <c r="AK206" s="569">
        <v>0</v>
      </c>
      <c r="AL206" s="569">
        <v>0</v>
      </c>
      <c r="AM206" s="569">
        <v>0</v>
      </c>
      <c r="AN206" s="569">
        <v>0</v>
      </c>
      <c r="AO206" s="569">
        <v>0</v>
      </c>
      <c r="AP206" s="569">
        <v>0</v>
      </c>
      <c r="AQ206" s="569">
        <v>0</v>
      </c>
      <c r="AR206" s="569">
        <v>0</v>
      </c>
      <c r="AS206" s="569">
        <v>0</v>
      </c>
      <c r="AT206" s="569">
        <v>0</v>
      </c>
    </row>
    <row r="207" spans="1:46">
      <c r="A207" s="465">
        <v>624</v>
      </c>
      <c r="B207" s="466" t="s">
        <v>238</v>
      </c>
      <c r="C207" s="500">
        <v>5117</v>
      </c>
      <c r="D207" s="569">
        <v>135.47860074262263</v>
      </c>
      <c r="E207" s="569">
        <v>-96.03009575923393</v>
      </c>
      <c r="F207" s="569">
        <v>-204.22005081102208</v>
      </c>
      <c r="G207" s="589">
        <v>-164.77154582763339</v>
      </c>
      <c r="H207" s="569">
        <v>0</v>
      </c>
      <c r="I207" s="569">
        <v>0</v>
      </c>
      <c r="J207" s="569">
        <v>87.757865937072509</v>
      </c>
      <c r="K207" s="569">
        <v>10.717021692397889</v>
      </c>
      <c r="L207" s="569">
        <v>0</v>
      </c>
      <c r="M207" s="569">
        <v>7.032440883330076</v>
      </c>
      <c r="N207" s="569">
        <v>0</v>
      </c>
      <c r="O207" s="569">
        <v>8.5438733632988075</v>
      </c>
      <c r="P207" s="569">
        <v>0</v>
      </c>
      <c r="Q207" s="569">
        <v>10.717021692397889</v>
      </c>
      <c r="R207" s="569">
        <v>0</v>
      </c>
      <c r="S207" s="569">
        <v>0</v>
      </c>
      <c r="T207" s="569">
        <v>0</v>
      </c>
      <c r="U207" s="569">
        <v>3.5640023451240963</v>
      </c>
      <c r="V207" s="569">
        <v>0</v>
      </c>
      <c r="W207" s="569">
        <v>0</v>
      </c>
      <c r="X207" s="569">
        <v>0</v>
      </c>
      <c r="Y207" s="569">
        <v>0</v>
      </c>
      <c r="Z207" s="569">
        <v>1.1205784639437171</v>
      </c>
      <c r="AA207" s="569">
        <v>6.0257963650576514</v>
      </c>
      <c r="AB207" s="569">
        <v>0</v>
      </c>
      <c r="AC207" s="569">
        <v>0</v>
      </c>
      <c r="AD207" s="569">
        <v>0</v>
      </c>
      <c r="AE207" s="569">
        <v>0</v>
      </c>
      <c r="AF207" s="569">
        <v>0</v>
      </c>
      <c r="AG207" s="569">
        <v>0</v>
      </c>
      <c r="AH207" s="569">
        <v>0</v>
      </c>
      <c r="AI207" s="569">
        <v>0</v>
      </c>
      <c r="AJ207" s="569">
        <v>0</v>
      </c>
      <c r="AK207" s="569">
        <v>0</v>
      </c>
      <c r="AL207" s="569">
        <v>0</v>
      </c>
      <c r="AM207" s="569">
        <v>0</v>
      </c>
      <c r="AN207" s="569">
        <v>0</v>
      </c>
      <c r="AO207" s="569">
        <v>0</v>
      </c>
      <c r="AP207" s="569">
        <v>0</v>
      </c>
      <c r="AQ207" s="569">
        <v>0</v>
      </c>
      <c r="AR207" s="569">
        <v>0</v>
      </c>
      <c r="AS207" s="569">
        <v>0</v>
      </c>
      <c r="AT207" s="569">
        <v>0</v>
      </c>
    </row>
    <row r="208" spans="1:46">
      <c r="A208" s="465">
        <v>625</v>
      </c>
      <c r="B208" s="466" t="s">
        <v>239</v>
      </c>
      <c r="C208" s="500">
        <v>2991</v>
      </c>
      <c r="D208" s="569">
        <v>415.07957204948178</v>
      </c>
      <c r="E208" s="569">
        <v>-96.030090270812437</v>
      </c>
      <c r="F208" s="569">
        <v>-204.21999331327316</v>
      </c>
      <c r="G208" s="589">
        <v>114.82948846539618</v>
      </c>
      <c r="H208" s="569">
        <v>338.2390504847877</v>
      </c>
      <c r="I208" s="569">
        <v>0</v>
      </c>
      <c r="J208" s="569">
        <v>45.040789033767972</v>
      </c>
      <c r="K208" s="569">
        <v>0</v>
      </c>
      <c r="L208" s="569">
        <v>0</v>
      </c>
      <c r="M208" s="569">
        <v>24.062186559679038</v>
      </c>
      <c r="N208" s="569">
        <v>0</v>
      </c>
      <c r="O208" s="569">
        <v>5.2968906720160485</v>
      </c>
      <c r="P208" s="569">
        <v>0</v>
      </c>
      <c r="Q208" s="569">
        <v>-2.3507188231360749</v>
      </c>
      <c r="R208" s="569">
        <v>0</v>
      </c>
      <c r="S208" s="569">
        <v>0</v>
      </c>
      <c r="T208" s="569">
        <v>0</v>
      </c>
      <c r="U208" s="569">
        <v>3.5640254095620194</v>
      </c>
      <c r="V208" s="569">
        <v>0</v>
      </c>
      <c r="W208" s="569">
        <v>0</v>
      </c>
      <c r="X208" s="569">
        <v>0</v>
      </c>
      <c r="Y208" s="569">
        <v>0</v>
      </c>
      <c r="Z208" s="569">
        <v>1.227348712805082</v>
      </c>
      <c r="AA208" s="569">
        <v>0</v>
      </c>
      <c r="AB208" s="569">
        <v>0</v>
      </c>
      <c r="AC208" s="569">
        <v>0</v>
      </c>
      <c r="AD208" s="569">
        <v>0</v>
      </c>
      <c r="AE208" s="569">
        <v>0</v>
      </c>
      <c r="AF208" s="569">
        <v>0</v>
      </c>
      <c r="AG208" s="569">
        <v>0</v>
      </c>
      <c r="AH208" s="569">
        <v>0</v>
      </c>
      <c r="AI208" s="569">
        <v>0</v>
      </c>
      <c r="AJ208" s="569">
        <v>0</v>
      </c>
      <c r="AK208" s="569">
        <v>0</v>
      </c>
      <c r="AL208" s="569">
        <v>0</v>
      </c>
      <c r="AM208" s="569">
        <v>0</v>
      </c>
      <c r="AN208" s="569">
        <v>0</v>
      </c>
      <c r="AO208" s="569">
        <v>0</v>
      </c>
      <c r="AP208" s="569">
        <v>0</v>
      </c>
      <c r="AQ208" s="569">
        <v>0</v>
      </c>
      <c r="AR208" s="569">
        <v>0</v>
      </c>
      <c r="AS208" s="569">
        <v>0</v>
      </c>
      <c r="AT208" s="569">
        <v>0</v>
      </c>
    </row>
    <row r="209" spans="1:46">
      <c r="A209" s="465">
        <v>626</v>
      </c>
      <c r="B209" s="466" t="s">
        <v>240</v>
      </c>
      <c r="C209" s="500">
        <v>4835</v>
      </c>
      <c r="D209" s="569">
        <v>259.69203722854189</v>
      </c>
      <c r="E209" s="569">
        <v>-96.029989658738373</v>
      </c>
      <c r="F209" s="569">
        <v>-204.2200620475698</v>
      </c>
      <c r="G209" s="589">
        <v>-40.558014477766285</v>
      </c>
      <c r="H209" s="569">
        <v>160.31251292657703</v>
      </c>
      <c r="I209" s="569">
        <v>0</v>
      </c>
      <c r="J209" s="569">
        <v>51.081902792140639</v>
      </c>
      <c r="K209" s="569">
        <v>11.342088934850052</v>
      </c>
      <c r="L209" s="569">
        <v>0</v>
      </c>
      <c r="M209" s="569">
        <v>14.885211995863495</v>
      </c>
      <c r="N209" s="569">
        <v>0</v>
      </c>
      <c r="O209" s="569">
        <v>3.9110651499482936</v>
      </c>
      <c r="P209" s="569">
        <v>0</v>
      </c>
      <c r="Q209" s="569">
        <v>11.342088934850052</v>
      </c>
      <c r="R209" s="569">
        <v>0</v>
      </c>
      <c r="S209" s="569">
        <v>0</v>
      </c>
      <c r="T209" s="569">
        <v>0</v>
      </c>
      <c r="U209" s="569">
        <v>3.5640124095139609</v>
      </c>
      <c r="V209" s="569">
        <v>0</v>
      </c>
      <c r="W209" s="569">
        <v>0</v>
      </c>
      <c r="X209" s="569">
        <v>0</v>
      </c>
      <c r="Y209" s="569">
        <v>0</v>
      </c>
      <c r="Z209" s="569">
        <v>1.048603929679421</v>
      </c>
      <c r="AA209" s="569">
        <v>0</v>
      </c>
      <c r="AB209" s="569">
        <v>0</v>
      </c>
      <c r="AC209" s="569">
        <v>0</v>
      </c>
      <c r="AD209" s="569">
        <v>2.2045501551189246</v>
      </c>
      <c r="AE209" s="569">
        <v>0</v>
      </c>
      <c r="AF209" s="569">
        <v>0</v>
      </c>
      <c r="AG209" s="569">
        <v>0</v>
      </c>
      <c r="AH209" s="569">
        <v>0</v>
      </c>
      <c r="AI209" s="569">
        <v>0</v>
      </c>
      <c r="AJ209" s="569">
        <v>0</v>
      </c>
      <c r="AK209" s="569">
        <v>0</v>
      </c>
      <c r="AL209" s="569">
        <v>0</v>
      </c>
      <c r="AM209" s="569">
        <v>0</v>
      </c>
      <c r="AN209" s="569">
        <v>0</v>
      </c>
      <c r="AO209" s="569">
        <v>0</v>
      </c>
      <c r="AP209" s="569">
        <v>0</v>
      </c>
      <c r="AQ209" s="569">
        <v>0</v>
      </c>
      <c r="AR209" s="569">
        <v>0</v>
      </c>
      <c r="AS209" s="569">
        <v>0</v>
      </c>
      <c r="AT209" s="569">
        <v>0</v>
      </c>
    </row>
    <row r="210" spans="1:46">
      <c r="A210" s="465">
        <v>630</v>
      </c>
      <c r="B210" s="466" t="s">
        <v>241</v>
      </c>
      <c r="C210" s="500">
        <v>1635</v>
      </c>
      <c r="D210" s="569">
        <v>190.36085626911316</v>
      </c>
      <c r="E210" s="569">
        <v>-96.029969418960249</v>
      </c>
      <c r="F210" s="569">
        <v>-204.22018348623854</v>
      </c>
      <c r="G210" s="589">
        <v>-109.88929663608563</v>
      </c>
      <c r="H210" s="569">
        <v>0</v>
      </c>
      <c r="I210" s="569">
        <v>0</v>
      </c>
      <c r="J210" s="569">
        <v>137.32599388379205</v>
      </c>
      <c r="K210" s="569">
        <v>18.920489296636084</v>
      </c>
      <c r="L210" s="569">
        <v>0</v>
      </c>
      <c r="M210" s="569">
        <v>0</v>
      </c>
      <c r="N210" s="569">
        <v>0</v>
      </c>
      <c r="O210" s="569">
        <v>14.303363914373088</v>
      </c>
      <c r="P210" s="569">
        <v>0</v>
      </c>
      <c r="Q210" s="569">
        <v>14.620183486238533</v>
      </c>
      <c r="R210" s="569">
        <v>0</v>
      </c>
      <c r="S210" s="569">
        <v>0</v>
      </c>
      <c r="T210" s="569">
        <v>0</v>
      </c>
      <c r="U210" s="569">
        <v>3.5639143730886849</v>
      </c>
      <c r="V210" s="569">
        <v>0</v>
      </c>
      <c r="W210" s="569">
        <v>0</v>
      </c>
      <c r="X210" s="569">
        <v>0</v>
      </c>
      <c r="Y210" s="569">
        <v>0</v>
      </c>
      <c r="Z210" s="569">
        <v>1.6269113149847094</v>
      </c>
      <c r="AA210" s="569">
        <v>0</v>
      </c>
      <c r="AB210" s="569">
        <v>0</v>
      </c>
      <c r="AC210" s="569">
        <v>0</v>
      </c>
      <c r="AD210" s="569">
        <v>0</v>
      </c>
      <c r="AE210" s="569">
        <v>0</v>
      </c>
      <c r="AF210" s="569">
        <v>0</v>
      </c>
      <c r="AG210" s="569">
        <v>0</v>
      </c>
      <c r="AH210" s="569">
        <v>0</v>
      </c>
      <c r="AI210" s="569">
        <v>0</v>
      </c>
      <c r="AJ210" s="569">
        <v>0</v>
      </c>
      <c r="AK210" s="569">
        <v>0</v>
      </c>
      <c r="AL210" s="569">
        <v>0</v>
      </c>
      <c r="AM210" s="569">
        <v>0</v>
      </c>
      <c r="AN210" s="569">
        <v>0</v>
      </c>
      <c r="AO210" s="569">
        <v>0</v>
      </c>
      <c r="AP210" s="569">
        <v>0</v>
      </c>
      <c r="AQ210" s="569">
        <v>0</v>
      </c>
      <c r="AR210" s="569">
        <v>0</v>
      </c>
      <c r="AS210" s="569">
        <v>0</v>
      </c>
      <c r="AT210" s="569">
        <v>0</v>
      </c>
    </row>
    <row r="211" spans="1:46">
      <c r="A211" s="465">
        <v>631</v>
      </c>
      <c r="B211" s="466" t="s">
        <v>242</v>
      </c>
      <c r="C211" s="500">
        <v>1963</v>
      </c>
      <c r="D211" s="569">
        <v>30.387162506367805</v>
      </c>
      <c r="E211" s="569">
        <v>-96.030056036678559</v>
      </c>
      <c r="F211" s="569">
        <v>-204.22007131940907</v>
      </c>
      <c r="G211" s="589">
        <v>-269.86296484971984</v>
      </c>
      <c r="H211" s="569">
        <v>0</v>
      </c>
      <c r="I211" s="569">
        <v>0</v>
      </c>
      <c r="J211" s="569">
        <v>11.438104941416199</v>
      </c>
      <c r="K211" s="569">
        <v>0</v>
      </c>
      <c r="L211" s="569">
        <v>0</v>
      </c>
      <c r="M211" s="569">
        <v>0</v>
      </c>
      <c r="N211" s="569">
        <v>0</v>
      </c>
      <c r="O211" s="569">
        <v>14.291390728476822</v>
      </c>
      <c r="P211" s="569">
        <v>0</v>
      </c>
      <c r="Q211" s="569">
        <v>0</v>
      </c>
      <c r="R211" s="569">
        <v>0</v>
      </c>
      <c r="S211" s="569">
        <v>0</v>
      </c>
      <c r="T211" s="569">
        <v>0</v>
      </c>
      <c r="U211" s="569">
        <v>3.5639327559857361</v>
      </c>
      <c r="V211" s="569">
        <v>0</v>
      </c>
      <c r="W211" s="569">
        <v>0</v>
      </c>
      <c r="X211" s="569">
        <v>0</v>
      </c>
      <c r="Y211" s="569">
        <v>0</v>
      </c>
      <c r="Z211" s="569">
        <v>1.0937340804890474</v>
      </c>
      <c r="AA211" s="569">
        <v>0</v>
      </c>
      <c r="AB211" s="569">
        <v>0</v>
      </c>
      <c r="AC211" s="569">
        <v>0</v>
      </c>
      <c r="AD211" s="569">
        <v>0</v>
      </c>
      <c r="AE211" s="569">
        <v>0</v>
      </c>
      <c r="AF211" s="569">
        <v>0</v>
      </c>
      <c r="AG211" s="569">
        <v>0</v>
      </c>
      <c r="AH211" s="569">
        <v>0</v>
      </c>
      <c r="AI211" s="569">
        <v>0</v>
      </c>
      <c r="AJ211" s="569">
        <v>0</v>
      </c>
      <c r="AK211" s="569">
        <v>0</v>
      </c>
      <c r="AL211" s="569">
        <v>0</v>
      </c>
      <c r="AM211" s="569">
        <v>0</v>
      </c>
      <c r="AN211" s="569">
        <v>0</v>
      </c>
      <c r="AO211" s="569">
        <v>0</v>
      </c>
      <c r="AP211" s="569">
        <v>0</v>
      </c>
      <c r="AQ211" s="569">
        <v>0</v>
      </c>
      <c r="AR211" s="569">
        <v>0</v>
      </c>
      <c r="AS211" s="569">
        <v>0</v>
      </c>
      <c r="AT211" s="569">
        <v>0</v>
      </c>
    </row>
    <row r="212" spans="1:46">
      <c r="A212" s="465">
        <v>635</v>
      </c>
      <c r="B212" s="466" t="s">
        <v>243</v>
      </c>
      <c r="C212" s="500">
        <v>6347</v>
      </c>
      <c r="D212" s="569">
        <v>210.17898219631323</v>
      </c>
      <c r="E212" s="569">
        <v>-96.029935402552383</v>
      </c>
      <c r="F212" s="569">
        <v>-204.2199464313849</v>
      </c>
      <c r="G212" s="589">
        <v>-90.07089963762408</v>
      </c>
      <c r="H212" s="569">
        <v>158.73436269103513</v>
      </c>
      <c r="I212" s="569">
        <v>0</v>
      </c>
      <c r="J212" s="569">
        <v>28.3004569087758</v>
      </c>
      <c r="K212" s="569">
        <v>3.544666771703167</v>
      </c>
      <c r="L212" s="569">
        <v>0</v>
      </c>
      <c r="M212" s="569">
        <v>0</v>
      </c>
      <c r="N212" s="569">
        <v>0</v>
      </c>
      <c r="O212" s="569">
        <v>6.5426185599495827</v>
      </c>
      <c r="P212" s="569">
        <v>0</v>
      </c>
      <c r="Q212" s="569">
        <v>3.544666771703167</v>
      </c>
      <c r="R212" s="569">
        <v>0</v>
      </c>
      <c r="S212" s="569">
        <v>0</v>
      </c>
      <c r="T212" s="569">
        <v>0</v>
      </c>
      <c r="U212" s="569">
        <v>3.5640460059870804</v>
      </c>
      <c r="V212" s="569">
        <v>0</v>
      </c>
      <c r="W212" s="569">
        <v>0</v>
      </c>
      <c r="X212" s="569">
        <v>0</v>
      </c>
      <c r="Y212" s="569">
        <v>0</v>
      </c>
      <c r="Z212" s="569">
        <v>1.0901213171577122</v>
      </c>
      <c r="AA212" s="569">
        <v>4.8580431700015758</v>
      </c>
      <c r="AB212" s="569">
        <v>0</v>
      </c>
      <c r="AC212" s="569">
        <v>0</v>
      </c>
      <c r="AD212" s="569">
        <v>0</v>
      </c>
      <c r="AE212" s="569">
        <v>0</v>
      </c>
      <c r="AF212" s="569">
        <v>0</v>
      </c>
      <c r="AG212" s="569">
        <v>0</v>
      </c>
      <c r="AH212" s="569">
        <v>0</v>
      </c>
      <c r="AI212" s="569">
        <v>0</v>
      </c>
      <c r="AJ212" s="569">
        <v>0</v>
      </c>
      <c r="AK212" s="569">
        <v>0</v>
      </c>
      <c r="AL212" s="569">
        <v>0</v>
      </c>
      <c r="AM212" s="569">
        <v>0</v>
      </c>
      <c r="AN212" s="569">
        <v>0</v>
      </c>
      <c r="AO212" s="569">
        <v>0</v>
      </c>
      <c r="AP212" s="569">
        <v>0</v>
      </c>
      <c r="AQ212" s="569">
        <v>0</v>
      </c>
      <c r="AR212" s="569">
        <v>0</v>
      </c>
      <c r="AS212" s="569">
        <v>0</v>
      </c>
      <c r="AT212" s="569">
        <v>0</v>
      </c>
    </row>
    <row r="213" spans="1:46">
      <c r="A213" s="465">
        <v>636</v>
      </c>
      <c r="B213" s="466" t="s">
        <v>244</v>
      </c>
      <c r="C213" s="500">
        <v>8154</v>
      </c>
      <c r="D213" s="569">
        <v>213.06757419671328</v>
      </c>
      <c r="E213" s="569">
        <v>-96.030046602894288</v>
      </c>
      <c r="F213" s="569">
        <v>-204.22001471670345</v>
      </c>
      <c r="G213" s="589">
        <v>-87.182487122884467</v>
      </c>
      <c r="H213" s="569">
        <v>132.96762325239146</v>
      </c>
      <c r="I213" s="569">
        <v>0</v>
      </c>
      <c r="J213" s="569">
        <v>8.260853568800588</v>
      </c>
      <c r="K213" s="569">
        <v>6.2081187147412313</v>
      </c>
      <c r="L213" s="569">
        <v>0</v>
      </c>
      <c r="M213" s="569">
        <v>13.239514348785871</v>
      </c>
      <c r="N213" s="569">
        <v>29.920775079715476</v>
      </c>
      <c r="O213" s="569">
        <v>5.7051753740495466</v>
      </c>
      <c r="P213" s="569">
        <v>0</v>
      </c>
      <c r="Q213" s="569">
        <v>11.898945302918813</v>
      </c>
      <c r="R213" s="569">
        <v>0</v>
      </c>
      <c r="S213" s="569">
        <v>0</v>
      </c>
      <c r="T213" s="569">
        <v>0</v>
      </c>
      <c r="U213" s="569">
        <v>3.5640176600441502</v>
      </c>
      <c r="V213" s="569">
        <v>0</v>
      </c>
      <c r="W213" s="569">
        <v>0</v>
      </c>
      <c r="X213" s="569">
        <v>0</v>
      </c>
      <c r="Y213" s="569">
        <v>0</v>
      </c>
      <c r="Z213" s="569">
        <v>1.3025508952661271</v>
      </c>
      <c r="AA213" s="569">
        <v>0</v>
      </c>
      <c r="AB213" s="569">
        <v>0</v>
      </c>
      <c r="AC213" s="569">
        <v>0</v>
      </c>
      <c r="AD213" s="569">
        <v>0</v>
      </c>
      <c r="AE213" s="569">
        <v>0</v>
      </c>
      <c r="AF213" s="569">
        <v>0</v>
      </c>
      <c r="AG213" s="569">
        <v>0</v>
      </c>
      <c r="AH213" s="569">
        <v>0</v>
      </c>
      <c r="AI213" s="569">
        <v>0</v>
      </c>
      <c r="AJ213" s="569">
        <v>0</v>
      </c>
      <c r="AK213" s="569">
        <v>0</v>
      </c>
      <c r="AL213" s="569">
        <v>0</v>
      </c>
      <c r="AM213" s="569">
        <v>0</v>
      </c>
      <c r="AN213" s="569">
        <v>0</v>
      </c>
      <c r="AO213" s="569">
        <v>0</v>
      </c>
      <c r="AP213" s="569">
        <v>0</v>
      </c>
      <c r="AQ213" s="569">
        <v>0</v>
      </c>
      <c r="AR213" s="569">
        <v>0</v>
      </c>
      <c r="AS213" s="569">
        <v>0</v>
      </c>
      <c r="AT213" s="569">
        <v>0</v>
      </c>
    </row>
    <row r="214" spans="1:46">
      <c r="A214" s="465">
        <v>638</v>
      </c>
      <c r="B214" s="466" t="s">
        <v>245</v>
      </c>
      <c r="C214" s="500">
        <v>51232</v>
      </c>
      <c r="D214" s="569">
        <v>270.44880153029357</v>
      </c>
      <c r="E214" s="569">
        <v>-96.030000780762023</v>
      </c>
      <c r="F214" s="569">
        <v>-204.21999921923796</v>
      </c>
      <c r="G214" s="589">
        <v>-29.801198469706435</v>
      </c>
      <c r="H214" s="569">
        <v>136.37478529044347</v>
      </c>
      <c r="I214" s="569">
        <v>0</v>
      </c>
      <c r="J214" s="569">
        <v>24.542453935040598</v>
      </c>
      <c r="K214" s="569">
        <v>13.17432464084947</v>
      </c>
      <c r="L214" s="569">
        <v>0</v>
      </c>
      <c r="M214" s="569">
        <v>4.2143582136164897</v>
      </c>
      <c r="N214" s="569">
        <v>12.234150530918177</v>
      </c>
      <c r="O214" s="569">
        <v>10.226362429731418</v>
      </c>
      <c r="P214" s="569">
        <v>42.655840099937542</v>
      </c>
      <c r="Q214" s="569">
        <v>7.6301335103060586</v>
      </c>
      <c r="R214" s="569">
        <v>0</v>
      </c>
      <c r="S214" s="569">
        <v>0</v>
      </c>
      <c r="T214" s="569">
        <v>0</v>
      </c>
      <c r="U214" s="569">
        <v>3.5640029668956901</v>
      </c>
      <c r="V214" s="569">
        <v>3.0372813866333543</v>
      </c>
      <c r="W214" s="569">
        <v>3.5771392879450343</v>
      </c>
      <c r="X214" s="569">
        <v>0</v>
      </c>
      <c r="Y214" s="569">
        <v>0</v>
      </c>
      <c r="Z214" s="569">
        <v>1.3577451592754528</v>
      </c>
      <c r="AA214" s="569">
        <v>1.6249804809494066</v>
      </c>
      <c r="AB214" s="569">
        <v>1.9692965334166146</v>
      </c>
      <c r="AC214" s="569">
        <v>0</v>
      </c>
      <c r="AD214" s="569">
        <v>0</v>
      </c>
      <c r="AE214" s="569">
        <v>5.1687226733291691</v>
      </c>
      <c r="AF214" s="569">
        <v>0</v>
      </c>
      <c r="AG214" s="569">
        <v>0</v>
      </c>
      <c r="AH214" s="569">
        <v>0</v>
      </c>
      <c r="AI214" s="569">
        <v>0</v>
      </c>
      <c r="AJ214" s="569">
        <v>0</v>
      </c>
      <c r="AK214" s="569">
        <v>0</v>
      </c>
      <c r="AL214" s="569">
        <v>0</v>
      </c>
      <c r="AM214" s="569">
        <v>0</v>
      </c>
      <c r="AN214" s="569">
        <v>0</v>
      </c>
      <c r="AO214" s="569">
        <v>0</v>
      </c>
      <c r="AP214" s="569">
        <v>0</v>
      </c>
      <c r="AQ214" s="569">
        <v>0</v>
      </c>
      <c r="AR214" s="569">
        <v>0</v>
      </c>
      <c r="AS214" s="569">
        <v>0</v>
      </c>
      <c r="AT214" s="569">
        <v>-0.90277560899437848</v>
      </c>
    </row>
    <row r="215" spans="1:46">
      <c r="A215" s="465">
        <v>678</v>
      </c>
      <c r="B215" s="466" t="s">
        <v>246</v>
      </c>
      <c r="C215" s="500">
        <v>24073</v>
      </c>
      <c r="D215" s="569">
        <v>275.77348066298345</v>
      </c>
      <c r="E215" s="569">
        <v>-96.029992107340178</v>
      </c>
      <c r="F215" s="569">
        <v>-204.2199975075811</v>
      </c>
      <c r="G215" s="589">
        <v>-24.476508951937856</v>
      </c>
      <c r="H215" s="569">
        <v>100.58671540730279</v>
      </c>
      <c r="I215" s="569">
        <v>0</v>
      </c>
      <c r="J215" s="569">
        <v>75.548539857932127</v>
      </c>
      <c r="K215" s="569">
        <v>5.2570514684501308</v>
      </c>
      <c r="L215" s="569">
        <v>0</v>
      </c>
      <c r="M215" s="569">
        <v>7.4741411539899474</v>
      </c>
      <c r="N215" s="569">
        <v>14.382918622523158</v>
      </c>
      <c r="O215" s="569">
        <v>7.6103933867818716</v>
      </c>
      <c r="P215" s="569">
        <v>36.202799817222612</v>
      </c>
      <c r="Q215" s="569">
        <v>11.156606987080963</v>
      </c>
      <c r="R215" s="569">
        <v>0</v>
      </c>
      <c r="S215" s="569">
        <v>0</v>
      </c>
      <c r="T215" s="569">
        <v>4.5763718688987662</v>
      </c>
      <c r="U215" s="569">
        <v>3.5639928550658415</v>
      </c>
      <c r="V215" s="569">
        <v>7.9840485190877747E-2</v>
      </c>
      <c r="W215" s="569">
        <v>3.1202592115648238</v>
      </c>
      <c r="X215" s="569">
        <v>0</v>
      </c>
      <c r="Y215" s="569">
        <v>0</v>
      </c>
      <c r="Z215" s="569">
        <v>1.3861172267685788</v>
      </c>
      <c r="AA215" s="569">
        <v>4.6110580318198808</v>
      </c>
      <c r="AB215" s="569">
        <v>0</v>
      </c>
      <c r="AC215" s="569">
        <v>0</v>
      </c>
      <c r="AD215" s="569">
        <v>0</v>
      </c>
      <c r="AE215" s="569">
        <v>0</v>
      </c>
      <c r="AF215" s="569">
        <v>0</v>
      </c>
      <c r="AG215" s="569">
        <v>0</v>
      </c>
      <c r="AH215" s="569">
        <v>0</v>
      </c>
      <c r="AI215" s="569">
        <v>0</v>
      </c>
      <c r="AJ215" s="569">
        <v>0</v>
      </c>
      <c r="AK215" s="569">
        <v>0</v>
      </c>
      <c r="AL215" s="569">
        <v>0</v>
      </c>
      <c r="AM215" s="569">
        <v>0</v>
      </c>
      <c r="AN215" s="569">
        <v>0</v>
      </c>
      <c r="AO215" s="569">
        <v>0</v>
      </c>
      <c r="AP215" s="569">
        <v>0</v>
      </c>
      <c r="AQ215" s="569">
        <v>0</v>
      </c>
      <c r="AR215" s="569">
        <v>0</v>
      </c>
      <c r="AS215" s="569">
        <v>0</v>
      </c>
      <c r="AT215" s="569">
        <v>0.21667428239106051</v>
      </c>
    </row>
    <row r="216" spans="1:46">
      <c r="A216" s="465">
        <v>680</v>
      </c>
      <c r="B216" s="466" t="s">
        <v>247</v>
      </c>
      <c r="C216" s="500">
        <v>24942</v>
      </c>
      <c r="D216" s="569">
        <v>318.9751423302061</v>
      </c>
      <c r="E216" s="569">
        <v>-96.02998957581589</v>
      </c>
      <c r="F216" s="569">
        <v>-204.2199903776762</v>
      </c>
      <c r="G216" s="589">
        <v>18.725162376713975</v>
      </c>
      <c r="H216" s="569">
        <v>128.55749338465239</v>
      </c>
      <c r="I216" s="569">
        <v>0</v>
      </c>
      <c r="J216" s="569">
        <v>49.511105765375675</v>
      </c>
      <c r="K216" s="569">
        <v>26.327760404137599</v>
      </c>
      <c r="L216" s="569">
        <v>0</v>
      </c>
      <c r="M216" s="569">
        <v>60.595421377596026</v>
      </c>
      <c r="N216" s="569">
        <v>16.404979552561944</v>
      </c>
      <c r="O216" s="569">
        <v>10.502686232058375</v>
      </c>
      <c r="P216" s="569">
        <v>0</v>
      </c>
      <c r="Q216" s="569">
        <v>18.040453852938818</v>
      </c>
      <c r="R216" s="569">
        <v>0</v>
      </c>
      <c r="S216" s="569">
        <v>0</v>
      </c>
      <c r="T216" s="569">
        <v>2.5239756234463955</v>
      </c>
      <c r="U216" s="569">
        <v>3.5639884532114507</v>
      </c>
      <c r="V216" s="569">
        <v>0</v>
      </c>
      <c r="W216" s="569">
        <v>0</v>
      </c>
      <c r="X216" s="569">
        <v>0</v>
      </c>
      <c r="Y216" s="569">
        <v>0</v>
      </c>
      <c r="Z216" s="569">
        <v>1.2836981797770828</v>
      </c>
      <c r="AA216" s="569">
        <v>1.2362280490738513</v>
      </c>
      <c r="AB216" s="569">
        <v>0</v>
      </c>
      <c r="AC216" s="569">
        <v>0</v>
      </c>
      <c r="AD216" s="569">
        <v>0.4273514553764734</v>
      </c>
      <c r="AE216" s="569">
        <v>0</v>
      </c>
      <c r="AF216" s="569">
        <v>0</v>
      </c>
      <c r="AG216" s="569">
        <v>0</v>
      </c>
      <c r="AH216" s="569">
        <v>0</v>
      </c>
      <c r="AI216" s="569">
        <v>0</v>
      </c>
      <c r="AJ216" s="569">
        <v>0</v>
      </c>
      <c r="AK216" s="569">
        <v>0</v>
      </c>
      <c r="AL216" s="569">
        <v>0</v>
      </c>
      <c r="AM216" s="569">
        <v>0</v>
      </c>
      <c r="AN216" s="569">
        <v>0</v>
      </c>
      <c r="AO216" s="569">
        <v>0</v>
      </c>
      <c r="AP216" s="569">
        <v>0</v>
      </c>
      <c r="AQ216" s="569">
        <v>0</v>
      </c>
      <c r="AR216" s="569">
        <v>0</v>
      </c>
      <c r="AS216" s="569">
        <v>0</v>
      </c>
      <c r="AT216" s="569">
        <v>0</v>
      </c>
    </row>
    <row r="217" spans="1:46">
      <c r="A217" s="465">
        <v>681</v>
      </c>
      <c r="B217" s="466" t="s">
        <v>248</v>
      </c>
      <c r="C217" s="500">
        <v>3308</v>
      </c>
      <c r="D217" s="569">
        <v>323.26269649334944</v>
      </c>
      <c r="E217" s="569">
        <v>-96.029927448609428</v>
      </c>
      <c r="F217" s="569">
        <v>-204.22007255139056</v>
      </c>
      <c r="G217" s="589">
        <v>23.012696493349456</v>
      </c>
      <c r="H217" s="569">
        <v>208.89480048367594</v>
      </c>
      <c r="I217" s="569">
        <v>0</v>
      </c>
      <c r="J217" s="569">
        <v>40.724607013301089</v>
      </c>
      <c r="K217" s="569">
        <v>30.605199516324063</v>
      </c>
      <c r="L217" s="569">
        <v>0</v>
      </c>
      <c r="M217" s="569">
        <v>0</v>
      </c>
      <c r="N217" s="569">
        <v>0</v>
      </c>
      <c r="O217" s="569">
        <v>5.658403869407497</v>
      </c>
      <c r="P217" s="569">
        <v>0</v>
      </c>
      <c r="Q217" s="569">
        <v>30.605199516324063</v>
      </c>
      <c r="R217" s="569">
        <v>0</v>
      </c>
      <c r="S217" s="569">
        <v>0</v>
      </c>
      <c r="T217" s="569">
        <v>0</v>
      </c>
      <c r="U217" s="569">
        <v>3.5640870616686819</v>
      </c>
      <c r="V217" s="569">
        <v>2.3146916565900848</v>
      </c>
      <c r="W217" s="569">
        <v>0</v>
      </c>
      <c r="X217" s="569">
        <v>0</v>
      </c>
      <c r="Y217" s="569">
        <v>0</v>
      </c>
      <c r="Z217" s="569">
        <v>0.89570737605804107</v>
      </c>
      <c r="AA217" s="569">
        <v>0</v>
      </c>
      <c r="AB217" s="569">
        <v>0</v>
      </c>
      <c r="AC217" s="569">
        <v>0</v>
      </c>
      <c r="AD217" s="569">
        <v>0</v>
      </c>
      <c r="AE217" s="569">
        <v>0</v>
      </c>
      <c r="AF217" s="569">
        <v>0</v>
      </c>
      <c r="AG217" s="569">
        <v>0</v>
      </c>
      <c r="AH217" s="569">
        <v>0</v>
      </c>
      <c r="AI217" s="569">
        <v>0</v>
      </c>
      <c r="AJ217" s="569">
        <v>0</v>
      </c>
      <c r="AK217" s="569">
        <v>0</v>
      </c>
      <c r="AL217" s="569">
        <v>0</v>
      </c>
      <c r="AM217" s="569">
        <v>0</v>
      </c>
      <c r="AN217" s="569">
        <v>0</v>
      </c>
      <c r="AO217" s="569">
        <v>0</v>
      </c>
      <c r="AP217" s="569">
        <v>0</v>
      </c>
      <c r="AQ217" s="569">
        <v>0</v>
      </c>
      <c r="AR217" s="569">
        <v>0</v>
      </c>
      <c r="AS217" s="569">
        <v>0</v>
      </c>
      <c r="AT217" s="569">
        <v>0</v>
      </c>
    </row>
    <row r="218" spans="1:46">
      <c r="A218" s="465">
        <v>683</v>
      </c>
      <c r="B218" s="466" t="s">
        <v>249</v>
      </c>
      <c r="C218" s="500">
        <v>3618</v>
      </c>
      <c r="D218" s="569">
        <v>327.98866777224987</v>
      </c>
      <c r="E218" s="569">
        <v>-96.030127142067442</v>
      </c>
      <c r="F218" s="569">
        <v>-204.22001105583195</v>
      </c>
      <c r="G218" s="589">
        <v>27.738529574350469</v>
      </c>
      <c r="H218" s="569">
        <v>190.24986180210061</v>
      </c>
      <c r="I218" s="569">
        <v>0</v>
      </c>
      <c r="J218" s="569">
        <v>62.058595909342181</v>
      </c>
      <c r="K218" s="569">
        <v>5.4411276948590386</v>
      </c>
      <c r="L218" s="569">
        <v>0</v>
      </c>
      <c r="M218" s="569">
        <v>0</v>
      </c>
      <c r="N218" s="569">
        <v>42.361525704809289</v>
      </c>
      <c r="O218" s="569">
        <v>9.0483692647871745</v>
      </c>
      <c r="P218" s="569">
        <v>0</v>
      </c>
      <c r="Q218" s="569">
        <v>5.4411276948590386</v>
      </c>
      <c r="R218" s="569">
        <v>0</v>
      </c>
      <c r="S218" s="569">
        <v>0</v>
      </c>
      <c r="T218" s="569">
        <v>0</v>
      </c>
      <c r="U218" s="569">
        <v>3.5641238253178553</v>
      </c>
      <c r="V218" s="569">
        <v>0</v>
      </c>
      <c r="W218" s="569">
        <v>0</v>
      </c>
      <c r="X218" s="569">
        <v>0</v>
      </c>
      <c r="Y218" s="569">
        <v>0</v>
      </c>
      <c r="Z218" s="569">
        <v>1.3015478164731895</v>
      </c>
      <c r="AA218" s="569">
        <v>8.5223880597014929</v>
      </c>
      <c r="AB218" s="569">
        <v>0</v>
      </c>
      <c r="AC218" s="569">
        <v>0</v>
      </c>
      <c r="AD218" s="569">
        <v>0</v>
      </c>
      <c r="AE218" s="569">
        <v>0</v>
      </c>
      <c r="AF218" s="569">
        <v>0</v>
      </c>
      <c r="AG218" s="569">
        <v>0</v>
      </c>
      <c r="AH218" s="569">
        <v>0</v>
      </c>
      <c r="AI218" s="569">
        <v>0</v>
      </c>
      <c r="AJ218" s="569">
        <v>0</v>
      </c>
      <c r="AK218" s="569">
        <v>0</v>
      </c>
      <c r="AL218" s="569">
        <v>0</v>
      </c>
      <c r="AM218" s="569">
        <v>0</v>
      </c>
      <c r="AN218" s="569">
        <v>0</v>
      </c>
      <c r="AO218" s="569">
        <v>0</v>
      </c>
      <c r="AP218" s="569">
        <v>0</v>
      </c>
      <c r="AQ218" s="569">
        <v>0</v>
      </c>
      <c r="AR218" s="569">
        <v>0</v>
      </c>
      <c r="AS218" s="569">
        <v>0</v>
      </c>
      <c r="AT218" s="569">
        <v>0</v>
      </c>
    </row>
    <row r="219" spans="1:46">
      <c r="A219" s="465">
        <v>684</v>
      </c>
      <c r="B219" s="466" t="s">
        <v>250</v>
      </c>
      <c r="C219" s="500">
        <v>38667</v>
      </c>
      <c r="D219" s="569">
        <v>264.87883725140301</v>
      </c>
      <c r="E219" s="569">
        <v>-96.029999741381545</v>
      </c>
      <c r="F219" s="569">
        <v>-204.22000672407995</v>
      </c>
      <c r="G219" s="589">
        <v>-35.371169214058497</v>
      </c>
      <c r="H219" s="569">
        <v>123.6770114050741</v>
      </c>
      <c r="I219" s="569">
        <v>0</v>
      </c>
      <c r="J219" s="569">
        <v>48.195774174360565</v>
      </c>
      <c r="K219" s="569">
        <v>9.7095456073654542</v>
      </c>
      <c r="L219" s="569">
        <v>0</v>
      </c>
      <c r="M219" s="569">
        <v>17.682157912431791</v>
      </c>
      <c r="N219" s="569">
        <v>12.167455452970232</v>
      </c>
      <c r="O219" s="569">
        <v>9.7385625985982873</v>
      </c>
      <c r="P219" s="569">
        <v>23.047223730829906</v>
      </c>
      <c r="Q219" s="569">
        <v>2.6183050146119431</v>
      </c>
      <c r="R219" s="569">
        <v>0</v>
      </c>
      <c r="S219" s="569">
        <v>0</v>
      </c>
      <c r="T219" s="569">
        <v>9.7684071689037157</v>
      </c>
      <c r="U219" s="569">
        <v>3.5639951379729484</v>
      </c>
      <c r="V219" s="569">
        <v>0</v>
      </c>
      <c r="W219" s="569">
        <v>0</v>
      </c>
      <c r="X219" s="569">
        <v>0</v>
      </c>
      <c r="Y219" s="569">
        <v>0</v>
      </c>
      <c r="Z219" s="569">
        <v>1.2546874595908657</v>
      </c>
      <c r="AA219" s="569">
        <v>0.7974241601365506</v>
      </c>
      <c r="AB219" s="569">
        <v>0.17723123076525202</v>
      </c>
      <c r="AC219" s="569">
        <v>0</v>
      </c>
      <c r="AD219" s="569">
        <v>2.4810561977913985</v>
      </c>
      <c r="AE219" s="569">
        <v>0</v>
      </c>
      <c r="AF219" s="569">
        <v>0</v>
      </c>
      <c r="AG219" s="569">
        <v>0</v>
      </c>
      <c r="AH219" s="569">
        <v>0</v>
      </c>
      <c r="AI219" s="569">
        <v>0</v>
      </c>
      <c r="AJ219" s="569">
        <v>0</v>
      </c>
      <c r="AK219" s="569">
        <v>0</v>
      </c>
      <c r="AL219" s="569">
        <v>0</v>
      </c>
      <c r="AM219" s="569">
        <v>0</v>
      </c>
      <c r="AN219" s="569">
        <v>0</v>
      </c>
      <c r="AO219" s="569">
        <v>0</v>
      </c>
      <c r="AP219" s="569">
        <v>0</v>
      </c>
      <c r="AQ219" s="569">
        <v>0</v>
      </c>
      <c r="AR219" s="569">
        <v>0</v>
      </c>
      <c r="AS219" s="569">
        <v>0</v>
      </c>
      <c r="AT219" s="569">
        <v>0</v>
      </c>
    </row>
    <row r="220" spans="1:46">
      <c r="A220" s="465">
        <v>686</v>
      </c>
      <c r="B220" s="466" t="s">
        <v>251</v>
      </c>
      <c r="C220" s="500">
        <v>2964</v>
      </c>
      <c r="D220" s="569">
        <v>511.63731443994601</v>
      </c>
      <c r="E220" s="569">
        <v>-96.03002699055331</v>
      </c>
      <c r="F220" s="569">
        <v>-204.2199730094467</v>
      </c>
      <c r="G220" s="589">
        <v>211.38731443994601</v>
      </c>
      <c r="H220" s="569">
        <v>336.32658569500677</v>
      </c>
      <c r="I220" s="569">
        <v>0</v>
      </c>
      <c r="J220" s="569">
        <v>90.90215924426451</v>
      </c>
      <c r="K220" s="569">
        <v>26.5668016194332</v>
      </c>
      <c r="L220" s="569">
        <v>0</v>
      </c>
      <c r="M220" s="569">
        <v>12.140688259109313</v>
      </c>
      <c r="N220" s="569">
        <v>0</v>
      </c>
      <c r="O220" s="569">
        <v>5.524966261808367</v>
      </c>
      <c r="P220" s="569">
        <v>0</v>
      </c>
      <c r="Q220" s="569">
        <v>21.822537112010796</v>
      </c>
      <c r="R220" s="569">
        <v>0</v>
      </c>
      <c r="S220" s="569">
        <v>0</v>
      </c>
      <c r="T220" s="569">
        <v>0</v>
      </c>
      <c r="U220" s="569">
        <v>3.5641025641025643</v>
      </c>
      <c r="V220" s="569">
        <v>6.6484480431848851</v>
      </c>
      <c r="W220" s="569">
        <v>0</v>
      </c>
      <c r="X220" s="569">
        <v>0</v>
      </c>
      <c r="Y220" s="569">
        <v>0</v>
      </c>
      <c r="Z220" s="569">
        <v>0.94838056680161942</v>
      </c>
      <c r="AA220" s="569">
        <v>0</v>
      </c>
      <c r="AB220" s="569">
        <v>0</v>
      </c>
      <c r="AC220" s="569">
        <v>0</v>
      </c>
      <c r="AD220" s="569">
        <v>7.1926450742240213</v>
      </c>
      <c r="AE220" s="569">
        <v>0</v>
      </c>
      <c r="AF220" s="569">
        <v>0</v>
      </c>
      <c r="AG220" s="569">
        <v>0</v>
      </c>
      <c r="AH220" s="569">
        <v>0</v>
      </c>
      <c r="AI220" s="569">
        <v>0</v>
      </c>
      <c r="AJ220" s="569">
        <v>0</v>
      </c>
      <c r="AK220" s="569">
        <v>0</v>
      </c>
      <c r="AL220" s="569">
        <v>0</v>
      </c>
      <c r="AM220" s="569">
        <v>0</v>
      </c>
      <c r="AN220" s="569">
        <v>0</v>
      </c>
      <c r="AO220" s="569">
        <v>0</v>
      </c>
      <c r="AP220" s="569">
        <v>0</v>
      </c>
      <c r="AQ220" s="569">
        <v>0</v>
      </c>
      <c r="AR220" s="569">
        <v>0</v>
      </c>
      <c r="AS220" s="569">
        <v>0</v>
      </c>
      <c r="AT220" s="569">
        <v>0</v>
      </c>
    </row>
    <row r="221" spans="1:46">
      <c r="A221" s="465">
        <v>687</v>
      </c>
      <c r="B221" s="466" t="s">
        <v>252</v>
      </c>
      <c r="C221" s="500">
        <v>1477</v>
      </c>
      <c r="D221" s="569">
        <v>391.29587000677049</v>
      </c>
      <c r="E221" s="569">
        <v>-96.029790115098166</v>
      </c>
      <c r="F221" s="569">
        <v>-204.22004062288423</v>
      </c>
      <c r="G221" s="589">
        <v>91.046039268788078</v>
      </c>
      <c r="H221" s="569">
        <v>265.01557210561953</v>
      </c>
      <c r="I221" s="569">
        <v>0</v>
      </c>
      <c r="J221" s="569">
        <v>76.008124576844949</v>
      </c>
      <c r="K221" s="569">
        <v>7.6161137440758298</v>
      </c>
      <c r="L221" s="569">
        <v>0</v>
      </c>
      <c r="M221" s="569">
        <v>24.36357481381178</v>
      </c>
      <c r="N221" s="569">
        <v>0</v>
      </c>
      <c r="O221" s="569">
        <v>6.3310765064319563</v>
      </c>
      <c r="P221" s="569">
        <v>0</v>
      </c>
      <c r="Q221" s="569">
        <v>7.6161137440758298</v>
      </c>
      <c r="R221" s="569">
        <v>0</v>
      </c>
      <c r="S221" s="569">
        <v>0</v>
      </c>
      <c r="T221" s="569">
        <v>0</v>
      </c>
      <c r="U221" s="569">
        <v>3.5639810426540284</v>
      </c>
      <c r="V221" s="569">
        <v>0</v>
      </c>
      <c r="W221" s="569">
        <v>0</v>
      </c>
      <c r="X221" s="569">
        <v>0</v>
      </c>
      <c r="Y221" s="569">
        <v>0</v>
      </c>
      <c r="Z221" s="569">
        <v>0.78131347325660117</v>
      </c>
      <c r="AA221" s="569">
        <v>0</v>
      </c>
      <c r="AB221" s="569">
        <v>0</v>
      </c>
      <c r="AC221" s="569">
        <v>0</v>
      </c>
      <c r="AD221" s="569">
        <v>0</v>
      </c>
      <c r="AE221" s="569">
        <v>0</v>
      </c>
      <c r="AF221" s="569">
        <v>0</v>
      </c>
      <c r="AG221" s="569">
        <v>0</v>
      </c>
      <c r="AH221" s="569">
        <v>0</v>
      </c>
      <c r="AI221" s="569">
        <v>0</v>
      </c>
      <c r="AJ221" s="569">
        <v>0</v>
      </c>
      <c r="AK221" s="569">
        <v>0</v>
      </c>
      <c r="AL221" s="569">
        <v>0</v>
      </c>
      <c r="AM221" s="569">
        <v>0</v>
      </c>
      <c r="AN221" s="569">
        <v>0</v>
      </c>
      <c r="AO221" s="569">
        <v>0</v>
      </c>
      <c r="AP221" s="569">
        <v>0</v>
      </c>
      <c r="AQ221" s="569">
        <v>0</v>
      </c>
      <c r="AR221" s="569">
        <v>0</v>
      </c>
      <c r="AS221" s="569">
        <v>0</v>
      </c>
      <c r="AT221" s="569">
        <v>0</v>
      </c>
    </row>
    <row r="222" spans="1:46">
      <c r="A222" s="465">
        <v>689</v>
      </c>
      <c r="B222" s="466" t="s">
        <v>253</v>
      </c>
      <c r="C222" s="500">
        <v>3093</v>
      </c>
      <c r="D222" s="569">
        <v>328.77885548011642</v>
      </c>
      <c r="E222" s="569">
        <v>-96.030067895247328</v>
      </c>
      <c r="F222" s="569">
        <v>-204.21985127707728</v>
      </c>
      <c r="G222" s="589">
        <v>28.528936307791788</v>
      </c>
      <c r="H222" s="569">
        <v>263.99353378596834</v>
      </c>
      <c r="I222" s="569">
        <v>0</v>
      </c>
      <c r="J222" s="569">
        <v>21.777885548011639</v>
      </c>
      <c r="K222" s="569">
        <v>6.3646944713870033</v>
      </c>
      <c r="L222" s="569">
        <v>0</v>
      </c>
      <c r="M222" s="569">
        <v>0</v>
      </c>
      <c r="N222" s="569">
        <v>0</v>
      </c>
      <c r="O222" s="569">
        <v>3.0232783705140642</v>
      </c>
      <c r="P222" s="569">
        <v>0</v>
      </c>
      <c r="Q222" s="569">
        <v>6.3646944713870033</v>
      </c>
      <c r="R222" s="569">
        <v>0</v>
      </c>
      <c r="S222" s="569">
        <v>0</v>
      </c>
      <c r="T222" s="569">
        <v>0</v>
      </c>
      <c r="U222" s="569">
        <v>3.5638538635628838</v>
      </c>
      <c r="V222" s="569">
        <v>0</v>
      </c>
      <c r="W222" s="569">
        <v>11.468153895893954</v>
      </c>
      <c r="X222" s="569">
        <v>0</v>
      </c>
      <c r="Y222" s="569">
        <v>0</v>
      </c>
      <c r="Z222" s="569">
        <v>0.75460717749757522</v>
      </c>
      <c r="AA222" s="569">
        <v>0</v>
      </c>
      <c r="AB222" s="569">
        <v>0</v>
      </c>
      <c r="AC222" s="569">
        <v>0</v>
      </c>
      <c r="AD222" s="569">
        <v>0</v>
      </c>
      <c r="AE222" s="569">
        <v>0</v>
      </c>
      <c r="AF222" s="569">
        <v>0</v>
      </c>
      <c r="AG222" s="569">
        <v>0</v>
      </c>
      <c r="AH222" s="569">
        <v>0</v>
      </c>
      <c r="AI222" s="569">
        <v>0</v>
      </c>
      <c r="AJ222" s="569">
        <v>0</v>
      </c>
      <c r="AK222" s="569">
        <v>0</v>
      </c>
      <c r="AL222" s="569">
        <v>0</v>
      </c>
      <c r="AM222" s="569">
        <v>0</v>
      </c>
      <c r="AN222" s="569">
        <v>0</v>
      </c>
      <c r="AO222" s="569">
        <v>0</v>
      </c>
      <c r="AP222" s="569">
        <v>0</v>
      </c>
      <c r="AQ222" s="569">
        <v>0</v>
      </c>
      <c r="AR222" s="569">
        <v>0</v>
      </c>
      <c r="AS222" s="569">
        <v>0</v>
      </c>
      <c r="AT222" s="569">
        <v>11.468153895893954</v>
      </c>
    </row>
    <row r="223" spans="1:46">
      <c r="A223" s="465">
        <v>691</v>
      </c>
      <c r="B223" s="466" t="s">
        <v>254</v>
      </c>
      <c r="C223" s="500">
        <v>2636</v>
      </c>
      <c r="D223" s="569">
        <v>279.02655538694995</v>
      </c>
      <c r="E223" s="569">
        <v>-96.029969650986345</v>
      </c>
      <c r="F223" s="569">
        <v>-204.22003034901365</v>
      </c>
      <c r="G223" s="589">
        <v>-21.223444613050077</v>
      </c>
      <c r="H223" s="569">
        <v>235.71509863429438</v>
      </c>
      <c r="I223" s="569">
        <v>0</v>
      </c>
      <c r="J223" s="569">
        <v>17.035660091047042</v>
      </c>
      <c r="K223" s="569">
        <v>5.3342185128983308</v>
      </c>
      <c r="L223" s="569">
        <v>0</v>
      </c>
      <c r="M223" s="569">
        <v>0</v>
      </c>
      <c r="N223" s="569">
        <v>0</v>
      </c>
      <c r="O223" s="569">
        <v>7.1009104704097119</v>
      </c>
      <c r="P223" s="569">
        <v>0</v>
      </c>
      <c r="Q223" s="569">
        <v>5.3342185128983308</v>
      </c>
      <c r="R223" s="569">
        <v>0</v>
      </c>
      <c r="S223" s="569">
        <v>0</v>
      </c>
      <c r="T223" s="569">
        <v>0</v>
      </c>
      <c r="U223" s="569">
        <v>3.564112291350531</v>
      </c>
      <c r="V223" s="569">
        <v>0</v>
      </c>
      <c r="W223" s="569">
        <v>0</v>
      </c>
      <c r="X223" s="569">
        <v>0</v>
      </c>
      <c r="Y223" s="569">
        <v>0</v>
      </c>
      <c r="Z223" s="569">
        <v>1.4332321699544766</v>
      </c>
      <c r="AA223" s="569">
        <v>3.5091047040971168</v>
      </c>
      <c r="AB223" s="569">
        <v>0</v>
      </c>
      <c r="AC223" s="569">
        <v>0</v>
      </c>
      <c r="AD223" s="569">
        <v>0</v>
      </c>
      <c r="AE223" s="569">
        <v>0</v>
      </c>
      <c r="AF223" s="569">
        <v>0</v>
      </c>
      <c r="AG223" s="569">
        <v>0</v>
      </c>
      <c r="AH223" s="569">
        <v>0</v>
      </c>
      <c r="AI223" s="569">
        <v>0</v>
      </c>
      <c r="AJ223" s="569">
        <v>0</v>
      </c>
      <c r="AK223" s="569">
        <v>0</v>
      </c>
      <c r="AL223" s="569">
        <v>0</v>
      </c>
      <c r="AM223" s="569">
        <v>0</v>
      </c>
      <c r="AN223" s="569">
        <v>0</v>
      </c>
      <c r="AO223" s="569">
        <v>0</v>
      </c>
      <c r="AP223" s="569">
        <v>0</v>
      </c>
      <c r="AQ223" s="569">
        <v>0</v>
      </c>
      <c r="AR223" s="569">
        <v>0</v>
      </c>
      <c r="AS223" s="569">
        <v>0</v>
      </c>
      <c r="AT223" s="569">
        <v>0</v>
      </c>
    </row>
    <row r="224" spans="1:46">
      <c r="A224" s="465">
        <v>694</v>
      </c>
      <c r="B224" s="466" t="s">
        <v>255</v>
      </c>
      <c r="C224" s="500">
        <v>28349</v>
      </c>
      <c r="D224" s="569">
        <v>318.02913683022331</v>
      </c>
      <c r="E224" s="569">
        <v>-96.029983420931956</v>
      </c>
      <c r="F224" s="569">
        <v>-204.22000776041483</v>
      </c>
      <c r="G224" s="589">
        <v>17.779145648876504</v>
      </c>
      <c r="H224" s="569">
        <v>130.92232530247981</v>
      </c>
      <c r="I224" s="569">
        <v>0</v>
      </c>
      <c r="J224" s="569">
        <v>53.065011111503054</v>
      </c>
      <c r="K224" s="569">
        <v>20.038837348760097</v>
      </c>
      <c r="L224" s="569">
        <v>0</v>
      </c>
      <c r="M224" s="569">
        <v>13.962926381882959</v>
      </c>
      <c r="N224" s="569">
        <v>12.609615859465942</v>
      </c>
      <c r="O224" s="569">
        <v>5.6704998412642418</v>
      </c>
      <c r="P224" s="569">
        <v>31.040354157113125</v>
      </c>
      <c r="Q224" s="569">
        <v>18.302797276799886</v>
      </c>
      <c r="R224" s="569">
        <v>0</v>
      </c>
      <c r="S224" s="569">
        <v>0</v>
      </c>
      <c r="T224" s="569">
        <v>17.765035803732054</v>
      </c>
      <c r="U224" s="569">
        <v>3.5640057850365094</v>
      </c>
      <c r="V224" s="569">
        <v>6.495079191505873</v>
      </c>
      <c r="W224" s="569">
        <v>0.87093019154114781</v>
      </c>
      <c r="X224" s="569">
        <v>0</v>
      </c>
      <c r="Y224" s="569">
        <v>0</v>
      </c>
      <c r="Z224" s="569">
        <v>1.3455148329747082</v>
      </c>
      <c r="AA224" s="569">
        <v>0.87011887544534194</v>
      </c>
      <c r="AB224" s="569">
        <v>0</v>
      </c>
      <c r="AC224" s="569">
        <v>0</v>
      </c>
      <c r="AD224" s="569">
        <v>0.37599209848671911</v>
      </c>
      <c r="AE224" s="569">
        <v>0</v>
      </c>
      <c r="AF224" s="569">
        <v>0</v>
      </c>
      <c r="AG224" s="569">
        <v>0</v>
      </c>
      <c r="AH224" s="569">
        <v>0</v>
      </c>
      <c r="AI224" s="569">
        <v>0</v>
      </c>
      <c r="AJ224" s="569">
        <v>0</v>
      </c>
      <c r="AK224" s="569">
        <v>7.0549225722247701</v>
      </c>
      <c r="AL224" s="569">
        <v>0</v>
      </c>
      <c r="AM224" s="569">
        <v>0</v>
      </c>
      <c r="AN224" s="569">
        <v>0</v>
      </c>
      <c r="AO224" s="569">
        <v>0</v>
      </c>
      <c r="AP224" s="569">
        <v>0</v>
      </c>
      <c r="AQ224" s="569">
        <v>0</v>
      </c>
      <c r="AR224" s="569">
        <v>0</v>
      </c>
      <c r="AS224" s="569">
        <v>0</v>
      </c>
      <c r="AT224" s="569">
        <v>-5.9248297999929447</v>
      </c>
    </row>
    <row r="225" spans="1:46">
      <c r="A225" s="465">
        <v>697</v>
      </c>
      <c r="B225" s="466" t="s">
        <v>256</v>
      </c>
      <c r="C225" s="500">
        <v>1174</v>
      </c>
      <c r="D225" s="569">
        <v>138.49659284497446</v>
      </c>
      <c r="E225" s="569">
        <v>-96.029812606473598</v>
      </c>
      <c r="F225" s="569">
        <v>-204.21976149914821</v>
      </c>
      <c r="G225" s="589">
        <v>-161.75298126064735</v>
      </c>
      <c r="H225" s="569">
        <v>0</v>
      </c>
      <c r="I225" s="569">
        <v>0</v>
      </c>
      <c r="J225" s="569">
        <v>95.625212947189098</v>
      </c>
      <c r="K225" s="569">
        <v>0</v>
      </c>
      <c r="L225" s="569">
        <v>0</v>
      </c>
      <c r="M225" s="569">
        <v>30.651618398637137</v>
      </c>
      <c r="N225" s="569">
        <v>0</v>
      </c>
      <c r="O225" s="569">
        <v>7.9275979557069851</v>
      </c>
      <c r="P225" s="569">
        <v>0</v>
      </c>
      <c r="Q225" s="569">
        <v>0</v>
      </c>
      <c r="R225" s="569">
        <v>0</v>
      </c>
      <c r="S225" s="569">
        <v>0</v>
      </c>
      <c r="T225" s="569">
        <v>0</v>
      </c>
      <c r="U225" s="569">
        <v>3.5638841567291313</v>
      </c>
      <c r="V225" s="569">
        <v>0</v>
      </c>
      <c r="W225" s="569">
        <v>0</v>
      </c>
      <c r="X225" s="569">
        <v>0</v>
      </c>
      <c r="Y225" s="569">
        <v>0</v>
      </c>
      <c r="Z225" s="569">
        <v>0.72827938671209536</v>
      </c>
      <c r="AA225" s="569">
        <v>0</v>
      </c>
      <c r="AB225" s="569">
        <v>0</v>
      </c>
      <c r="AC225" s="569">
        <v>0</v>
      </c>
      <c r="AD225" s="569">
        <v>0</v>
      </c>
      <c r="AE225" s="569">
        <v>0</v>
      </c>
      <c r="AF225" s="569">
        <v>0</v>
      </c>
      <c r="AG225" s="569">
        <v>0</v>
      </c>
      <c r="AH225" s="569">
        <v>0</v>
      </c>
      <c r="AI225" s="569">
        <v>0</v>
      </c>
      <c r="AJ225" s="569">
        <v>0</v>
      </c>
      <c r="AK225" s="569">
        <v>0</v>
      </c>
      <c r="AL225" s="569">
        <v>0</v>
      </c>
      <c r="AM225" s="569">
        <v>0</v>
      </c>
      <c r="AN225" s="569">
        <v>0</v>
      </c>
      <c r="AO225" s="569">
        <v>0</v>
      </c>
      <c r="AP225" s="569">
        <v>0</v>
      </c>
      <c r="AQ225" s="569">
        <v>0</v>
      </c>
      <c r="AR225" s="569">
        <v>0</v>
      </c>
      <c r="AS225" s="569">
        <v>0</v>
      </c>
      <c r="AT225" s="569">
        <v>0</v>
      </c>
    </row>
    <row r="226" spans="1:46">
      <c r="A226" s="465">
        <v>698</v>
      </c>
      <c r="B226" s="466" t="s">
        <v>257</v>
      </c>
      <c r="C226" s="500">
        <v>64535</v>
      </c>
      <c r="D226" s="569">
        <v>248.02150770899513</v>
      </c>
      <c r="E226" s="569">
        <v>-96.029999225226618</v>
      </c>
      <c r="F226" s="569">
        <v>-204.22000464864027</v>
      </c>
      <c r="G226" s="589">
        <v>-52.228496164871778</v>
      </c>
      <c r="H226" s="569">
        <v>121.63849074145813</v>
      </c>
      <c r="I226" s="569">
        <v>0</v>
      </c>
      <c r="J226" s="569">
        <v>35.139645153792515</v>
      </c>
      <c r="K226" s="569">
        <v>6.7327341752537384</v>
      </c>
      <c r="L226" s="569">
        <v>0</v>
      </c>
      <c r="M226" s="569">
        <v>16.170543116138528</v>
      </c>
      <c r="N226" s="569">
        <v>0</v>
      </c>
      <c r="O226" s="569">
        <v>7.6082900751530174</v>
      </c>
      <c r="P226" s="569">
        <v>17.617184473541489</v>
      </c>
      <c r="Q226" s="569">
        <v>3.6605252963508175</v>
      </c>
      <c r="R226" s="569">
        <v>0</v>
      </c>
      <c r="S226" s="569">
        <v>6.0184086154799719</v>
      </c>
      <c r="T226" s="569">
        <v>5.1212520337801193</v>
      </c>
      <c r="U226" s="569">
        <v>3.5640040288215697</v>
      </c>
      <c r="V226" s="569">
        <v>7.5290152630355625</v>
      </c>
      <c r="W226" s="569">
        <v>0</v>
      </c>
      <c r="X226" s="569">
        <v>7.7313395831719225</v>
      </c>
      <c r="Y226" s="569">
        <v>2.9138297048113428</v>
      </c>
      <c r="Z226" s="569">
        <v>1.5317579607964671</v>
      </c>
      <c r="AA226" s="569">
        <v>2.0066940419927173</v>
      </c>
      <c r="AB226" s="569">
        <v>0</v>
      </c>
      <c r="AC226" s="569">
        <v>0</v>
      </c>
      <c r="AD226" s="569">
        <v>0.66069574649415042</v>
      </c>
      <c r="AE226" s="569">
        <v>3.1705586116061051</v>
      </c>
      <c r="AF226" s="569">
        <v>0</v>
      </c>
      <c r="AG226" s="569">
        <v>0</v>
      </c>
      <c r="AH226" s="569">
        <v>1.4886960564035019</v>
      </c>
      <c r="AI226" s="569">
        <v>2.1687921283024716</v>
      </c>
      <c r="AJ226" s="569">
        <v>0</v>
      </c>
      <c r="AK226" s="569">
        <v>0</v>
      </c>
      <c r="AL226" s="569">
        <v>0</v>
      </c>
      <c r="AM226" s="569">
        <v>0</v>
      </c>
      <c r="AN226" s="569">
        <v>0</v>
      </c>
      <c r="AO226" s="569">
        <v>0</v>
      </c>
      <c r="AP226" s="569">
        <v>0</v>
      </c>
      <c r="AQ226" s="569">
        <v>0</v>
      </c>
      <c r="AR226" s="569">
        <v>0</v>
      </c>
      <c r="AS226" s="569">
        <v>0</v>
      </c>
      <c r="AT226" s="569">
        <v>-4.4509490973890138</v>
      </c>
    </row>
    <row r="227" spans="1:46">
      <c r="A227" s="465">
        <v>700</v>
      </c>
      <c r="B227" s="466" t="s">
        <v>258</v>
      </c>
      <c r="C227" s="500">
        <v>4842</v>
      </c>
      <c r="D227" s="569">
        <v>69.954564229657166</v>
      </c>
      <c r="E227" s="569">
        <v>-96.029946303180509</v>
      </c>
      <c r="F227" s="569">
        <v>-204.21995043370509</v>
      </c>
      <c r="G227" s="589">
        <v>-230.29533250722841</v>
      </c>
      <c r="H227" s="569">
        <v>0</v>
      </c>
      <c r="I227" s="569">
        <v>0</v>
      </c>
      <c r="J227" s="569">
        <v>23.185460553490294</v>
      </c>
      <c r="K227" s="569">
        <v>2.9039653035935564</v>
      </c>
      <c r="L227" s="569">
        <v>0</v>
      </c>
      <c r="M227" s="569">
        <v>7.4318463444857494</v>
      </c>
      <c r="N227" s="569">
        <v>20.818050392399833</v>
      </c>
      <c r="O227" s="569">
        <v>5.0900454357703424</v>
      </c>
      <c r="P227" s="569">
        <v>0</v>
      </c>
      <c r="Q227" s="569">
        <v>2.9039653035935564</v>
      </c>
      <c r="R227" s="569">
        <v>0</v>
      </c>
      <c r="S227" s="569">
        <v>0</v>
      </c>
      <c r="T227" s="569">
        <v>0</v>
      </c>
      <c r="U227" s="569">
        <v>3.5640231309376289</v>
      </c>
      <c r="V227" s="569">
        <v>0</v>
      </c>
      <c r="W227" s="569">
        <v>0</v>
      </c>
      <c r="X227" s="569">
        <v>0</v>
      </c>
      <c r="Y227" s="569">
        <v>0</v>
      </c>
      <c r="Z227" s="569">
        <v>0.87319289549772816</v>
      </c>
      <c r="AA227" s="569">
        <v>3.1840148698884758</v>
      </c>
      <c r="AB227" s="569">
        <v>0</v>
      </c>
      <c r="AC227" s="569">
        <v>0</v>
      </c>
      <c r="AD227" s="569">
        <v>0</v>
      </c>
      <c r="AE227" s="569">
        <v>0</v>
      </c>
      <c r="AF227" s="569">
        <v>0</v>
      </c>
      <c r="AG227" s="569">
        <v>0</v>
      </c>
      <c r="AH227" s="569">
        <v>0</v>
      </c>
      <c r="AI227" s="569">
        <v>0</v>
      </c>
      <c r="AJ227" s="569">
        <v>0</v>
      </c>
      <c r="AK227" s="569">
        <v>0</v>
      </c>
      <c r="AL227" s="569">
        <v>0</v>
      </c>
      <c r="AM227" s="569">
        <v>0</v>
      </c>
      <c r="AN227" s="569">
        <v>0</v>
      </c>
      <c r="AO227" s="569">
        <v>0</v>
      </c>
      <c r="AP227" s="569">
        <v>0</v>
      </c>
      <c r="AQ227" s="569">
        <v>0</v>
      </c>
      <c r="AR227" s="569">
        <v>0</v>
      </c>
      <c r="AS227" s="569">
        <v>0</v>
      </c>
      <c r="AT227" s="569">
        <v>0</v>
      </c>
    </row>
    <row r="228" spans="1:46">
      <c r="A228" s="465">
        <v>702</v>
      </c>
      <c r="B228" s="466" t="s">
        <v>259</v>
      </c>
      <c r="C228" s="500">
        <v>4114</v>
      </c>
      <c r="D228" s="569">
        <v>99.862664073894024</v>
      </c>
      <c r="E228" s="569">
        <v>-96.029897909577059</v>
      </c>
      <c r="F228" s="569">
        <v>-204.21998055420516</v>
      </c>
      <c r="G228" s="589">
        <v>-200.38721438988819</v>
      </c>
      <c r="H228" s="569">
        <v>0</v>
      </c>
      <c r="I228" s="569">
        <v>0</v>
      </c>
      <c r="J228" s="569">
        <v>32.745989304812831</v>
      </c>
      <c r="K228" s="569">
        <v>5.4686436558094309</v>
      </c>
      <c r="L228" s="569">
        <v>0</v>
      </c>
      <c r="M228" s="569">
        <v>26.240884783665532</v>
      </c>
      <c r="N228" s="569">
        <v>19.504132231404959</v>
      </c>
      <c r="O228" s="569">
        <v>5.9834710743801649</v>
      </c>
      <c r="P228" s="569">
        <v>0</v>
      </c>
      <c r="Q228" s="569">
        <v>5.4686436558094309</v>
      </c>
      <c r="R228" s="569">
        <v>0</v>
      </c>
      <c r="S228" s="569">
        <v>0</v>
      </c>
      <c r="T228" s="569">
        <v>0</v>
      </c>
      <c r="U228" s="569">
        <v>3.5639280505590665</v>
      </c>
      <c r="V228" s="569">
        <v>0</v>
      </c>
      <c r="W228" s="569">
        <v>0</v>
      </c>
      <c r="X228" s="569">
        <v>0</v>
      </c>
      <c r="Y228" s="569">
        <v>0</v>
      </c>
      <c r="Z228" s="569">
        <v>0.88697131745260083</v>
      </c>
      <c r="AA228" s="569">
        <v>0</v>
      </c>
      <c r="AB228" s="569">
        <v>0</v>
      </c>
      <c r="AC228" s="569">
        <v>0</v>
      </c>
      <c r="AD228" s="569">
        <v>0</v>
      </c>
      <c r="AE228" s="569">
        <v>0</v>
      </c>
      <c r="AF228" s="569">
        <v>0</v>
      </c>
      <c r="AG228" s="569">
        <v>0</v>
      </c>
      <c r="AH228" s="569">
        <v>0</v>
      </c>
      <c r="AI228" s="569">
        <v>0</v>
      </c>
      <c r="AJ228" s="569">
        <v>0</v>
      </c>
      <c r="AK228" s="569">
        <v>0</v>
      </c>
      <c r="AL228" s="569">
        <v>0</v>
      </c>
      <c r="AM228" s="569">
        <v>0</v>
      </c>
      <c r="AN228" s="569">
        <v>0</v>
      </c>
      <c r="AO228" s="569">
        <v>0</v>
      </c>
      <c r="AP228" s="569">
        <v>0</v>
      </c>
      <c r="AQ228" s="569">
        <v>0</v>
      </c>
      <c r="AR228" s="569">
        <v>0</v>
      </c>
      <c r="AS228" s="569">
        <v>0</v>
      </c>
      <c r="AT228" s="569">
        <v>0</v>
      </c>
    </row>
    <row r="229" spans="1:46">
      <c r="A229" s="465">
        <v>704</v>
      </c>
      <c r="B229" s="466" t="s">
        <v>260</v>
      </c>
      <c r="C229" s="500">
        <v>6428</v>
      </c>
      <c r="D229" s="569">
        <v>126.01011200995644</v>
      </c>
      <c r="E229" s="569">
        <v>-96.030024891101434</v>
      </c>
      <c r="F229" s="569">
        <v>-204.21997510889858</v>
      </c>
      <c r="G229" s="589">
        <v>-174.23988799004357</v>
      </c>
      <c r="H229" s="569">
        <v>0</v>
      </c>
      <c r="I229" s="569">
        <v>0</v>
      </c>
      <c r="J229" s="569">
        <v>83.831362787803357</v>
      </c>
      <c r="K229" s="569">
        <v>0</v>
      </c>
      <c r="L229" s="569">
        <v>0</v>
      </c>
      <c r="M229" s="569">
        <v>11.196328562538893</v>
      </c>
      <c r="N229" s="569">
        <v>0</v>
      </c>
      <c r="O229" s="569">
        <v>24.401835718730553</v>
      </c>
      <c r="P229" s="569">
        <v>0</v>
      </c>
      <c r="Q229" s="569">
        <v>0</v>
      </c>
      <c r="R229" s="569">
        <v>0</v>
      </c>
      <c r="S229" s="569">
        <v>0</v>
      </c>
      <c r="T229" s="569">
        <v>0</v>
      </c>
      <c r="U229" s="569">
        <v>3.5639390168014935</v>
      </c>
      <c r="V229" s="569">
        <v>0</v>
      </c>
      <c r="W229" s="569">
        <v>0</v>
      </c>
      <c r="X229" s="569">
        <v>0</v>
      </c>
      <c r="Y229" s="569">
        <v>0</v>
      </c>
      <c r="Z229" s="569">
        <v>1.358431860609832</v>
      </c>
      <c r="AA229" s="569">
        <v>0</v>
      </c>
      <c r="AB229" s="569">
        <v>0</v>
      </c>
      <c r="AC229" s="569">
        <v>0</v>
      </c>
      <c r="AD229" s="569">
        <v>1.6582140634723086</v>
      </c>
      <c r="AE229" s="569">
        <v>0</v>
      </c>
      <c r="AF229" s="569">
        <v>0</v>
      </c>
      <c r="AG229" s="569">
        <v>0</v>
      </c>
      <c r="AH229" s="569">
        <v>0</v>
      </c>
      <c r="AI229" s="569">
        <v>0</v>
      </c>
      <c r="AJ229" s="569">
        <v>0</v>
      </c>
      <c r="AK229" s="569">
        <v>0</v>
      </c>
      <c r="AL229" s="569">
        <v>0</v>
      </c>
      <c r="AM229" s="569">
        <v>0</v>
      </c>
      <c r="AN229" s="569">
        <v>0</v>
      </c>
      <c r="AO229" s="569">
        <v>0</v>
      </c>
      <c r="AP229" s="569">
        <v>0</v>
      </c>
      <c r="AQ229" s="569">
        <v>0</v>
      </c>
      <c r="AR229" s="569">
        <v>0</v>
      </c>
      <c r="AS229" s="569">
        <v>0</v>
      </c>
      <c r="AT229" s="569">
        <v>0</v>
      </c>
    </row>
    <row r="230" spans="1:46">
      <c r="A230" s="465">
        <v>707</v>
      </c>
      <c r="B230" s="466" t="s">
        <v>261</v>
      </c>
      <c r="C230" s="500">
        <v>1960</v>
      </c>
      <c r="D230" s="569">
        <v>8.8505102040816332</v>
      </c>
      <c r="E230" s="569">
        <v>-96.030102040816331</v>
      </c>
      <c r="F230" s="569">
        <v>-204.21989795918367</v>
      </c>
      <c r="G230" s="589">
        <v>-291.39948979591838</v>
      </c>
      <c r="H230" s="569">
        <v>0</v>
      </c>
      <c r="I230" s="569">
        <v>0</v>
      </c>
      <c r="J230" s="569">
        <v>0</v>
      </c>
      <c r="K230" s="569">
        <v>0</v>
      </c>
      <c r="L230" s="569">
        <v>0</v>
      </c>
      <c r="M230" s="569">
        <v>0</v>
      </c>
      <c r="N230" s="569">
        <v>0</v>
      </c>
      <c r="O230" s="569">
        <v>4.7183673469387752</v>
      </c>
      <c r="P230" s="569">
        <v>0</v>
      </c>
      <c r="Q230" s="569">
        <v>0</v>
      </c>
      <c r="R230" s="569">
        <v>0</v>
      </c>
      <c r="S230" s="569">
        <v>0</v>
      </c>
      <c r="T230" s="569">
        <v>0</v>
      </c>
      <c r="U230" s="569">
        <v>3.5637755102040818</v>
      </c>
      <c r="V230" s="569">
        <v>0</v>
      </c>
      <c r="W230" s="569">
        <v>0</v>
      </c>
      <c r="X230" s="569">
        <v>0</v>
      </c>
      <c r="Y230" s="569">
        <v>0</v>
      </c>
      <c r="Z230" s="569">
        <v>0.56836734693877555</v>
      </c>
      <c r="AA230" s="569">
        <v>0</v>
      </c>
      <c r="AB230" s="569">
        <v>0</v>
      </c>
      <c r="AC230" s="569">
        <v>0</v>
      </c>
      <c r="AD230" s="569">
        <v>0</v>
      </c>
      <c r="AE230" s="569">
        <v>0</v>
      </c>
      <c r="AF230" s="569">
        <v>0</v>
      </c>
      <c r="AG230" s="569">
        <v>0</v>
      </c>
      <c r="AH230" s="569">
        <v>0</v>
      </c>
      <c r="AI230" s="569">
        <v>0</v>
      </c>
      <c r="AJ230" s="569">
        <v>0</v>
      </c>
      <c r="AK230" s="569">
        <v>0</v>
      </c>
      <c r="AL230" s="569">
        <v>0</v>
      </c>
      <c r="AM230" s="569">
        <v>0</v>
      </c>
      <c r="AN230" s="569">
        <v>0</v>
      </c>
      <c r="AO230" s="569">
        <v>0</v>
      </c>
      <c r="AP230" s="569">
        <v>0</v>
      </c>
      <c r="AQ230" s="569">
        <v>0</v>
      </c>
      <c r="AR230" s="569">
        <v>0</v>
      </c>
      <c r="AS230" s="569">
        <v>0</v>
      </c>
      <c r="AT230" s="569">
        <v>0</v>
      </c>
    </row>
    <row r="231" spans="1:46">
      <c r="A231" s="465">
        <v>710</v>
      </c>
      <c r="B231" s="466" t="s">
        <v>262</v>
      </c>
      <c r="C231" s="500">
        <v>27306</v>
      </c>
      <c r="D231" s="569">
        <v>276.88870577894966</v>
      </c>
      <c r="E231" s="569">
        <v>-96.029993408042188</v>
      </c>
      <c r="F231" s="569">
        <v>-204.21998828096389</v>
      </c>
      <c r="G231" s="589">
        <v>-23.361275910056399</v>
      </c>
      <c r="H231" s="569">
        <v>134.17948436241119</v>
      </c>
      <c r="I231" s="569">
        <v>0</v>
      </c>
      <c r="J231" s="569">
        <v>25.490295173222002</v>
      </c>
      <c r="K231" s="569">
        <v>9.6811689738519</v>
      </c>
      <c r="L231" s="569">
        <v>0</v>
      </c>
      <c r="M231" s="569">
        <v>10.54273785981103</v>
      </c>
      <c r="N231" s="569">
        <v>21.739983886325351</v>
      </c>
      <c r="O231" s="569">
        <v>11.991796674723505</v>
      </c>
      <c r="P231" s="569">
        <v>31.342012744451768</v>
      </c>
      <c r="Q231" s="569">
        <v>6.2309748773163411</v>
      </c>
      <c r="R231" s="569">
        <v>0</v>
      </c>
      <c r="S231" s="569">
        <v>0</v>
      </c>
      <c r="T231" s="569">
        <v>5.763605068483117</v>
      </c>
      <c r="U231" s="569">
        <v>3.5640152347469423</v>
      </c>
      <c r="V231" s="569">
        <v>0</v>
      </c>
      <c r="W231" s="569">
        <v>0</v>
      </c>
      <c r="X231" s="569">
        <v>11.122207573427085</v>
      </c>
      <c r="Y231" s="569">
        <v>0</v>
      </c>
      <c r="Z231" s="569">
        <v>1.1652384091408481</v>
      </c>
      <c r="AA231" s="569">
        <v>1.4679557606386875</v>
      </c>
      <c r="AB231" s="569">
        <v>2.2168754119973633</v>
      </c>
      <c r="AC231" s="569">
        <v>0</v>
      </c>
      <c r="AD231" s="569">
        <v>0.39035376840254887</v>
      </c>
      <c r="AE231" s="569">
        <v>0</v>
      </c>
      <c r="AF231" s="569">
        <v>0</v>
      </c>
      <c r="AG231" s="569">
        <v>0</v>
      </c>
      <c r="AH231" s="569">
        <v>0</v>
      </c>
      <c r="AI231" s="569">
        <v>0</v>
      </c>
      <c r="AJ231" s="569">
        <v>0</v>
      </c>
      <c r="AK231" s="569">
        <v>0</v>
      </c>
      <c r="AL231" s="569">
        <v>0</v>
      </c>
      <c r="AM231" s="569">
        <v>0</v>
      </c>
      <c r="AN231" s="569">
        <v>0</v>
      </c>
      <c r="AO231" s="569">
        <v>0</v>
      </c>
      <c r="AP231" s="569">
        <v>0</v>
      </c>
      <c r="AQ231" s="569">
        <v>0</v>
      </c>
      <c r="AR231" s="569">
        <v>0</v>
      </c>
      <c r="AS231" s="569">
        <v>0</v>
      </c>
      <c r="AT231" s="569">
        <v>0</v>
      </c>
    </row>
    <row r="232" spans="1:46">
      <c r="A232" s="465">
        <v>729</v>
      </c>
      <c r="B232" s="466" t="s">
        <v>263</v>
      </c>
      <c r="C232" s="500">
        <v>8975</v>
      </c>
      <c r="D232" s="569">
        <v>318.99777158774373</v>
      </c>
      <c r="E232" s="569">
        <v>-96.029972144846795</v>
      </c>
      <c r="F232" s="569">
        <v>-204.22005571030641</v>
      </c>
      <c r="G232" s="589">
        <v>18.747743732590529</v>
      </c>
      <c r="H232" s="569">
        <v>128.74183844011142</v>
      </c>
      <c r="I232" s="569">
        <v>0</v>
      </c>
      <c r="J232" s="569">
        <v>40.027298050139272</v>
      </c>
      <c r="K232" s="569">
        <v>13.943844011142062</v>
      </c>
      <c r="L232" s="569">
        <v>0</v>
      </c>
      <c r="M232" s="569">
        <v>20.047353760445681</v>
      </c>
      <c r="N232" s="569">
        <v>37.453927576601671</v>
      </c>
      <c r="O232" s="569">
        <v>6.776713091922006</v>
      </c>
      <c r="P232" s="569">
        <v>31.240779944289695</v>
      </c>
      <c r="Q232" s="569">
        <v>13.943844011142062</v>
      </c>
      <c r="R232" s="569">
        <v>0</v>
      </c>
      <c r="S232" s="569">
        <v>0</v>
      </c>
      <c r="T232" s="569">
        <v>15.080557103064066</v>
      </c>
      <c r="U232" s="569">
        <v>3.5640111420612812</v>
      </c>
      <c r="V232" s="569">
        <v>0</v>
      </c>
      <c r="W232" s="569">
        <v>0</v>
      </c>
      <c r="X232" s="569">
        <v>0</v>
      </c>
      <c r="Y232" s="569">
        <v>0</v>
      </c>
      <c r="Z232" s="569">
        <v>1.0408913649025069</v>
      </c>
      <c r="AA232" s="569">
        <v>3.435543175487465</v>
      </c>
      <c r="AB232" s="569">
        <v>0</v>
      </c>
      <c r="AC232" s="569">
        <v>0</v>
      </c>
      <c r="AD232" s="569">
        <v>0</v>
      </c>
      <c r="AE232" s="569">
        <v>0</v>
      </c>
      <c r="AF232" s="569">
        <v>0</v>
      </c>
      <c r="AG232" s="569">
        <v>0</v>
      </c>
      <c r="AH232" s="569">
        <v>0</v>
      </c>
      <c r="AI232" s="569">
        <v>0</v>
      </c>
      <c r="AJ232" s="569">
        <v>0</v>
      </c>
      <c r="AK232" s="569">
        <v>0</v>
      </c>
      <c r="AL232" s="569">
        <v>0</v>
      </c>
      <c r="AM232" s="569">
        <v>0</v>
      </c>
      <c r="AN232" s="569">
        <v>0</v>
      </c>
      <c r="AO232" s="569">
        <v>3.7011699164345404</v>
      </c>
      <c r="AP232" s="569">
        <v>0</v>
      </c>
      <c r="AQ232" s="569">
        <v>0</v>
      </c>
      <c r="AR232" s="569">
        <v>0</v>
      </c>
      <c r="AS232" s="569">
        <v>0</v>
      </c>
      <c r="AT232" s="569">
        <v>0</v>
      </c>
    </row>
    <row r="233" spans="1:46">
      <c r="A233" s="465">
        <v>732</v>
      </c>
      <c r="B233" s="466" t="s">
        <v>264</v>
      </c>
      <c r="C233" s="500">
        <v>3336</v>
      </c>
      <c r="D233" s="569">
        <v>377.58663069544366</v>
      </c>
      <c r="E233" s="569">
        <v>-96.029976019184659</v>
      </c>
      <c r="F233" s="569">
        <v>-204.22002398081534</v>
      </c>
      <c r="G233" s="589">
        <v>77.336630695443645</v>
      </c>
      <c r="H233" s="569">
        <v>300.01828537170263</v>
      </c>
      <c r="I233" s="569">
        <v>0</v>
      </c>
      <c r="J233" s="569">
        <v>33.652278177458037</v>
      </c>
      <c r="K233" s="569">
        <v>0.84292565947242204</v>
      </c>
      <c r="L233" s="569">
        <v>0</v>
      </c>
      <c r="M233" s="569">
        <v>0</v>
      </c>
      <c r="N233" s="569">
        <v>31.90767386091127</v>
      </c>
      <c r="O233" s="569">
        <v>4.8021582733812949</v>
      </c>
      <c r="P233" s="569">
        <v>0</v>
      </c>
      <c r="Q233" s="569">
        <v>-0.42146282973621102</v>
      </c>
      <c r="R233" s="569">
        <v>0</v>
      </c>
      <c r="S233" s="569">
        <v>0</v>
      </c>
      <c r="T233" s="569">
        <v>0</v>
      </c>
      <c r="U233" s="569">
        <v>3.5641486810551557</v>
      </c>
      <c r="V233" s="569">
        <v>18.832134292565947</v>
      </c>
      <c r="W233" s="569">
        <v>0</v>
      </c>
      <c r="X233" s="569">
        <v>0</v>
      </c>
      <c r="Y233" s="569">
        <v>0</v>
      </c>
      <c r="Z233" s="569">
        <v>0.75449640287769781</v>
      </c>
      <c r="AA233" s="569">
        <v>0</v>
      </c>
      <c r="AB233" s="569">
        <v>0</v>
      </c>
      <c r="AC233" s="569">
        <v>0</v>
      </c>
      <c r="AD233" s="569">
        <v>0</v>
      </c>
      <c r="AE233" s="569">
        <v>0</v>
      </c>
      <c r="AF233" s="569">
        <v>0</v>
      </c>
      <c r="AG233" s="569">
        <v>0</v>
      </c>
      <c r="AH233" s="569">
        <v>0</v>
      </c>
      <c r="AI233" s="569">
        <v>0</v>
      </c>
      <c r="AJ233" s="569">
        <v>0</v>
      </c>
      <c r="AK233" s="569">
        <v>0</v>
      </c>
      <c r="AL233" s="569">
        <v>0</v>
      </c>
      <c r="AM233" s="569">
        <v>0</v>
      </c>
      <c r="AN233" s="569">
        <v>0</v>
      </c>
      <c r="AO233" s="569">
        <v>0</v>
      </c>
      <c r="AP233" s="569">
        <v>0</v>
      </c>
      <c r="AQ233" s="569">
        <v>0</v>
      </c>
      <c r="AR233" s="569">
        <v>0</v>
      </c>
      <c r="AS233" s="569">
        <v>0</v>
      </c>
      <c r="AT233" s="569">
        <v>-16.366007194244606</v>
      </c>
    </row>
    <row r="234" spans="1:46">
      <c r="A234" s="465">
        <v>734</v>
      </c>
      <c r="B234" s="466" t="s">
        <v>265</v>
      </c>
      <c r="C234" s="500">
        <v>50933</v>
      </c>
      <c r="D234" s="569">
        <v>274.83234837924334</v>
      </c>
      <c r="E234" s="569">
        <v>-96.03000019633636</v>
      </c>
      <c r="F234" s="569">
        <v>-204.21999489525456</v>
      </c>
      <c r="G234" s="589">
        <v>-25.417646712347594</v>
      </c>
      <c r="H234" s="569">
        <v>126.84884063377378</v>
      </c>
      <c r="I234" s="569">
        <v>0</v>
      </c>
      <c r="J234" s="569">
        <v>50.254726797950248</v>
      </c>
      <c r="K234" s="569">
        <v>23.024777649068383</v>
      </c>
      <c r="L234" s="569">
        <v>0</v>
      </c>
      <c r="M234" s="569">
        <v>6.3586476351285022</v>
      </c>
      <c r="N234" s="569">
        <v>11.953409380951445</v>
      </c>
      <c r="O234" s="569">
        <v>7.301611921543989</v>
      </c>
      <c r="P234" s="569">
        <v>12.341762707871125</v>
      </c>
      <c r="Q234" s="569">
        <v>18.745587340231285</v>
      </c>
      <c r="R234" s="569">
        <v>0</v>
      </c>
      <c r="S234" s="569">
        <v>0</v>
      </c>
      <c r="T234" s="569">
        <v>4.943945968232776</v>
      </c>
      <c r="U234" s="569">
        <v>3.5639958376690948</v>
      </c>
      <c r="V234" s="569">
        <v>2.1749160662046219</v>
      </c>
      <c r="W234" s="569">
        <v>2.9836648145603046</v>
      </c>
      <c r="X234" s="569">
        <v>0</v>
      </c>
      <c r="Y234" s="569">
        <v>0</v>
      </c>
      <c r="Z234" s="569">
        <v>1.1439930889600063</v>
      </c>
      <c r="AA234" s="569">
        <v>0.48430290774154283</v>
      </c>
      <c r="AB234" s="569">
        <v>1.177291736202462</v>
      </c>
      <c r="AC234" s="569">
        <v>0</v>
      </c>
      <c r="AD234" s="569">
        <v>1.6742583393870378</v>
      </c>
      <c r="AE234" s="569">
        <v>0</v>
      </c>
      <c r="AF234" s="569">
        <v>0</v>
      </c>
      <c r="AG234" s="569">
        <v>0</v>
      </c>
      <c r="AH234" s="569">
        <v>0</v>
      </c>
      <c r="AI234" s="569">
        <v>0</v>
      </c>
      <c r="AJ234" s="569">
        <v>0</v>
      </c>
      <c r="AK234" s="569">
        <v>0</v>
      </c>
      <c r="AL234" s="569">
        <v>0</v>
      </c>
      <c r="AM234" s="569">
        <v>0</v>
      </c>
      <c r="AN234" s="569">
        <v>0</v>
      </c>
      <c r="AO234" s="569">
        <v>0</v>
      </c>
      <c r="AP234" s="569">
        <v>0</v>
      </c>
      <c r="AQ234" s="569">
        <v>0</v>
      </c>
      <c r="AR234" s="569">
        <v>0</v>
      </c>
      <c r="AS234" s="569">
        <v>0</v>
      </c>
      <c r="AT234" s="569">
        <v>-0.14338444623328686</v>
      </c>
    </row>
    <row r="235" spans="1:46">
      <c r="A235" s="465">
        <v>738</v>
      </c>
      <c r="B235" s="466" t="s">
        <v>266</v>
      </c>
      <c r="C235" s="500">
        <v>2917</v>
      </c>
      <c r="D235" s="569">
        <v>134.38189921151869</v>
      </c>
      <c r="E235" s="569">
        <v>-96.03016798080219</v>
      </c>
      <c r="F235" s="569">
        <v>-204.22008913267055</v>
      </c>
      <c r="G235" s="589">
        <v>-165.86835790195406</v>
      </c>
      <c r="H235" s="569">
        <v>0</v>
      </c>
      <c r="I235" s="569">
        <v>0</v>
      </c>
      <c r="J235" s="569">
        <v>46.183407610558795</v>
      </c>
      <c r="K235" s="569">
        <v>9.6410695920466232</v>
      </c>
      <c r="L235" s="569">
        <v>0</v>
      </c>
      <c r="M235" s="569">
        <v>0</v>
      </c>
      <c r="N235" s="569">
        <v>0</v>
      </c>
      <c r="O235" s="569">
        <v>8.8248200205690779</v>
      </c>
      <c r="P235" s="569">
        <v>0</v>
      </c>
      <c r="Q235" s="569">
        <v>65.076791223860127</v>
      </c>
      <c r="R235" s="569">
        <v>0</v>
      </c>
      <c r="S235" s="569">
        <v>0</v>
      </c>
      <c r="T235" s="569">
        <v>0</v>
      </c>
      <c r="U235" s="569">
        <v>3.5639355502228316</v>
      </c>
      <c r="V235" s="569">
        <v>0</v>
      </c>
      <c r="W235" s="569">
        <v>0</v>
      </c>
      <c r="X235" s="569">
        <v>0</v>
      </c>
      <c r="Y235" s="569">
        <v>0</v>
      </c>
      <c r="Z235" s="569">
        <v>1.0918752142612274</v>
      </c>
      <c r="AA235" s="569">
        <v>0</v>
      </c>
      <c r="AB235" s="569">
        <v>0</v>
      </c>
      <c r="AC235" s="569">
        <v>0</v>
      </c>
      <c r="AD235" s="569">
        <v>0</v>
      </c>
      <c r="AE235" s="569">
        <v>0</v>
      </c>
      <c r="AF235" s="569">
        <v>0</v>
      </c>
      <c r="AG235" s="569">
        <v>0</v>
      </c>
      <c r="AH235" s="569">
        <v>0</v>
      </c>
      <c r="AI235" s="569">
        <v>0</v>
      </c>
      <c r="AJ235" s="569">
        <v>0</v>
      </c>
      <c r="AK235" s="569">
        <v>0</v>
      </c>
      <c r="AL235" s="569">
        <v>0</v>
      </c>
      <c r="AM235" s="569">
        <v>0</v>
      </c>
      <c r="AN235" s="569">
        <v>0</v>
      </c>
      <c r="AO235" s="569">
        <v>0</v>
      </c>
      <c r="AP235" s="569">
        <v>0</v>
      </c>
      <c r="AQ235" s="569">
        <v>0</v>
      </c>
      <c r="AR235" s="569">
        <v>0</v>
      </c>
      <c r="AS235" s="569">
        <v>0</v>
      </c>
      <c r="AT235" s="569">
        <v>0</v>
      </c>
    </row>
    <row r="236" spans="1:46">
      <c r="A236" s="465">
        <v>739</v>
      </c>
      <c r="B236" s="466" t="s">
        <v>267</v>
      </c>
      <c r="C236" s="500">
        <v>3256</v>
      </c>
      <c r="D236" s="569">
        <v>401.98587223587225</v>
      </c>
      <c r="E236" s="569">
        <v>-96.030098280098287</v>
      </c>
      <c r="F236" s="569">
        <v>-204.21990171990171</v>
      </c>
      <c r="G236" s="589">
        <v>101.73587223587224</v>
      </c>
      <c r="H236" s="569">
        <v>292.43120393120392</v>
      </c>
      <c r="I236" s="569">
        <v>0</v>
      </c>
      <c r="J236" s="569">
        <v>41.375</v>
      </c>
      <c r="K236" s="569">
        <v>3.8866707616707616</v>
      </c>
      <c r="L236" s="569">
        <v>0</v>
      </c>
      <c r="M236" s="569">
        <v>0</v>
      </c>
      <c r="N236" s="569">
        <v>50.970208845208845</v>
      </c>
      <c r="O236" s="569">
        <v>5.0294840294840295</v>
      </c>
      <c r="P236" s="569">
        <v>0</v>
      </c>
      <c r="Q236" s="569">
        <v>3.8866707616707616</v>
      </c>
      <c r="R236" s="569">
        <v>0</v>
      </c>
      <c r="S236" s="569">
        <v>0</v>
      </c>
      <c r="T236" s="569">
        <v>0</v>
      </c>
      <c r="U236" s="569">
        <v>3.5638820638820641</v>
      </c>
      <c r="V236" s="569">
        <v>0</v>
      </c>
      <c r="W236" s="569">
        <v>0</v>
      </c>
      <c r="X236" s="569">
        <v>0</v>
      </c>
      <c r="Y236" s="569">
        <v>0</v>
      </c>
      <c r="Z236" s="569">
        <v>0.84275184275184278</v>
      </c>
      <c r="AA236" s="569">
        <v>0</v>
      </c>
      <c r="AB236" s="569">
        <v>0</v>
      </c>
      <c r="AC236" s="569">
        <v>0</v>
      </c>
      <c r="AD236" s="569">
        <v>0</v>
      </c>
      <c r="AE236" s="569">
        <v>0</v>
      </c>
      <c r="AF236" s="569">
        <v>0</v>
      </c>
      <c r="AG236" s="569">
        <v>0</v>
      </c>
      <c r="AH236" s="569">
        <v>0</v>
      </c>
      <c r="AI236" s="569">
        <v>0</v>
      </c>
      <c r="AJ236" s="569">
        <v>0</v>
      </c>
      <c r="AK236" s="569">
        <v>0</v>
      </c>
      <c r="AL236" s="569">
        <v>0</v>
      </c>
      <c r="AM236" s="569">
        <v>0</v>
      </c>
      <c r="AN236" s="569">
        <v>0</v>
      </c>
      <c r="AO236" s="569">
        <v>0</v>
      </c>
      <c r="AP236" s="569">
        <v>0</v>
      </c>
      <c r="AQ236" s="569">
        <v>0</v>
      </c>
      <c r="AR236" s="569">
        <v>0</v>
      </c>
      <c r="AS236" s="569">
        <v>0</v>
      </c>
      <c r="AT236" s="569">
        <v>0</v>
      </c>
    </row>
    <row r="237" spans="1:46">
      <c r="A237" s="465">
        <v>740</v>
      </c>
      <c r="B237" s="466" t="s">
        <v>268</v>
      </c>
      <c r="C237" s="500">
        <v>32085</v>
      </c>
      <c r="D237" s="569">
        <v>252.57272868941874</v>
      </c>
      <c r="E237" s="569">
        <v>-96.030014025245436</v>
      </c>
      <c r="F237" s="569">
        <v>-204.22000935016362</v>
      </c>
      <c r="G237" s="589">
        <v>-47.67729468599034</v>
      </c>
      <c r="H237" s="569">
        <v>151.01601994701574</v>
      </c>
      <c r="I237" s="569">
        <v>0</v>
      </c>
      <c r="J237" s="569">
        <v>30.790868006856787</v>
      </c>
      <c r="K237" s="569">
        <v>11.482281439925199</v>
      </c>
      <c r="L237" s="569">
        <v>0</v>
      </c>
      <c r="M237" s="569">
        <v>2.2431042543244506</v>
      </c>
      <c r="N237" s="569">
        <v>0</v>
      </c>
      <c r="O237" s="569">
        <v>4.9746298893563967</v>
      </c>
      <c r="P237" s="569">
        <v>0</v>
      </c>
      <c r="Q237" s="569">
        <v>8.3706716534206009</v>
      </c>
      <c r="R237" s="569">
        <v>0</v>
      </c>
      <c r="S237" s="569">
        <v>0</v>
      </c>
      <c r="T237" s="569">
        <v>6.3766869253545266</v>
      </c>
      <c r="U237" s="569">
        <v>3.5640018700327256</v>
      </c>
      <c r="V237" s="569">
        <v>4.3202742714664177</v>
      </c>
      <c r="W237" s="569">
        <v>0.28181393174380553</v>
      </c>
      <c r="X237" s="569">
        <v>6.9865045971637834</v>
      </c>
      <c r="Y237" s="569">
        <v>9.4757051581736018</v>
      </c>
      <c r="Z237" s="569">
        <v>1.0541374474053296</v>
      </c>
      <c r="AA237" s="569">
        <v>0</v>
      </c>
      <c r="AB237" s="569">
        <v>0</v>
      </c>
      <c r="AC237" s="569">
        <v>0</v>
      </c>
      <c r="AD237" s="569">
        <v>0</v>
      </c>
      <c r="AE237" s="569">
        <v>0</v>
      </c>
      <c r="AF237" s="569">
        <v>5.765934237182484</v>
      </c>
      <c r="AG237" s="569">
        <v>0.70151160978650462</v>
      </c>
      <c r="AH237" s="569">
        <v>4.8867695184665729</v>
      </c>
      <c r="AI237" s="569">
        <v>0</v>
      </c>
      <c r="AJ237" s="569">
        <v>0</v>
      </c>
      <c r="AK237" s="569">
        <v>0</v>
      </c>
      <c r="AL237" s="569">
        <v>0</v>
      </c>
      <c r="AM237" s="569">
        <v>0</v>
      </c>
      <c r="AN237" s="569">
        <v>0</v>
      </c>
      <c r="AO237" s="569">
        <v>0</v>
      </c>
      <c r="AP237" s="569">
        <v>0</v>
      </c>
      <c r="AQ237" s="569">
        <v>0</v>
      </c>
      <c r="AR237" s="569">
        <v>0</v>
      </c>
      <c r="AS237" s="569">
        <v>0</v>
      </c>
      <c r="AT237" s="569">
        <v>0.28181393174380553</v>
      </c>
    </row>
    <row r="238" spans="1:46">
      <c r="A238" s="465">
        <v>742</v>
      </c>
      <c r="B238" s="466" t="s">
        <v>269</v>
      </c>
      <c r="C238" s="500">
        <v>988</v>
      </c>
      <c r="D238" s="569">
        <v>633.45242914979758</v>
      </c>
      <c r="E238" s="569">
        <v>-96.030364372469634</v>
      </c>
      <c r="F238" s="569">
        <v>-204.21963562753035</v>
      </c>
      <c r="G238" s="589">
        <v>333.20242914979758</v>
      </c>
      <c r="H238" s="569">
        <v>596.35829959514172</v>
      </c>
      <c r="I238" s="569">
        <v>0</v>
      </c>
      <c r="J238" s="569">
        <v>0</v>
      </c>
      <c r="K238" s="569">
        <v>11.385627530364372</v>
      </c>
      <c r="L238" s="569">
        <v>0</v>
      </c>
      <c r="M238" s="569">
        <v>0</v>
      </c>
      <c r="N238" s="569">
        <v>0</v>
      </c>
      <c r="O238" s="569">
        <v>9.884615384615385</v>
      </c>
      <c r="P238" s="569">
        <v>0</v>
      </c>
      <c r="Q238" s="569">
        <v>11.385627530364372</v>
      </c>
      <c r="R238" s="569">
        <v>0</v>
      </c>
      <c r="S238" s="569">
        <v>0</v>
      </c>
      <c r="T238" s="569">
        <v>0</v>
      </c>
      <c r="U238" s="569">
        <v>3.5637651821862346</v>
      </c>
      <c r="V238" s="569">
        <v>0</v>
      </c>
      <c r="W238" s="569">
        <v>0</v>
      </c>
      <c r="X238" s="569">
        <v>0</v>
      </c>
      <c r="Y238" s="569">
        <v>0</v>
      </c>
      <c r="Z238" s="569">
        <v>0.87449392712550611</v>
      </c>
      <c r="AA238" s="569">
        <v>0</v>
      </c>
      <c r="AB238" s="569">
        <v>0</v>
      </c>
      <c r="AC238" s="569">
        <v>0</v>
      </c>
      <c r="AD238" s="569">
        <v>0</v>
      </c>
      <c r="AE238" s="569">
        <v>0</v>
      </c>
      <c r="AF238" s="569">
        <v>0</v>
      </c>
      <c r="AG238" s="569">
        <v>0</v>
      </c>
      <c r="AH238" s="569">
        <v>0</v>
      </c>
      <c r="AI238" s="569">
        <v>0</v>
      </c>
      <c r="AJ238" s="569">
        <v>0</v>
      </c>
      <c r="AK238" s="569">
        <v>0</v>
      </c>
      <c r="AL238" s="569">
        <v>0</v>
      </c>
      <c r="AM238" s="569">
        <v>0</v>
      </c>
      <c r="AN238" s="569">
        <v>0</v>
      </c>
      <c r="AO238" s="569">
        <v>0</v>
      </c>
      <c r="AP238" s="569">
        <v>0</v>
      </c>
      <c r="AQ238" s="569">
        <v>0</v>
      </c>
      <c r="AR238" s="569">
        <v>0</v>
      </c>
      <c r="AS238" s="569">
        <v>0</v>
      </c>
      <c r="AT238" s="569">
        <v>0</v>
      </c>
    </row>
    <row r="239" spans="1:46">
      <c r="A239" s="465">
        <v>743</v>
      </c>
      <c r="B239" s="466" t="s">
        <v>270</v>
      </c>
      <c r="C239" s="500">
        <v>65323</v>
      </c>
      <c r="D239" s="569">
        <v>259.53913629196455</v>
      </c>
      <c r="E239" s="569">
        <v>-96.03000474564854</v>
      </c>
      <c r="F239" s="569">
        <v>-204.21999908148737</v>
      </c>
      <c r="G239" s="589">
        <v>-40.710867535171381</v>
      </c>
      <c r="H239" s="569">
        <v>147.08568191907904</v>
      </c>
      <c r="I239" s="569">
        <v>0</v>
      </c>
      <c r="J239" s="569">
        <v>39.527838586715248</v>
      </c>
      <c r="K239" s="569">
        <v>11.042817996723972</v>
      </c>
      <c r="L239" s="569">
        <v>0</v>
      </c>
      <c r="M239" s="569">
        <v>7.7122912297353157</v>
      </c>
      <c r="N239" s="569">
        <v>16.151279028825989</v>
      </c>
      <c r="O239" s="569">
        <v>8.0149564471931782</v>
      </c>
      <c r="P239" s="569">
        <v>0</v>
      </c>
      <c r="Q239" s="569">
        <v>7.6847664681658836</v>
      </c>
      <c r="R239" s="569">
        <v>0</v>
      </c>
      <c r="S239" s="569">
        <v>0</v>
      </c>
      <c r="T239" s="569">
        <v>3.3729926672075687</v>
      </c>
      <c r="U239" s="569">
        <v>3.5639973669304839</v>
      </c>
      <c r="V239" s="569">
        <v>4.4085850313059716</v>
      </c>
      <c r="W239" s="569">
        <v>1.7035347427399232</v>
      </c>
      <c r="X239" s="569">
        <v>3.6529859314483413</v>
      </c>
      <c r="Y239" s="569">
        <v>1.256663043644658</v>
      </c>
      <c r="Z239" s="569">
        <v>1.5766422240252285</v>
      </c>
      <c r="AA239" s="569">
        <v>0.4720236363914701</v>
      </c>
      <c r="AB239" s="569">
        <v>0.70667299419806195</v>
      </c>
      <c r="AC239" s="569">
        <v>0</v>
      </c>
      <c r="AD239" s="569">
        <v>1.1422622965877256</v>
      </c>
      <c r="AE239" s="569">
        <v>0</v>
      </c>
      <c r="AF239" s="569">
        <v>0</v>
      </c>
      <c r="AG239" s="569">
        <v>0</v>
      </c>
      <c r="AH239" s="569">
        <v>0</v>
      </c>
      <c r="AI239" s="569">
        <v>0</v>
      </c>
      <c r="AJ239" s="569">
        <v>0</v>
      </c>
      <c r="AK239" s="569">
        <v>0</v>
      </c>
      <c r="AL239" s="569">
        <v>0</v>
      </c>
      <c r="AM239" s="569">
        <v>0</v>
      </c>
      <c r="AN239" s="569">
        <v>0</v>
      </c>
      <c r="AO239" s="569">
        <v>0</v>
      </c>
      <c r="AP239" s="569">
        <v>0</v>
      </c>
      <c r="AQ239" s="569">
        <v>0</v>
      </c>
      <c r="AR239" s="569">
        <v>0</v>
      </c>
      <c r="AS239" s="569">
        <v>0</v>
      </c>
      <c r="AT239" s="569">
        <v>0.46314468104649203</v>
      </c>
    </row>
    <row r="240" spans="1:46">
      <c r="A240" s="465">
        <v>746</v>
      </c>
      <c r="B240" s="466" t="s">
        <v>271</v>
      </c>
      <c r="C240" s="500">
        <v>4735</v>
      </c>
      <c r="D240" s="569">
        <v>361.16557550158393</v>
      </c>
      <c r="E240" s="569">
        <v>-96.029989440337914</v>
      </c>
      <c r="F240" s="569">
        <v>-204.22006335797255</v>
      </c>
      <c r="G240" s="589">
        <v>60.915522703273496</v>
      </c>
      <c r="H240" s="569">
        <v>202.96304118268216</v>
      </c>
      <c r="I240" s="569">
        <v>0</v>
      </c>
      <c r="J240" s="569">
        <v>109.06335797254488</v>
      </c>
      <c r="K240" s="569">
        <v>5.0483632523759239</v>
      </c>
      <c r="L240" s="569">
        <v>0</v>
      </c>
      <c r="M240" s="569">
        <v>22.799366420274552</v>
      </c>
      <c r="N240" s="569">
        <v>0</v>
      </c>
      <c r="O240" s="569">
        <v>11.54297782470961</v>
      </c>
      <c r="P240" s="569">
        <v>0</v>
      </c>
      <c r="Q240" s="569">
        <v>3.5636747624076031</v>
      </c>
      <c r="R240" s="569">
        <v>0</v>
      </c>
      <c r="S240" s="569">
        <v>0</v>
      </c>
      <c r="T240" s="569">
        <v>0</v>
      </c>
      <c r="U240" s="569">
        <v>3.5640971488912356</v>
      </c>
      <c r="V240" s="569">
        <v>0.82745512143611399</v>
      </c>
      <c r="W240" s="569">
        <v>0</v>
      </c>
      <c r="X240" s="569">
        <v>0</v>
      </c>
      <c r="Y240" s="569">
        <v>0</v>
      </c>
      <c r="Z240" s="569">
        <v>1.7932418162618797</v>
      </c>
      <c r="AA240" s="569">
        <v>0</v>
      </c>
      <c r="AB240" s="569">
        <v>0</v>
      </c>
      <c r="AC240" s="569">
        <v>0</v>
      </c>
      <c r="AD240" s="569">
        <v>0</v>
      </c>
      <c r="AE240" s="569">
        <v>0</v>
      </c>
      <c r="AF240" s="569">
        <v>0</v>
      </c>
      <c r="AG240" s="569">
        <v>0</v>
      </c>
      <c r="AH240" s="569">
        <v>0</v>
      </c>
      <c r="AI240" s="569">
        <v>0</v>
      </c>
      <c r="AJ240" s="569">
        <v>0</v>
      </c>
      <c r="AK240" s="569">
        <v>0</v>
      </c>
      <c r="AL240" s="569">
        <v>0</v>
      </c>
      <c r="AM240" s="569">
        <v>0</v>
      </c>
      <c r="AN240" s="569">
        <v>0</v>
      </c>
      <c r="AO240" s="569">
        <v>0</v>
      </c>
      <c r="AP240" s="569">
        <v>0</v>
      </c>
      <c r="AQ240" s="569">
        <v>0</v>
      </c>
      <c r="AR240" s="569">
        <v>0</v>
      </c>
      <c r="AS240" s="569">
        <v>0</v>
      </c>
      <c r="AT240" s="569">
        <v>0</v>
      </c>
    </row>
    <row r="241" spans="1:46">
      <c r="A241" s="465">
        <v>747</v>
      </c>
      <c r="B241" s="466" t="s">
        <v>272</v>
      </c>
      <c r="C241" s="500">
        <v>1308</v>
      </c>
      <c r="D241" s="569">
        <v>119.97094801223241</v>
      </c>
      <c r="E241" s="569">
        <v>-96.029816513761475</v>
      </c>
      <c r="F241" s="569">
        <v>-204.22018348623854</v>
      </c>
      <c r="G241" s="589">
        <v>-180.27905198776759</v>
      </c>
      <c r="H241" s="569">
        <v>0</v>
      </c>
      <c r="I241" s="569">
        <v>0</v>
      </c>
      <c r="J241" s="569">
        <v>102.99464831804282</v>
      </c>
      <c r="K241" s="569">
        <v>0</v>
      </c>
      <c r="L241" s="569">
        <v>0</v>
      </c>
      <c r="M241" s="569">
        <v>0</v>
      </c>
      <c r="N241" s="569">
        <v>0</v>
      </c>
      <c r="O241" s="569">
        <v>12.519877675840979</v>
      </c>
      <c r="P241" s="569">
        <v>0</v>
      </c>
      <c r="Q241" s="569">
        <v>0</v>
      </c>
      <c r="R241" s="569">
        <v>0</v>
      </c>
      <c r="S241" s="569">
        <v>0</v>
      </c>
      <c r="T241" s="569">
        <v>0</v>
      </c>
      <c r="U241" s="569">
        <v>3.5642201834862384</v>
      </c>
      <c r="V241" s="569">
        <v>0</v>
      </c>
      <c r="W241" s="569">
        <v>0</v>
      </c>
      <c r="X241" s="569">
        <v>0</v>
      </c>
      <c r="Y241" s="569">
        <v>0</v>
      </c>
      <c r="Z241" s="569">
        <v>0.89220183486238536</v>
      </c>
      <c r="AA241" s="569">
        <v>0</v>
      </c>
      <c r="AB241" s="569">
        <v>0</v>
      </c>
      <c r="AC241" s="569">
        <v>0</v>
      </c>
      <c r="AD241" s="569">
        <v>0</v>
      </c>
      <c r="AE241" s="569">
        <v>0</v>
      </c>
      <c r="AF241" s="569">
        <v>0</v>
      </c>
      <c r="AG241" s="569">
        <v>0</v>
      </c>
      <c r="AH241" s="569">
        <v>0</v>
      </c>
      <c r="AI241" s="569">
        <v>0</v>
      </c>
      <c r="AJ241" s="569">
        <v>0</v>
      </c>
      <c r="AK241" s="569">
        <v>0</v>
      </c>
      <c r="AL241" s="569">
        <v>0</v>
      </c>
      <c r="AM241" s="569">
        <v>0</v>
      </c>
      <c r="AN241" s="569">
        <v>0</v>
      </c>
      <c r="AO241" s="569">
        <v>0</v>
      </c>
      <c r="AP241" s="569">
        <v>0</v>
      </c>
      <c r="AQ241" s="569">
        <v>0</v>
      </c>
      <c r="AR241" s="569">
        <v>0</v>
      </c>
      <c r="AS241" s="569">
        <v>0</v>
      </c>
      <c r="AT241" s="569">
        <v>0</v>
      </c>
    </row>
    <row r="242" spans="1:46">
      <c r="A242" s="465">
        <v>748</v>
      </c>
      <c r="B242" s="466" t="s">
        <v>273</v>
      </c>
      <c r="C242" s="500">
        <v>4897</v>
      </c>
      <c r="D242" s="569">
        <v>394.45681029201552</v>
      </c>
      <c r="E242" s="569">
        <v>-96.030018378599138</v>
      </c>
      <c r="F242" s="569">
        <v>-204.21993056973656</v>
      </c>
      <c r="G242" s="589">
        <v>94.206861343679805</v>
      </c>
      <c r="H242" s="569">
        <v>128.23892178885032</v>
      </c>
      <c r="I242" s="569">
        <v>0</v>
      </c>
      <c r="J242" s="569">
        <v>100.870328772718</v>
      </c>
      <c r="K242" s="569">
        <v>52.259955074535426</v>
      </c>
      <c r="L242" s="569">
        <v>0</v>
      </c>
      <c r="M242" s="569">
        <v>7.3483765570757607</v>
      </c>
      <c r="N242" s="569">
        <v>37.102715948539924</v>
      </c>
      <c r="O242" s="569">
        <v>14.139064733510313</v>
      </c>
      <c r="P242" s="569">
        <v>0</v>
      </c>
      <c r="Q242" s="569">
        <v>41.922809883602206</v>
      </c>
      <c r="R242" s="569">
        <v>0</v>
      </c>
      <c r="S242" s="569">
        <v>0</v>
      </c>
      <c r="T242" s="569">
        <v>0</v>
      </c>
      <c r="U242" s="569">
        <v>3.5640187870124564</v>
      </c>
      <c r="V242" s="569">
        <v>0</v>
      </c>
      <c r="W242" s="569">
        <v>0</v>
      </c>
      <c r="X242" s="569">
        <v>0</v>
      </c>
      <c r="Y242" s="569">
        <v>0</v>
      </c>
      <c r="Z242" s="569">
        <v>1.4547682254441494</v>
      </c>
      <c r="AA242" s="569">
        <v>7.5558505207269757</v>
      </c>
      <c r="AB242" s="569">
        <v>0</v>
      </c>
      <c r="AC242" s="569">
        <v>0</v>
      </c>
      <c r="AD242" s="569">
        <v>0</v>
      </c>
      <c r="AE242" s="569">
        <v>0</v>
      </c>
      <c r="AF242" s="569">
        <v>0</v>
      </c>
      <c r="AG242" s="569">
        <v>0</v>
      </c>
      <c r="AH242" s="569">
        <v>0</v>
      </c>
      <c r="AI242" s="569">
        <v>0</v>
      </c>
      <c r="AJ242" s="569">
        <v>0</v>
      </c>
      <c r="AK242" s="569">
        <v>0</v>
      </c>
      <c r="AL242" s="569">
        <v>0</v>
      </c>
      <c r="AM242" s="569">
        <v>0</v>
      </c>
      <c r="AN242" s="569">
        <v>0</v>
      </c>
      <c r="AO242" s="569">
        <v>0</v>
      </c>
      <c r="AP242" s="569">
        <v>0</v>
      </c>
      <c r="AQ242" s="569">
        <v>0</v>
      </c>
      <c r="AR242" s="569">
        <v>0</v>
      </c>
      <c r="AS242" s="569">
        <v>0</v>
      </c>
      <c r="AT242" s="569">
        <v>0</v>
      </c>
    </row>
    <row r="243" spans="1:46">
      <c r="A243" s="465">
        <v>749</v>
      </c>
      <c r="B243" s="466" t="s">
        <v>274</v>
      </c>
      <c r="C243" s="500">
        <v>21232</v>
      </c>
      <c r="D243" s="569">
        <v>209.79026940467219</v>
      </c>
      <c r="E243" s="569">
        <v>-96.030001883948756</v>
      </c>
      <c r="F243" s="569">
        <v>-204.21999811605124</v>
      </c>
      <c r="G243" s="589">
        <v>-90.459730595327812</v>
      </c>
      <c r="H243" s="569">
        <v>74.568528636021099</v>
      </c>
      <c r="I243" s="569">
        <v>0</v>
      </c>
      <c r="J243" s="569">
        <v>50.759984928409949</v>
      </c>
      <c r="K243" s="569">
        <v>13.245478522984175</v>
      </c>
      <c r="L243" s="569">
        <v>0</v>
      </c>
      <c r="M243" s="569">
        <v>23.727863602110023</v>
      </c>
      <c r="N243" s="569">
        <v>14.245384325546345</v>
      </c>
      <c r="O243" s="569">
        <v>14.100367370007536</v>
      </c>
      <c r="P243" s="569">
        <v>0</v>
      </c>
      <c r="Q243" s="569">
        <v>12.384513941220799</v>
      </c>
      <c r="R243" s="569">
        <v>0</v>
      </c>
      <c r="S243" s="569">
        <v>0</v>
      </c>
      <c r="T243" s="569">
        <v>0</v>
      </c>
      <c r="U243" s="569">
        <v>3.5640071590052749</v>
      </c>
      <c r="V243" s="569">
        <v>0</v>
      </c>
      <c r="W243" s="569">
        <v>0</v>
      </c>
      <c r="X243" s="569">
        <v>0</v>
      </c>
      <c r="Y243" s="569">
        <v>0</v>
      </c>
      <c r="Z243" s="569">
        <v>1.3877637528259232</v>
      </c>
      <c r="AA243" s="569">
        <v>1.4522418990203467</v>
      </c>
      <c r="AB243" s="569">
        <v>0.35413526752072344</v>
      </c>
      <c r="AC243" s="569">
        <v>0</v>
      </c>
      <c r="AD243" s="569">
        <v>0</v>
      </c>
      <c r="AE243" s="569">
        <v>0</v>
      </c>
      <c r="AF243" s="569">
        <v>0</v>
      </c>
      <c r="AG243" s="569">
        <v>0</v>
      </c>
      <c r="AH243" s="569">
        <v>0</v>
      </c>
      <c r="AI243" s="569">
        <v>0</v>
      </c>
      <c r="AJ243" s="569">
        <v>0</v>
      </c>
      <c r="AK243" s="569">
        <v>0</v>
      </c>
      <c r="AL243" s="569">
        <v>0</v>
      </c>
      <c r="AM243" s="569">
        <v>0</v>
      </c>
      <c r="AN243" s="569">
        <v>0</v>
      </c>
      <c r="AO243" s="569">
        <v>0</v>
      </c>
      <c r="AP243" s="569">
        <v>0</v>
      </c>
      <c r="AQ243" s="569">
        <v>0</v>
      </c>
      <c r="AR243" s="569">
        <v>0</v>
      </c>
      <c r="AS243" s="569">
        <v>0</v>
      </c>
      <c r="AT243" s="569">
        <v>0</v>
      </c>
    </row>
    <row r="244" spans="1:46">
      <c r="A244" s="465">
        <v>751</v>
      </c>
      <c r="B244" s="466" t="s">
        <v>275</v>
      </c>
      <c r="C244" s="500">
        <v>2877</v>
      </c>
      <c r="D244" s="569">
        <v>353.86548488008344</v>
      </c>
      <c r="E244" s="569">
        <v>-96.029892248870354</v>
      </c>
      <c r="F244" s="569">
        <v>-204.22002085505736</v>
      </c>
      <c r="G244" s="589">
        <v>53.615571776155718</v>
      </c>
      <c r="H244" s="569">
        <v>232.47549530761211</v>
      </c>
      <c r="I244" s="569">
        <v>0</v>
      </c>
      <c r="J244" s="569">
        <v>109.25964546402503</v>
      </c>
      <c r="K244" s="569">
        <v>0</v>
      </c>
      <c r="L244" s="569">
        <v>0</v>
      </c>
      <c r="M244" s="569">
        <v>0</v>
      </c>
      <c r="N244" s="569">
        <v>0</v>
      </c>
      <c r="O244" s="569">
        <v>6.2638164754953074</v>
      </c>
      <c r="P244" s="569">
        <v>0</v>
      </c>
      <c r="Q244" s="569">
        <v>0</v>
      </c>
      <c r="R244" s="569">
        <v>0</v>
      </c>
      <c r="S244" s="569">
        <v>0</v>
      </c>
      <c r="T244" s="569">
        <v>0</v>
      </c>
      <c r="U244" s="569">
        <v>3.5641293013555786</v>
      </c>
      <c r="V244" s="569">
        <v>1.2926659714980884</v>
      </c>
      <c r="W244" s="569">
        <v>0</v>
      </c>
      <c r="X244" s="569">
        <v>0</v>
      </c>
      <c r="Y244" s="569">
        <v>0</v>
      </c>
      <c r="Z244" s="569">
        <v>1.0097323600973236</v>
      </c>
      <c r="AA244" s="569">
        <v>0</v>
      </c>
      <c r="AB244" s="569">
        <v>0</v>
      </c>
      <c r="AC244" s="569">
        <v>0</v>
      </c>
      <c r="AD244" s="569">
        <v>0</v>
      </c>
      <c r="AE244" s="569">
        <v>0</v>
      </c>
      <c r="AF244" s="569">
        <v>0</v>
      </c>
      <c r="AG244" s="569">
        <v>0</v>
      </c>
      <c r="AH244" s="569">
        <v>0</v>
      </c>
      <c r="AI244" s="569">
        <v>0</v>
      </c>
      <c r="AJ244" s="569">
        <v>0</v>
      </c>
      <c r="AK244" s="569">
        <v>0</v>
      </c>
      <c r="AL244" s="569">
        <v>0</v>
      </c>
      <c r="AM244" s="569">
        <v>0</v>
      </c>
      <c r="AN244" s="569">
        <v>0</v>
      </c>
      <c r="AO244" s="569">
        <v>0</v>
      </c>
      <c r="AP244" s="569">
        <v>0</v>
      </c>
      <c r="AQ244" s="569">
        <v>0</v>
      </c>
      <c r="AR244" s="569">
        <v>0</v>
      </c>
      <c r="AS244" s="569">
        <v>0</v>
      </c>
      <c r="AT244" s="569">
        <v>0</v>
      </c>
    </row>
    <row r="245" spans="1:46">
      <c r="A245" s="465">
        <v>753</v>
      </c>
      <c r="B245" s="466" t="s">
        <v>276</v>
      </c>
      <c r="C245" s="500">
        <v>22320</v>
      </c>
      <c r="D245" s="569">
        <v>197.55286738351253</v>
      </c>
      <c r="E245" s="569">
        <v>-96.03001792114695</v>
      </c>
      <c r="F245" s="569">
        <v>-204.21998207885304</v>
      </c>
      <c r="G245" s="589">
        <v>-102.69713261648745</v>
      </c>
      <c r="H245" s="569">
        <v>134.0396505376344</v>
      </c>
      <c r="I245" s="569">
        <v>0</v>
      </c>
      <c r="J245" s="569">
        <v>11.065456989247313</v>
      </c>
      <c r="K245" s="569">
        <v>7.6858870967741932</v>
      </c>
      <c r="L245" s="569">
        <v>0</v>
      </c>
      <c r="M245" s="569">
        <v>0</v>
      </c>
      <c r="N245" s="569">
        <v>17.777956989247311</v>
      </c>
      <c r="O245" s="569">
        <v>12.488127240143369</v>
      </c>
      <c r="P245" s="569">
        <v>0</v>
      </c>
      <c r="Q245" s="569">
        <v>3.7799283154121865</v>
      </c>
      <c r="R245" s="569">
        <v>0</v>
      </c>
      <c r="S245" s="569">
        <v>0</v>
      </c>
      <c r="T245" s="569">
        <v>0</v>
      </c>
      <c r="U245" s="569">
        <v>3.5639784946236559</v>
      </c>
      <c r="V245" s="569">
        <v>0</v>
      </c>
      <c r="W245" s="569">
        <v>0</v>
      </c>
      <c r="X245" s="569">
        <v>0</v>
      </c>
      <c r="Y245" s="569">
        <v>0</v>
      </c>
      <c r="Z245" s="569">
        <v>1.4159498207885304</v>
      </c>
      <c r="AA245" s="569">
        <v>3.1773297491039427</v>
      </c>
      <c r="AB245" s="569">
        <v>2.5586021505376344</v>
      </c>
      <c r="AC245" s="569">
        <v>0</v>
      </c>
      <c r="AD245" s="569">
        <v>0</v>
      </c>
      <c r="AE245" s="569">
        <v>0</v>
      </c>
      <c r="AF245" s="569">
        <v>0</v>
      </c>
      <c r="AG245" s="569">
        <v>0</v>
      </c>
      <c r="AH245" s="569">
        <v>0</v>
      </c>
      <c r="AI245" s="569">
        <v>0</v>
      </c>
      <c r="AJ245" s="569">
        <v>0</v>
      </c>
      <c r="AK245" s="569">
        <v>0</v>
      </c>
      <c r="AL245" s="569">
        <v>0</v>
      </c>
      <c r="AM245" s="569">
        <v>0</v>
      </c>
      <c r="AN245" s="569">
        <v>0</v>
      </c>
      <c r="AO245" s="569">
        <v>0</v>
      </c>
      <c r="AP245" s="569">
        <v>0</v>
      </c>
      <c r="AQ245" s="569">
        <v>0</v>
      </c>
      <c r="AR245" s="569">
        <v>0</v>
      </c>
      <c r="AS245" s="569">
        <v>0</v>
      </c>
      <c r="AT245" s="569">
        <v>0</v>
      </c>
    </row>
    <row r="246" spans="1:46">
      <c r="A246" s="465">
        <v>755</v>
      </c>
      <c r="B246" s="466" t="s">
        <v>277</v>
      </c>
      <c r="C246" s="500">
        <v>6217</v>
      </c>
      <c r="D246" s="569">
        <v>33.836094579379122</v>
      </c>
      <c r="E246" s="569">
        <v>-96.03007881614927</v>
      </c>
      <c r="F246" s="569">
        <v>-204.22004182081389</v>
      </c>
      <c r="G246" s="589">
        <v>-266.41402605758407</v>
      </c>
      <c r="H246" s="569">
        <v>0</v>
      </c>
      <c r="I246" s="569">
        <v>0</v>
      </c>
      <c r="J246" s="569">
        <v>14.44603506514396</v>
      </c>
      <c r="K246" s="569">
        <v>2.7141708219398422</v>
      </c>
      <c r="L246" s="569">
        <v>0</v>
      </c>
      <c r="M246" s="569">
        <v>0</v>
      </c>
      <c r="N246" s="569">
        <v>0</v>
      </c>
      <c r="O246" s="569">
        <v>9.1251407431236924</v>
      </c>
      <c r="P246" s="569">
        <v>0</v>
      </c>
      <c r="Q246" s="569">
        <v>2.7141708219398422</v>
      </c>
      <c r="R246" s="569">
        <v>0</v>
      </c>
      <c r="S246" s="569">
        <v>0</v>
      </c>
      <c r="T246" s="569">
        <v>0</v>
      </c>
      <c r="U246" s="569">
        <v>3.5639375904777224</v>
      </c>
      <c r="V246" s="569">
        <v>0</v>
      </c>
      <c r="W246" s="569">
        <v>0</v>
      </c>
      <c r="X246" s="569">
        <v>0</v>
      </c>
      <c r="Y246" s="569">
        <v>0</v>
      </c>
      <c r="Z246" s="569">
        <v>1.2726395367540615</v>
      </c>
      <c r="AA246" s="569">
        <v>0</v>
      </c>
      <c r="AB246" s="569">
        <v>0</v>
      </c>
      <c r="AC246" s="569">
        <v>0</v>
      </c>
      <c r="AD246" s="569">
        <v>0</v>
      </c>
      <c r="AE246" s="569">
        <v>0</v>
      </c>
      <c r="AF246" s="569">
        <v>0</v>
      </c>
      <c r="AG246" s="569">
        <v>0</v>
      </c>
      <c r="AH246" s="569">
        <v>0</v>
      </c>
      <c r="AI246" s="569">
        <v>0</v>
      </c>
      <c r="AJ246" s="569">
        <v>0</v>
      </c>
      <c r="AK246" s="569">
        <v>0</v>
      </c>
      <c r="AL246" s="569">
        <v>0</v>
      </c>
      <c r="AM246" s="569">
        <v>0</v>
      </c>
      <c r="AN246" s="569">
        <v>0</v>
      </c>
      <c r="AO246" s="569">
        <v>0</v>
      </c>
      <c r="AP246" s="569">
        <v>0</v>
      </c>
      <c r="AQ246" s="569">
        <v>0</v>
      </c>
      <c r="AR246" s="569">
        <v>0</v>
      </c>
      <c r="AS246" s="569">
        <v>0</v>
      </c>
      <c r="AT246" s="569">
        <v>0</v>
      </c>
    </row>
    <row r="247" spans="1:46">
      <c r="A247" s="465">
        <v>758</v>
      </c>
      <c r="B247" s="466" t="s">
        <v>278</v>
      </c>
      <c r="C247" s="500">
        <v>8134</v>
      </c>
      <c r="D247" s="569">
        <v>199.82837472338332</v>
      </c>
      <c r="E247" s="569">
        <v>-96.029997541185153</v>
      </c>
      <c r="F247" s="569">
        <v>-204.21994098844357</v>
      </c>
      <c r="G247" s="589">
        <v>-100.42156380624539</v>
      </c>
      <c r="H247" s="569">
        <v>109.67248586181461</v>
      </c>
      <c r="I247" s="569">
        <v>0</v>
      </c>
      <c r="J247" s="569">
        <v>44.165847061716249</v>
      </c>
      <c r="K247" s="569">
        <v>0.69154167691172852</v>
      </c>
      <c r="L247" s="569">
        <v>0</v>
      </c>
      <c r="M247" s="569">
        <v>26.544135726579789</v>
      </c>
      <c r="N247" s="569">
        <v>0</v>
      </c>
      <c r="O247" s="569">
        <v>14.089377919842637</v>
      </c>
      <c r="P247" s="569">
        <v>0</v>
      </c>
      <c r="Q247" s="569">
        <v>-1.0372510449963117</v>
      </c>
      <c r="R247" s="569">
        <v>0</v>
      </c>
      <c r="S247" s="569">
        <v>0</v>
      </c>
      <c r="T247" s="569">
        <v>0</v>
      </c>
      <c r="U247" s="569">
        <v>3.5640521268748464</v>
      </c>
      <c r="V247" s="569">
        <v>1.0717973936562577</v>
      </c>
      <c r="W247" s="569">
        <v>0</v>
      </c>
      <c r="X247" s="569">
        <v>0</v>
      </c>
      <c r="Y247" s="569">
        <v>0</v>
      </c>
      <c r="Z247" s="569">
        <v>1.066388000983526</v>
      </c>
      <c r="AA247" s="569">
        <v>0</v>
      </c>
      <c r="AB247" s="569">
        <v>0</v>
      </c>
      <c r="AC247" s="569">
        <v>0</v>
      </c>
      <c r="AD247" s="569">
        <v>0</v>
      </c>
      <c r="AE247" s="569">
        <v>0</v>
      </c>
      <c r="AF247" s="569">
        <v>0</v>
      </c>
      <c r="AG247" s="569">
        <v>0</v>
      </c>
      <c r="AH247" s="569">
        <v>0</v>
      </c>
      <c r="AI247" s="569">
        <v>0</v>
      </c>
      <c r="AJ247" s="569">
        <v>0</v>
      </c>
      <c r="AK247" s="569">
        <v>0</v>
      </c>
      <c r="AL247" s="569">
        <v>0</v>
      </c>
      <c r="AM247" s="569">
        <v>0</v>
      </c>
      <c r="AN247" s="569">
        <v>0</v>
      </c>
      <c r="AO247" s="569">
        <v>0</v>
      </c>
      <c r="AP247" s="569">
        <v>0</v>
      </c>
      <c r="AQ247" s="569">
        <v>0</v>
      </c>
      <c r="AR247" s="569">
        <v>0</v>
      </c>
      <c r="AS247" s="569">
        <v>0</v>
      </c>
      <c r="AT247" s="569">
        <v>0</v>
      </c>
    </row>
    <row r="248" spans="1:46">
      <c r="A248" s="465">
        <v>759</v>
      </c>
      <c r="B248" s="466" t="s">
        <v>279</v>
      </c>
      <c r="C248" s="500">
        <v>1942</v>
      </c>
      <c r="D248" s="569">
        <v>40.066426364572607</v>
      </c>
      <c r="E248" s="569">
        <v>-96.029866117404737</v>
      </c>
      <c r="F248" s="569">
        <v>-204.21987641606592</v>
      </c>
      <c r="G248" s="589">
        <v>-260.18331616889805</v>
      </c>
      <c r="H248" s="569">
        <v>0</v>
      </c>
      <c r="I248" s="569">
        <v>0</v>
      </c>
      <c r="J248" s="569">
        <v>11.561791967044284</v>
      </c>
      <c r="K248" s="569">
        <v>4.3444902162718844</v>
      </c>
      <c r="L248" s="569">
        <v>0</v>
      </c>
      <c r="M248" s="569">
        <v>0</v>
      </c>
      <c r="N248" s="569">
        <v>0</v>
      </c>
      <c r="O248" s="569">
        <v>15.05664263645726</v>
      </c>
      <c r="P248" s="569">
        <v>0</v>
      </c>
      <c r="Q248" s="569">
        <v>4.3444902162718844</v>
      </c>
      <c r="R248" s="569">
        <v>0</v>
      </c>
      <c r="S248" s="569">
        <v>0</v>
      </c>
      <c r="T248" s="569">
        <v>0</v>
      </c>
      <c r="U248" s="569">
        <v>3.5638516992790938</v>
      </c>
      <c r="V248" s="569">
        <v>0</v>
      </c>
      <c r="W248" s="569">
        <v>0</v>
      </c>
      <c r="X248" s="569">
        <v>0</v>
      </c>
      <c r="Y248" s="569">
        <v>0</v>
      </c>
      <c r="Z248" s="569">
        <v>1.1951596292481976</v>
      </c>
      <c r="AA248" s="569">
        <v>0</v>
      </c>
      <c r="AB248" s="569">
        <v>0</v>
      </c>
      <c r="AC248" s="569">
        <v>0</v>
      </c>
      <c r="AD248" s="569">
        <v>0</v>
      </c>
      <c r="AE248" s="569">
        <v>0</v>
      </c>
      <c r="AF248" s="569">
        <v>0</v>
      </c>
      <c r="AG248" s="569">
        <v>0</v>
      </c>
      <c r="AH248" s="569">
        <v>0</v>
      </c>
      <c r="AI248" s="569">
        <v>0</v>
      </c>
      <c r="AJ248" s="569">
        <v>0</v>
      </c>
      <c r="AK248" s="569">
        <v>0</v>
      </c>
      <c r="AL248" s="569">
        <v>0</v>
      </c>
      <c r="AM248" s="569">
        <v>0</v>
      </c>
      <c r="AN248" s="569">
        <v>0</v>
      </c>
      <c r="AO248" s="569">
        <v>0</v>
      </c>
      <c r="AP248" s="569">
        <v>0</v>
      </c>
      <c r="AQ248" s="569">
        <v>0</v>
      </c>
      <c r="AR248" s="569">
        <v>0</v>
      </c>
      <c r="AS248" s="569">
        <v>0</v>
      </c>
      <c r="AT248" s="569">
        <v>0</v>
      </c>
    </row>
    <row r="249" spans="1:46">
      <c r="A249" s="465">
        <v>761</v>
      </c>
      <c r="B249" s="466" t="s">
        <v>280</v>
      </c>
      <c r="C249" s="500">
        <v>8426</v>
      </c>
      <c r="D249" s="569">
        <v>385.0313315926893</v>
      </c>
      <c r="E249" s="569">
        <v>-96.030026109660568</v>
      </c>
      <c r="F249" s="569">
        <v>-204.2200332304771</v>
      </c>
      <c r="G249" s="589">
        <v>84.781272252551631</v>
      </c>
      <c r="H249" s="569">
        <v>149.03311179681936</v>
      </c>
      <c r="I249" s="569">
        <v>0</v>
      </c>
      <c r="J249" s="569">
        <v>122.5766674578685</v>
      </c>
      <c r="K249" s="569">
        <v>39.717659624970331</v>
      </c>
      <c r="L249" s="569">
        <v>0</v>
      </c>
      <c r="M249" s="569">
        <v>4.2707097080465228</v>
      </c>
      <c r="N249" s="569">
        <v>18.607880370282459</v>
      </c>
      <c r="O249" s="569">
        <v>6.3846427723712322</v>
      </c>
      <c r="P249" s="569">
        <v>0</v>
      </c>
      <c r="Q249" s="569">
        <v>38.549489674816044</v>
      </c>
      <c r="R249" s="569">
        <v>0</v>
      </c>
      <c r="S249" s="569">
        <v>0</v>
      </c>
      <c r="T249" s="569">
        <v>0</v>
      </c>
      <c r="U249" s="569">
        <v>3.5639686684073109</v>
      </c>
      <c r="V249" s="569">
        <v>0</v>
      </c>
      <c r="W249" s="569">
        <v>0</v>
      </c>
      <c r="X249" s="569">
        <v>0</v>
      </c>
      <c r="Y249" s="569">
        <v>0</v>
      </c>
      <c r="Z249" s="569">
        <v>1.0621884642772372</v>
      </c>
      <c r="AA249" s="569">
        <v>0</v>
      </c>
      <c r="AB249" s="569">
        <v>0</v>
      </c>
      <c r="AC249" s="569">
        <v>0</v>
      </c>
      <c r="AD249" s="569">
        <v>1.2650130548302871</v>
      </c>
      <c r="AE249" s="569">
        <v>0</v>
      </c>
      <c r="AF249" s="569">
        <v>0</v>
      </c>
      <c r="AG249" s="569">
        <v>0</v>
      </c>
      <c r="AH249" s="569">
        <v>0</v>
      </c>
      <c r="AI249" s="569">
        <v>0</v>
      </c>
      <c r="AJ249" s="569">
        <v>0</v>
      </c>
      <c r="AK249" s="569">
        <v>0</v>
      </c>
      <c r="AL249" s="569">
        <v>0</v>
      </c>
      <c r="AM249" s="569">
        <v>0</v>
      </c>
      <c r="AN249" s="569">
        <v>0</v>
      </c>
      <c r="AO249" s="569">
        <v>0</v>
      </c>
      <c r="AP249" s="569">
        <v>0</v>
      </c>
      <c r="AQ249" s="569">
        <v>0</v>
      </c>
      <c r="AR249" s="569">
        <v>0</v>
      </c>
      <c r="AS249" s="569">
        <v>0</v>
      </c>
      <c r="AT249" s="569">
        <v>0</v>
      </c>
    </row>
    <row r="250" spans="1:46">
      <c r="A250" s="465">
        <v>762</v>
      </c>
      <c r="B250" s="466" t="s">
        <v>281</v>
      </c>
      <c r="C250" s="500">
        <v>3672</v>
      </c>
      <c r="D250" s="569">
        <v>290.63643790849676</v>
      </c>
      <c r="E250" s="569">
        <v>-96.02995642701525</v>
      </c>
      <c r="F250" s="569">
        <v>-204.22004357298474</v>
      </c>
      <c r="G250" s="589">
        <v>-9.6135620915032671</v>
      </c>
      <c r="H250" s="569">
        <v>175.36247276688454</v>
      </c>
      <c r="I250" s="569">
        <v>0</v>
      </c>
      <c r="J250" s="569">
        <v>67.260620915032675</v>
      </c>
      <c r="K250" s="569">
        <v>0</v>
      </c>
      <c r="L250" s="569">
        <v>0</v>
      </c>
      <c r="M250" s="569">
        <v>9.7998366013071898</v>
      </c>
      <c r="N250" s="569">
        <v>28.648148148148149</v>
      </c>
      <c r="O250" s="569">
        <v>5.0974945533769063</v>
      </c>
      <c r="P250" s="569">
        <v>0</v>
      </c>
      <c r="Q250" s="569">
        <v>0</v>
      </c>
      <c r="R250" s="569">
        <v>0</v>
      </c>
      <c r="S250" s="569">
        <v>0</v>
      </c>
      <c r="T250" s="569">
        <v>0</v>
      </c>
      <c r="U250" s="569">
        <v>3.5639978213507626</v>
      </c>
      <c r="V250" s="569">
        <v>0</v>
      </c>
      <c r="W250" s="569">
        <v>0</v>
      </c>
      <c r="X250" s="569">
        <v>0</v>
      </c>
      <c r="Y250" s="569">
        <v>0</v>
      </c>
      <c r="Z250" s="569">
        <v>0.90386710239651413</v>
      </c>
      <c r="AA250" s="569">
        <v>0</v>
      </c>
      <c r="AB250" s="569">
        <v>0</v>
      </c>
      <c r="AC250" s="569">
        <v>0</v>
      </c>
      <c r="AD250" s="569">
        <v>0</v>
      </c>
      <c r="AE250" s="569">
        <v>0</v>
      </c>
      <c r="AF250" s="569">
        <v>0</v>
      </c>
      <c r="AG250" s="569">
        <v>0</v>
      </c>
      <c r="AH250" s="569">
        <v>0</v>
      </c>
      <c r="AI250" s="569">
        <v>0</v>
      </c>
      <c r="AJ250" s="569">
        <v>0</v>
      </c>
      <c r="AK250" s="569">
        <v>0</v>
      </c>
      <c r="AL250" s="569">
        <v>0</v>
      </c>
      <c r="AM250" s="569">
        <v>0</v>
      </c>
      <c r="AN250" s="569">
        <v>0</v>
      </c>
      <c r="AO250" s="569">
        <v>0</v>
      </c>
      <c r="AP250" s="569">
        <v>0</v>
      </c>
      <c r="AQ250" s="569">
        <v>0</v>
      </c>
      <c r="AR250" s="569">
        <v>0</v>
      </c>
      <c r="AS250" s="569">
        <v>0</v>
      </c>
      <c r="AT250" s="569">
        <v>0</v>
      </c>
    </row>
    <row r="251" spans="1:46">
      <c r="A251" s="465">
        <v>765</v>
      </c>
      <c r="B251" s="466" t="s">
        <v>282</v>
      </c>
      <c r="C251" s="500">
        <v>10354</v>
      </c>
      <c r="D251" s="569">
        <v>376.49314274676453</v>
      </c>
      <c r="E251" s="569">
        <v>-96.030036700791968</v>
      </c>
      <c r="F251" s="569">
        <v>-204.22001158972378</v>
      </c>
      <c r="G251" s="589">
        <v>76.243094456248798</v>
      </c>
      <c r="H251" s="569">
        <v>208.44890863434421</v>
      </c>
      <c r="I251" s="569">
        <v>0</v>
      </c>
      <c r="J251" s="569">
        <v>43.370388255746569</v>
      </c>
      <c r="K251" s="569">
        <v>16.161000579486188</v>
      </c>
      <c r="L251" s="569">
        <v>0</v>
      </c>
      <c r="M251" s="569">
        <v>13.901873672010817</v>
      </c>
      <c r="N251" s="569">
        <v>42.064902453158197</v>
      </c>
      <c r="O251" s="569">
        <v>12.552733243191037</v>
      </c>
      <c r="P251" s="569">
        <v>0</v>
      </c>
      <c r="Q251" s="569">
        <v>16.161000579486188</v>
      </c>
      <c r="R251" s="569">
        <v>0</v>
      </c>
      <c r="S251" s="569">
        <v>0</v>
      </c>
      <c r="T251" s="569">
        <v>0</v>
      </c>
      <c r="U251" s="569">
        <v>3.5640332238748309</v>
      </c>
      <c r="V251" s="569">
        <v>0</v>
      </c>
      <c r="W251" s="569">
        <v>0</v>
      </c>
      <c r="X251" s="569">
        <v>0</v>
      </c>
      <c r="Y251" s="569">
        <v>15.081514390573691</v>
      </c>
      <c r="Z251" s="569">
        <v>1.1793509754684179</v>
      </c>
      <c r="AA251" s="569">
        <v>2.977979524821325</v>
      </c>
      <c r="AB251" s="569">
        <v>0</v>
      </c>
      <c r="AC251" s="569">
        <v>0</v>
      </c>
      <c r="AD251" s="569">
        <v>1.0294572146030521</v>
      </c>
      <c r="AE251" s="569">
        <v>0</v>
      </c>
      <c r="AF251" s="569">
        <v>0</v>
      </c>
      <c r="AG251" s="569">
        <v>0</v>
      </c>
      <c r="AH251" s="569">
        <v>0</v>
      </c>
      <c r="AI251" s="569">
        <v>0</v>
      </c>
      <c r="AJ251" s="569">
        <v>0</v>
      </c>
      <c r="AK251" s="569">
        <v>0</v>
      </c>
      <c r="AL251" s="569">
        <v>0</v>
      </c>
      <c r="AM251" s="569">
        <v>0</v>
      </c>
      <c r="AN251" s="569">
        <v>0</v>
      </c>
      <c r="AO251" s="569">
        <v>0</v>
      </c>
      <c r="AP251" s="569">
        <v>0</v>
      </c>
      <c r="AQ251" s="569">
        <v>0</v>
      </c>
      <c r="AR251" s="569">
        <v>0</v>
      </c>
      <c r="AS251" s="569">
        <v>0</v>
      </c>
      <c r="AT251" s="569">
        <v>0</v>
      </c>
    </row>
    <row r="252" spans="1:46">
      <c r="A252" s="465">
        <v>768</v>
      </c>
      <c r="B252" s="466" t="s">
        <v>283</v>
      </c>
      <c r="C252" s="500">
        <v>2375</v>
      </c>
      <c r="D252" s="569">
        <v>421.24842105263156</v>
      </c>
      <c r="E252" s="569">
        <v>-96.02989473684211</v>
      </c>
      <c r="F252" s="569">
        <v>-204.22021052631578</v>
      </c>
      <c r="G252" s="589">
        <v>120.99831578947368</v>
      </c>
      <c r="H252" s="569">
        <v>183.78694736842104</v>
      </c>
      <c r="I252" s="569">
        <v>0</v>
      </c>
      <c r="J252" s="569">
        <v>9.4538947368421056</v>
      </c>
      <c r="K252" s="569">
        <v>15.985684210526315</v>
      </c>
      <c r="L252" s="569">
        <v>0</v>
      </c>
      <c r="M252" s="569">
        <v>15.151578947368421</v>
      </c>
      <c r="N252" s="569">
        <v>167.18947368421053</v>
      </c>
      <c r="O252" s="569">
        <v>9.3225263157894744</v>
      </c>
      <c r="P252" s="569">
        <v>0</v>
      </c>
      <c r="Q252" s="569">
        <v>15.985684210526315</v>
      </c>
      <c r="R252" s="569">
        <v>0</v>
      </c>
      <c r="S252" s="569">
        <v>0</v>
      </c>
      <c r="T252" s="569">
        <v>0</v>
      </c>
      <c r="U252" s="569">
        <v>3.5642105263157893</v>
      </c>
      <c r="V252" s="569">
        <v>0</v>
      </c>
      <c r="W252" s="569">
        <v>0</v>
      </c>
      <c r="X252" s="569">
        <v>0</v>
      </c>
      <c r="Y252" s="569">
        <v>0</v>
      </c>
      <c r="Z252" s="569">
        <v>0.80842105263157893</v>
      </c>
      <c r="AA252" s="569">
        <v>0</v>
      </c>
      <c r="AB252" s="569">
        <v>0</v>
      </c>
      <c r="AC252" s="569">
        <v>0</v>
      </c>
      <c r="AD252" s="569">
        <v>0</v>
      </c>
      <c r="AE252" s="569">
        <v>0</v>
      </c>
      <c r="AF252" s="569">
        <v>0</v>
      </c>
      <c r="AG252" s="569">
        <v>0</v>
      </c>
      <c r="AH252" s="569">
        <v>0</v>
      </c>
      <c r="AI252" s="569">
        <v>0</v>
      </c>
      <c r="AJ252" s="569">
        <v>0</v>
      </c>
      <c r="AK252" s="569">
        <v>0</v>
      </c>
      <c r="AL252" s="569">
        <v>0</v>
      </c>
      <c r="AM252" s="569">
        <v>0</v>
      </c>
      <c r="AN252" s="569">
        <v>0</v>
      </c>
      <c r="AO252" s="569">
        <v>0</v>
      </c>
      <c r="AP252" s="569">
        <v>0</v>
      </c>
      <c r="AQ252" s="569">
        <v>0</v>
      </c>
      <c r="AR252" s="569">
        <v>0</v>
      </c>
      <c r="AS252" s="569">
        <v>0</v>
      </c>
      <c r="AT252" s="569">
        <v>0</v>
      </c>
    </row>
    <row r="253" spans="1:46">
      <c r="A253" s="465">
        <v>777</v>
      </c>
      <c r="B253" s="466" t="s">
        <v>284</v>
      </c>
      <c r="C253" s="500">
        <v>7367</v>
      </c>
      <c r="D253" s="569">
        <v>275.28166146328221</v>
      </c>
      <c r="E253" s="569">
        <v>-96.029998642595359</v>
      </c>
      <c r="F253" s="569">
        <v>-204.22003529252069</v>
      </c>
      <c r="G253" s="589">
        <v>-24.968372471833852</v>
      </c>
      <c r="H253" s="569">
        <v>108.75281661463282</v>
      </c>
      <c r="I253" s="569">
        <v>0</v>
      </c>
      <c r="J253" s="569">
        <v>48.764083073164109</v>
      </c>
      <c r="K253" s="569">
        <v>8.0165603366363509</v>
      </c>
      <c r="L253" s="569">
        <v>0</v>
      </c>
      <c r="M253" s="569">
        <v>9.7692412108049407</v>
      </c>
      <c r="N253" s="569">
        <v>34.037735849056602</v>
      </c>
      <c r="O253" s="569">
        <v>2.5407900095018325</v>
      </c>
      <c r="P253" s="569">
        <v>0</v>
      </c>
      <c r="Q253" s="569">
        <v>4.7718202796253566</v>
      </c>
      <c r="R253" s="569">
        <v>0</v>
      </c>
      <c r="S253" s="569">
        <v>0</v>
      </c>
      <c r="T253" s="569">
        <v>0</v>
      </c>
      <c r="U253" s="569">
        <v>3.5640016288855709</v>
      </c>
      <c r="V253" s="569">
        <v>0.39337586534545949</v>
      </c>
      <c r="W253" s="569">
        <v>22.563458667028641</v>
      </c>
      <c r="X253" s="569">
        <v>0</v>
      </c>
      <c r="Y253" s="569">
        <v>0</v>
      </c>
      <c r="Z253" s="569">
        <v>0.80914890728926292</v>
      </c>
      <c r="AA253" s="569">
        <v>2.5111985882991719</v>
      </c>
      <c r="AB253" s="569">
        <v>8.9146192479978286</v>
      </c>
      <c r="AC253" s="569">
        <v>0</v>
      </c>
      <c r="AD253" s="569">
        <v>0</v>
      </c>
      <c r="AE253" s="569">
        <v>0</v>
      </c>
      <c r="AF253" s="569">
        <v>0</v>
      </c>
      <c r="AG253" s="569">
        <v>0</v>
      </c>
      <c r="AH253" s="569">
        <v>0</v>
      </c>
      <c r="AI253" s="569">
        <v>0</v>
      </c>
      <c r="AJ253" s="569">
        <v>0</v>
      </c>
      <c r="AK253" s="569">
        <v>0</v>
      </c>
      <c r="AL253" s="569">
        <v>0</v>
      </c>
      <c r="AM253" s="569">
        <v>0</v>
      </c>
      <c r="AN253" s="569">
        <v>0</v>
      </c>
      <c r="AO253" s="569">
        <v>0</v>
      </c>
      <c r="AP253" s="569">
        <v>0</v>
      </c>
      <c r="AQ253" s="569">
        <v>0</v>
      </c>
      <c r="AR253" s="569">
        <v>0</v>
      </c>
      <c r="AS253" s="569">
        <v>0</v>
      </c>
      <c r="AT253" s="569">
        <v>19.872811185014253</v>
      </c>
    </row>
    <row r="254" spans="1:46">
      <c r="A254" s="465">
        <v>778</v>
      </c>
      <c r="B254" s="466" t="s">
        <v>285</v>
      </c>
      <c r="C254" s="500">
        <v>6763</v>
      </c>
      <c r="D254" s="569">
        <v>349.95519739760459</v>
      </c>
      <c r="E254" s="569">
        <v>-96.030016264971167</v>
      </c>
      <c r="F254" s="569">
        <v>-204.2200207008724</v>
      </c>
      <c r="G254" s="589">
        <v>49.705160431761051</v>
      </c>
      <c r="H254" s="569">
        <v>153.51973976046133</v>
      </c>
      <c r="I254" s="569">
        <v>0</v>
      </c>
      <c r="J254" s="569">
        <v>36.519444033712851</v>
      </c>
      <c r="K254" s="569">
        <v>4.5741534821824636</v>
      </c>
      <c r="L254" s="569">
        <v>0</v>
      </c>
      <c r="M254" s="569">
        <v>0</v>
      </c>
      <c r="N254" s="569">
        <v>81.631524471388431</v>
      </c>
      <c r="O254" s="569">
        <v>9.6835723791216921</v>
      </c>
      <c r="P254" s="569">
        <v>0</v>
      </c>
      <c r="Q254" s="569">
        <v>30.979594854354577</v>
      </c>
      <c r="R254" s="569">
        <v>0</v>
      </c>
      <c r="S254" s="569">
        <v>0</v>
      </c>
      <c r="T254" s="569">
        <v>0</v>
      </c>
      <c r="U254" s="569">
        <v>3.5639509093597517</v>
      </c>
      <c r="V254" s="569">
        <v>0.57770220316427623</v>
      </c>
      <c r="W254" s="569">
        <v>2.8280348957563213</v>
      </c>
      <c r="X254" s="569">
        <v>0</v>
      </c>
      <c r="Y254" s="569">
        <v>0</v>
      </c>
      <c r="Z254" s="569">
        <v>1.0341564394499483</v>
      </c>
      <c r="AA254" s="569">
        <v>0</v>
      </c>
      <c r="AB254" s="569">
        <v>0</v>
      </c>
      <c r="AC254" s="569">
        <v>22.215289072896642</v>
      </c>
      <c r="AD254" s="569">
        <v>0</v>
      </c>
      <c r="AE254" s="569">
        <v>0</v>
      </c>
      <c r="AF254" s="569">
        <v>0</v>
      </c>
      <c r="AG254" s="569">
        <v>0</v>
      </c>
      <c r="AH254" s="569">
        <v>0</v>
      </c>
      <c r="AI254" s="569">
        <v>0</v>
      </c>
      <c r="AJ254" s="569">
        <v>0</v>
      </c>
      <c r="AK254" s="569">
        <v>0</v>
      </c>
      <c r="AL254" s="569">
        <v>0</v>
      </c>
      <c r="AM254" s="569">
        <v>0</v>
      </c>
      <c r="AN254" s="569">
        <v>0</v>
      </c>
      <c r="AO254" s="569">
        <v>0</v>
      </c>
      <c r="AP254" s="569">
        <v>0</v>
      </c>
      <c r="AQ254" s="569">
        <v>0</v>
      </c>
      <c r="AR254" s="569">
        <v>0</v>
      </c>
      <c r="AS254" s="569">
        <v>0</v>
      </c>
      <c r="AT254" s="569">
        <v>2.8280348957563213</v>
      </c>
    </row>
    <row r="255" spans="1:46">
      <c r="A255" s="465">
        <v>781</v>
      </c>
      <c r="B255" s="466" t="s">
        <v>286</v>
      </c>
      <c r="C255" s="500">
        <v>3504</v>
      </c>
      <c r="D255" s="569">
        <v>225.6292808219178</v>
      </c>
      <c r="E255" s="569">
        <v>-96.029965753424662</v>
      </c>
      <c r="F255" s="569">
        <v>-204.22003424657535</v>
      </c>
      <c r="G255" s="589">
        <v>-74.620719178082197</v>
      </c>
      <c r="H255" s="569">
        <v>173.44292237442923</v>
      </c>
      <c r="I255" s="569">
        <v>0</v>
      </c>
      <c r="J255" s="569">
        <v>6.4078196347031966</v>
      </c>
      <c r="K255" s="569">
        <v>18.861015981735161</v>
      </c>
      <c r="L255" s="569">
        <v>0</v>
      </c>
      <c r="M255" s="569">
        <v>0</v>
      </c>
      <c r="N255" s="569">
        <v>0</v>
      </c>
      <c r="O255" s="569">
        <v>4.5973173515981731</v>
      </c>
      <c r="P255" s="569">
        <v>0</v>
      </c>
      <c r="Q255" s="569">
        <v>18.05821917808219</v>
      </c>
      <c r="R255" s="569">
        <v>0</v>
      </c>
      <c r="S255" s="569">
        <v>0</v>
      </c>
      <c r="T255" s="569">
        <v>0</v>
      </c>
      <c r="U255" s="569">
        <v>3.5639269406392695</v>
      </c>
      <c r="V255" s="569">
        <v>0</v>
      </c>
      <c r="W255" s="569">
        <v>0</v>
      </c>
      <c r="X255" s="569">
        <v>0</v>
      </c>
      <c r="Y255" s="569">
        <v>0</v>
      </c>
      <c r="Z255" s="569">
        <v>0.6980593607305936</v>
      </c>
      <c r="AA255" s="569">
        <v>0</v>
      </c>
      <c r="AB255" s="569">
        <v>0</v>
      </c>
      <c r="AC255" s="569">
        <v>0</v>
      </c>
      <c r="AD255" s="569">
        <v>0</v>
      </c>
      <c r="AE255" s="569">
        <v>0</v>
      </c>
      <c r="AF255" s="569">
        <v>0</v>
      </c>
      <c r="AG255" s="569">
        <v>0</v>
      </c>
      <c r="AH255" s="569">
        <v>0</v>
      </c>
      <c r="AI255" s="569">
        <v>0</v>
      </c>
      <c r="AJ255" s="569">
        <v>0</v>
      </c>
      <c r="AK255" s="569">
        <v>0</v>
      </c>
      <c r="AL255" s="569">
        <v>0</v>
      </c>
      <c r="AM255" s="569">
        <v>0</v>
      </c>
      <c r="AN255" s="569">
        <v>0</v>
      </c>
      <c r="AO255" s="569">
        <v>0</v>
      </c>
      <c r="AP255" s="569">
        <v>0</v>
      </c>
      <c r="AQ255" s="569">
        <v>0</v>
      </c>
      <c r="AR255" s="569">
        <v>0</v>
      </c>
      <c r="AS255" s="569">
        <v>0</v>
      </c>
      <c r="AT255" s="569">
        <v>0</v>
      </c>
    </row>
    <row r="256" spans="1:46">
      <c r="A256" s="465">
        <v>783</v>
      </c>
      <c r="B256" s="466" t="s">
        <v>287</v>
      </c>
      <c r="C256" s="500">
        <v>6419</v>
      </c>
      <c r="D256" s="569">
        <v>301.30269512385109</v>
      </c>
      <c r="E256" s="569">
        <v>-96.03006698862751</v>
      </c>
      <c r="F256" s="569">
        <v>-204.21997195824895</v>
      </c>
      <c r="G256" s="589">
        <v>1.0526561769746066</v>
      </c>
      <c r="H256" s="569">
        <v>166.78174170431532</v>
      </c>
      <c r="I256" s="569">
        <v>0</v>
      </c>
      <c r="J256" s="569">
        <v>31.480916030534353</v>
      </c>
      <c r="K256" s="569">
        <v>35.049384639351921</v>
      </c>
      <c r="L256" s="569">
        <v>0</v>
      </c>
      <c r="M256" s="569">
        <v>5.6060133977255022</v>
      </c>
      <c r="N256" s="569">
        <v>18.374357376538402</v>
      </c>
      <c r="O256" s="569">
        <v>4.370462688892351</v>
      </c>
      <c r="P256" s="569">
        <v>0</v>
      </c>
      <c r="Q256" s="569">
        <v>35.049384639351921</v>
      </c>
      <c r="R256" s="569">
        <v>0</v>
      </c>
      <c r="S256" s="569">
        <v>0</v>
      </c>
      <c r="T256" s="569">
        <v>0</v>
      </c>
      <c r="U256" s="569">
        <v>3.563950771148154</v>
      </c>
      <c r="V256" s="569">
        <v>0</v>
      </c>
      <c r="W256" s="569">
        <v>0</v>
      </c>
      <c r="X256" s="569">
        <v>0</v>
      </c>
      <c r="Y256" s="569">
        <v>0</v>
      </c>
      <c r="Z256" s="569">
        <v>1.0264838759931454</v>
      </c>
      <c r="AA256" s="569">
        <v>0</v>
      </c>
      <c r="AB256" s="569">
        <v>0</v>
      </c>
      <c r="AC256" s="569">
        <v>0</v>
      </c>
      <c r="AD256" s="569">
        <v>0</v>
      </c>
      <c r="AE256" s="569">
        <v>0</v>
      </c>
      <c r="AF256" s="569">
        <v>0</v>
      </c>
      <c r="AG256" s="569">
        <v>0</v>
      </c>
      <c r="AH256" s="569">
        <v>0</v>
      </c>
      <c r="AI256" s="569">
        <v>0</v>
      </c>
      <c r="AJ256" s="569">
        <v>0</v>
      </c>
      <c r="AK256" s="569">
        <v>0</v>
      </c>
      <c r="AL256" s="569">
        <v>0</v>
      </c>
      <c r="AM256" s="569">
        <v>0</v>
      </c>
      <c r="AN256" s="569">
        <v>0</v>
      </c>
      <c r="AO256" s="569">
        <v>0</v>
      </c>
      <c r="AP256" s="569">
        <v>0</v>
      </c>
      <c r="AQ256" s="569">
        <v>0</v>
      </c>
      <c r="AR256" s="569">
        <v>0</v>
      </c>
      <c r="AS256" s="569">
        <v>0</v>
      </c>
      <c r="AT256" s="569">
        <v>0</v>
      </c>
    </row>
    <row r="257" spans="1:46">
      <c r="A257" s="465">
        <v>785</v>
      </c>
      <c r="B257" s="466" t="s">
        <v>288</v>
      </c>
      <c r="C257" s="500">
        <v>2626</v>
      </c>
      <c r="D257" s="569">
        <v>341.54455445544556</v>
      </c>
      <c r="E257" s="569">
        <v>-96.030083777608525</v>
      </c>
      <c r="F257" s="569">
        <v>-204.22010662604723</v>
      </c>
      <c r="G257" s="589">
        <v>41.294364051789792</v>
      </c>
      <c r="H257" s="569">
        <v>202.99428789032748</v>
      </c>
      <c r="I257" s="569">
        <v>0</v>
      </c>
      <c r="J257" s="569">
        <v>59.851485148514854</v>
      </c>
      <c r="K257" s="569">
        <v>17.134805788271134</v>
      </c>
      <c r="L257" s="569">
        <v>0</v>
      </c>
      <c r="M257" s="569">
        <v>0</v>
      </c>
      <c r="N257" s="569">
        <v>36.009900990099013</v>
      </c>
      <c r="O257" s="569">
        <v>3.5609291698400609</v>
      </c>
      <c r="P257" s="569">
        <v>0</v>
      </c>
      <c r="Q257" s="569">
        <v>17.134805788271134</v>
      </c>
      <c r="R257" s="569">
        <v>0</v>
      </c>
      <c r="S257" s="569">
        <v>0</v>
      </c>
      <c r="T257" s="569">
        <v>0</v>
      </c>
      <c r="U257" s="569">
        <v>3.5639756283320638</v>
      </c>
      <c r="V257" s="569">
        <v>0</v>
      </c>
      <c r="W257" s="569">
        <v>0</v>
      </c>
      <c r="X257" s="569">
        <v>0</v>
      </c>
      <c r="Y257" s="569">
        <v>0</v>
      </c>
      <c r="Z257" s="569">
        <v>0.89565879664889569</v>
      </c>
      <c r="AA257" s="569">
        <v>0</v>
      </c>
      <c r="AB257" s="569">
        <v>0</v>
      </c>
      <c r="AC257" s="569">
        <v>0</v>
      </c>
      <c r="AD257" s="569">
        <v>0</v>
      </c>
      <c r="AE257" s="569">
        <v>0</v>
      </c>
      <c r="AF257" s="569">
        <v>0</v>
      </c>
      <c r="AG257" s="569">
        <v>0</v>
      </c>
      <c r="AH257" s="569">
        <v>0</v>
      </c>
      <c r="AI257" s="569">
        <v>0</v>
      </c>
      <c r="AJ257" s="569">
        <v>0</v>
      </c>
      <c r="AK257" s="569">
        <v>0</v>
      </c>
      <c r="AL257" s="569">
        <v>0</v>
      </c>
      <c r="AM257" s="569">
        <v>0</v>
      </c>
      <c r="AN257" s="569">
        <v>0</v>
      </c>
      <c r="AO257" s="569">
        <v>0.39870525514089872</v>
      </c>
      <c r="AP257" s="569">
        <v>0</v>
      </c>
      <c r="AQ257" s="569">
        <v>0</v>
      </c>
      <c r="AR257" s="569">
        <v>0</v>
      </c>
      <c r="AS257" s="569">
        <v>0</v>
      </c>
      <c r="AT257" s="569">
        <v>0</v>
      </c>
    </row>
    <row r="258" spans="1:46">
      <c r="A258" s="465">
        <v>790</v>
      </c>
      <c r="B258" s="466" t="s">
        <v>289</v>
      </c>
      <c r="C258" s="500">
        <v>23734</v>
      </c>
      <c r="D258" s="569">
        <v>218.01756973118734</v>
      </c>
      <c r="E258" s="569">
        <v>-96.02999915732704</v>
      </c>
      <c r="F258" s="569">
        <v>-204.219979775849</v>
      </c>
      <c r="G258" s="589">
        <v>-82.232409201988702</v>
      </c>
      <c r="H258" s="569">
        <v>86.669882868458757</v>
      </c>
      <c r="I258" s="569">
        <v>0</v>
      </c>
      <c r="J258" s="569">
        <v>44.462922389820513</v>
      </c>
      <c r="K258" s="569">
        <v>11.078958456223139</v>
      </c>
      <c r="L258" s="569">
        <v>0</v>
      </c>
      <c r="M258" s="569">
        <v>4.5485379624167859</v>
      </c>
      <c r="N258" s="569">
        <v>31.544872335046769</v>
      </c>
      <c r="O258" s="569">
        <v>5.7234347349793548</v>
      </c>
      <c r="P258" s="569">
        <v>17.660487064970084</v>
      </c>
      <c r="Q258" s="569">
        <v>10.012555827083508</v>
      </c>
      <c r="R258" s="569">
        <v>0</v>
      </c>
      <c r="S258" s="569">
        <v>0</v>
      </c>
      <c r="T258" s="569">
        <v>0</v>
      </c>
      <c r="U258" s="569">
        <v>3.5640010112075502</v>
      </c>
      <c r="V258" s="569">
        <v>0</v>
      </c>
      <c r="W258" s="569">
        <v>0</v>
      </c>
      <c r="X258" s="569">
        <v>0</v>
      </c>
      <c r="Y258" s="569">
        <v>0</v>
      </c>
      <c r="Z258" s="569">
        <v>1.1303615066992501</v>
      </c>
      <c r="AA258" s="569">
        <v>1.4290469368837955</v>
      </c>
      <c r="AB258" s="569">
        <v>0</v>
      </c>
      <c r="AC258" s="569">
        <v>0</v>
      </c>
      <c r="AD258" s="569">
        <v>0</v>
      </c>
      <c r="AE258" s="569">
        <v>0</v>
      </c>
      <c r="AF258" s="569">
        <v>0</v>
      </c>
      <c r="AG258" s="569">
        <v>0</v>
      </c>
      <c r="AH258" s="569">
        <v>0</v>
      </c>
      <c r="AI258" s="569">
        <v>0</v>
      </c>
      <c r="AJ258" s="569">
        <v>0</v>
      </c>
      <c r="AK258" s="569">
        <v>0</v>
      </c>
      <c r="AL258" s="569">
        <v>0</v>
      </c>
      <c r="AM258" s="569">
        <v>0</v>
      </c>
      <c r="AN258" s="569">
        <v>0</v>
      </c>
      <c r="AO258" s="569">
        <v>0.19250863739782589</v>
      </c>
      <c r="AP258" s="569">
        <v>0</v>
      </c>
      <c r="AQ258" s="569">
        <v>0</v>
      </c>
      <c r="AR258" s="569">
        <v>0</v>
      </c>
      <c r="AS258" s="569">
        <v>0</v>
      </c>
      <c r="AT258" s="569">
        <v>0</v>
      </c>
    </row>
    <row r="259" spans="1:46">
      <c r="A259" s="465">
        <v>791</v>
      </c>
      <c r="B259" s="466" t="s">
        <v>290</v>
      </c>
      <c r="C259" s="500">
        <v>5029</v>
      </c>
      <c r="D259" s="569">
        <v>252.50984291111553</v>
      </c>
      <c r="E259" s="569">
        <v>-96.030025850069592</v>
      </c>
      <c r="F259" s="569">
        <v>-204.21992443825809</v>
      </c>
      <c r="G259" s="589">
        <v>-47.740107377212169</v>
      </c>
      <c r="H259" s="569">
        <v>171.76217935971366</v>
      </c>
      <c r="I259" s="569">
        <v>0</v>
      </c>
      <c r="J259" s="569">
        <v>53.576058858620002</v>
      </c>
      <c r="K259" s="569">
        <v>4.4736528136806522</v>
      </c>
      <c r="L259" s="569">
        <v>0</v>
      </c>
      <c r="M259" s="569">
        <v>0</v>
      </c>
      <c r="N259" s="569">
        <v>0</v>
      </c>
      <c r="O259" s="569">
        <v>7.3996818452972759</v>
      </c>
      <c r="P259" s="569">
        <v>0</v>
      </c>
      <c r="Q259" s="569">
        <v>4.4736528136806522</v>
      </c>
      <c r="R259" s="569">
        <v>0</v>
      </c>
      <c r="S259" s="569">
        <v>0</v>
      </c>
      <c r="T259" s="569">
        <v>0</v>
      </c>
      <c r="U259" s="569">
        <v>3.5639292105786438</v>
      </c>
      <c r="V259" s="569">
        <v>0</v>
      </c>
      <c r="W259" s="569">
        <v>0</v>
      </c>
      <c r="X259" s="569">
        <v>0</v>
      </c>
      <c r="Y259" s="569">
        <v>0</v>
      </c>
      <c r="Z259" s="569">
        <v>1.1294491946709087</v>
      </c>
      <c r="AA259" s="569">
        <v>6.1312388148737327</v>
      </c>
      <c r="AB259" s="569">
        <v>0</v>
      </c>
      <c r="AC259" s="569">
        <v>0</v>
      </c>
      <c r="AD259" s="569">
        <v>0</v>
      </c>
      <c r="AE259" s="569">
        <v>0</v>
      </c>
      <c r="AF259" s="569">
        <v>0</v>
      </c>
      <c r="AG259" s="569">
        <v>0</v>
      </c>
      <c r="AH259" s="569">
        <v>0</v>
      </c>
      <c r="AI259" s="569">
        <v>0</v>
      </c>
      <c r="AJ259" s="569">
        <v>0</v>
      </c>
      <c r="AK259" s="569">
        <v>0</v>
      </c>
      <c r="AL259" s="569">
        <v>0</v>
      </c>
      <c r="AM259" s="569">
        <v>0</v>
      </c>
      <c r="AN259" s="569">
        <v>0</v>
      </c>
      <c r="AO259" s="569">
        <v>0</v>
      </c>
      <c r="AP259" s="569">
        <v>0</v>
      </c>
      <c r="AQ259" s="569">
        <v>0</v>
      </c>
      <c r="AR259" s="569">
        <v>0</v>
      </c>
      <c r="AS259" s="569">
        <v>0</v>
      </c>
      <c r="AT259" s="569">
        <v>0</v>
      </c>
    </row>
    <row r="260" spans="1:46">
      <c r="A260" s="465">
        <v>831</v>
      </c>
      <c r="B260" s="466" t="s">
        <v>291</v>
      </c>
      <c r="C260" s="500">
        <v>4559</v>
      </c>
      <c r="D260" s="569">
        <v>118.56437815310375</v>
      </c>
      <c r="E260" s="569">
        <v>-96.03005044966001</v>
      </c>
      <c r="F260" s="569">
        <v>-204.22000438692695</v>
      </c>
      <c r="G260" s="589">
        <v>-181.68567668348322</v>
      </c>
      <c r="H260" s="569">
        <v>0</v>
      </c>
      <c r="I260" s="569">
        <v>0</v>
      </c>
      <c r="J260" s="569">
        <v>19.699714849747753</v>
      </c>
      <c r="K260" s="569">
        <v>44.722526869927613</v>
      </c>
      <c r="L260" s="569">
        <v>0</v>
      </c>
      <c r="M260" s="569">
        <v>0</v>
      </c>
      <c r="N260" s="569">
        <v>0</v>
      </c>
      <c r="O260" s="569">
        <v>4.0829129194998908</v>
      </c>
      <c r="P260" s="569">
        <v>0</v>
      </c>
      <c r="Q260" s="569">
        <v>44.722526869927613</v>
      </c>
      <c r="R260" s="569">
        <v>0</v>
      </c>
      <c r="S260" s="569">
        <v>0</v>
      </c>
      <c r="T260" s="569">
        <v>0</v>
      </c>
      <c r="U260" s="569">
        <v>3.5639394604079841</v>
      </c>
      <c r="V260" s="569">
        <v>0</v>
      </c>
      <c r="W260" s="569">
        <v>0</v>
      </c>
      <c r="X260" s="569">
        <v>0</v>
      </c>
      <c r="Y260" s="569">
        <v>0</v>
      </c>
      <c r="Z260" s="569">
        <v>1.0965123930686553</v>
      </c>
      <c r="AA260" s="569">
        <v>0.6762447905242378</v>
      </c>
      <c r="AB260" s="569">
        <v>0</v>
      </c>
      <c r="AC260" s="569">
        <v>0</v>
      </c>
      <c r="AD260" s="569">
        <v>0</v>
      </c>
      <c r="AE260" s="569">
        <v>0</v>
      </c>
      <c r="AF260" s="569">
        <v>0</v>
      </c>
      <c r="AG260" s="569">
        <v>0</v>
      </c>
      <c r="AH260" s="569">
        <v>0</v>
      </c>
      <c r="AI260" s="569">
        <v>0</v>
      </c>
      <c r="AJ260" s="569">
        <v>0</v>
      </c>
      <c r="AK260" s="569">
        <v>0</v>
      </c>
      <c r="AL260" s="569">
        <v>0</v>
      </c>
      <c r="AM260" s="569">
        <v>0</v>
      </c>
      <c r="AN260" s="569">
        <v>0</v>
      </c>
      <c r="AO260" s="569">
        <v>0</v>
      </c>
      <c r="AP260" s="569">
        <v>0</v>
      </c>
      <c r="AQ260" s="569">
        <v>0</v>
      </c>
      <c r="AR260" s="569">
        <v>0</v>
      </c>
      <c r="AS260" s="569">
        <v>0</v>
      </c>
      <c r="AT260" s="569">
        <v>0</v>
      </c>
    </row>
    <row r="261" spans="1:46">
      <c r="A261" s="465">
        <v>832</v>
      </c>
      <c r="B261" s="466" t="s">
        <v>292</v>
      </c>
      <c r="C261" s="500">
        <v>3825</v>
      </c>
      <c r="D261" s="569">
        <v>257.85098039215688</v>
      </c>
      <c r="E261" s="569">
        <v>-96.030065359477121</v>
      </c>
      <c r="F261" s="569">
        <v>-204.22013071895424</v>
      </c>
      <c r="G261" s="589">
        <v>-42.399215686274509</v>
      </c>
      <c r="H261" s="569">
        <v>176.72836601307191</v>
      </c>
      <c r="I261" s="569">
        <v>0</v>
      </c>
      <c r="J261" s="569">
        <v>17.610196078431372</v>
      </c>
      <c r="K261" s="569">
        <v>4.043921568627451</v>
      </c>
      <c r="L261" s="569">
        <v>0</v>
      </c>
      <c r="M261" s="569">
        <v>9.4078431372549023</v>
      </c>
      <c r="N261" s="569">
        <v>38.849150326797385</v>
      </c>
      <c r="O261" s="569">
        <v>2.4564705882352942</v>
      </c>
      <c r="P261" s="569">
        <v>0</v>
      </c>
      <c r="Q261" s="569">
        <v>4.043921568627451</v>
      </c>
      <c r="R261" s="569">
        <v>0</v>
      </c>
      <c r="S261" s="569">
        <v>0</v>
      </c>
      <c r="T261" s="569">
        <v>0</v>
      </c>
      <c r="U261" s="569">
        <v>3.563921568627451</v>
      </c>
      <c r="V261" s="569">
        <v>0</v>
      </c>
      <c r="W261" s="569">
        <v>0</v>
      </c>
      <c r="X261" s="569">
        <v>0</v>
      </c>
      <c r="Y261" s="569">
        <v>0</v>
      </c>
      <c r="Z261" s="569">
        <v>1.1471895424836602</v>
      </c>
      <c r="AA261" s="569">
        <v>0</v>
      </c>
      <c r="AB261" s="569">
        <v>0</v>
      </c>
      <c r="AC261" s="569">
        <v>0</v>
      </c>
      <c r="AD261" s="569">
        <v>0</v>
      </c>
      <c r="AE261" s="569">
        <v>0</v>
      </c>
      <c r="AF261" s="569">
        <v>0</v>
      </c>
      <c r="AG261" s="569">
        <v>0</v>
      </c>
      <c r="AH261" s="569">
        <v>0</v>
      </c>
      <c r="AI261" s="569">
        <v>0</v>
      </c>
      <c r="AJ261" s="569">
        <v>0</v>
      </c>
      <c r="AK261" s="569">
        <v>0</v>
      </c>
      <c r="AL261" s="569">
        <v>0</v>
      </c>
      <c r="AM261" s="569">
        <v>0</v>
      </c>
      <c r="AN261" s="569">
        <v>0</v>
      </c>
      <c r="AO261" s="569">
        <v>0</v>
      </c>
      <c r="AP261" s="569">
        <v>0</v>
      </c>
      <c r="AQ261" s="569">
        <v>0</v>
      </c>
      <c r="AR261" s="569">
        <v>0</v>
      </c>
      <c r="AS261" s="569">
        <v>0</v>
      </c>
      <c r="AT261" s="569">
        <v>0</v>
      </c>
    </row>
    <row r="262" spans="1:46">
      <c r="A262" s="465">
        <v>833</v>
      </c>
      <c r="B262" s="466" t="s">
        <v>293</v>
      </c>
      <c r="C262" s="500">
        <v>1691</v>
      </c>
      <c r="D262" s="569">
        <v>139.68657599053813</v>
      </c>
      <c r="E262" s="569">
        <v>-96.030159668835012</v>
      </c>
      <c r="F262" s="569">
        <v>-204.21998817267888</v>
      </c>
      <c r="G262" s="589">
        <v>-160.56357185097576</v>
      </c>
      <c r="H262" s="569">
        <v>0</v>
      </c>
      <c r="I262" s="569">
        <v>0</v>
      </c>
      <c r="J262" s="569">
        <v>39.833826138379656</v>
      </c>
      <c r="K262" s="569">
        <v>44.903607332939089</v>
      </c>
      <c r="L262" s="569">
        <v>0</v>
      </c>
      <c r="M262" s="569">
        <v>0</v>
      </c>
      <c r="N262" s="569">
        <v>0</v>
      </c>
      <c r="O262" s="569">
        <v>5.556475458308693</v>
      </c>
      <c r="P262" s="569">
        <v>0</v>
      </c>
      <c r="Q262" s="569">
        <v>44.903607332939089</v>
      </c>
      <c r="R262" s="569">
        <v>0</v>
      </c>
      <c r="S262" s="569">
        <v>0</v>
      </c>
      <c r="T262" s="569">
        <v>0</v>
      </c>
      <c r="U262" s="569">
        <v>3.5641632170313424</v>
      </c>
      <c r="V262" s="569">
        <v>0</v>
      </c>
      <c r="W262" s="569">
        <v>0</v>
      </c>
      <c r="X262" s="569">
        <v>0</v>
      </c>
      <c r="Y262" s="569">
        <v>0</v>
      </c>
      <c r="Z262" s="569">
        <v>0.92489651094027203</v>
      </c>
      <c r="AA262" s="569">
        <v>0</v>
      </c>
      <c r="AB262" s="569">
        <v>0</v>
      </c>
      <c r="AC262" s="569">
        <v>0</v>
      </c>
      <c r="AD262" s="569">
        <v>0</v>
      </c>
      <c r="AE262" s="569">
        <v>0</v>
      </c>
      <c r="AF262" s="569">
        <v>0</v>
      </c>
      <c r="AG262" s="569">
        <v>0</v>
      </c>
      <c r="AH262" s="569">
        <v>0</v>
      </c>
      <c r="AI262" s="569">
        <v>0</v>
      </c>
      <c r="AJ262" s="569">
        <v>0</v>
      </c>
      <c r="AK262" s="569">
        <v>0</v>
      </c>
      <c r="AL262" s="569">
        <v>0</v>
      </c>
      <c r="AM262" s="569">
        <v>0</v>
      </c>
      <c r="AN262" s="569">
        <v>0</v>
      </c>
      <c r="AO262" s="569">
        <v>0</v>
      </c>
      <c r="AP262" s="569">
        <v>0</v>
      </c>
      <c r="AQ262" s="569">
        <v>0</v>
      </c>
      <c r="AR262" s="569">
        <v>0</v>
      </c>
      <c r="AS262" s="569">
        <v>0</v>
      </c>
      <c r="AT262" s="569">
        <v>0</v>
      </c>
    </row>
    <row r="263" spans="1:46">
      <c r="A263" s="465">
        <v>834</v>
      </c>
      <c r="B263" s="466" t="s">
        <v>294</v>
      </c>
      <c r="C263" s="500">
        <v>5879</v>
      </c>
      <c r="D263" s="569">
        <v>39.207178091512162</v>
      </c>
      <c r="E263" s="569">
        <v>-96.029937064126557</v>
      </c>
      <c r="F263" s="569">
        <v>-204.21993536315699</v>
      </c>
      <c r="G263" s="589">
        <v>-261.04269433577139</v>
      </c>
      <c r="H263" s="569">
        <v>0</v>
      </c>
      <c r="I263" s="569">
        <v>0</v>
      </c>
      <c r="J263" s="569">
        <v>26.734138458921585</v>
      </c>
      <c r="K263" s="569">
        <v>1.1959516924647049</v>
      </c>
      <c r="L263" s="569">
        <v>0</v>
      </c>
      <c r="M263" s="569">
        <v>0</v>
      </c>
      <c r="N263" s="569">
        <v>0</v>
      </c>
      <c r="O263" s="569">
        <v>7.5574077224017691</v>
      </c>
      <c r="P263" s="569">
        <v>0</v>
      </c>
      <c r="Q263" s="569">
        <v>-3.1093723422350741</v>
      </c>
      <c r="R263" s="569">
        <v>0</v>
      </c>
      <c r="S263" s="569">
        <v>0</v>
      </c>
      <c r="T263" s="569">
        <v>0</v>
      </c>
      <c r="U263" s="569">
        <v>3.5640415036570845</v>
      </c>
      <c r="V263" s="569">
        <v>0</v>
      </c>
      <c r="W263" s="569">
        <v>0</v>
      </c>
      <c r="X263" s="569">
        <v>0</v>
      </c>
      <c r="Y263" s="569">
        <v>0</v>
      </c>
      <c r="Z263" s="569">
        <v>1.1670352100697396</v>
      </c>
      <c r="AA263" s="569">
        <v>2.0979758462323526</v>
      </c>
      <c r="AB263" s="569">
        <v>0</v>
      </c>
      <c r="AC263" s="569">
        <v>0</v>
      </c>
      <c r="AD263" s="569">
        <v>0</v>
      </c>
      <c r="AE263" s="569">
        <v>0</v>
      </c>
      <c r="AF263" s="569">
        <v>0</v>
      </c>
      <c r="AG263" s="569">
        <v>0</v>
      </c>
      <c r="AH263" s="569">
        <v>0</v>
      </c>
      <c r="AI263" s="569">
        <v>0</v>
      </c>
      <c r="AJ263" s="569">
        <v>0</v>
      </c>
      <c r="AK263" s="569">
        <v>0</v>
      </c>
      <c r="AL263" s="569">
        <v>0</v>
      </c>
      <c r="AM263" s="569">
        <v>0</v>
      </c>
      <c r="AN263" s="569">
        <v>0</v>
      </c>
      <c r="AO263" s="569">
        <v>0</v>
      </c>
      <c r="AP263" s="569">
        <v>0</v>
      </c>
      <c r="AQ263" s="569">
        <v>0</v>
      </c>
      <c r="AR263" s="569">
        <v>0</v>
      </c>
      <c r="AS263" s="569">
        <v>0</v>
      </c>
      <c r="AT263" s="569">
        <v>0</v>
      </c>
    </row>
    <row r="264" spans="1:46">
      <c r="A264" s="465">
        <v>837</v>
      </c>
      <c r="B264" s="466" t="s">
        <v>295</v>
      </c>
      <c r="C264" s="500">
        <v>249009</v>
      </c>
      <c r="D264" s="569">
        <v>642.49244003228796</v>
      </c>
      <c r="E264" s="569">
        <v>-96.029998915701839</v>
      </c>
      <c r="F264" s="569">
        <v>-204.22000008031839</v>
      </c>
      <c r="G264" s="589">
        <v>342.24244103626779</v>
      </c>
      <c r="H264" s="569">
        <v>119.31401676244634</v>
      </c>
      <c r="I264" s="569">
        <v>274.98614507909355</v>
      </c>
      <c r="J264" s="569">
        <v>33.903465336594259</v>
      </c>
      <c r="K264" s="569">
        <v>8.9560537972523075</v>
      </c>
      <c r="L264" s="569">
        <v>84.246830435847698</v>
      </c>
      <c r="M264" s="569">
        <v>10.404933155026525</v>
      </c>
      <c r="N264" s="569">
        <v>7.0608612540108995</v>
      </c>
      <c r="O264" s="569">
        <v>10.335770996229051</v>
      </c>
      <c r="P264" s="569">
        <v>0</v>
      </c>
      <c r="Q264" s="569">
        <v>3.5236919147500694</v>
      </c>
      <c r="R264" s="569">
        <v>42.092815922316063</v>
      </c>
      <c r="S264" s="569">
        <v>10.138533145388319</v>
      </c>
      <c r="T264" s="569">
        <v>8.7473063222614442</v>
      </c>
      <c r="U264" s="569">
        <v>3.563999694790148</v>
      </c>
      <c r="V264" s="569">
        <v>8.4651960370910295</v>
      </c>
      <c r="W264" s="569">
        <v>6.5944443775124597</v>
      </c>
      <c r="X264" s="569">
        <v>3.9203000694754007</v>
      </c>
      <c r="Y264" s="569">
        <v>3.9890044134950946</v>
      </c>
      <c r="Z264" s="569">
        <v>1.5857258171391395</v>
      </c>
      <c r="AA264" s="569">
        <v>0.86678393150448374</v>
      </c>
      <c r="AB264" s="569">
        <v>0.11467055407635869</v>
      </c>
      <c r="AC264" s="569">
        <v>0</v>
      </c>
      <c r="AD264" s="569">
        <v>0</v>
      </c>
      <c r="AE264" s="569">
        <v>0</v>
      </c>
      <c r="AF264" s="569">
        <v>0</v>
      </c>
      <c r="AG264" s="569">
        <v>0</v>
      </c>
      <c r="AH264" s="569">
        <v>0</v>
      </c>
      <c r="AI264" s="569">
        <v>0</v>
      </c>
      <c r="AJ264" s="569">
        <v>0</v>
      </c>
      <c r="AK264" s="569">
        <v>0</v>
      </c>
      <c r="AL264" s="569">
        <v>0</v>
      </c>
      <c r="AM264" s="569">
        <v>0</v>
      </c>
      <c r="AN264" s="569">
        <v>5.5985928219461946E-2</v>
      </c>
      <c r="AO264" s="569">
        <v>1.4144067081912702E-2</v>
      </c>
      <c r="AP264" s="569">
        <v>0</v>
      </c>
      <c r="AQ264" s="569">
        <v>0</v>
      </c>
      <c r="AR264" s="569">
        <v>0</v>
      </c>
      <c r="AS264" s="569">
        <v>0</v>
      </c>
      <c r="AT264" s="569">
        <v>-0.3882389793140007</v>
      </c>
    </row>
    <row r="265" spans="1:46">
      <c r="A265" s="465">
        <v>844</v>
      </c>
      <c r="B265" s="466" t="s">
        <v>296</v>
      </c>
      <c r="C265" s="500">
        <v>1441</v>
      </c>
      <c r="D265" s="569">
        <v>51.302567661346288</v>
      </c>
      <c r="E265" s="569">
        <v>-96.029840388619021</v>
      </c>
      <c r="F265" s="569">
        <v>-204.21998612074947</v>
      </c>
      <c r="G265" s="589">
        <v>-248.94725884802222</v>
      </c>
      <c r="H265" s="569">
        <v>0</v>
      </c>
      <c r="I265" s="569">
        <v>0</v>
      </c>
      <c r="J265" s="569">
        <v>15.581540596807772</v>
      </c>
      <c r="K265" s="569">
        <v>0</v>
      </c>
      <c r="L265" s="569">
        <v>0</v>
      </c>
      <c r="M265" s="569">
        <v>24.972241498959058</v>
      </c>
      <c r="N265" s="569">
        <v>0</v>
      </c>
      <c r="O265" s="569">
        <v>6.489243580846634</v>
      </c>
      <c r="P265" s="569">
        <v>0</v>
      </c>
      <c r="Q265" s="569">
        <v>0</v>
      </c>
      <c r="R265" s="569">
        <v>0</v>
      </c>
      <c r="S265" s="569">
        <v>0</v>
      </c>
      <c r="T265" s="569">
        <v>0</v>
      </c>
      <c r="U265" s="569">
        <v>3.5641915336571826</v>
      </c>
      <c r="V265" s="569">
        <v>0</v>
      </c>
      <c r="W265" s="569">
        <v>0</v>
      </c>
      <c r="X265" s="569">
        <v>0</v>
      </c>
      <c r="Y265" s="569">
        <v>0</v>
      </c>
      <c r="Z265" s="569">
        <v>0.69535045107564186</v>
      </c>
      <c r="AA265" s="569">
        <v>0</v>
      </c>
      <c r="AB265" s="569">
        <v>0</v>
      </c>
      <c r="AC265" s="569">
        <v>0</v>
      </c>
      <c r="AD265" s="569">
        <v>0</v>
      </c>
      <c r="AE265" s="569">
        <v>0</v>
      </c>
      <c r="AF265" s="569">
        <v>0</v>
      </c>
      <c r="AG265" s="569">
        <v>0</v>
      </c>
      <c r="AH265" s="569">
        <v>0</v>
      </c>
      <c r="AI265" s="569">
        <v>0</v>
      </c>
      <c r="AJ265" s="569">
        <v>0</v>
      </c>
      <c r="AK265" s="569">
        <v>0</v>
      </c>
      <c r="AL265" s="569">
        <v>0</v>
      </c>
      <c r="AM265" s="569">
        <v>0</v>
      </c>
      <c r="AN265" s="569">
        <v>0</v>
      </c>
      <c r="AO265" s="569">
        <v>0</v>
      </c>
      <c r="AP265" s="569">
        <v>0</v>
      </c>
      <c r="AQ265" s="569">
        <v>0</v>
      </c>
      <c r="AR265" s="569">
        <v>0</v>
      </c>
      <c r="AS265" s="569">
        <v>0</v>
      </c>
      <c r="AT265" s="569">
        <v>0</v>
      </c>
    </row>
    <row r="266" spans="1:46">
      <c r="A266" s="465">
        <v>845</v>
      </c>
      <c r="B266" s="466" t="s">
        <v>297</v>
      </c>
      <c r="C266" s="500">
        <v>2863</v>
      </c>
      <c r="D266" s="569">
        <v>310.65525672371638</v>
      </c>
      <c r="E266" s="569">
        <v>-96.030038421236469</v>
      </c>
      <c r="F266" s="569">
        <v>-204.22004889975551</v>
      </c>
      <c r="G266" s="589">
        <v>10.405169402724415</v>
      </c>
      <c r="H266" s="569">
        <v>170</v>
      </c>
      <c r="I266" s="569">
        <v>0</v>
      </c>
      <c r="J266" s="569">
        <v>47.054488298987074</v>
      </c>
      <c r="K266" s="569">
        <v>40.764931889626268</v>
      </c>
      <c r="L266" s="569">
        <v>0</v>
      </c>
      <c r="M266" s="569">
        <v>0</v>
      </c>
      <c r="N266" s="569">
        <v>0</v>
      </c>
      <c r="O266" s="569">
        <v>13.210268948655257</v>
      </c>
      <c r="P266" s="569">
        <v>0</v>
      </c>
      <c r="Q266" s="569">
        <v>34.871114215857489</v>
      </c>
      <c r="R266" s="569">
        <v>0</v>
      </c>
      <c r="S266" s="569">
        <v>0</v>
      </c>
      <c r="T266" s="569">
        <v>0</v>
      </c>
      <c r="U266" s="569">
        <v>3.5640936081033883</v>
      </c>
      <c r="V266" s="569">
        <v>0</v>
      </c>
      <c r="W266" s="569">
        <v>0</v>
      </c>
      <c r="X266" s="569">
        <v>0</v>
      </c>
      <c r="Y266" s="569">
        <v>0</v>
      </c>
      <c r="Z266" s="569">
        <v>1.1903597624869018</v>
      </c>
      <c r="AA266" s="569">
        <v>0</v>
      </c>
      <c r="AB266" s="569">
        <v>0</v>
      </c>
      <c r="AC266" s="569">
        <v>0</v>
      </c>
      <c r="AD266" s="569">
        <v>0</v>
      </c>
      <c r="AE266" s="569">
        <v>0</v>
      </c>
      <c r="AF266" s="569">
        <v>0</v>
      </c>
      <c r="AG266" s="569">
        <v>0</v>
      </c>
      <c r="AH266" s="569">
        <v>0</v>
      </c>
      <c r="AI266" s="569">
        <v>0</v>
      </c>
      <c r="AJ266" s="569">
        <v>0</v>
      </c>
      <c r="AK266" s="569">
        <v>0</v>
      </c>
      <c r="AL266" s="569">
        <v>0</v>
      </c>
      <c r="AM266" s="569">
        <v>0</v>
      </c>
      <c r="AN266" s="569">
        <v>0</v>
      </c>
      <c r="AO266" s="569">
        <v>0</v>
      </c>
      <c r="AP266" s="569">
        <v>0</v>
      </c>
      <c r="AQ266" s="569">
        <v>0</v>
      </c>
      <c r="AR266" s="569">
        <v>0</v>
      </c>
      <c r="AS266" s="569">
        <v>0</v>
      </c>
      <c r="AT266" s="569">
        <v>0</v>
      </c>
    </row>
    <row r="267" spans="1:46">
      <c r="A267" s="465">
        <v>846</v>
      </c>
      <c r="B267" s="466" t="s">
        <v>298</v>
      </c>
      <c r="C267" s="500">
        <v>4862</v>
      </c>
      <c r="D267" s="569">
        <v>232.44241053064582</v>
      </c>
      <c r="E267" s="569">
        <v>-96.030028794734676</v>
      </c>
      <c r="F267" s="569">
        <v>-204.22007404360346</v>
      </c>
      <c r="G267" s="589">
        <v>-67.807692307692307</v>
      </c>
      <c r="H267" s="569">
        <v>136.17667626491155</v>
      </c>
      <c r="I267" s="569">
        <v>0</v>
      </c>
      <c r="J267" s="569">
        <v>60.034348004936241</v>
      </c>
      <c r="K267" s="569">
        <v>6.6517893870835048</v>
      </c>
      <c r="L267" s="569">
        <v>0</v>
      </c>
      <c r="M267" s="569">
        <v>7.4012751953928424</v>
      </c>
      <c r="N267" s="569">
        <v>0</v>
      </c>
      <c r="O267" s="569">
        <v>8.659810777457837</v>
      </c>
      <c r="P267" s="569">
        <v>0</v>
      </c>
      <c r="Q267" s="569">
        <v>6.6517893870835048</v>
      </c>
      <c r="R267" s="569">
        <v>0</v>
      </c>
      <c r="S267" s="569">
        <v>0</v>
      </c>
      <c r="T267" s="569">
        <v>0</v>
      </c>
      <c r="U267" s="569">
        <v>3.5639654463183876</v>
      </c>
      <c r="V267" s="569">
        <v>0</v>
      </c>
      <c r="W267" s="569">
        <v>0</v>
      </c>
      <c r="X267" s="569">
        <v>0</v>
      </c>
      <c r="Y267" s="569">
        <v>0</v>
      </c>
      <c r="Z267" s="569">
        <v>1.1104483751542575</v>
      </c>
      <c r="AA267" s="569">
        <v>0</v>
      </c>
      <c r="AB267" s="569">
        <v>0</v>
      </c>
      <c r="AC267" s="569">
        <v>0</v>
      </c>
      <c r="AD267" s="569">
        <v>2.1923076923076925</v>
      </c>
      <c r="AE267" s="569">
        <v>0</v>
      </c>
      <c r="AF267" s="569">
        <v>0</v>
      </c>
      <c r="AG267" s="569">
        <v>0</v>
      </c>
      <c r="AH267" s="569">
        <v>0</v>
      </c>
      <c r="AI267" s="569">
        <v>0</v>
      </c>
      <c r="AJ267" s="569">
        <v>0</v>
      </c>
      <c r="AK267" s="569">
        <v>0</v>
      </c>
      <c r="AL267" s="569">
        <v>0</v>
      </c>
      <c r="AM267" s="569">
        <v>0</v>
      </c>
      <c r="AN267" s="569">
        <v>0</v>
      </c>
      <c r="AO267" s="569">
        <v>0</v>
      </c>
      <c r="AP267" s="569">
        <v>0</v>
      </c>
      <c r="AQ267" s="569">
        <v>0</v>
      </c>
      <c r="AR267" s="569">
        <v>0</v>
      </c>
      <c r="AS267" s="569">
        <v>0</v>
      </c>
      <c r="AT267" s="569">
        <v>0</v>
      </c>
    </row>
    <row r="268" spans="1:46">
      <c r="A268" s="465">
        <v>848</v>
      </c>
      <c r="B268" s="466" t="s">
        <v>299</v>
      </c>
      <c r="C268" s="500">
        <v>4160</v>
      </c>
      <c r="D268" s="569">
        <v>453.63677884615385</v>
      </c>
      <c r="E268" s="569">
        <v>-96.03004807692308</v>
      </c>
      <c r="F268" s="569">
        <v>-204.21995192307693</v>
      </c>
      <c r="G268" s="589">
        <v>153.38677884615385</v>
      </c>
      <c r="H268" s="569">
        <v>160.84326923076924</v>
      </c>
      <c r="I268" s="569">
        <v>0</v>
      </c>
      <c r="J268" s="569">
        <v>21.589182692307691</v>
      </c>
      <c r="K268" s="569">
        <v>10.140384615384615</v>
      </c>
      <c r="L268" s="569">
        <v>0</v>
      </c>
      <c r="M268" s="569">
        <v>0</v>
      </c>
      <c r="N268" s="569">
        <v>23.605048076923076</v>
      </c>
      <c r="O268" s="569">
        <v>6.1524038461538462</v>
      </c>
      <c r="P268" s="569">
        <v>216.65865384615384</v>
      </c>
      <c r="Q268" s="569">
        <v>10.140384615384615</v>
      </c>
      <c r="R268" s="569">
        <v>0</v>
      </c>
      <c r="S268" s="569">
        <v>0</v>
      </c>
      <c r="T268" s="569">
        <v>0</v>
      </c>
      <c r="U268" s="569">
        <v>3.5639423076923076</v>
      </c>
      <c r="V268" s="569">
        <v>0</v>
      </c>
      <c r="W268" s="569">
        <v>0</v>
      </c>
      <c r="X268" s="569">
        <v>0</v>
      </c>
      <c r="Y268" s="569">
        <v>0</v>
      </c>
      <c r="Z268" s="569">
        <v>0.94350961538461542</v>
      </c>
      <c r="AA268" s="569">
        <v>0</v>
      </c>
      <c r="AB268" s="569">
        <v>0</v>
      </c>
      <c r="AC268" s="569">
        <v>0</v>
      </c>
      <c r="AD268" s="569">
        <v>0</v>
      </c>
      <c r="AE268" s="569">
        <v>0</v>
      </c>
      <c r="AF268" s="569">
        <v>0</v>
      </c>
      <c r="AG268" s="569">
        <v>0</v>
      </c>
      <c r="AH268" s="569">
        <v>0</v>
      </c>
      <c r="AI268" s="569">
        <v>0</v>
      </c>
      <c r="AJ268" s="569">
        <v>0</v>
      </c>
      <c r="AK268" s="569">
        <v>0</v>
      </c>
      <c r="AL268" s="569">
        <v>0</v>
      </c>
      <c r="AM268" s="569">
        <v>0</v>
      </c>
      <c r="AN268" s="569">
        <v>0</v>
      </c>
      <c r="AO268" s="569">
        <v>0</v>
      </c>
      <c r="AP268" s="569">
        <v>0</v>
      </c>
      <c r="AQ268" s="569">
        <v>0</v>
      </c>
      <c r="AR268" s="569">
        <v>0</v>
      </c>
      <c r="AS268" s="569">
        <v>0</v>
      </c>
      <c r="AT268" s="569">
        <v>0</v>
      </c>
    </row>
    <row r="269" spans="1:46">
      <c r="A269" s="465">
        <v>849</v>
      </c>
      <c r="B269" s="466" t="s">
        <v>300</v>
      </c>
      <c r="C269" s="500">
        <v>2903</v>
      </c>
      <c r="D269" s="569">
        <v>363.55287633482607</v>
      </c>
      <c r="E269" s="569">
        <v>-96.029968997588696</v>
      </c>
      <c r="F269" s="569">
        <v>-204.22011712022046</v>
      </c>
      <c r="G269" s="589">
        <v>63.302790217016877</v>
      </c>
      <c r="H269" s="569">
        <v>278.58181191870477</v>
      </c>
      <c r="I269" s="569">
        <v>0</v>
      </c>
      <c r="J269" s="569">
        <v>54.14054426455391</v>
      </c>
      <c r="K269" s="569">
        <v>6.7812607647261451</v>
      </c>
      <c r="L269" s="569">
        <v>0</v>
      </c>
      <c r="M269" s="569">
        <v>12.395797450912848</v>
      </c>
      <c r="N269" s="569">
        <v>0</v>
      </c>
      <c r="O269" s="569">
        <v>9.6637960730279016</v>
      </c>
      <c r="P269" s="569">
        <v>0</v>
      </c>
      <c r="Q269" s="569">
        <v>-2.906303823630727</v>
      </c>
      <c r="R269" s="569">
        <v>0</v>
      </c>
      <c r="S269" s="569">
        <v>0</v>
      </c>
      <c r="T269" s="569">
        <v>0</v>
      </c>
      <c r="U269" s="569">
        <v>3.5638994143988976</v>
      </c>
      <c r="V269" s="569">
        <v>0</v>
      </c>
      <c r="W269" s="569">
        <v>0</v>
      </c>
      <c r="X269" s="569">
        <v>0</v>
      </c>
      <c r="Y269" s="569">
        <v>0</v>
      </c>
      <c r="Z269" s="569">
        <v>1.332070272132277</v>
      </c>
      <c r="AA269" s="569">
        <v>0</v>
      </c>
      <c r="AB269" s="569">
        <v>0</v>
      </c>
      <c r="AC269" s="569">
        <v>0</v>
      </c>
      <c r="AD269" s="569">
        <v>0</v>
      </c>
      <c r="AE269" s="569">
        <v>0</v>
      </c>
      <c r="AF269" s="569">
        <v>0</v>
      </c>
      <c r="AG269" s="569">
        <v>0</v>
      </c>
      <c r="AH269" s="569">
        <v>0</v>
      </c>
      <c r="AI269" s="569">
        <v>0</v>
      </c>
      <c r="AJ269" s="569">
        <v>0</v>
      </c>
      <c r="AK269" s="569">
        <v>0</v>
      </c>
      <c r="AL269" s="569">
        <v>0</v>
      </c>
      <c r="AM269" s="569">
        <v>0</v>
      </c>
      <c r="AN269" s="569">
        <v>0</v>
      </c>
      <c r="AO269" s="569">
        <v>0</v>
      </c>
      <c r="AP269" s="569">
        <v>0</v>
      </c>
      <c r="AQ269" s="569">
        <v>0</v>
      </c>
      <c r="AR269" s="569">
        <v>0</v>
      </c>
      <c r="AS269" s="569">
        <v>0</v>
      </c>
      <c r="AT269" s="569">
        <v>0</v>
      </c>
    </row>
    <row r="270" spans="1:46">
      <c r="A270" s="465">
        <v>850</v>
      </c>
      <c r="B270" s="466" t="s">
        <v>301</v>
      </c>
      <c r="C270" s="500">
        <v>2407</v>
      </c>
      <c r="D270" s="569">
        <v>90.117989198171998</v>
      </c>
      <c r="E270" s="569">
        <v>-96.029912754466139</v>
      </c>
      <c r="F270" s="569">
        <v>-204.22019110926465</v>
      </c>
      <c r="G270" s="589">
        <v>-210.13211466555879</v>
      </c>
      <c r="H270" s="569">
        <v>0</v>
      </c>
      <c r="I270" s="569">
        <v>0</v>
      </c>
      <c r="J270" s="569">
        <v>46.640631491483177</v>
      </c>
      <c r="K270" s="569">
        <v>9.931034482758621</v>
      </c>
      <c r="L270" s="569">
        <v>0</v>
      </c>
      <c r="M270" s="569">
        <v>14.950145409223099</v>
      </c>
      <c r="N270" s="569">
        <v>0</v>
      </c>
      <c r="O270" s="569">
        <v>3.8849189862899873</v>
      </c>
      <c r="P270" s="569">
        <v>0</v>
      </c>
      <c r="Q270" s="569">
        <v>9.931034482758621</v>
      </c>
      <c r="R270" s="569">
        <v>0</v>
      </c>
      <c r="S270" s="569">
        <v>0</v>
      </c>
      <c r="T270" s="569">
        <v>0</v>
      </c>
      <c r="U270" s="569">
        <v>3.5641877856252595</v>
      </c>
      <c r="V270" s="569">
        <v>0</v>
      </c>
      <c r="W270" s="569">
        <v>0</v>
      </c>
      <c r="X270" s="569">
        <v>0</v>
      </c>
      <c r="Y270" s="569">
        <v>0</v>
      </c>
      <c r="Z270" s="569">
        <v>1.2160365600332363</v>
      </c>
      <c r="AA270" s="569">
        <v>0</v>
      </c>
      <c r="AB270" s="569">
        <v>0</v>
      </c>
      <c r="AC270" s="569">
        <v>0</v>
      </c>
      <c r="AD270" s="569">
        <v>0</v>
      </c>
      <c r="AE270" s="569">
        <v>0</v>
      </c>
      <c r="AF270" s="569">
        <v>0</v>
      </c>
      <c r="AG270" s="569">
        <v>0</v>
      </c>
      <c r="AH270" s="569">
        <v>0</v>
      </c>
      <c r="AI270" s="569">
        <v>0</v>
      </c>
      <c r="AJ270" s="569">
        <v>0</v>
      </c>
      <c r="AK270" s="569">
        <v>0</v>
      </c>
      <c r="AL270" s="569">
        <v>0</v>
      </c>
      <c r="AM270" s="569">
        <v>0</v>
      </c>
      <c r="AN270" s="569">
        <v>0</v>
      </c>
      <c r="AO270" s="569">
        <v>0</v>
      </c>
      <c r="AP270" s="569">
        <v>0</v>
      </c>
      <c r="AQ270" s="569">
        <v>0</v>
      </c>
      <c r="AR270" s="569">
        <v>0</v>
      </c>
      <c r="AS270" s="569">
        <v>0</v>
      </c>
      <c r="AT270" s="569">
        <v>0</v>
      </c>
    </row>
    <row r="271" spans="1:46">
      <c r="A271" s="465">
        <v>851</v>
      </c>
      <c r="B271" s="466" t="s">
        <v>302</v>
      </c>
      <c r="C271" s="500">
        <v>21227</v>
      </c>
      <c r="D271" s="569">
        <v>283.64474490036275</v>
      </c>
      <c r="E271" s="569">
        <v>-96.03000895086447</v>
      </c>
      <c r="F271" s="569">
        <v>-204.22000282658877</v>
      </c>
      <c r="G271" s="589">
        <v>-16.605266877090497</v>
      </c>
      <c r="H271" s="569">
        <v>108.86093183210063</v>
      </c>
      <c r="I271" s="569">
        <v>0</v>
      </c>
      <c r="J271" s="569">
        <v>74.042445941489618</v>
      </c>
      <c r="K271" s="569">
        <v>6.2930701465115186</v>
      </c>
      <c r="L271" s="569">
        <v>0</v>
      </c>
      <c r="M271" s="569">
        <v>8.4762330993545962</v>
      </c>
      <c r="N271" s="569">
        <v>13.476892636736233</v>
      </c>
      <c r="O271" s="569">
        <v>7.061242756866255</v>
      </c>
      <c r="P271" s="569">
        <v>0</v>
      </c>
      <c r="Q271" s="569">
        <v>2.9809205257455127</v>
      </c>
      <c r="R271" s="569">
        <v>0</v>
      </c>
      <c r="S271" s="569">
        <v>0</v>
      </c>
      <c r="T271" s="569">
        <v>15.273236915249447</v>
      </c>
      <c r="U271" s="569">
        <v>3.5639986809252369</v>
      </c>
      <c r="V271" s="569">
        <v>0</v>
      </c>
      <c r="W271" s="569">
        <v>22.165449663164836</v>
      </c>
      <c r="X271" s="569">
        <v>13.626089414425024</v>
      </c>
      <c r="Y271" s="569">
        <v>0</v>
      </c>
      <c r="Z271" s="569">
        <v>1.39482734253545</v>
      </c>
      <c r="AA271" s="569">
        <v>2.6146417298723326</v>
      </c>
      <c r="AB271" s="569">
        <v>3.9458237150798512</v>
      </c>
      <c r="AC271" s="569">
        <v>0</v>
      </c>
      <c r="AD271" s="569">
        <v>0</v>
      </c>
      <c r="AE271" s="569">
        <v>0</v>
      </c>
      <c r="AF271" s="569">
        <v>0</v>
      </c>
      <c r="AG271" s="569">
        <v>0</v>
      </c>
      <c r="AH271" s="569">
        <v>0</v>
      </c>
      <c r="AI271" s="569">
        <v>0</v>
      </c>
      <c r="AJ271" s="569">
        <v>0</v>
      </c>
      <c r="AK271" s="569">
        <v>0</v>
      </c>
      <c r="AL271" s="569">
        <v>0</v>
      </c>
      <c r="AM271" s="569">
        <v>0</v>
      </c>
      <c r="AN271" s="569">
        <v>0</v>
      </c>
      <c r="AO271" s="569">
        <v>0</v>
      </c>
      <c r="AP271" s="569">
        <v>0</v>
      </c>
      <c r="AQ271" s="569">
        <v>0</v>
      </c>
      <c r="AR271" s="569">
        <v>0</v>
      </c>
      <c r="AS271" s="569">
        <v>0</v>
      </c>
      <c r="AT271" s="569">
        <v>-0.13105949969378622</v>
      </c>
    </row>
    <row r="272" spans="1:46">
      <c r="A272" s="465">
        <v>853</v>
      </c>
      <c r="B272" s="466" t="s">
        <v>303</v>
      </c>
      <c r="C272" s="500">
        <v>197900</v>
      </c>
      <c r="D272" s="569">
        <v>539.48628600303186</v>
      </c>
      <c r="E272" s="569">
        <v>-96.03</v>
      </c>
      <c r="F272" s="569">
        <v>-204.22</v>
      </c>
      <c r="G272" s="589">
        <v>239.23628600303184</v>
      </c>
      <c r="H272" s="569">
        <v>141.13573016675088</v>
      </c>
      <c r="I272" s="569">
        <v>171.03567963617988</v>
      </c>
      <c r="J272" s="569">
        <v>34.830833754421427</v>
      </c>
      <c r="K272" s="569">
        <v>21.173810005053056</v>
      </c>
      <c r="L272" s="569">
        <v>56.413259221829207</v>
      </c>
      <c r="M272" s="569">
        <v>13.455745325922184</v>
      </c>
      <c r="N272" s="569">
        <v>5.4060687215765535</v>
      </c>
      <c r="O272" s="569">
        <v>9.9463971702880247</v>
      </c>
      <c r="P272" s="569">
        <v>0</v>
      </c>
      <c r="Q272" s="569">
        <v>6.6079332996462856</v>
      </c>
      <c r="R272" s="569">
        <v>28.462359777665487</v>
      </c>
      <c r="S272" s="569">
        <v>10.467180394138454</v>
      </c>
      <c r="T272" s="569">
        <v>13.0422132390096</v>
      </c>
      <c r="U272" s="569">
        <v>3.5640020212228398</v>
      </c>
      <c r="V272" s="569">
        <v>6.5218292066700352</v>
      </c>
      <c r="W272" s="569">
        <v>6.494613441131885</v>
      </c>
      <c r="X272" s="569">
        <v>4.3846589186457807</v>
      </c>
      <c r="Y272" s="569">
        <v>4.4494896412329457</v>
      </c>
      <c r="Z272" s="569">
        <v>1.5653966649823143</v>
      </c>
      <c r="AA272" s="569">
        <v>0.38951490651844367</v>
      </c>
      <c r="AB272" s="569">
        <v>0.79020212228398179</v>
      </c>
      <c r="AC272" s="569">
        <v>0</v>
      </c>
      <c r="AD272" s="569">
        <v>0.53862556846892373</v>
      </c>
      <c r="AE272" s="569">
        <v>0</v>
      </c>
      <c r="AF272" s="569">
        <v>0</v>
      </c>
      <c r="AG272" s="569">
        <v>0</v>
      </c>
      <c r="AH272" s="569">
        <v>0</v>
      </c>
      <c r="AI272" s="569">
        <v>0.17681152097018696</v>
      </c>
      <c r="AJ272" s="569">
        <v>0</v>
      </c>
      <c r="AK272" s="569">
        <v>0</v>
      </c>
      <c r="AL272" s="569">
        <v>0</v>
      </c>
      <c r="AM272" s="569">
        <v>0</v>
      </c>
      <c r="AN272" s="569">
        <v>1.6846892369883779E-2</v>
      </c>
      <c r="AO272" s="569">
        <v>0</v>
      </c>
      <c r="AP272" s="569">
        <v>0</v>
      </c>
      <c r="AQ272" s="569">
        <v>0</v>
      </c>
      <c r="AR272" s="569">
        <v>0</v>
      </c>
      <c r="AS272" s="569">
        <v>0</v>
      </c>
      <c r="AT272" s="569">
        <v>-1.3829156139464376</v>
      </c>
    </row>
    <row r="273" spans="1:46">
      <c r="A273" s="465">
        <v>854</v>
      </c>
      <c r="B273" s="466" t="s">
        <v>304</v>
      </c>
      <c r="C273" s="500">
        <v>3262</v>
      </c>
      <c r="D273" s="569">
        <v>173.11587982832617</v>
      </c>
      <c r="E273" s="569">
        <v>-96.030042918454939</v>
      </c>
      <c r="F273" s="569">
        <v>-204.22011036174126</v>
      </c>
      <c r="G273" s="589">
        <v>-127.13427345187002</v>
      </c>
      <c r="H273" s="569">
        <v>157.88994481912937</v>
      </c>
      <c r="I273" s="569">
        <v>0</v>
      </c>
      <c r="J273" s="569">
        <v>0</v>
      </c>
      <c r="K273" s="569">
        <v>2.5864500306560392</v>
      </c>
      <c r="L273" s="569">
        <v>0</v>
      </c>
      <c r="M273" s="569">
        <v>0</v>
      </c>
      <c r="N273" s="569">
        <v>0</v>
      </c>
      <c r="O273" s="569">
        <v>5.7063151440833844</v>
      </c>
      <c r="P273" s="569">
        <v>0</v>
      </c>
      <c r="Q273" s="569">
        <v>2.5864500306560392</v>
      </c>
      <c r="R273" s="569">
        <v>0</v>
      </c>
      <c r="S273" s="569">
        <v>0</v>
      </c>
      <c r="T273" s="569">
        <v>0</v>
      </c>
      <c r="U273" s="569">
        <v>3.5640711220110362</v>
      </c>
      <c r="V273" s="569">
        <v>0</v>
      </c>
      <c r="W273" s="569">
        <v>0</v>
      </c>
      <c r="X273" s="569">
        <v>0</v>
      </c>
      <c r="Y273" s="569">
        <v>0</v>
      </c>
      <c r="Z273" s="569">
        <v>0.78264868179031266</v>
      </c>
      <c r="AA273" s="569">
        <v>0</v>
      </c>
      <c r="AB273" s="569">
        <v>0</v>
      </c>
      <c r="AC273" s="569">
        <v>0</v>
      </c>
      <c r="AD273" s="569">
        <v>0</v>
      </c>
      <c r="AE273" s="569">
        <v>0</v>
      </c>
      <c r="AF273" s="569">
        <v>0</v>
      </c>
      <c r="AG273" s="569">
        <v>0</v>
      </c>
      <c r="AH273" s="569">
        <v>0</v>
      </c>
      <c r="AI273" s="569">
        <v>0</v>
      </c>
      <c r="AJ273" s="569">
        <v>0</v>
      </c>
      <c r="AK273" s="569">
        <v>0</v>
      </c>
      <c r="AL273" s="569">
        <v>0</v>
      </c>
      <c r="AM273" s="569">
        <v>0</v>
      </c>
      <c r="AN273" s="569">
        <v>0</v>
      </c>
      <c r="AO273" s="569">
        <v>0</v>
      </c>
      <c r="AP273" s="569">
        <v>0</v>
      </c>
      <c r="AQ273" s="569">
        <v>0</v>
      </c>
      <c r="AR273" s="569">
        <v>0</v>
      </c>
      <c r="AS273" s="569">
        <v>0</v>
      </c>
      <c r="AT273" s="569">
        <v>0</v>
      </c>
    </row>
    <row r="274" spans="1:46">
      <c r="A274" s="465">
        <v>857</v>
      </c>
      <c r="B274" s="466" t="s">
        <v>305</v>
      </c>
      <c r="C274" s="500">
        <v>2394</v>
      </c>
      <c r="D274" s="569">
        <v>290.62740183792818</v>
      </c>
      <c r="E274" s="569">
        <v>-96.030075187969928</v>
      </c>
      <c r="F274" s="569">
        <v>-204.2201336675021</v>
      </c>
      <c r="G274" s="589">
        <v>-9.6228070175438596</v>
      </c>
      <c r="H274" s="569">
        <v>216.75020885547201</v>
      </c>
      <c r="I274" s="569">
        <v>0</v>
      </c>
      <c r="J274" s="569">
        <v>65.6516290726817</v>
      </c>
      <c r="K274" s="569">
        <v>0</v>
      </c>
      <c r="L274" s="569">
        <v>0</v>
      </c>
      <c r="M274" s="569">
        <v>0</v>
      </c>
      <c r="N274" s="569">
        <v>0</v>
      </c>
      <c r="O274" s="569">
        <v>3.9060150375939848</v>
      </c>
      <c r="P274" s="569">
        <v>0</v>
      </c>
      <c r="Q274" s="569">
        <v>0</v>
      </c>
      <c r="R274" s="569">
        <v>0</v>
      </c>
      <c r="S274" s="569">
        <v>0</v>
      </c>
      <c r="T274" s="569">
        <v>0</v>
      </c>
      <c r="U274" s="569">
        <v>3.5639097744360901</v>
      </c>
      <c r="V274" s="569">
        <v>0</v>
      </c>
      <c r="W274" s="569">
        <v>0</v>
      </c>
      <c r="X274" s="569">
        <v>0</v>
      </c>
      <c r="Y274" s="569">
        <v>0</v>
      </c>
      <c r="Z274" s="569">
        <v>0.75563909774436089</v>
      </c>
      <c r="AA274" s="569">
        <v>0</v>
      </c>
      <c r="AB274" s="569">
        <v>0</v>
      </c>
      <c r="AC274" s="569">
        <v>0</v>
      </c>
      <c r="AD274" s="569">
        <v>0</v>
      </c>
      <c r="AE274" s="569">
        <v>0</v>
      </c>
      <c r="AF274" s="569">
        <v>0</v>
      </c>
      <c r="AG274" s="569">
        <v>0</v>
      </c>
      <c r="AH274" s="569">
        <v>0</v>
      </c>
      <c r="AI274" s="569">
        <v>0</v>
      </c>
      <c r="AJ274" s="569">
        <v>0</v>
      </c>
      <c r="AK274" s="569">
        <v>0</v>
      </c>
      <c r="AL274" s="569">
        <v>0</v>
      </c>
      <c r="AM274" s="569">
        <v>0</v>
      </c>
      <c r="AN274" s="569">
        <v>0</v>
      </c>
      <c r="AO274" s="569">
        <v>0</v>
      </c>
      <c r="AP274" s="569">
        <v>0</v>
      </c>
      <c r="AQ274" s="569">
        <v>0</v>
      </c>
      <c r="AR274" s="569">
        <v>0</v>
      </c>
      <c r="AS274" s="569">
        <v>0</v>
      </c>
      <c r="AT274" s="569">
        <v>0</v>
      </c>
    </row>
    <row r="275" spans="1:46">
      <c r="A275" s="465">
        <v>858</v>
      </c>
      <c r="B275" s="466" t="s">
        <v>306</v>
      </c>
      <c r="C275" s="500">
        <v>40384</v>
      </c>
      <c r="D275" s="569">
        <v>216.84382428684629</v>
      </c>
      <c r="E275" s="569">
        <v>-96.030011885895405</v>
      </c>
      <c r="F275" s="569">
        <v>-204.21998811410461</v>
      </c>
      <c r="G275" s="589">
        <v>-83.406175713153729</v>
      </c>
      <c r="H275" s="569">
        <v>126.85392729793978</v>
      </c>
      <c r="I275" s="569">
        <v>0</v>
      </c>
      <c r="J275" s="569">
        <v>26.13121533280507</v>
      </c>
      <c r="K275" s="569">
        <v>10.515402139461173</v>
      </c>
      <c r="L275" s="569">
        <v>0</v>
      </c>
      <c r="M275" s="569">
        <v>12.474990095087163</v>
      </c>
      <c r="N275" s="569">
        <v>10.704363114104597</v>
      </c>
      <c r="O275" s="569">
        <v>9.7927892234548342</v>
      </c>
      <c r="P275" s="569">
        <v>0</v>
      </c>
      <c r="Q275" s="569">
        <v>4.909518621236133</v>
      </c>
      <c r="R275" s="569">
        <v>0</v>
      </c>
      <c r="S275" s="569">
        <v>0</v>
      </c>
      <c r="T275" s="569">
        <v>8.9633765847860545</v>
      </c>
      <c r="U275" s="569">
        <v>3.5640104992076069</v>
      </c>
      <c r="V275" s="569">
        <v>0</v>
      </c>
      <c r="W275" s="569">
        <v>0</v>
      </c>
      <c r="X275" s="569">
        <v>0</v>
      </c>
      <c r="Y275" s="569">
        <v>0</v>
      </c>
      <c r="Z275" s="569">
        <v>1.4071909667194928</v>
      </c>
      <c r="AA275" s="569">
        <v>1.5270404120443739</v>
      </c>
      <c r="AB275" s="569">
        <v>0</v>
      </c>
      <c r="AC275" s="569">
        <v>0</v>
      </c>
      <c r="AD275" s="569">
        <v>0</v>
      </c>
      <c r="AE275" s="569">
        <v>0</v>
      </c>
      <c r="AF275" s="569">
        <v>0</v>
      </c>
      <c r="AG275" s="569">
        <v>0</v>
      </c>
      <c r="AH275" s="569">
        <v>0</v>
      </c>
      <c r="AI275" s="569">
        <v>0</v>
      </c>
      <c r="AJ275" s="569">
        <v>0</v>
      </c>
      <c r="AK275" s="569">
        <v>0</v>
      </c>
      <c r="AL275" s="569">
        <v>0</v>
      </c>
      <c r="AM275" s="569">
        <v>0</v>
      </c>
      <c r="AN275" s="569">
        <v>0</v>
      </c>
      <c r="AO275" s="569">
        <v>0</v>
      </c>
      <c r="AP275" s="569">
        <v>0</v>
      </c>
      <c r="AQ275" s="569">
        <v>0</v>
      </c>
      <c r="AR275" s="569">
        <v>0</v>
      </c>
      <c r="AS275" s="569">
        <v>0</v>
      </c>
      <c r="AT275" s="569">
        <v>0</v>
      </c>
    </row>
    <row r="276" spans="1:46">
      <c r="A276" s="465">
        <v>859</v>
      </c>
      <c r="B276" s="466" t="s">
        <v>307</v>
      </c>
      <c r="C276" s="500">
        <v>6562</v>
      </c>
      <c r="D276" s="569">
        <v>150.30478512648583</v>
      </c>
      <c r="E276" s="569">
        <v>-96.03002133495886</v>
      </c>
      <c r="F276" s="569">
        <v>-204.22005486132278</v>
      </c>
      <c r="G276" s="589">
        <v>-149.94529106979579</v>
      </c>
      <c r="H276" s="569">
        <v>0</v>
      </c>
      <c r="I276" s="569">
        <v>0</v>
      </c>
      <c r="J276" s="569">
        <v>85.541145992075585</v>
      </c>
      <c r="K276" s="569">
        <v>4.0714721121609267</v>
      </c>
      <c r="L276" s="569">
        <v>0</v>
      </c>
      <c r="M276" s="569">
        <v>38.386924718073757</v>
      </c>
      <c r="N276" s="569">
        <v>0</v>
      </c>
      <c r="O276" s="569">
        <v>7.9993904297470282</v>
      </c>
      <c r="P276" s="569">
        <v>0</v>
      </c>
      <c r="Q276" s="569">
        <v>4.0714721121609267</v>
      </c>
      <c r="R276" s="569">
        <v>0</v>
      </c>
      <c r="S276" s="569">
        <v>0</v>
      </c>
      <c r="T276" s="569">
        <v>0</v>
      </c>
      <c r="U276" s="569">
        <v>3.5640048765620236</v>
      </c>
      <c r="V276" s="569">
        <v>0</v>
      </c>
      <c r="W276" s="569">
        <v>0</v>
      </c>
      <c r="X276" s="569">
        <v>0</v>
      </c>
      <c r="Y276" s="569">
        <v>0</v>
      </c>
      <c r="Z276" s="569">
        <v>1.971502590673575</v>
      </c>
      <c r="AA276" s="569">
        <v>4.6988722950320021</v>
      </c>
      <c r="AB276" s="569">
        <v>0</v>
      </c>
      <c r="AC276" s="569">
        <v>0</v>
      </c>
      <c r="AD276" s="569">
        <v>0</v>
      </c>
      <c r="AE276" s="569">
        <v>0</v>
      </c>
      <c r="AF276" s="569">
        <v>0</v>
      </c>
      <c r="AG276" s="569">
        <v>0</v>
      </c>
      <c r="AH276" s="569">
        <v>0</v>
      </c>
      <c r="AI276" s="569">
        <v>0</v>
      </c>
      <c r="AJ276" s="569">
        <v>0</v>
      </c>
      <c r="AK276" s="569">
        <v>0</v>
      </c>
      <c r="AL276" s="569">
        <v>0</v>
      </c>
      <c r="AM276" s="569">
        <v>0</v>
      </c>
      <c r="AN276" s="569">
        <v>0</v>
      </c>
      <c r="AO276" s="569">
        <v>0</v>
      </c>
      <c r="AP276" s="569">
        <v>0</v>
      </c>
      <c r="AQ276" s="569">
        <v>0</v>
      </c>
      <c r="AR276" s="569">
        <v>0</v>
      </c>
      <c r="AS276" s="569">
        <v>0</v>
      </c>
      <c r="AT276" s="569">
        <v>0</v>
      </c>
    </row>
    <row r="277" spans="1:46">
      <c r="A277" s="465">
        <v>886</v>
      </c>
      <c r="B277" s="466" t="s">
        <v>308</v>
      </c>
      <c r="C277" s="500">
        <v>12599</v>
      </c>
      <c r="D277" s="569">
        <v>284.58774505913169</v>
      </c>
      <c r="E277" s="569">
        <v>-96.030002381141358</v>
      </c>
      <c r="F277" s="569">
        <v>-204.22001746170332</v>
      </c>
      <c r="G277" s="589">
        <v>-15.662274783712993</v>
      </c>
      <c r="H277" s="569">
        <v>142.63068497499802</v>
      </c>
      <c r="I277" s="569">
        <v>0</v>
      </c>
      <c r="J277" s="569">
        <v>48.117072783554249</v>
      </c>
      <c r="K277" s="569">
        <v>7.9241209619811093</v>
      </c>
      <c r="L277" s="569">
        <v>0</v>
      </c>
      <c r="M277" s="569">
        <v>62.836018731645368</v>
      </c>
      <c r="N277" s="569">
        <v>0</v>
      </c>
      <c r="O277" s="569">
        <v>7.4259068180014287</v>
      </c>
      <c r="P277" s="569">
        <v>0</v>
      </c>
      <c r="Q277" s="569">
        <v>6.919676164774982</v>
      </c>
      <c r="R277" s="569">
        <v>0</v>
      </c>
      <c r="S277" s="569">
        <v>0</v>
      </c>
      <c r="T277" s="569">
        <v>0</v>
      </c>
      <c r="U277" s="569">
        <v>3.5640130169061037</v>
      </c>
      <c r="V277" s="569">
        <v>1.9588062544646401</v>
      </c>
      <c r="W277" s="569">
        <v>0</v>
      </c>
      <c r="X277" s="569">
        <v>0</v>
      </c>
      <c r="Y277" s="569">
        <v>0</v>
      </c>
      <c r="Z277" s="569">
        <v>1.2673228033970949</v>
      </c>
      <c r="AA277" s="569">
        <v>0</v>
      </c>
      <c r="AB277" s="569">
        <v>0</v>
      </c>
      <c r="AC277" s="569">
        <v>0</v>
      </c>
      <c r="AD277" s="569">
        <v>0.84601952535915548</v>
      </c>
      <c r="AE277" s="569">
        <v>0</v>
      </c>
      <c r="AF277" s="569">
        <v>0</v>
      </c>
      <c r="AG277" s="569">
        <v>0</v>
      </c>
      <c r="AH277" s="569">
        <v>1.0981030240495278</v>
      </c>
      <c r="AI277" s="569">
        <v>0</v>
      </c>
      <c r="AJ277" s="569">
        <v>0</v>
      </c>
      <c r="AK277" s="569">
        <v>0</v>
      </c>
      <c r="AL277" s="569">
        <v>0</v>
      </c>
      <c r="AM277" s="569">
        <v>0</v>
      </c>
      <c r="AN277" s="569">
        <v>0</v>
      </c>
      <c r="AO277" s="569">
        <v>0</v>
      </c>
      <c r="AP277" s="569">
        <v>0</v>
      </c>
      <c r="AQ277" s="569">
        <v>0</v>
      </c>
      <c r="AR277" s="569">
        <v>0</v>
      </c>
      <c r="AS277" s="569">
        <v>0</v>
      </c>
      <c r="AT277" s="569">
        <v>0</v>
      </c>
    </row>
    <row r="278" spans="1:46">
      <c r="A278" s="465">
        <v>887</v>
      </c>
      <c r="B278" s="466" t="s">
        <v>309</v>
      </c>
      <c r="C278" s="500">
        <v>4569</v>
      </c>
      <c r="D278" s="569">
        <v>246.45611731232216</v>
      </c>
      <c r="E278" s="569">
        <v>-96.029984679360908</v>
      </c>
      <c r="F278" s="569">
        <v>-204.21996060407091</v>
      </c>
      <c r="G278" s="589">
        <v>-53.79382797110965</v>
      </c>
      <c r="H278" s="569">
        <v>199.82709564456118</v>
      </c>
      <c r="I278" s="569">
        <v>0</v>
      </c>
      <c r="J278" s="569">
        <v>24.570803239220837</v>
      </c>
      <c r="K278" s="569">
        <v>6.1551761873495296</v>
      </c>
      <c r="L278" s="569">
        <v>0</v>
      </c>
      <c r="M278" s="569">
        <v>0</v>
      </c>
      <c r="N278" s="569">
        <v>0</v>
      </c>
      <c r="O278" s="569">
        <v>6.1400744145327204</v>
      </c>
      <c r="P278" s="569">
        <v>0</v>
      </c>
      <c r="Q278" s="569">
        <v>5.2317793827971109</v>
      </c>
      <c r="R278" s="569">
        <v>0</v>
      </c>
      <c r="S278" s="569">
        <v>0</v>
      </c>
      <c r="T278" s="569">
        <v>0</v>
      </c>
      <c r="U278" s="569">
        <v>3.5640183847669076</v>
      </c>
      <c r="V278" s="569">
        <v>0</v>
      </c>
      <c r="W278" s="569">
        <v>0</v>
      </c>
      <c r="X278" s="569">
        <v>0</v>
      </c>
      <c r="Y278" s="569">
        <v>0</v>
      </c>
      <c r="Z278" s="569">
        <v>0.96717005909389364</v>
      </c>
      <c r="AA278" s="569">
        <v>0</v>
      </c>
      <c r="AB278" s="569">
        <v>0</v>
      </c>
      <c r="AC278" s="569">
        <v>0</v>
      </c>
      <c r="AD278" s="569">
        <v>0</v>
      </c>
      <c r="AE278" s="569">
        <v>0</v>
      </c>
      <c r="AF278" s="569">
        <v>0</v>
      </c>
      <c r="AG278" s="569">
        <v>0</v>
      </c>
      <c r="AH278" s="569">
        <v>0</v>
      </c>
      <c r="AI278" s="569">
        <v>0</v>
      </c>
      <c r="AJ278" s="569">
        <v>0</v>
      </c>
      <c r="AK278" s="569">
        <v>0</v>
      </c>
      <c r="AL278" s="569">
        <v>0</v>
      </c>
      <c r="AM278" s="569">
        <v>0</v>
      </c>
      <c r="AN278" s="569">
        <v>0</v>
      </c>
      <c r="AO278" s="569">
        <v>0</v>
      </c>
      <c r="AP278" s="569">
        <v>0</v>
      </c>
      <c r="AQ278" s="569">
        <v>0</v>
      </c>
      <c r="AR278" s="569">
        <v>0</v>
      </c>
      <c r="AS278" s="569">
        <v>0</v>
      </c>
      <c r="AT278" s="569">
        <v>0</v>
      </c>
    </row>
    <row r="279" spans="1:46">
      <c r="A279" s="465">
        <v>889</v>
      </c>
      <c r="B279" s="466" t="s">
        <v>310</v>
      </c>
      <c r="C279" s="500">
        <v>2523</v>
      </c>
      <c r="D279" s="569">
        <v>441.32461355529131</v>
      </c>
      <c r="E279" s="569">
        <v>-96.03012286959968</v>
      </c>
      <c r="F279" s="569">
        <v>-204.21997621878717</v>
      </c>
      <c r="G279" s="589">
        <v>141.07451446690447</v>
      </c>
      <c r="H279" s="569">
        <v>280.51961950059456</v>
      </c>
      <c r="I279" s="569">
        <v>0</v>
      </c>
      <c r="J279" s="569">
        <v>106.79112168053904</v>
      </c>
      <c r="K279" s="569">
        <v>0</v>
      </c>
      <c r="L279" s="569">
        <v>0</v>
      </c>
      <c r="M279" s="569">
        <v>42.788347205707488</v>
      </c>
      <c r="N279" s="569">
        <v>0</v>
      </c>
      <c r="O279" s="569">
        <v>6.4906856916369398</v>
      </c>
      <c r="P279" s="569">
        <v>0</v>
      </c>
      <c r="Q279" s="569">
        <v>0</v>
      </c>
      <c r="R279" s="569">
        <v>0</v>
      </c>
      <c r="S279" s="569">
        <v>0</v>
      </c>
      <c r="T279" s="569">
        <v>0</v>
      </c>
      <c r="U279" s="569">
        <v>3.5640110978993262</v>
      </c>
      <c r="V279" s="569">
        <v>0</v>
      </c>
      <c r="W279" s="569">
        <v>0</v>
      </c>
      <c r="X279" s="569">
        <v>0</v>
      </c>
      <c r="Y279" s="569">
        <v>0</v>
      </c>
      <c r="Z279" s="569">
        <v>1.1708283789139913</v>
      </c>
      <c r="AA279" s="569">
        <v>0</v>
      </c>
      <c r="AB279" s="569">
        <v>0</v>
      </c>
      <c r="AC279" s="569">
        <v>0</v>
      </c>
      <c r="AD279" s="569">
        <v>0</v>
      </c>
      <c r="AE279" s="569">
        <v>0</v>
      </c>
      <c r="AF279" s="569">
        <v>0</v>
      </c>
      <c r="AG279" s="569">
        <v>0</v>
      </c>
      <c r="AH279" s="569">
        <v>0</v>
      </c>
      <c r="AI279" s="569">
        <v>0</v>
      </c>
      <c r="AJ279" s="569">
        <v>0</v>
      </c>
      <c r="AK279" s="569">
        <v>0</v>
      </c>
      <c r="AL279" s="569">
        <v>0</v>
      </c>
      <c r="AM279" s="569">
        <v>0</v>
      </c>
      <c r="AN279" s="569">
        <v>0</v>
      </c>
      <c r="AO279" s="569">
        <v>0</v>
      </c>
      <c r="AP279" s="569">
        <v>0</v>
      </c>
      <c r="AQ279" s="569">
        <v>0</v>
      </c>
      <c r="AR279" s="569">
        <v>0</v>
      </c>
      <c r="AS279" s="569">
        <v>0</v>
      </c>
      <c r="AT279" s="569">
        <v>0</v>
      </c>
    </row>
    <row r="280" spans="1:46">
      <c r="A280" s="465">
        <v>890</v>
      </c>
      <c r="B280" s="466" t="s">
        <v>311</v>
      </c>
      <c r="C280" s="500">
        <v>1180</v>
      </c>
      <c r="D280" s="569">
        <v>627.6262711864407</v>
      </c>
      <c r="E280" s="569">
        <v>-96.029661016949149</v>
      </c>
      <c r="F280" s="569">
        <v>-204.22033898305085</v>
      </c>
      <c r="G280" s="589">
        <v>327.3762711864407</v>
      </c>
      <c r="H280" s="569">
        <v>572.38898305084751</v>
      </c>
      <c r="I280" s="569">
        <v>0</v>
      </c>
      <c r="J280" s="569">
        <v>19.027966101694915</v>
      </c>
      <c r="K280" s="569">
        <v>0</v>
      </c>
      <c r="L280" s="569">
        <v>0</v>
      </c>
      <c r="M280" s="569">
        <v>0</v>
      </c>
      <c r="N280" s="569">
        <v>14.022881355932203</v>
      </c>
      <c r="O280" s="569">
        <v>11.956779661016949</v>
      </c>
      <c r="P280" s="569">
        <v>0</v>
      </c>
      <c r="Q280" s="569">
        <v>0</v>
      </c>
      <c r="R280" s="569">
        <v>0</v>
      </c>
      <c r="S280" s="569">
        <v>0</v>
      </c>
      <c r="T280" s="569">
        <v>0</v>
      </c>
      <c r="U280" s="569">
        <v>3.564406779661017</v>
      </c>
      <c r="V280" s="569">
        <v>5.5703389830508474</v>
      </c>
      <c r="W280" s="569">
        <v>0</v>
      </c>
      <c r="X280" s="569">
        <v>0</v>
      </c>
      <c r="Y280" s="569">
        <v>0</v>
      </c>
      <c r="Z280" s="569">
        <v>1.0949152542372882</v>
      </c>
      <c r="AA280" s="569">
        <v>0</v>
      </c>
      <c r="AB280" s="569">
        <v>0</v>
      </c>
      <c r="AC280" s="569">
        <v>0</v>
      </c>
      <c r="AD280" s="569">
        <v>0</v>
      </c>
      <c r="AE280" s="569">
        <v>0</v>
      </c>
      <c r="AF280" s="569">
        <v>0</v>
      </c>
      <c r="AG280" s="569">
        <v>0</v>
      </c>
      <c r="AH280" s="569">
        <v>0</v>
      </c>
      <c r="AI280" s="569">
        <v>0</v>
      </c>
      <c r="AJ280" s="569">
        <v>0</v>
      </c>
      <c r="AK280" s="569">
        <v>0</v>
      </c>
      <c r="AL280" s="569">
        <v>0</v>
      </c>
      <c r="AM280" s="569">
        <v>0</v>
      </c>
      <c r="AN280" s="569">
        <v>0</v>
      </c>
      <c r="AO280" s="569">
        <v>0</v>
      </c>
      <c r="AP280" s="569">
        <v>0</v>
      </c>
      <c r="AQ280" s="569">
        <v>0</v>
      </c>
      <c r="AR280" s="569">
        <v>0</v>
      </c>
      <c r="AS280" s="569">
        <v>0</v>
      </c>
      <c r="AT280" s="569">
        <v>0</v>
      </c>
    </row>
    <row r="281" spans="1:46">
      <c r="A281" s="465">
        <v>892</v>
      </c>
      <c r="B281" s="466" t="s">
        <v>312</v>
      </c>
      <c r="C281" s="500">
        <v>3592</v>
      </c>
      <c r="D281" s="569">
        <v>150.32405345211581</v>
      </c>
      <c r="E281" s="569">
        <v>-96.030066815144764</v>
      </c>
      <c r="F281" s="569">
        <v>-204.21993318485522</v>
      </c>
      <c r="G281" s="589">
        <v>-149.92594654788419</v>
      </c>
      <c r="H281" s="569">
        <v>0</v>
      </c>
      <c r="I281" s="569">
        <v>0</v>
      </c>
      <c r="J281" s="569">
        <v>100.01252783964365</v>
      </c>
      <c r="K281" s="569">
        <v>12.918429844097995</v>
      </c>
      <c r="L281" s="569">
        <v>0</v>
      </c>
      <c r="M281" s="569">
        <v>10.018095768374165</v>
      </c>
      <c r="N281" s="569">
        <v>0</v>
      </c>
      <c r="O281" s="569">
        <v>6.3786191536748333</v>
      </c>
      <c r="P281" s="569">
        <v>0</v>
      </c>
      <c r="Q281" s="569">
        <v>12.918429844097995</v>
      </c>
      <c r="R281" s="569">
        <v>0</v>
      </c>
      <c r="S281" s="569">
        <v>0</v>
      </c>
      <c r="T281" s="569">
        <v>0</v>
      </c>
      <c r="U281" s="569">
        <v>3.5640311804008911</v>
      </c>
      <c r="V281" s="569">
        <v>0</v>
      </c>
      <c r="W281" s="569">
        <v>0</v>
      </c>
      <c r="X281" s="569">
        <v>0</v>
      </c>
      <c r="Y281" s="569">
        <v>0</v>
      </c>
      <c r="Z281" s="569">
        <v>1.5464922048997773</v>
      </c>
      <c r="AA281" s="569">
        <v>0</v>
      </c>
      <c r="AB281" s="569">
        <v>0</v>
      </c>
      <c r="AC281" s="569">
        <v>0</v>
      </c>
      <c r="AD281" s="569">
        <v>2.9674276169265035</v>
      </c>
      <c r="AE281" s="569">
        <v>0</v>
      </c>
      <c r="AF281" s="569">
        <v>0</v>
      </c>
      <c r="AG281" s="569">
        <v>0</v>
      </c>
      <c r="AH281" s="569">
        <v>0</v>
      </c>
      <c r="AI281" s="569">
        <v>0</v>
      </c>
      <c r="AJ281" s="569">
        <v>0</v>
      </c>
      <c r="AK281" s="569">
        <v>0</v>
      </c>
      <c r="AL281" s="569">
        <v>0</v>
      </c>
      <c r="AM281" s="569">
        <v>0</v>
      </c>
      <c r="AN281" s="569">
        <v>0</v>
      </c>
      <c r="AO281" s="569">
        <v>0</v>
      </c>
      <c r="AP281" s="569">
        <v>0</v>
      </c>
      <c r="AQ281" s="569">
        <v>0</v>
      </c>
      <c r="AR281" s="569">
        <v>0</v>
      </c>
      <c r="AS281" s="569">
        <v>0</v>
      </c>
      <c r="AT281" s="569">
        <v>0</v>
      </c>
    </row>
    <row r="282" spans="1:46">
      <c r="A282" s="465">
        <v>893</v>
      </c>
      <c r="B282" s="466" t="s">
        <v>313</v>
      </c>
      <c r="C282" s="500">
        <v>7434</v>
      </c>
      <c r="D282" s="569">
        <v>311.78853914447137</v>
      </c>
      <c r="E282" s="569">
        <v>-96.029997309658327</v>
      </c>
      <c r="F282" s="569">
        <v>-204.21993543179983</v>
      </c>
      <c r="G282" s="589">
        <v>11.538606403013183</v>
      </c>
      <c r="H282" s="569">
        <v>151.76553672316385</v>
      </c>
      <c r="I282" s="569">
        <v>0</v>
      </c>
      <c r="J282" s="569">
        <v>12.081113801452785</v>
      </c>
      <c r="K282" s="569">
        <v>39.910680656443368</v>
      </c>
      <c r="L282" s="569">
        <v>0</v>
      </c>
      <c r="M282" s="569">
        <v>29.043583535108958</v>
      </c>
      <c r="N282" s="569">
        <v>29.804681194511701</v>
      </c>
      <c r="O282" s="569">
        <v>7.5515200430454668</v>
      </c>
      <c r="P282" s="569">
        <v>0</v>
      </c>
      <c r="Q282" s="569">
        <v>36.69504977132096</v>
      </c>
      <c r="R282" s="569">
        <v>0</v>
      </c>
      <c r="S282" s="569">
        <v>0</v>
      </c>
      <c r="T282" s="569">
        <v>0</v>
      </c>
      <c r="U282" s="569">
        <v>3.5640301318267418</v>
      </c>
      <c r="V282" s="569">
        <v>0</v>
      </c>
      <c r="W282" s="569">
        <v>0</v>
      </c>
      <c r="X282" s="569">
        <v>0</v>
      </c>
      <c r="Y282" s="569">
        <v>0</v>
      </c>
      <c r="Z282" s="569">
        <v>1.3723432875975248</v>
      </c>
      <c r="AA282" s="569">
        <v>0</v>
      </c>
      <c r="AB282" s="569">
        <v>0</v>
      </c>
      <c r="AC282" s="569">
        <v>0</v>
      </c>
      <c r="AD282" s="569">
        <v>0</v>
      </c>
      <c r="AE282" s="569">
        <v>0</v>
      </c>
      <c r="AF282" s="569">
        <v>0</v>
      </c>
      <c r="AG282" s="569">
        <v>0</v>
      </c>
      <c r="AH282" s="569">
        <v>0</v>
      </c>
      <c r="AI282" s="569">
        <v>0</v>
      </c>
      <c r="AJ282" s="569">
        <v>0</v>
      </c>
      <c r="AK282" s="569">
        <v>0</v>
      </c>
      <c r="AL282" s="569">
        <v>0</v>
      </c>
      <c r="AM282" s="569">
        <v>0</v>
      </c>
      <c r="AN282" s="569">
        <v>0</v>
      </c>
      <c r="AO282" s="569">
        <v>0</v>
      </c>
      <c r="AP282" s="569">
        <v>0</v>
      </c>
      <c r="AQ282" s="569">
        <v>0</v>
      </c>
      <c r="AR282" s="569">
        <v>0</v>
      </c>
      <c r="AS282" s="569">
        <v>0</v>
      </c>
      <c r="AT282" s="569">
        <v>0</v>
      </c>
    </row>
    <row r="283" spans="1:46">
      <c r="A283" s="465">
        <v>895</v>
      </c>
      <c r="B283" s="466" t="s">
        <v>314</v>
      </c>
      <c r="C283" s="500">
        <v>15092</v>
      </c>
      <c r="D283" s="569">
        <v>219.76822157434401</v>
      </c>
      <c r="E283" s="569">
        <v>-96.030015902464882</v>
      </c>
      <c r="F283" s="569">
        <v>-204.21998409753513</v>
      </c>
      <c r="G283" s="589">
        <v>-80.481778425655975</v>
      </c>
      <c r="H283" s="569">
        <v>99.409488470712958</v>
      </c>
      <c r="I283" s="569">
        <v>0</v>
      </c>
      <c r="J283" s="569">
        <v>53.558309037900877</v>
      </c>
      <c r="K283" s="569">
        <v>4.6585608269281735</v>
      </c>
      <c r="L283" s="569">
        <v>0</v>
      </c>
      <c r="M283" s="569">
        <v>11.921879141266896</v>
      </c>
      <c r="N283" s="569">
        <v>0</v>
      </c>
      <c r="O283" s="569">
        <v>6.8993506493506498</v>
      </c>
      <c r="P283" s="569">
        <v>0</v>
      </c>
      <c r="Q283" s="569">
        <v>26.83328915981977</v>
      </c>
      <c r="R283" s="569">
        <v>0</v>
      </c>
      <c r="S283" s="569">
        <v>0</v>
      </c>
      <c r="T283" s="569">
        <v>6.2568910681155581</v>
      </c>
      <c r="U283" s="569">
        <v>3.5640074211502784</v>
      </c>
      <c r="V283" s="569">
        <v>0</v>
      </c>
      <c r="W283" s="569">
        <v>0</v>
      </c>
      <c r="X283" s="569">
        <v>0</v>
      </c>
      <c r="Y283" s="569">
        <v>0</v>
      </c>
      <c r="Z283" s="569">
        <v>1.0919029949642194</v>
      </c>
      <c r="AA283" s="569">
        <v>2.0430691757222368</v>
      </c>
      <c r="AB283" s="569">
        <v>0</v>
      </c>
      <c r="AC283" s="569">
        <v>0</v>
      </c>
      <c r="AD283" s="569">
        <v>3.531473628412404</v>
      </c>
      <c r="AE283" s="569">
        <v>0</v>
      </c>
      <c r="AF283" s="569">
        <v>0</v>
      </c>
      <c r="AG283" s="569">
        <v>0</v>
      </c>
      <c r="AH283" s="569">
        <v>0</v>
      </c>
      <c r="AI283" s="569">
        <v>0</v>
      </c>
      <c r="AJ283" s="569">
        <v>0</v>
      </c>
      <c r="AK283" s="569">
        <v>0</v>
      </c>
      <c r="AL283" s="569">
        <v>0</v>
      </c>
      <c r="AM283" s="569">
        <v>0</v>
      </c>
      <c r="AN283" s="569">
        <v>0</v>
      </c>
      <c r="AO283" s="569">
        <v>0</v>
      </c>
      <c r="AP283" s="569">
        <v>0</v>
      </c>
      <c r="AQ283" s="569">
        <v>0</v>
      </c>
      <c r="AR283" s="569">
        <v>0</v>
      </c>
      <c r="AS283" s="569">
        <v>0</v>
      </c>
      <c r="AT283" s="569">
        <v>0</v>
      </c>
    </row>
    <row r="284" spans="1:46">
      <c r="A284" s="465">
        <v>905</v>
      </c>
      <c r="B284" s="466" t="s">
        <v>315</v>
      </c>
      <c r="C284" s="500">
        <v>67988</v>
      </c>
      <c r="D284" s="569">
        <v>764.9043507677826</v>
      </c>
      <c r="E284" s="569">
        <v>-96.030005295052064</v>
      </c>
      <c r="F284" s="569">
        <v>-204.21999470494794</v>
      </c>
      <c r="G284" s="589">
        <v>464.65435076778255</v>
      </c>
      <c r="H284" s="569">
        <v>118.68757721950932</v>
      </c>
      <c r="I284" s="569">
        <v>276.23298229099254</v>
      </c>
      <c r="J284" s="569">
        <v>41.611137259516383</v>
      </c>
      <c r="K284" s="569">
        <v>26.493866564687885</v>
      </c>
      <c r="L284" s="569">
        <v>80.911263752426905</v>
      </c>
      <c r="M284" s="569">
        <v>21.171397893745954</v>
      </c>
      <c r="N284" s="569">
        <v>17.469229864093663</v>
      </c>
      <c r="O284" s="569">
        <v>11.483379419897629</v>
      </c>
      <c r="P284" s="569">
        <v>18.620433017591338</v>
      </c>
      <c r="Q284" s="569">
        <v>14.705036182855798</v>
      </c>
      <c r="R284" s="569">
        <v>40.401364946755308</v>
      </c>
      <c r="S284" s="569">
        <v>36.304568453256458</v>
      </c>
      <c r="T284" s="569">
        <v>11.574204271342001</v>
      </c>
      <c r="U284" s="569">
        <v>3.5639965876331119</v>
      </c>
      <c r="V284" s="569">
        <v>6.5280784844384305</v>
      </c>
      <c r="W284" s="569">
        <v>27.047449549920575</v>
      </c>
      <c r="X284" s="569">
        <v>5.849664646702359</v>
      </c>
      <c r="Y284" s="569">
        <v>0</v>
      </c>
      <c r="Z284" s="569">
        <v>1.6120050597164206</v>
      </c>
      <c r="AA284" s="569">
        <v>1.3152026828263812</v>
      </c>
      <c r="AB284" s="569">
        <v>1.2641642642819322</v>
      </c>
      <c r="AC284" s="569">
        <v>0</v>
      </c>
      <c r="AD284" s="569">
        <v>1.0974877919632877</v>
      </c>
      <c r="AE284" s="569">
        <v>0</v>
      </c>
      <c r="AF284" s="569">
        <v>0</v>
      </c>
      <c r="AG284" s="569">
        <v>8.4867917867859043E-3</v>
      </c>
      <c r="AH284" s="569">
        <v>0</v>
      </c>
      <c r="AI284" s="569">
        <v>0</v>
      </c>
      <c r="AJ284" s="569">
        <v>0</v>
      </c>
      <c r="AK284" s="569">
        <v>0</v>
      </c>
      <c r="AL284" s="569">
        <v>0</v>
      </c>
      <c r="AM284" s="569">
        <v>0</v>
      </c>
      <c r="AN284" s="569">
        <v>0</v>
      </c>
      <c r="AO284" s="569">
        <v>0</v>
      </c>
      <c r="AP284" s="569">
        <v>0</v>
      </c>
      <c r="AQ284" s="569">
        <v>0</v>
      </c>
      <c r="AR284" s="569">
        <v>0</v>
      </c>
      <c r="AS284" s="569">
        <v>0</v>
      </c>
      <c r="AT284" s="569">
        <v>0.95137377184208982</v>
      </c>
    </row>
    <row r="285" spans="1:46">
      <c r="A285" s="465">
        <v>908</v>
      </c>
      <c r="B285" s="466" t="s">
        <v>316</v>
      </c>
      <c r="C285" s="500">
        <v>20703</v>
      </c>
      <c r="D285" s="569">
        <v>340.33362314640391</v>
      </c>
      <c r="E285" s="569">
        <v>-96.029995652803947</v>
      </c>
      <c r="F285" s="569">
        <v>-204.22001642274066</v>
      </c>
      <c r="G285" s="589">
        <v>40.083611070859298</v>
      </c>
      <c r="H285" s="569">
        <v>139.45239820315896</v>
      </c>
      <c r="I285" s="569">
        <v>0</v>
      </c>
      <c r="J285" s="569">
        <v>35.789209293339127</v>
      </c>
      <c r="K285" s="569">
        <v>10.59546925566343</v>
      </c>
      <c r="L285" s="569">
        <v>0</v>
      </c>
      <c r="M285" s="569">
        <v>15.643385016664251</v>
      </c>
      <c r="N285" s="569">
        <v>57.727430807129402</v>
      </c>
      <c r="O285" s="569">
        <v>6.829106892720862</v>
      </c>
      <c r="P285" s="569">
        <v>42.811621504129839</v>
      </c>
      <c r="Q285" s="569">
        <v>8.9653673380669474</v>
      </c>
      <c r="R285" s="569">
        <v>0</v>
      </c>
      <c r="S285" s="569">
        <v>0</v>
      </c>
      <c r="T285" s="569">
        <v>0</v>
      </c>
      <c r="U285" s="569">
        <v>3.5639762353282132</v>
      </c>
      <c r="V285" s="569">
        <v>7.9617446746848284</v>
      </c>
      <c r="W285" s="569">
        <v>0</v>
      </c>
      <c r="X285" s="569">
        <v>0</v>
      </c>
      <c r="Y285" s="569">
        <v>0</v>
      </c>
      <c r="Z285" s="569">
        <v>1.2461479012703474</v>
      </c>
      <c r="AA285" s="569">
        <v>2.9786987393131432</v>
      </c>
      <c r="AB285" s="569">
        <v>0</v>
      </c>
      <c r="AC285" s="569">
        <v>0</v>
      </c>
      <c r="AD285" s="569">
        <v>0</v>
      </c>
      <c r="AE285" s="569">
        <v>6.3460851084383902</v>
      </c>
      <c r="AF285" s="569">
        <v>0</v>
      </c>
      <c r="AG285" s="569">
        <v>0</v>
      </c>
      <c r="AH285" s="569">
        <v>0</v>
      </c>
      <c r="AI285" s="569">
        <v>0</v>
      </c>
      <c r="AJ285" s="569">
        <v>0</v>
      </c>
      <c r="AK285" s="569">
        <v>0</v>
      </c>
      <c r="AL285" s="569">
        <v>0</v>
      </c>
      <c r="AM285" s="569">
        <v>0</v>
      </c>
      <c r="AN285" s="569">
        <v>0</v>
      </c>
      <c r="AO285" s="569">
        <v>0.42298217649615999</v>
      </c>
      <c r="AP285" s="569">
        <v>0</v>
      </c>
      <c r="AQ285" s="569">
        <v>0</v>
      </c>
      <c r="AR285" s="569">
        <v>0</v>
      </c>
      <c r="AS285" s="569">
        <v>0</v>
      </c>
      <c r="AT285" s="569">
        <v>0</v>
      </c>
    </row>
    <row r="286" spans="1:46">
      <c r="A286" s="465">
        <v>915</v>
      </c>
      <c r="B286" s="466" t="s">
        <v>317</v>
      </c>
      <c r="C286" s="500">
        <v>19759</v>
      </c>
      <c r="D286" s="569">
        <v>177.77792398400729</v>
      </c>
      <c r="E286" s="569">
        <v>-96.030011640265201</v>
      </c>
      <c r="F286" s="569">
        <v>-204.22000101219697</v>
      </c>
      <c r="G286" s="589">
        <v>-122.47208866845489</v>
      </c>
      <c r="H286" s="569">
        <v>0</v>
      </c>
      <c r="I286" s="569">
        <v>0</v>
      </c>
      <c r="J286" s="569">
        <v>59.089427602611465</v>
      </c>
      <c r="K286" s="569">
        <v>8.1839161900905921</v>
      </c>
      <c r="L286" s="569">
        <v>0</v>
      </c>
      <c r="M286" s="569">
        <v>14.569563237005921</v>
      </c>
      <c r="N286" s="569">
        <v>28.33027987246318</v>
      </c>
      <c r="O286" s="569">
        <v>15.506300926160231</v>
      </c>
      <c r="P286" s="569">
        <v>29.380586062047673</v>
      </c>
      <c r="Q286" s="569">
        <v>3.8429070297079813</v>
      </c>
      <c r="R286" s="569">
        <v>0</v>
      </c>
      <c r="S286" s="569">
        <v>0</v>
      </c>
      <c r="T286" s="569">
        <v>8.9208461966698724</v>
      </c>
      <c r="U286" s="569">
        <v>3.5639961536515008</v>
      </c>
      <c r="V286" s="569">
        <v>0</v>
      </c>
      <c r="W286" s="569">
        <v>2.6751353813452097</v>
      </c>
      <c r="X286" s="569">
        <v>0</v>
      </c>
      <c r="Y286" s="569">
        <v>0</v>
      </c>
      <c r="Z286" s="569">
        <v>1.0398299509084468</v>
      </c>
      <c r="AA286" s="569">
        <v>0</v>
      </c>
      <c r="AB286" s="569">
        <v>0</v>
      </c>
      <c r="AC286" s="569">
        <v>0</v>
      </c>
      <c r="AD286" s="569">
        <v>0</v>
      </c>
      <c r="AE286" s="569">
        <v>0</v>
      </c>
      <c r="AF286" s="569">
        <v>0</v>
      </c>
      <c r="AG286" s="569">
        <v>0</v>
      </c>
      <c r="AH286" s="569">
        <v>0</v>
      </c>
      <c r="AI286" s="569">
        <v>0</v>
      </c>
      <c r="AJ286" s="569">
        <v>0</v>
      </c>
      <c r="AK286" s="569">
        <v>0</v>
      </c>
      <c r="AL286" s="569">
        <v>0</v>
      </c>
      <c r="AM286" s="569">
        <v>0</v>
      </c>
      <c r="AN286" s="569">
        <v>0</v>
      </c>
      <c r="AO286" s="569">
        <v>0</v>
      </c>
      <c r="AP286" s="569">
        <v>0</v>
      </c>
      <c r="AQ286" s="569">
        <v>0</v>
      </c>
      <c r="AR286" s="569">
        <v>0</v>
      </c>
      <c r="AS286" s="569">
        <v>0</v>
      </c>
      <c r="AT286" s="569">
        <v>2.6751353813452097</v>
      </c>
    </row>
    <row r="287" spans="1:46">
      <c r="A287" s="465">
        <v>918</v>
      </c>
      <c r="B287" s="466" t="s">
        <v>318</v>
      </c>
      <c r="C287" s="500">
        <v>2228</v>
      </c>
      <c r="D287" s="569">
        <v>97.670556552962296</v>
      </c>
      <c r="E287" s="569">
        <v>-96.03007181328546</v>
      </c>
      <c r="F287" s="569">
        <v>-204.21992818671455</v>
      </c>
      <c r="G287" s="589">
        <v>-202.5794434470377</v>
      </c>
      <c r="H287" s="569">
        <v>0</v>
      </c>
      <c r="I287" s="569">
        <v>0</v>
      </c>
      <c r="J287" s="569">
        <v>10.077648114901256</v>
      </c>
      <c r="K287" s="569">
        <v>42.916517055655298</v>
      </c>
      <c r="L287" s="569">
        <v>0</v>
      </c>
      <c r="M287" s="569">
        <v>0</v>
      </c>
      <c r="N287" s="569">
        <v>0</v>
      </c>
      <c r="O287" s="569">
        <v>4.0444344703770199</v>
      </c>
      <c r="P287" s="569">
        <v>0</v>
      </c>
      <c r="Q287" s="569">
        <v>35.973967684021545</v>
      </c>
      <c r="R287" s="569">
        <v>0</v>
      </c>
      <c r="S287" s="569">
        <v>0</v>
      </c>
      <c r="T287" s="569">
        <v>0</v>
      </c>
      <c r="U287" s="569">
        <v>3.5641831238779176</v>
      </c>
      <c r="V287" s="569">
        <v>0</v>
      </c>
      <c r="W287" s="569">
        <v>0</v>
      </c>
      <c r="X287" s="569">
        <v>0</v>
      </c>
      <c r="Y287" s="569">
        <v>0</v>
      </c>
      <c r="Z287" s="569">
        <v>1.0938061041292639</v>
      </c>
      <c r="AA287" s="569">
        <v>0</v>
      </c>
      <c r="AB287" s="569">
        <v>0</v>
      </c>
      <c r="AC287" s="569">
        <v>0</v>
      </c>
      <c r="AD287" s="569">
        <v>0</v>
      </c>
      <c r="AE287" s="569">
        <v>0</v>
      </c>
      <c r="AF287" s="569">
        <v>0</v>
      </c>
      <c r="AG287" s="569">
        <v>0</v>
      </c>
      <c r="AH287" s="569">
        <v>0</v>
      </c>
      <c r="AI287" s="569">
        <v>0</v>
      </c>
      <c r="AJ287" s="569">
        <v>0</v>
      </c>
      <c r="AK287" s="569">
        <v>0</v>
      </c>
      <c r="AL287" s="569">
        <v>0</v>
      </c>
      <c r="AM287" s="569">
        <v>0</v>
      </c>
      <c r="AN287" s="569">
        <v>0</v>
      </c>
      <c r="AO287" s="569">
        <v>0</v>
      </c>
      <c r="AP287" s="569">
        <v>0</v>
      </c>
      <c r="AQ287" s="569">
        <v>0</v>
      </c>
      <c r="AR287" s="569">
        <v>0</v>
      </c>
      <c r="AS287" s="569">
        <v>0</v>
      </c>
      <c r="AT287" s="569">
        <v>0</v>
      </c>
    </row>
    <row r="288" spans="1:46">
      <c r="A288" s="465">
        <v>921</v>
      </c>
      <c r="B288" s="466" t="s">
        <v>319</v>
      </c>
      <c r="C288" s="500">
        <v>1894</v>
      </c>
      <c r="D288" s="569">
        <v>465.40179514255544</v>
      </c>
      <c r="E288" s="569">
        <v>-96.030095036958812</v>
      </c>
      <c r="F288" s="569">
        <v>-204.22016895459345</v>
      </c>
      <c r="G288" s="589">
        <v>165.15153115100316</v>
      </c>
      <c r="H288" s="569">
        <v>350.85005279831046</v>
      </c>
      <c r="I288" s="569">
        <v>0</v>
      </c>
      <c r="J288" s="569">
        <v>82.983104540654693</v>
      </c>
      <c r="K288" s="569">
        <v>11.13621964097149</v>
      </c>
      <c r="L288" s="569">
        <v>0</v>
      </c>
      <c r="M288" s="569">
        <v>0</v>
      </c>
      <c r="N288" s="569">
        <v>0</v>
      </c>
      <c r="O288" s="569">
        <v>4.9371700105596616</v>
      </c>
      <c r="P288" s="569">
        <v>0</v>
      </c>
      <c r="Q288" s="569">
        <v>11.13621964097149</v>
      </c>
      <c r="R288" s="569">
        <v>0</v>
      </c>
      <c r="S288" s="569">
        <v>0</v>
      </c>
      <c r="T288" s="569">
        <v>0</v>
      </c>
      <c r="U288" s="569">
        <v>3.5638859556494191</v>
      </c>
      <c r="V288" s="569">
        <v>0</v>
      </c>
      <c r="W288" s="569">
        <v>0</v>
      </c>
      <c r="X288" s="569">
        <v>0</v>
      </c>
      <c r="Y288" s="569">
        <v>0</v>
      </c>
      <c r="Z288" s="569">
        <v>0.79514255543822598</v>
      </c>
      <c r="AA288" s="569">
        <v>0</v>
      </c>
      <c r="AB288" s="569">
        <v>0</v>
      </c>
      <c r="AC288" s="569">
        <v>0</v>
      </c>
      <c r="AD288" s="569">
        <v>0</v>
      </c>
      <c r="AE288" s="569">
        <v>0</v>
      </c>
      <c r="AF288" s="569">
        <v>0</v>
      </c>
      <c r="AG288" s="569">
        <v>0</v>
      </c>
      <c r="AH288" s="569">
        <v>0</v>
      </c>
      <c r="AI288" s="569">
        <v>0</v>
      </c>
      <c r="AJ288" s="569">
        <v>0</v>
      </c>
      <c r="AK288" s="569">
        <v>0</v>
      </c>
      <c r="AL288" s="569">
        <v>0</v>
      </c>
      <c r="AM288" s="569">
        <v>0</v>
      </c>
      <c r="AN288" s="569">
        <v>0</v>
      </c>
      <c r="AO288" s="569">
        <v>0</v>
      </c>
      <c r="AP288" s="569">
        <v>0</v>
      </c>
      <c r="AQ288" s="569">
        <v>0</v>
      </c>
      <c r="AR288" s="569">
        <v>0</v>
      </c>
      <c r="AS288" s="569">
        <v>0</v>
      </c>
      <c r="AT288" s="569">
        <v>0</v>
      </c>
    </row>
    <row r="289" spans="1:46">
      <c r="A289" s="465">
        <v>922</v>
      </c>
      <c r="B289" s="466" t="s">
        <v>320</v>
      </c>
      <c r="C289" s="500">
        <v>4501</v>
      </c>
      <c r="D289" s="569">
        <v>50.391246389691183</v>
      </c>
      <c r="E289" s="569">
        <v>-96.029993334814492</v>
      </c>
      <c r="F289" s="569">
        <v>-204.21995112197288</v>
      </c>
      <c r="G289" s="589">
        <v>-249.85869806709621</v>
      </c>
      <c r="H289" s="569">
        <v>0</v>
      </c>
      <c r="I289" s="569">
        <v>0</v>
      </c>
      <c r="J289" s="569">
        <v>24.942012886025328</v>
      </c>
      <c r="K289" s="569">
        <v>0.62475005554321261</v>
      </c>
      <c r="L289" s="569">
        <v>0</v>
      </c>
      <c r="M289" s="569">
        <v>7.9948900244390133</v>
      </c>
      <c r="N289" s="569">
        <v>0</v>
      </c>
      <c r="O289" s="569">
        <v>11.254165740946457</v>
      </c>
      <c r="P289" s="569">
        <v>0</v>
      </c>
      <c r="Q289" s="569">
        <v>0.62475005554321261</v>
      </c>
      <c r="R289" s="569">
        <v>0</v>
      </c>
      <c r="S289" s="569">
        <v>0</v>
      </c>
      <c r="T289" s="569">
        <v>0</v>
      </c>
      <c r="U289" s="569">
        <v>3.5640968673628084</v>
      </c>
      <c r="V289" s="569">
        <v>0</v>
      </c>
      <c r="W289" s="569">
        <v>0</v>
      </c>
      <c r="X289" s="569">
        <v>0</v>
      </c>
      <c r="Y289" s="569">
        <v>0</v>
      </c>
      <c r="Z289" s="569">
        <v>1.3865807598311486</v>
      </c>
      <c r="AA289" s="569">
        <v>0</v>
      </c>
      <c r="AB289" s="569">
        <v>0</v>
      </c>
      <c r="AC289" s="569">
        <v>0</v>
      </c>
      <c r="AD289" s="569">
        <v>0</v>
      </c>
      <c r="AE289" s="569">
        <v>0</v>
      </c>
      <c r="AF289" s="569">
        <v>0</v>
      </c>
      <c r="AG289" s="569">
        <v>0</v>
      </c>
      <c r="AH289" s="569">
        <v>0</v>
      </c>
      <c r="AI289" s="569">
        <v>0</v>
      </c>
      <c r="AJ289" s="569">
        <v>0</v>
      </c>
      <c r="AK289" s="569">
        <v>0</v>
      </c>
      <c r="AL289" s="569">
        <v>0</v>
      </c>
      <c r="AM289" s="569">
        <v>0</v>
      </c>
      <c r="AN289" s="569">
        <v>0</v>
      </c>
      <c r="AO289" s="569">
        <v>0</v>
      </c>
      <c r="AP289" s="569">
        <v>0</v>
      </c>
      <c r="AQ289" s="569">
        <v>0</v>
      </c>
      <c r="AR289" s="569">
        <v>0</v>
      </c>
      <c r="AS289" s="569">
        <v>0</v>
      </c>
      <c r="AT289" s="569">
        <v>0</v>
      </c>
    </row>
    <row r="290" spans="1:46">
      <c r="A290" s="465">
        <v>924</v>
      </c>
      <c r="B290" s="466" t="s">
        <v>321</v>
      </c>
      <c r="C290" s="500">
        <v>2946</v>
      </c>
      <c r="D290" s="569">
        <v>388.95926680244401</v>
      </c>
      <c r="E290" s="569">
        <v>-96.029871011541076</v>
      </c>
      <c r="F290" s="569">
        <v>-204.21995926680245</v>
      </c>
      <c r="G290" s="589">
        <v>88.709436524100482</v>
      </c>
      <c r="H290" s="569">
        <v>228.58486082824169</v>
      </c>
      <c r="I290" s="569">
        <v>0</v>
      </c>
      <c r="J290" s="569">
        <v>68.593346911065851</v>
      </c>
      <c r="K290" s="569">
        <v>0</v>
      </c>
      <c r="L290" s="569">
        <v>0</v>
      </c>
      <c r="M290" s="569">
        <v>0</v>
      </c>
      <c r="N290" s="569">
        <v>76.922267481330621</v>
      </c>
      <c r="O290" s="569">
        <v>6.3536999321113372</v>
      </c>
      <c r="P290" s="569">
        <v>0</v>
      </c>
      <c r="Q290" s="569">
        <v>0</v>
      </c>
      <c r="R290" s="569">
        <v>0</v>
      </c>
      <c r="S290" s="569">
        <v>0</v>
      </c>
      <c r="T290" s="569">
        <v>0</v>
      </c>
      <c r="U290" s="569">
        <v>3.5641547861507128</v>
      </c>
      <c r="V290" s="569">
        <v>3.7630685675492193</v>
      </c>
      <c r="W290" s="569">
        <v>0</v>
      </c>
      <c r="X290" s="569">
        <v>0</v>
      </c>
      <c r="Y290" s="569">
        <v>0</v>
      </c>
      <c r="Z290" s="569">
        <v>1.177868295994569</v>
      </c>
      <c r="AA290" s="569">
        <v>0</v>
      </c>
      <c r="AB290" s="569">
        <v>0</v>
      </c>
      <c r="AC290" s="569">
        <v>0</v>
      </c>
      <c r="AD290" s="569">
        <v>0</v>
      </c>
      <c r="AE290" s="569">
        <v>0</v>
      </c>
      <c r="AF290" s="569">
        <v>0</v>
      </c>
      <c r="AG290" s="569">
        <v>0</v>
      </c>
      <c r="AH290" s="569">
        <v>0</v>
      </c>
      <c r="AI290" s="569">
        <v>0</v>
      </c>
      <c r="AJ290" s="569">
        <v>0</v>
      </c>
      <c r="AK290" s="569">
        <v>0</v>
      </c>
      <c r="AL290" s="569">
        <v>0</v>
      </c>
      <c r="AM290" s="569">
        <v>0</v>
      </c>
      <c r="AN290" s="569">
        <v>0</v>
      </c>
      <c r="AO290" s="569">
        <v>0</v>
      </c>
      <c r="AP290" s="569">
        <v>0</v>
      </c>
      <c r="AQ290" s="569">
        <v>0</v>
      </c>
      <c r="AR290" s="569">
        <v>0</v>
      </c>
      <c r="AS290" s="569">
        <v>0</v>
      </c>
      <c r="AT290" s="569">
        <v>0</v>
      </c>
    </row>
    <row r="291" spans="1:46">
      <c r="A291" s="465">
        <v>925</v>
      </c>
      <c r="B291" s="466" t="s">
        <v>322</v>
      </c>
      <c r="C291" s="500">
        <v>3427</v>
      </c>
      <c r="D291" s="569">
        <v>287.66997373796323</v>
      </c>
      <c r="E291" s="569">
        <v>-96.030055442077625</v>
      </c>
      <c r="F291" s="569">
        <v>-204.22001750802451</v>
      </c>
      <c r="G291" s="589">
        <v>-12.580099212138897</v>
      </c>
      <c r="H291" s="569">
        <v>173.7686022760432</v>
      </c>
      <c r="I291" s="569">
        <v>0</v>
      </c>
      <c r="J291" s="569">
        <v>13.103589145024802</v>
      </c>
      <c r="K291" s="569">
        <v>12.309308433031806</v>
      </c>
      <c r="L291" s="569">
        <v>0</v>
      </c>
      <c r="M291" s="569">
        <v>63.002626203676684</v>
      </c>
      <c r="N291" s="569">
        <v>21.577473008462213</v>
      </c>
      <c r="O291" s="569">
        <v>5.3276918587686026</v>
      </c>
      <c r="P291" s="569">
        <v>0</v>
      </c>
      <c r="Q291" s="569">
        <v>-6.1546542165159028</v>
      </c>
      <c r="R291" s="569">
        <v>0</v>
      </c>
      <c r="S291" s="569">
        <v>0</v>
      </c>
      <c r="T291" s="569">
        <v>0</v>
      </c>
      <c r="U291" s="569">
        <v>3.5640501896702657</v>
      </c>
      <c r="V291" s="569">
        <v>0</v>
      </c>
      <c r="W291" s="569">
        <v>0</v>
      </c>
      <c r="X291" s="569">
        <v>0</v>
      </c>
      <c r="Y291" s="569">
        <v>0</v>
      </c>
      <c r="Z291" s="569">
        <v>1.1712868398015757</v>
      </c>
      <c r="AA291" s="569">
        <v>0</v>
      </c>
      <c r="AB291" s="569">
        <v>0</v>
      </c>
      <c r="AC291" s="569">
        <v>0</v>
      </c>
      <c r="AD291" s="569">
        <v>0</v>
      </c>
      <c r="AE291" s="569">
        <v>0</v>
      </c>
      <c r="AF291" s="569">
        <v>0</v>
      </c>
      <c r="AG291" s="569">
        <v>0</v>
      </c>
      <c r="AH291" s="569">
        <v>0</v>
      </c>
      <c r="AI291" s="569">
        <v>0</v>
      </c>
      <c r="AJ291" s="569">
        <v>0</v>
      </c>
      <c r="AK291" s="569">
        <v>0</v>
      </c>
      <c r="AL291" s="569">
        <v>0</v>
      </c>
      <c r="AM291" s="569">
        <v>0</v>
      </c>
      <c r="AN291" s="569">
        <v>0</v>
      </c>
      <c r="AO291" s="569">
        <v>0</v>
      </c>
      <c r="AP291" s="569">
        <v>0</v>
      </c>
      <c r="AQ291" s="569">
        <v>0</v>
      </c>
      <c r="AR291" s="569">
        <v>0</v>
      </c>
      <c r="AS291" s="569">
        <v>0</v>
      </c>
      <c r="AT291" s="569">
        <v>0</v>
      </c>
    </row>
    <row r="292" spans="1:46">
      <c r="A292" s="465">
        <v>927</v>
      </c>
      <c r="B292" s="466" t="s">
        <v>323</v>
      </c>
      <c r="C292" s="500">
        <v>28913</v>
      </c>
      <c r="D292" s="569">
        <v>191.10728737937953</v>
      </c>
      <c r="E292" s="569">
        <v>-96.029986511257917</v>
      </c>
      <c r="F292" s="569">
        <v>-204.22000484211256</v>
      </c>
      <c r="G292" s="589">
        <v>-109.14270397399093</v>
      </c>
      <c r="H292" s="569">
        <v>138.44249991353371</v>
      </c>
      <c r="I292" s="569">
        <v>0</v>
      </c>
      <c r="J292" s="569">
        <v>24.073530937640509</v>
      </c>
      <c r="K292" s="569">
        <v>6.1764604157299487</v>
      </c>
      <c r="L292" s="569">
        <v>0</v>
      </c>
      <c r="M292" s="569">
        <v>3.7337875696053677</v>
      </c>
      <c r="N292" s="569">
        <v>0</v>
      </c>
      <c r="O292" s="569">
        <v>8.082765537993291</v>
      </c>
      <c r="P292" s="569">
        <v>0</v>
      </c>
      <c r="Q292" s="569">
        <v>3.5016082730951474</v>
      </c>
      <c r="R292" s="569">
        <v>0</v>
      </c>
      <c r="S292" s="569">
        <v>0</v>
      </c>
      <c r="T292" s="569">
        <v>2.177325078684329</v>
      </c>
      <c r="U292" s="569">
        <v>3.5640023518832358</v>
      </c>
      <c r="V292" s="569">
        <v>0</v>
      </c>
      <c r="W292" s="569">
        <v>0</v>
      </c>
      <c r="X292" s="569">
        <v>0</v>
      </c>
      <c r="Y292" s="569">
        <v>0</v>
      </c>
      <c r="Z292" s="569">
        <v>1.3553073012139867</v>
      </c>
      <c r="AA292" s="569">
        <v>0</v>
      </c>
      <c r="AB292" s="569">
        <v>0</v>
      </c>
      <c r="AC292" s="569">
        <v>0</v>
      </c>
      <c r="AD292" s="569">
        <v>0</v>
      </c>
      <c r="AE292" s="569">
        <v>0</v>
      </c>
      <c r="AF292" s="569">
        <v>0</v>
      </c>
      <c r="AG292" s="569">
        <v>0</v>
      </c>
      <c r="AH292" s="569">
        <v>0</v>
      </c>
      <c r="AI292" s="569">
        <v>0</v>
      </c>
      <c r="AJ292" s="569">
        <v>0</v>
      </c>
      <c r="AK292" s="569">
        <v>0</v>
      </c>
      <c r="AL292" s="569">
        <v>0</v>
      </c>
      <c r="AM292" s="569">
        <v>0</v>
      </c>
      <c r="AN292" s="569">
        <v>0</v>
      </c>
      <c r="AO292" s="569">
        <v>0</v>
      </c>
      <c r="AP292" s="569">
        <v>0</v>
      </c>
      <c r="AQ292" s="569">
        <v>0</v>
      </c>
      <c r="AR292" s="569">
        <v>0</v>
      </c>
      <c r="AS292" s="569">
        <v>0</v>
      </c>
      <c r="AT292" s="569">
        <v>0</v>
      </c>
    </row>
    <row r="293" spans="1:46">
      <c r="A293" s="465">
        <v>931</v>
      </c>
      <c r="B293" s="466" t="s">
        <v>324</v>
      </c>
      <c r="C293" s="500">
        <v>5951</v>
      </c>
      <c r="D293" s="569">
        <v>299.67954965552008</v>
      </c>
      <c r="E293" s="569">
        <v>-96.030078978322976</v>
      </c>
      <c r="F293" s="569">
        <v>-204.21996303142328</v>
      </c>
      <c r="G293" s="589">
        <v>-0.5704923542261805</v>
      </c>
      <c r="H293" s="569">
        <v>129.21408166694673</v>
      </c>
      <c r="I293" s="569">
        <v>0</v>
      </c>
      <c r="J293" s="569">
        <v>79.232061838346496</v>
      </c>
      <c r="K293" s="569">
        <v>3.5442782725592337</v>
      </c>
      <c r="L293" s="569">
        <v>0</v>
      </c>
      <c r="M293" s="569">
        <v>6.0468828768274241</v>
      </c>
      <c r="N293" s="569">
        <v>0</v>
      </c>
      <c r="O293" s="569">
        <v>6.3229709292555869</v>
      </c>
      <c r="P293" s="569">
        <v>45.532851621576206</v>
      </c>
      <c r="Q293" s="569">
        <v>13.940850277264325</v>
      </c>
      <c r="R293" s="569">
        <v>0</v>
      </c>
      <c r="S293" s="569">
        <v>0</v>
      </c>
      <c r="T293" s="569">
        <v>0</v>
      </c>
      <c r="U293" s="569">
        <v>3.563938833809444</v>
      </c>
      <c r="V293" s="569">
        <v>0</v>
      </c>
      <c r="W293" s="569">
        <v>0</v>
      </c>
      <c r="X293" s="569">
        <v>0</v>
      </c>
      <c r="Y293" s="569">
        <v>0</v>
      </c>
      <c r="Z293" s="569">
        <v>0.97176945051251895</v>
      </c>
      <c r="AA293" s="569">
        <v>4.1450176440934294</v>
      </c>
      <c r="AB293" s="569">
        <v>0</v>
      </c>
      <c r="AC293" s="569">
        <v>0</v>
      </c>
      <c r="AD293" s="569">
        <v>7.1648462443286842</v>
      </c>
      <c r="AE293" s="569">
        <v>0</v>
      </c>
      <c r="AF293" s="569">
        <v>0</v>
      </c>
      <c r="AG293" s="569">
        <v>0</v>
      </c>
      <c r="AH293" s="569">
        <v>0</v>
      </c>
      <c r="AI293" s="569">
        <v>0</v>
      </c>
      <c r="AJ293" s="569">
        <v>0</v>
      </c>
      <c r="AK293" s="569">
        <v>0</v>
      </c>
      <c r="AL293" s="569">
        <v>0</v>
      </c>
      <c r="AM293" s="569">
        <v>0</v>
      </c>
      <c r="AN293" s="569">
        <v>0</v>
      </c>
      <c r="AO293" s="569">
        <v>0</v>
      </c>
      <c r="AP293" s="569">
        <v>0</v>
      </c>
      <c r="AQ293" s="569">
        <v>0</v>
      </c>
      <c r="AR293" s="569">
        <v>0</v>
      </c>
      <c r="AS293" s="569">
        <v>0</v>
      </c>
      <c r="AT293" s="569">
        <v>0</v>
      </c>
    </row>
    <row r="294" spans="1:46">
      <c r="A294" s="465">
        <v>934</v>
      </c>
      <c r="B294" s="466" t="s">
        <v>325</v>
      </c>
      <c r="C294" s="500">
        <v>2671</v>
      </c>
      <c r="D294" s="569">
        <v>4.6611755896667919</v>
      </c>
      <c r="E294" s="569">
        <v>-96.029951329090224</v>
      </c>
      <c r="F294" s="569">
        <v>-204.22014226881319</v>
      </c>
      <c r="G294" s="589">
        <v>-295.58891800823659</v>
      </c>
      <c r="H294" s="569">
        <v>0</v>
      </c>
      <c r="I294" s="569">
        <v>0</v>
      </c>
      <c r="J294" s="569">
        <v>0</v>
      </c>
      <c r="K294" s="569">
        <v>0</v>
      </c>
      <c r="L294" s="569">
        <v>0</v>
      </c>
      <c r="M294" s="569">
        <v>0</v>
      </c>
      <c r="N294" s="569">
        <v>0</v>
      </c>
      <c r="O294" s="569">
        <v>0</v>
      </c>
      <c r="P294" s="569">
        <v>0</v>
      </c>
      <c r="Q294" s="569">
        <v>0</v>
      </c>
      <c r="R294" s="569">
        <v>0</v>
      </c>
      <c r="S294" s="569">
        <v>0</v>
      </c>
      <c r="T294" s="569">
        <v>0</v>
      </c>
      <c r="U294" s="569">
        <v>3.5638337701235492</v>
      </c>
      <c r="V294" s="569">
        <v>0</v>
      </c>
      <c r="W294" s="569">
        <v>0</v>
      </c>
      <c r="X294" s="569">
        <v>0</v>
      </c>
      <c r="Y294" s="569">
        <v>0</v>
      </c>
      <c r="Z294" s="569">
        <v>1.0973418195432423</v>
      </c>
      <c r="AA294" s="569">
        <v>0</v>
      </c>
      <c r="AB294" s="569">
        <v>0</v>
      </c>
      <c r="AC294" s="569">
        <v>0</v>
      </c>
      <c r="AD294" s="569">
        <v>0</v>
      </c>
      <c r="AE294" s="569">
        <v>0</v>
      </c>
      <c r="AF294" s="569">
        <v>0</v>
      </c>
      <c r="AG294" s="569">
        <v>0</v>
      </c>
      <c r="AH294" s="569">
        <v>0</v>
      </c>
      <c r="AI294" s="569">
        <v>0</v>
      </c>
      <c r="AJ294" s="569">
        <v>0</v>
      </c>
      <c r="AK294" s="569">
        <v>0</v>
      </c>
      <c r="AL294" s="569">
        <v>0</v>
      </c>
      <c r="AM294" s="569">
        <v>0</v>
      </c>
      <c r="AN294" s="569">
        <v>0</v>
      </c>
      <c r="AO294" s="569">
        <v>0</v>
      </c>
      <c r="AP294" s="569">
        <v>0</v>
      </c>
      <c r="AQ294" s="569">
        <v>0</v>
      </c>
      <c r="AR294" s="569">
        <v>0</v>
      </c>
      <c r="AS294" s="569">
        <v>0</v>
      </c>
      <c r="AT294" s="569">
        <v>0</v>
      </c>
    </row>
    <row r="295" spans="1:46">
      <c r="A295" s="465">
        <v>935</v>
      </c>
      <c r="B295" s="466" t="s">
        <v>326</v>
      </c>
      <c r="C295" s="500">
        <v>2985</v>
      </c>
      <c r="D295" s="569">
        <v>345.80904522613065</v>
      </c>
      <c r="E295" s="569">
        <v>-96.030150753768851</v>
      </c>
      <c r="F295" s="569">
        <v>-204.22010050251257</v>
      </c>
      <c r="G295" s="589">
        <v>45.558793969849248</v>
      </c>
      <c r="H295" s="569">
        <v>219.87872696817419</v>
      </c>
      <c r="I295" s="569">
        <v>0</v>
      </c>
      <c r="J295" s="569">
        <v>82.740703517587946</v>
      </c>
      <c r="K295" s="569">
        <v>14.131993299832496</v>
      </c>
      <c r="L295" s="569">
        <v>0</v>
      </c>
      <c r="M295" s="569">
        <v>0</v>
      </c>
      <c r="N295" s="569">
        <v>0</v>
      </c>
      <c r="O295" s="569">
        <v>10.450921273031826</v>
      </c>
      <c r="P295" s="569">
        <v>0</v>
      </c>
      <c r="Q295" s="569">
        <v>14.131993299832496</v>
      </c>
      <c r="R295" s="569">
        <v>0</v>
      </c>
      <c r="S295" s="569">
        <v>0</v>
      </c>
      <c r="T295" s="569">
        <v>0</v>
      </c>
      <c r="U295" s="569">
        <v>3.5641541038525961</v>
      </c>
      <c r="V295" s="569">
        <v>0</v>
      </c>
      <c r="W295" s="569">
        <v>0</v>
      </c>
      <c r="X295" s="569">
        <v>0</v>
      </c>
      <c r="Y295" s="569">
        <v>0</v>
      </c>
      <c r="Z295" s="569">
        <v>0.91055276381909545</v>
      </c>
      <c r="AA295" s="569">
        <v>0</v>
      </c>
      <c r="AB295" s="569">
        <v>0</v>
      </c>
      <c r="AC295" s="569">
        <v>0</v>
      </c>
      <c r="AD295" s="569">
        <v>0</v>
      </c>
      <c r="AE295" s="569">
        <v>0</v>
      </c>
      <c r="AF295" s="569">
        <v>0</v>
      </c>
      <c r="AG295" s="569">
        <v>0</v>
      </c>
      <c r="AH295" s="569">
        <v>0</v>
      </c>
      <c r="AI295" s="569">
        <v>0</v>
      </c>
      <c r="AJ295" s="569">
        <v>0</v>
      </c>
      <c r="AK295" s="569">
        <v>0</v>
      </c>
      <c r="AL295" s="569">
        <v>0</v>
      </c>
      <c r="AM295" s="569">
        <v>0</v>
      </c>
      <c r="AN295" s="569">
        <v>0</v>
      </c>
      <c r="AO295" s="569">
        <v>0</v>
      </c>
      <c r="AP295" s="569">
        <v>0</v>
      </c>
      <c r="AQ295" s="569">
        <v>0</v>
      </c>
      <c r="AR295" s="569">
        <v>0</v>
      </c>
      <c r="AS295" s="569">
        <v>0</v>
      </c>
      <c r="AT295" s="569">
        <v>0</v>
      </c>
    </row>
    <row r="296" spans="1:46">
      <c r="A296" s="465">
        <v>936</v>
      </c>
      <c r="B296" s="466" t="s">
        <v>327</v>
      </c>
      <c r="C296" s="500">
        <v>6395</v>
      </c>
      <c r="D296" s="569">
        <v>375.79874902267397</v>
      </c>
      <c r="E296" s="569">
        <v>-96.03002345582486</v>
      </c>
      <c r="F296" s="569">
        <v>-204.22001563721656</v>
      </c>
      <c r="G296" s="589">
        <v>75.548709929632523</v>
      </c>
      <c r="H296" s="569">
        <v>134.58592650508209</v>
      </c>
      <c r="I296" s="569">
        <v>0</v>
      </c>
      <c r="J296" s="569">
        <v>38.620953870211103</v>
      </c>
      <c r="K296" s="569">
        <v>5.0572322126661451</v>
      </c>
      <c r="L296" s="569">
        <v>0</v>
      </c>
      <c r="M296" s="569">
        <v>16.881157154026582</v>
      </c>
      <c r="N296" s="569">
        <v>22.286473807662237</v>
      </c>
      <c r="O296" s="569">
        <v>7.3138389366692724</v>
      </c>
      <c r="P296" s="569">
        <v>144.09163408913213</v>
      </c>
      <c r="Q296" s="569">
        <v>2.4187646598905395</v>
      </c>
      <c r="R296" s="569">
        <v>0</v>
      </c>
      <c r="S296" s="569">
        <v>0</v>
      </c>
      <c r="T296" s="569">
        <v>0</v>
      </c>
      <c r="U296" s="569">
        <v>3.5640344018764658</v>
      </c>
      <c r="V296" s="569">
        <v>0</v>
      </c>
      <c r="W296" s="569">
        <v>0</v>
      </c>
      <c r="X296" s="569">
        <v>0</v>
      </c>
      <c r="Y296" s="569">
        <v>0</v>
      </c>
      <c r="Z296" s="569">
        <v>0.97873338545738864</v>
      </c>
      <c r="AA296" s="569">
        <v>0</v>
      </c>
      <c r="AB296" s="569">
        <v>0</v>
      </c>
      <c r="AC296" s="569">
        <v>0</v>
      </c>
      <c r="AD296" s="569">
        <v>0</v>
      </c>
      <c r="AE296" s="569">
        <v>0</v>
      </c>
      <c r="AF296" s="569">
        <v>0</v>
      </c>
      <c r="AG296" s="569">
        <v>0</v>
      </c>
      <c r="AH296" s="569">
        <v>0</v>
      </c>
      <c r="AI296" s="569">
        <v>0</v>
      </c>
      <c r="AJ296" s="569">
        <v>0</v>
      </c>
      <c r="AK296" s="569">
        <v>0</v>
      </c>
      <c r="AL296" s="569">
        <v>0</v>
      </c>
      <c r="AM296" s="569">
        <v>0</v>
      </c>
      <c r="AN296" s="569">
        <v>0</v>
      </c>
      <c r="AO296" s="569">
        <v>0</v>
      </c>
      <c r="AP296" s="569">
        <v>0</v>
      </c>
      <c r="AQ296" s="569">
        <v>0</v>
      </c>
      <c r="AR296" s="569">
        <v>0</v>
      </c>
      <c r="AS296" s="569">
        <v>0</v>
      </c>
      <c r="AT296" s="569">
        <v>0</v>
      </c>
    </row>
    <row r="297" spans="1:46">
      <c r="A297" s="465">
        <v>946</v>
      </c>
      <c r="B297" s="466" t="s">
        <v>328</v>
      </c>
      <c r="C297" s="500">
        <v>6287</v>
      </c>
      <c r="D297" s="569">
        <v>405.57849530777793</v>
      </c>
      <c r="E297" s="569">
        <v>-96.030062032766025</v>
      </c>
      <c r="F297" s="569">
        <v>-204.21997773182758</v>
      </c>
      <c r="G297" s="589">
        <v>105.32845554318435</v>
      </c>
      <c r="H297" s="569">
        <v>216.41768729123589</v>
      </c>
      <c r="I297" s="569">
        <v>0</v>
      </c>
      <c r="J297" s="569">
        <v>53.569747097184667</v>
      </c>
      <c r="K297" s="569">
        <v>15.65611579449658</v>
      </c>
      <c r="L297" s="569">
        <v>0</v>
      </c>
      <c r="M297" s="569">
        <v>22.894862414506125</v>
      </c>
      <c r="N297" s="569">
        <v>33.628439637346908</v>
      </c>
      <c r="O297" s="569">
        <v>12.278829330364244</v>
      </c>
      <c r="P297" s="569">
        <v>0</v>
      </c>
      <c r="Q297" s="569">
        <v>23.484173691744871</v>
      </c>
      <c r="R297" s="569">
        <v>0</v>
      </c>
      <c r="S297" s="569">
        <v>0</v>
      </c>
      <c r="T297" s="569">
        <v>0</v>
      </c>
      <c r="U297" s="569">
        <v>3.5640209957054241</v>
      </c>
      <c r="V297" s="569">
        <v>0</v>
      </c>
      <c r="W297" s="569">
        <v>0</v>
      </c>
      <c r="X297" s="569">
        <v>0</v>
      </c>
      <c r="Y297" s="569">
        <v>16.934786066486399</v>
      </c>
      <c r="Z297" s="569">
        <v>1.306664545888341</v>
      </c>
      <c r="AA297" s="569">
        <v>2.4522029584857643</v>
      </c>
      <c r="AB297" s="569">
        <v>0</v>
      </c>
      <c r="AC297" s="569">
        <v>0</v>
      </c>
      <c r="AD297" s="569">
        <v>3.3909654843327499</v>
      </c>
      <c r="AE297" s="569">
        <v>0</v>
      </c>
      <c r="AF297" s="569">
        <v>0</v>
      </c>
      <c r="AG297" s="569">
        <v>0</v>
      </c>
      <c r="AH297" s="569">
        <v>0</v>
      </c>
      <c r="AI297" s="569">
        <v>0</v>
      </c>
      <c r="AJ297" s="569">
        <v>0</v>
      </c>
      <c r="AK297" s="569">
        <v>0</v>
      </c>
      <c r="AL297" s="569">
        <v>0</v>
      </c>
      <c r="AM297" s="569">
        <v>0</v>
      </c>
      <c r="AN297" s="569">
        <v>0</v>
      </c>
      <c r="AO297" s="569">
        <v>0</v>
      </c>
      <c r="AP297" s="569">
        <v>0</v>
      </c>
      <c r="AQ297" s="569">
        <v>0</v>
      </c>
      <c r="AR297" s="569">
        <v>0</v>
      </c>
      <c r="AS297" s="569">
        <v>0</v>
      </c>
      <c r="AT297" s="569">
        <v>0</v>
      </c>
    </row>
    <row r="298" spans="1:46">
      <c r="A298" s="465">
        <v>976</v>
      </c>
      <c r="B298" s="466" t="s">
        <v>329</v>
      </c>
      <c r="C298" s="500">
        <v>3788</v>
      </c>
      <c r="D298" s="569">
        <v>110.0623020063358</v>
      </c>
      <c r="E298" s="569">
        <v>-96.030095036958812</v>
      </c>
      <c r="F298" s="569">
        <v>-204.21990496304119</v>
      </c>
      <c r="G298" s="589">
        <v>-190.18769799366422</v>
      </c>
      <c r="H298" s="569">
        <v>0</v>
      </c>
      <c r="I298" s="569">
        <v>0</v>
      </c>
      <c r="J298" s="569">
        <v>53.346356916578671</v>
      </c>
      <c r="K298" s="569">
        <v>0.74234424498416052</v>
      </c>
      <c r="L298" s="569">
        <v>0</v>
      </c>
      <c r="M298" s="569">
        <v>0</v>
      </c>
      <c r="N298" s="569">
        <v>56.415258711721222</v>
      </c>
      <c r="O298" s="569">
        <v>4.3231256599788805</v>
      </c>
      <c r="P298" s="569">
        <v>0</v>
      </c>
      <c r="Q298" s="569">
        <v>-23.38621964097149</v>
      </c>
      <c r="R298" s="569">
        <v>0</v>
      </c>
      <c r="S298" s="569">
        <v>0</v>
      </c>
      <c r="T298" s="569">
        <v>0</v>
      </c>
      <c r="U298" s="569">
        <v>3.5638859556494191</v>
      </c>
      <c r="V298" s="569">
        <v>0</v>
      </c>
      <c r="W298" s="569">
        <v>0</v>
      </c>
      <c r="X298" s="569">
        <v>0</v>
      </c>
      <c r="Y298" s="569">
        <v>0</v>
      </c>
      <c r="Z298" s="569">
        <v>0.86087645195353746</v>
      </c>
      <c r="AA298" s="569">
        <v>0</v>
      </c>
      <c r="AB298" s="569">
        <v>14.196673706441393</v>
      </c>
      <c r="AC298" s="569">
        <v>0</v>
      </c>
      <c r="AD298" s="569">
        <v>0</v>
      </c>
      <c r="AE298" s="569">
        <v>0</v>
      </c>
      <c r="AF298" s="569">
        <v>0</v>
      </c>
      <c r="AG298" s="569">
        <v>0</v>
      </c>
      <c r="AH298" s="569">
        <v>0</v>
      </c>
      <c r="AI298" s="569">
        <v>0</v>
      </c>
      <c r="AJ298" s="569">
        <v>0</v>
      </c>
      <c r="AK298" s="569">
        <v>0</v>
      </c>
      <c r="AL298" s="569">
        <v>0</v>
      </c>
      <c r="AM298" s="569">
        <v>0</v>
      </c>
      <c r="AN298" s="569">
        <v>0</v>
      </c>
      <c r="AO298" s="569">
        <v>0</v>
      </c>
      <c r="AP298" s="569">
        <v>0</v>
      </c>
      <c r="AQ298" s="569">
        <v>0</v>
      </c>
      <c r="AR298" s="569">
        <v>0</v>
      </c>
      <c r="AS298" s="569">
        <v>0</v>
      </c>
      <c r="AT298" s="569">
        <v>0</v>
      </c>
    </row>
    <row r="299" spans="1:46">
      <c r="A299" s="465">
        <v>977</v>
      </c>
      <c r="B299" s="466" t="s">
        <v>330</v>
      </c>
      <c r="C299" s="500">
        <v>15293</v>
      </c>
      <c r="D299" s="569">
        <v>320.59242790819332</v>
      </c>
      <c r="E299" s="569">
        <v>-96.030013731772712</v>
      </c>
      <c r="F299" s="569">
        <v>-204.21996992087884</v>
      </c>
      <c r="G299" s="589">
        <v>20.34244425554175</v>
      </c>
      <c r="H299" s="569">
        <v>121.1425488785719</v>
      </c>
      <c r="I299" s="569">
        <v>0</v>
      </c>
      <c r="J299" s="569">
        <v>76.34525599947689</v>
      </c>
      <c r="K299" s="569">
        <v>5.4248348917805531</v>
      </c>
      <c r="L299" s="569">
        <v>0</v>
      </c>
      <c r="M299" s="569">
        <v>16.47126136140718</v>
      </c>
      <c r="N299" s="569">
        <v>24.956973778853069</v>
      </c>
      <c r="O299" s="569">
        <v>8.0626430392990258</v>
      </c>
      <c r="P299" s="569">
        <v>52.418884456941086</v>
      </c>
      <c r="Q299" s="569">
        <v>5.4248348917805531</v>
      </c>
      <c r="R299" s="569">
        <v>0</v>
      </c>
      <c r="S299" s="569">
        <v>0</v>
      </c>
      <c r="T299" s="569">
        <v>0</v>
      </c>
      <c r="U299" s="569">
        <v>3.563983521872752</v>
      </c>
      <c r="V299" s="569">
        <v>0.35192571764859742</v>
      </c>
      <c r="W299" s="569">
        <v>0</v>
      </c>
      <c r="X299" s="569">
        <v>0</v>
      </c>
      <c r="Y299" s="569">
        <v>0</v>
      </c>
      <c r="Z299" s="569">
        <v>1.6077290263519257</v>
      </c>
      <c r="AA299" s="569">
        <v>3.4275158569280064</v>
      </c>
      <c r="AB299" s="569">
        <v>0</v>
      </c>
      <c r="AC299" s="569">
        <v>0</v>
      </c>
      <c r="AD299" s="569">
        <v>1.394036487281763</v>
      </c>
      <c r="AE299" s="569">
        <v>0</v>
      </c>
      <c r="AF299" s="569">
        <v>0</v>
      </c>
      <c r="AG299" s="569">
        <v>0</v>
      </c>
      <c r="AH299" s="569">
        <v>0</v>
      </c>
      <c r="AI299" s="569">
        <v>0</v>
      </c>
      <c r="AJ299" s="569">
        <v>0</v>
      </c>
      <c r="AK299" s="569">
        <v>0</v>
      </c>
      <c r="AL299" s="569">
        <v>0</v>
      </c>
      <c r="AM299" s="569">
        <v>0</v>
      </c>
      <c r="AN299" s="569">
        <v>0</v>
      </c>
      <c r="AO299" s="569">
        <v>0</v>
      </c>
      <c r="AP299" s="569">
        <v>0</v>
      </c>
      <c r="AQ299" s="569">
        <v>0</v>
      </c>
      <c r="AR299" s="569">
        <v>0</v>
      </c>
      <c r="AS299" s="569">
        <v>0</v>
      </c>
      <c r="AT299" s="569">
        <v>0</v>
      </c>
    </row>
    <row r="300" spans="1:46">
      <c r="A300" s="465">
        <v>980</v>
      </c>
      <c r="B300" s="466" t="s">
        <v>331</v>
      </c>
      <c r="C300" s="500">
        <v>33607</v>
      </c>
      <c r="D300" s="569">
        <v>182.12330764424078</v>
      </c>
      <c r="E300" s="569">
        <v>-96.029993751301816</v>
      </c>
      <c r="F300" s="569">
        <v>-204.2200136876246</v>
      </c>
      <c r="G300" s="589">
        <v>-118.12669979468563</v>
      </c>
      <c r="H300" s="569">
        <v>109.45309013003244</v>
      </c>
      <c r="I300" s="569">
        <v>0</v>
      </c>
      <c r="J300" s="569">
        <v>37.413604308626176</v>
      </c>
      <c r="K300" s="569">
        <v>1.7991489868182224</v>
      </c>
      <c r="L300" s="569">
        <v>0</v>
      </c>
      <c r="M300" s="569">
        <v>6.4245544083077935</v>
      </c>
      <c r="N300" s="569">
        <v>0</v>
      </c>
      <c r="O300" s="569">
        <v>17.721218793703692</v>
      </c>
      <c r="P300" s="569">
        <v>0</v>
      </c>
      <c r="Q300" s="569">
        <v>1.7991489868182224</v>
      </c>
      <c r="R300" s="569">
        <v>0</v>
      </c>
      <c r="S300" s="569">
        <v>0</v>
      </c>
      <c r="T300" s="569">
        <v>0</v>
      </c>
      <c r="U300" s="569">
        <v>3.5639896450144315</v>
      </c>
      <c r="V300" s="569">
        <v>0</v>
      </c>
      <c r="W300" s="569">
        <v>0</v>
      </c>
      <c r="X300" s="569">
        <v>0</v>
      </c>
      <c r="Y300" s="569">
        <v>1.2855952628916594</v>
      </c>
      <c r="Z300" s="569">
        <v>1.470229416490612</v>
      </c>
      <c r="AA300" s="569">
        <v>1.1927277055375369</v>
      </c>
      <c r="AB300" s="569">
        <v>0</v>
      </c>
      <c r="AC300" s="569">
        <v>0</v>
      </c>
      <c r="AD300" s="569">
        <v>0</v>
      </c>
      <c r="AE300" s="569">
        <v>0</v>
      </c>
      <c r="AF300" s="569">
        <v>0</v>
      </c>
      <c r="AG300" s="569">
        <v>0</v>
      </c>
      <c r="AH300" s="569">
        <v>0</v>
      </c>
      <c r="AI300" s="569">
        <v>0</v>
      </c>
      <c r="AJ300" s="569">
        <v>0</v>
      </c>
      <c r="AK300" s="569">
        <v>0</v>
      </c>
      <c r="AL300" s="569">
        <v>0</v>
      </c>
      <c r="AM300" s="569">
        <v>0</v>
      </c>
      <c r="AN300" s="569">
        <v>0</v>
      </c>
      <c r="AO300" s="569">
        <v>0</v>
      </c>
      <c r="AP300" s="569">
        <v>0</v>
      </c>
      <c r="AQ300" s="569">
        <v>0</v>
      </c>
      <c r="AR300" s="569">
        <v>0</v>
      </c>
      <c r="AS300" s="569">
        <v>0</v>
      </c>
      <c r="AT300" s="569">
        <v>0</v>
      </c>
    </row>
    <row r="301" spans="1:46">
      <c r="A301" s="465">
        <v>981</v>
      </c>
      <c r="B301" s="466" t="s">
        <v>332</v>
      </c>
      <c r="C301" s="500">
        <v>2237</v>
      </c>
      <c r="D301" s="569">
        <v>42.250782297720164</v>
      </c>
      <c r="E301" s="569">
        <v>-96.029950827000448</v>
      </c>
      <c r="F301" s="569">
        <v>-204.21993741618238</v>
      </c>
      <c r="G301" s="589">
        <v>-257.99910594546265</v>
      </c>
      <c r="H301" s="569">
        <v>0</v>
      </c>
      <c r="I301" s="569">
        <v>0</v>
      </c>
      <c r="J301" s="569">
        <v>20.074206526598122</v>
      </c>
      <c r="K301" s="569">
        <v>0</v>
      </c>
      <c r="L301" s="569">
        <v>0</v>
      </c>
      <c r="M301" s="569">
        <v>0</v>
      </c>
      <c r="N301" s="569">
        <v>13.945015645954403</v>
      </c>
      <c r="O301" s="569">
        <v>3.6240500670540903</v>
      </c>
      <c r="P301" s="569">
        <v>0</v>
      </c>
      <c r="Q301" s="569">
        <v>0</v>
      </c>
      <c r="R301" s="569">
        <v>0</v>
      </c>
      <c r="S301" s="569">
        <v>0</v>
      </c>
      <c r="T301" s="569">
        <v>0</v>
      </c>
      <c r="U301" s="569">
        <v>3.5641484130531964</v>
      </c>
      <c r="V301" s="569">
        <v>0</v>
      </c>
      <c r="W301" s="569">
        <v>0</v>
      </c>
      <c r="X301" s="569">
        <v>0</v>
      </c>
      <c r="Y301" s="569">
        <v>0</v>
      </c>
      <c r="Z301" s="569">
        <v>1.0433616450603487</v>
      </c>
      <c r="AA301" s="569">
        <v>0</v>
      </c>
      <c r="AB301" s="569">
        <v>0</v>
      </c>
      <c r="AC301" s="569">
        <v>0</v>
      </c>
      <c r="AD301" s="569">
        <v>0</v>
      </c>
      <c r="AE301" s="569">
        <v>0</v>
      </c>
      <c r="AF301" s="569">
        <v>0</v>
      </c>
      <c r="AG301" s="569">
        <v>0</v>
      </c>
      <c r="AH301" s="569">
        <v>0</v>
      </c>
      <c r="AI301" s="569">
        <v>0</v>
      </c>
      <c r="AJ301" s="569">
        <v>0</v>
      </c>
      <c r="AK301" s="569">
        <v>0</v>
      </c>
      <c r="AL301" s="569">
        <v>0</v>
      </c>
      <c r="AM301" s="569">
        <v>0</v>
      </c>
      <c r="AN301" s="569">
        <v>0</v>
      </c>
      <c r="AO301" s="569">
        <v>0</v>
      </c>
      <c r="AP301" s="569">
        <v>0</v>
      </c>
      <c r="AQ301" s="569">
        <v>0</v>
      </c>
      <c r="AR301" s="569">
        <v>0</v>
      </c>
      <c r="AS301" s="569">
        <v>0</v>
      </c>
      <c r="AT301" s="569">
        <v>0</v>
      </c>
    </row>
    <row r="302" spans="1:46">
      <c r="A302" s="465">
        <v>989</v>
      </c>
      <c r="B302" s="466" t="s">
        <v>333</v>
      </c>
      <c r="C302" s="500">
        <v>5406</v>
      </c>
      <c r="D302" s="569">
        <v>247.08564557898632</v>
      </c>
      <c r="E302" s="569">
        <v>-96.029966703662595</v>
      </c>
      <c r="F302" s="569">
        <v>-204.21994080651129</v>
      </c>
      <c r="G302" s="589">
        <v>-53.164261931187568</v>
      </c>
      <c r="H302" s="569">
        <v>163.37199408065112</v>
      </c>
      <c r="I302" s="569">
        <v>0</v>
      </c>
      <c r="J302" s="569">
        <v>45.686459489456162</v>
      </c>
      <c r="K302" s="569">
        <v>8.8436921938586757</v>
      </c>
      <c r="L302" s="569">
        <v>0</v>
      </c>
      <c r="M302" s="569">
        <v>6.6564927857935627</v>
      </c>
      <c r="N302" s="569">
        <v>0</v>
      </c>
      <c r="O302" s="569">
        <v>7.7856085830558639</v>
      </c>
      <c r="P302" s="569">
        <v>0</v>
      </c>
      <c r="Q302" s="569">
        <v>8.0632630410654826</v>
      </c>
      <c r="R302" s="569">
        <v>0</v>
      </c>
      <c r="S302" s="569">
        <v>0</v>
      </c>
      <c r="T302" s="569">
        <v>0</v>
      </c>
      <c r="U302" s="569">
        <v>3.5640029596744358</v>
      </c>
      <c r="V302" s="569">
        <v>1.4931557528671846</v>
      </c>
      <c r="W302" s="569">
        <v>0</v>
      </c>
      <c r="X302" s="569">
        <v>0</v>
      </c>
      <c r="Y302" s="569">
        <v>0</v>
      </c>
      <c r="Z302" s="569">
        <v>1.0506844247132816</v>
      </c>
      <c r="AA302" s="569">
        <v>0.57029226785053644</v>
      </c>
      <c r="AB302" s="569">
        <v>0</v>
      </c>
      <c r="AC302" s="569">
        <v>0</v>
      </c>
      <c r="AD302" s="569">
        <v>0</v>
      </c>
      <c r="AE302" s="569">
        <v>0</v>
      </c>
      <c r="AF302" s="569">
        <v>0</v>
      </c>
      <c r="AG302" s="569">
        <v>0</v>
      </c>
      <c r="AH302" s="569">
        <v>0</v>
      </c>
      <c r="AI302" s="569">
        <v>0</v>
      </c>
      <c r="AJ302" s="569">
        <v>0</v>
      </c>
      <c r="AK302" s="569">
        <v>0</v>
      </c>
      <c r="AL302" s="569">
        <v>0</v>
      </c>
      <c r="AM302" s="569">
        <v>0</v>
      </c>
      <c r="AN302" s="569">
        <v>0</v>
      </c>
      <c r="AO302" s="569">
        <v>0</v>
      </c>
      <c r="AP302" s="569">
        <v>0</v>
      </c>
      <c r="AQ302" s="569">
        <v>0</v>
      </c>
      <c r="AR302" s="569">
        <v>0</v>
      </c>
      <c r="AS302" s="569">
        <v>0</v>
      </c>
      <c r="AT302" s="569">
        <v>0</v>
      </c>
    </row>
    <row r="303" spans="1:46">
      <c r="A303" s="465">
        <v>992</v>
      </c>
      <c r="B303" s="466" t="s">
        <v>334</v>
      </c>
      <c r="C303" s="500">
        <v>18120</v>
      </c>
      <c r="D303" s="569">
        <v>256.75209713024282</v>
      </c>
      <c r="E303" s="569">
        <v>-96.030022075055186</v>
      </c>
      <c r="F303" s="569">
        <v>-204.2199779249448</v>
      </c>
      <c r="G303" s="589">
        <v>-43.497902869757176</v>
      </c>
      <c r="H303" s="569">
        <v>115.48846578366445</v>
      </c>
      <c r="I303" s="569">
        <v>0</v>
      </c>
      <c r="J303" s="569">
        <v>43.369150110375273</v>
      </c>
      <c r="K303" s="569">
        <v>15.675496688741722</v>
      </c>
      <c r="L303" s="569">
        <v>0</v>
      </c>
      <c r="M303" s="569">
        <v>11.915562913907285</v>
      </c>
      <c r="N303" s="569">
        <v>0</v>
      </c>
      <c r="O303" s="569">
        <v>7.4868653421633553</v>
      </c>
      <c r="P303" s="569">
        <v>35.77312362030905</v>
      </c>
      <c r="Q303" s="569">
        <v>13.114679911699779</v>
      </c>
      <c r="R303" s="569">
        <v>0</v>
      </c>
      <c r="S303" s="569">
        <v>0</v>
      </c>
      <c r="T303" s="569">
        <v>3.4742273730684325</v>
      </c>
      <c r="U303" s="569">
        <v>3.5640176600441502</v>
      </c>
      <c r="V303" s="569">
        <v>0.34790286975717438</v>
      </c>
      <c r="W303" s="569">
        <v>4.145364238410596</v>
      </c>
      <c r="X303" s="569">
        <v>0</v>
      </c>
      <c r="Y303" s="569">
        <v>0</v>
      </c>
      <c r="Z303" s="569">
        <v>1.2268211920529801</v>
      </c>
      <c r="AA303" s="569">
        <v>3.4033112582781455</v>
      </c>
      <c r="AB303" s="569">
        <v>0</v>
      </c>
      <c r="AC303" s="569">
        <v>0</v>
      </c>
      <c r="AD303" s="569">
        <v>0.5882450331125828</v>
      </c>
      <c r="AE303" s="569">
        <v>0</v>
      </c>
      <c r="AF303" s="569">
        <v>0</v>
      </c>
      <c r="AG303" s="569">
        <v>0</v>
      </c>
      <c r="AH303" s="569">
        <v>0</v>
      </c>
      <c r="AI303" s="569">
        <v>0</v>
      </c>
      <c r="AJ303" s="569">
        <v>0</v>
      </c>
      <c r="AK303" s="569">
        <v>0</v>
      </c>
      <c r="AL303" s="569">
        <v>0</v>
      </c>
      <c r="AM303" s="569">
        <v>0</v>
      </c>
      <c r="AN303" s="569">
        <v>0</v>
      </c>
      <c r="AO303" s="569">
        <v>0</v>
      </c>
      <c r="AP303" s="569">
        <v>0</v>
      </c>
      <c r="AQ303" s="569">
        <v>0</v>
      </c>
      <c r="AR303" s="569">
        <v>0</v>
      </c>
      <c r="AS303" s="569">
        <v>0</v>
      </c>
      <c r="AT303" s="569">
        <v>-2.8211368653421633</v>
      </c>
    </row>
    <row r="304" spans="1:46">
      <c r="A304" s="498"/>
      <c r="B304" s="499"/>
      <c r="C304" s="564"/>
    </row>
  </sheetData>
  <autoFilter ref="A10:AT10" xr:uid="{A99B287B-C0EE-4B1E-A25E-F4413E996A6F}"/>
  <conditionalFormatting sqref="C11:C302">
    <cfRule type="cellIs" dxfId="18" priority="1" operator="lessThan">
      <formula>0</formula>
    </cfRule>
  </conditionalFormatting>
  <hyperlinks>
    <hyperlink ref="A5" r:id="rId1" display="Opetushallituksen julkaisu OKM:n vos-rahoituksen määräytymisperusteista" xr:uid="{50AEF757-0738-4F38-8A2F-6D126101B398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AFA82-0957-4F64-B6A0-945E57961547}">
  <dimension ref="A1:I303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defaultColWidth="8.85546875" defaultRowHeight="12"/>
  <cols>
    <col min="2" max="2" width="13.7109375" bestFit="1" customWidth="1"/>
    <col min="3" max="4" width="12.85546875" bestFit="1" customWidth="1"/>
    <col min="5" max="5" width="13.5703125" bestFit="1" customWidth="1"/>
    <col min="6" max="6" width="11.85546875" customWidth="1"/>
  </cols>
  <sheetData>
    <row r="1" spans="1:9" ht="30.75">
      <c r="A1" s="207" t="s">
        <v>335</v>
      </c>
    </row>
    <row r="2" spans="1:9" s="114" customFormat="1" ht="15.75">
      <c r="A2" s="204" t="s">
        <v>523</v>
      </c>
    </row>
    <row r="3" spans="1:9" s="114" customFormat="1" ht="15.75">
      <c r="A3" s="205" t="s">
        <v>336</v>
      </c>
    </row>
    <row r="4" spans="1:9" s="114" customFormat="1" ht="15.75">
      <c r="A4" s="114" t="s">
        <v>337</v>
      </c>
    </row>
    <row r="5" spans="1:9" s="114" customFormat="1" ht="15.75">
      <c r="A5" s="206" t="s">
        <v>338</v>
      </c>
    </row>
    <row r="6" spans="1:9" s="114" customFormat="1" ht="15.75">
      <c r="A6" s="206"/>
    </row>
    <row r="7" spans="1:9" ht="19.5">
      <c r="A7" s="430" t="s">
        <v>524</v>
      </c>
      <c r="B7" s="431"/>
      <c r="C7" s="431"/>
      <c r="D7" s="431"/>
      <c r="E7" s="431"/>
      <c r="F7" s="431"/>
      <c r="G7" s="431"/>
      <c r="H7" s="431"/>
      <c r="I7" s="431"/>
    </row>
    <row r="8" spans="1:9" ht="18.75">
      <c r="A8" s="432" t="s">
        <v>525</v>
      </c>
      <c r="B8" s="431"/>
      <c r="C8" s="431"/>
      <c r="D8" s="431"/>
      <c r="E8" s="431"/>
      <c r="F8" s="431"/>
      <c r="G8" s="431"/>
      <c r="H8" s="431"/>
      <c r="I8" s="431"/>
    </row>
    <row r="9" spans="1:9" ht="47.25">
      <c r="A9" s="208" t="s">
        <v>339</v>
      </c>
      <c r="B9" s="208" t="s">
        <v>15</v>
      </c>
      <c r="C9" s="209" t="s">
        <v>340</v>
      </c>
      <c r="D9" s="209" t="s">
        <v>341</v>
      </c>
      <c r="E9" s="209" t="s">
        <v>26</v>
      </c>
    </row>
    <row r="10" spans="1:9" s="119" customFormat="1" ht="29.45" customHeight="1">
      <c r="A10" s="117"/>
      <c r="B10" s="118" t="s">
        <v>41</v>
      </c>
      <c r="C10" s="177">
        <f>SUM(C11:C303)</f>
        <v>140480440.63116673</v>
      </c>
      <c r="D10" s="177">
        <v>-337501449.59403598</v>
      </c>
      <c r="E10" s="177">
        <f t="shared" ref="E10" si="0">SUM(E11:E303)</f>
        <v>-215806261.89769021</v>
      </c>
    </row>
    <row r="11" spans="1:9" ht="16.5">
      <c r="A11" s="20">
        <v>5</v>
      </c>
      <c r="B11" s="9" t="s">
        <v>42</v>
      </c>
      <c r="C11" s="22">
        <v>2815441.0189999999</v>
      </c>
      <c r="D11" s="22">
        <v>-672408.5806000001</v>
      </c>
      <c r="E11" s="22">
        <f>C11+D11</f>
        <v>2143032.4383999999</v>
      </c>
      <c r="F11" s="268"/>
      <c r="G11" s="269"/>
    </row>
    <row r="12" spans="1:9" ht="16.5">
      <c r="A12" s="20">
        <v>9</v>
      </c>
      <c r="B12" s="9" t="s">
        <v>43</v>
      </c>
      <c r="C12" s="22">
        <v>174950.43000000002</v>
      </c>
      <c r="D12" s="22">
        <v>-86687.15</v>
      </c>
      <c r="E12" s="22">
        <f t="shared" ref="E12:E75" si="1">C12+D12</f>
        <v>88263.280000000028</v>
      </c>
      <c r="F12" s="268"/>
      <c r="G12" s="269"/>
    </row>
    <row r="13" spans="1:9" ht="16.5">
      <c r="A13" s="20">
        <v>10</v>
      </c>
      <c r="B13" s="9" t="s">
        <v>44</v>
      </c>
      <c r="C13" s="22">
        <v>203399.57650000002</v>
      </c>
      <c r="D13" s="22">
        <v>-252338.413</v>
      </c>
      <c r="E13" s="22">
        <f t="shared" si="1"/>
        <v>-48938.836499999976</v>
      </c>
      <c r="F13" s="268"/>
      <c r="G13" s="269"/>
    </row>
    <row r="14" spans="1:9" ht="16.5">
      <c r="A14" s="20">
        <v>16</v>
      </c>
      <c r="B14" s="9" t="s">
        <v>45</v>
      </c>
      <c r="C14" s="22">
        <v>741017.51950000017</v>
      </c>
      <c r="D14" s="22">
        <v>-161710.93800000002</v>
      </c>
      <c r="E14" s="22">
        <f t="shared" si="1"/>
        <v>579306.58150000009</v>
      </c>
      <c r="F14" s="268"/>
      <c r="G14" s="269"/>
    </row>
    <row r="15" spans="1:9" ht="16.5">
      <c r="A15" s="20">
        <v>18</v>
      </c>
      <c r="B15" s="9" t="s">
        <v>46</v>
      </c>
      <c r="C15" s="22">
        <v>733058.06300000008</v>
      </c>
      <c r="D15" s="22">
        <v>-317684.76280000003</v>
      </c>
      <c r="E15" s="22">
        <f t="shared" si="1"/>
        <v>415373.30020000006</v>
      </c>
      <c r="F15" s="268"/>
      <c r="G15" s="269"/>
    </row>
    <row r="16" spans="1:9" ht="16.5">
      <c r="A16" s="20">
        <v>19</v>
      </c>
      <c r="B16" s="9" t="s">
        <v>47</v>
      </c>
      <c r="C16" s="22">
        <v>223810.46000000002</v>
      </c>
      <c r="D16" s="22">
        <v>-181254.95</v>
      </c>
      <c r="E16" s="22">
        <f t="shared" si="1"/>
        <v>42555.510000000009</v>
      </c>
      <c r="F16" s="268"/>
      <c r="G16" s="269"/>
    </row>
    <row r="17" spans="1:7" ht="16.5">
      <c r="A17" s="20">
        <v>20</v>
      </c>
      <c r="B17" s="9" t="s">
        <v>48</v>
      </c>
      <c r="C17" s="22">
        <v>309236.70600000001</v>
      </c>
      <c r="D17" s="22">
        <v>-927993.82140000013</v>
      </c>
      <c r="E17" s="22">
        <f t="shared" si="1"/>
        <v>-618757.11540000013</v>
      </c>
      <c r="F17" s="268"/>
      <c r="G17" s="269"/>
    </row>
    <row r="18" spans="1:7" ht="16.5">
      <c r="A18" s="20">
        <v>46</v>
      </c>
      <c r="B18" s="9" t="s">
        <v>49</v>
      </c>
      <c r="C18" s="22">
        <v>334297.17300000001</v>
      </c>
      <c r="D18" s="22">
        <v>-25218.080000000002</v>
      </c>
      <c r="E18" s="22">
        <f t="shared" si="1"/>
        <v>309079.09299999999</v>
      </c>
      <c r="F18" s="268"/>
      <c r="G18" s="269"/>
    </row>
    <row r="19" spans="1:7" ht="16.5">
      <c r="A19" s="20">
        <v>47</v>
      </c>
      <c r="B19" s="9" t="s">
        <v>50</v>
      </c>
      <c r="C19" s="22">
        <v>0</v>
      </c>
      <c r="D19" s="22">
        <v>-53588.42</v>
      </c>
      <c r="E19" s="22">
        <f t="shared" si="1"/>
        <v>-53588.42</v>
      </c>
      <c r="F19" s="268"/>
      <c r="G19" s="269"/>
    </row>
    <row r="20" spans="1:7" ht="16.5">
      <c r="A20" s="20">
        <v>49</v>
      </c>
      <c r="B20" s="9" t="s">
        <v>51</v>
      </c>
      <c r="C20" s="22">
        <v>3652838.8879999989</v>
      </c>
      <c r="D20" s="22">
        <v>-19298184.580029994</v>
      </c>
      <c r="E20" s="22">
        <f t="shared" si="1"/>
        <v>-15645345.692029996</v>
      </c>
      <c r="F20" s="268"/>
      <c r="G20" s="269"/>
    </row>
    <row r="21" spans="1:7" ht="16.5">
      <c r="A21" s="20">
        <v>50</v>
      </c>
      <c r="B21" s="9" t="s">
        <v>52</v>
      </c>
      <c r="C21" s="22">
        <v>359436.44650000002</v>
      </c>
      <c r="D21" s="22">
        <v>-149811.15650000001</v>
      </c>
      <c r="E21" s="22">
        <f t="shared" si="1"/>
        <v>209625.29</v>
      </c>
      <c r="F21" s="268"/>
      <c r="G21" s="269"/>
    </row>
    <row r="22" spans="1:7" ht="16.5">
      <c r="A22" s="20">
        <v>51</v>
      </c>
      <c r="B22" s="9" t="s">
        <v>53</v>
      </c>
      <c r="C22" s="22">
        <v>331223.71949999995</v>
      </c>
      <c r="D22" s="22">
        <v>-479253.84909999999</v>
      </c>
      <c r="E22" s="22">
        <f t="shared" si="1"/>
        <v>-148030.12960000004</v>
      </c>
      <c r="F22" s="268"/>
      <c r="G22" s="269"/>
    </row>
    <row r="23" spans="1:7" ht="16.5">
      <c r="A23" s="20">
        <v>52</v>
      </c>
      <c r="B23" s="9" t="s">
        <v>54</v>
      </c>
      <c r="C23" s="22">
        <v>77230.37</v>
      </c>
      <c r="D23" s="22">
        <v>-56740.680000000008</v>
      </c>
      <c r="E23" s="22">
        <f t="shared" si="1"/>
        <v>20489.689999999988</v>
      </c>
      <c r="F23" s="268"/>
      <c r="G23" s="269"/>
    </row>
    <row r="24" spans="1:7" ht="16.5">
      <c r="A24" s="20">
        <v>61</v>
      </c>
      <c r="B24" s="9" t="s">
        <v>55</v>
      </c>
      <c r="C24" s="22">
        <v>649838.39900000033</v>
      </c>
      <c r="D24" s="22">
        <v>-428770.40519999992</v>
      </c>
      <c r="E24" s="22">
        <f t="shared" si="1"/>
        <v>221067.9938000004</v>
      </c>
      <c r="F24" s="268"/>
      <c r="G24" s="269"/>
    </row>
    <row r="25" spans="1:7" ht="16.5">
      <c r="A25" s="20">
        <v>69</v>
      </c>
      <c r="B25" s="9" t="s">
        <v>56</v>
      </c>
      <c r="C25" s="22">
        <v>216008.6165</v>
      </c>
      <c r="D25" s="22">
        <v>-144405.0306</v>
      </c>
      <c r="E25" s="22">
        <f t="shared" si="1"/>
        <v>71603.585900000005</v>
      </c>
      <c r="F25" s="268"/>
      <c r="G25" s="269"/>
    </row>
    <row r="26" spans="1:7" ht="16.5">
      <c r="A26" s="20">
        <v>71</v>
      </c>
      <c r="B26" s="9" t="s">
        <v>57</v>
      </c>
      <c r="C26" s="22">
        <v>211280.22650000005</v>
      </c>
      <c r="D26" s="22">
        <v>-287092.07950000005</v>
      </c>
      <c r="E26" s="22">
        <f t="shared" si="1"/>
        <v>-75811.853000000003</v>
      </c>
      <c r="F26" s="268"/>
      <c r="G26" s="269"/>
    </row>
    <row r="27" spans="1:7" ht="16.5">
      <c r="A27" s="20">
        <v>72</v>
      </c>
      <c r="B27" s="9" t="s">
        <v>58</v>
      </c>
      <c r="C27" s="22">
        <v>12609.04</v>
      </c>
      <c r="D27" s="22">
        <v>-7880.65</v>
      </c>
      <c r="E27" s="22">
        <f t="shared" si="1"/>
        <v>4728.3900000000012</v>
      </c>
      <c r="F27" s="268"/>
      <c r="G27" s="269"/>
    </row>
    <row r="28" spans="1:7" ht="16.5">
      <c r="A28" s="20">
        <v>74</v>
      </c>
      <c r="B28" s="9" t="s">
        <v>59</v>
      </c>
      <c r="C28" s="22">
        <v>77230.37</v>
      </c>
      <c r="D28" s="22">
        <v>-25218.080000000002</v>
      </c>
      <c r="E28" s="22">
        <f t="shared" si="1"/>
        <v>52012.289999999994</v>
      </c>
      <c r="F28" s="268"/>
      <c r="G28" s="269"/>
    </row>
    <row r="29" spans="1:7" ht="16.5">
      <c r="A29" s="20">
        <v>75</v>
      </c>
      <c r="B29" s="9" t="s">
        <v>60</v>
      </c>
      <c r="C29" s="22">
        <v>367632.32249999995</v>
      </c>
      <c r="D29" s="22">
        <v>-389189.05250999995</v>
      </c>
      <c r="E29" s="22">
        <f t="shared" si="1"/>
        <v>-21556.730009999999</v>
      </c>
      <c r="F29" s="268"/>
      <c r="G29" s="269"/>
    </row>
    <row r="30" spans="1:7" ht="16.5">
      <c r="A30" s="20">
        <v>77</v>
      </c>
      <c r="B30" s="9" t="s">
        <v>61</v>
      </c>
      <c r="C30" s="22">
        <v>189135.6</v>
      </c>
      <c r="D30" s="22">
        <v>-139471.74369999999</v>
      </c>
      <c r="E30" s="22">
        <f t="shared" si="1"/>
        <v>49663.856300000014</v>
      </c>
      <c r="F30" s="268"/>
      <c r="G30" s="269"/>
    </row>
    <row r="31" spans="1:7" ht="16.5">
      <c r="A31" s="20">
        <v>78</v>
      </c>
      <c r="B31" s="9" t="s">
        <v>62</v>
      </c>
      <c r="C31" s="22">
        <v>201823.44649999999</v>
      </c>
      <c r="D31" s="22">
        <v>-193391.15100000001</v>
      </c>
      <c r="E31" s="22">
        <f t="shared" si="1"/>
        <v>8432.2954999999783</v>
      </c>
      <c r="F31" s="268"/>
      <c r="G31" s="269"/>
    </row>
    <row r="32" spans="1:7" ht="16.5">
      <c r="A32" s="20">
        <v>79</v>
      </c>
      <c r="B32" s="9" t="s">
        <v>63</v>
      </c>
      <c r="C32" s="22">
        <v>175029.2365</v>
      </c>
      <c r="D32" s="22">
        <v>-231927.52950000003</v>
      </c>
      <c r="E32" s="22">
        <f t="shared" si="1"/>
        <v>-56898.293000000034</v>
      </c>
      <c r="F32" s="268"/>
      <c r="G32" s="269"/>
    </row>
    <row r="33" spans="1:7" ht="16.5">
      <c r="A33" s="20">
        <v>81</v>
      </c>
      <c r="B33" s="9" t="s">
        <v>64</v>
      </c>
      <c r="C33" s="22">
        <v>15761.3</v>
      </c>
      <c r="D33" s="22">
        <v>-184407.21000000002</v>
      </c>
      <c r="E33" s="22">
        <f t="shared" si="1"/>
        <v>-168645.91000000003</v>
      </c>
      <c r="F33" s="268"/>
      <c r="G33" s="269"/>
    </row>
    <row r="34" spans="1:7" ht="16.5">
      <c r="A34" s="20">
        <v>82</v>
      </c>
      <c r="B34" s="9" t="s">
        <v>65</v>
      </c>
      <c r="C34" s="22">
        <v>279211.42949999997</v>
      </c>
      <c r="D34" s="22">
        <v>-146926.83860000002</v>
      </c>
      <c r="E34" s="22">
        <f t="shared" si="1"/>
        <v>132284.59089999995</v>
      </c>
      <c r="F34" s="268"/>
      <c r="G34" s="269"/>
    </row>
    <row r="35" spans="1:7" ht="16.5">
      <c r="A35" s="20">
        <v>86</v>
      </c>
      <c r="B35" s="9" t="s">
        <v>66</v>
      </c>
      <c r="C35" s="22">
        <v>417674.44999999995</v>
      </c>
      <c r="D35" s="22">
        <v>-1209979.2397000003</v>
      </c>
      <c r="E35" s="22">
        <f t="shared" si="1"/>
        <v>-792304.78970000031</v>
      </c>
      <c r="F35" s="268"/>
      <c r="G35" s="269"/>
    </row>
    <row r="36" spans="1:7" ht="16.5">
      <c r="A36" s="20">
        <v>90</v>
      </c>
      <c r="B36" s="9" t="s">
        <v>67</v>
      </c>
      <c r="C36" s="22">
        <v>25218.080000000002</v>
      </c>
      <c r="D36" s="22">
        <v>-33098.730000000003</v>
      </c>
      <c r="E36" s="22">
        <f t="shared" si="1"/>
        <v>-7880.6500000000015</v>
      </c>
      <c r="F36" s="268"/>
      <c r="G36" s="269"/>
    </row>
    <row r="37" spans="1:7" ht="16.5">
      <c r="A37" s="20">
        <v>91</v>
      </c>
      <c r="B37" s="9" t="s">
        <v>68</v>
      </c>
      <c r="C37" s="22">
        <v>6269214.6880000001</v>
      </c>
      <c r="D37" s="22">
        <v>-103140979.45618005</v>
      </c>
      <c r="E37" s="22">
        <f t="shared" si="1"/>
        <v>-96871764.768180057</v>
      </c>
      <c r="F37" s="268"/>
      <c r="G37" s="269"/>
    </row>
    <row r="38" spans="1:7" ht="16.5">
      <c r="A38" s="20">
        <v>92</v>
      </c>
      <c r="B38" s="9" t="s">
        <v>69</v>
      </c>
      <c r="C38" s="22">
        <v>4379828.8504999988</v>
      </c>
      <c r="D38" s="22">
        <v>-10557500.331970001</v>
      </c>
      <c r="E38" s="22">
        <f t="shared" si="1"/>
        <v>-6177671.4814700019</v>
      </c>
      <c r="F38" s="268"/>
      <c r="G38" s="269"/>
    </row>
    <row r="39" spans="1:7" ht="16.5">
      <c r="A39" s="20">
        <v>97</v>
      </c>
      <c r="B39" s="9" t="s">
        <v>70</v>
      </c>
      <c r="C39" s="22">
        <v>130897.59650000001</v>
      </c>
      <c r="D39" s="22">
        <v>-155359.13410000002</v>
      </c>
      <c r="E39" s="22">
        <f t="shared" si="1"/>
        <v>-24461.537600000011</v>
      </c>
      <c r="F39" s="268"/>
      <c r="G39" s="269"/>
    </row>
    <row r="40" spans="1:7" ht="16.5">
      <c r="A40" s="20">
        <v>98</v>
      </c>
      <c r="B40" s="9" t="s">
        <v>71</v>
      </c>
      <c r="C40" s="22">
        <v>1209128.1295</v>
      </c>
      <c r="D40" s="22">
        <v>-3208234.6808200004</v>
      </c>
      <c r="E40" s="22">
        <f t="shared" si="1"/>
        <v>-1999106.5513200003</v>
      </c>
      <c r="F40" s="268"/>
      <c r="G40" s="269"/>
    </row>
    <row r="41" spans="1:7" ht="16.5">
      <c r="A41" s="20">
        <v>102</v>
      </c>
      <c r="B41" s="9" t="s">
        <v>72</v>
      </c>
      <c r="C41" s="22">
        <v>320348.42249999993</v>
      </c>
      <c r="D41" s="22">
        <v>-107176.84</v>
      </c>
      <c r="E41" s="22">
        <f t="shared" si="1"/>
        <v>213171.58249999993</v>
      </c>
      <c r="F41" s="268"/>
      <c r="G41" s="269"/>
    </row>
    <row r="42" spans="1:7" ht="16.5">
      <c r="A42" s="20">
        <v>103</v>
      </c>
      <c r="B42" s="9" t="s">
        <v>73</v>
      </c>
      <c r="C42" s="22">
        <v>64621.33</v>
      </c>
      <c r="D42" s="22">
        <v>-94567.800000000017</v>
      </c>
      <c r="E42" s="22">
        <f t="shared" si="1"/>
        <v>-29946.470000000016</v>
      </c>
      <c r="F42" s="268"/>
      <c r="G42" s="269"/>
    </row>
    <row r="43" spans="1:7" ht="16.5">
      <c r="A43" s="20">
        <v>105</v>
      </c>
      <c r="B43" s="9" t="s">
        <v>74</v>
      </c>
      <c r="C43" s="22">
        <v>50436.160000000003</v>
      </c>
      <c r="D43" s="22">
        <v>-36250.99</v>
      </c>
      <c r="E43" s="22">
        <f t="shared" si="1"/>
        <v>14185.170000000006</v>
      </c>
      <c r="F43" s="268"/>
      <c r="G43" s="269"/>
    </row>
    <row r="44" spans="1:7" ht="16.5">
      <c r="A44" s="20">
        <v>106</v>
      </c>
      <c r="B44" s="9" t="s">
        <v>75</v>
      </c>
      <c r="C44" s="22">
        <v>1113220.6189999999</v>
      </c>
      <c r="D44" s="22">
        <v>-1255103.8416000004</v>
      </c>
      <c r="E44" s="22">
        <f t="shared" si="1"/>
        <v>-141883.22260000044</v>
      </c>
      <c r="F44" s="268"/>
      <c r="G44" s="269"/>
    </row>
    <row r="45" spans="1:7" ht="16.5">
      <c r="A45" s="20">
        <v>108</v>
      </c>
      <c r="B45" s="9" t="s">
        <v>76</v>
      </c>
      <c r="C45" s="22">
        <v>198749.99299999999</v>
      </c>
      <c r="D45" s="22">
        <v>-303672.96710000001</v>
      </c>
      <c r="E45" s="22">
        <f t="shared" si="1"/>
        <v>-104922.97410000002</v>
      </c>
      <c r="F45" s="268"/>
      <c r="G45" s="269"/>
    </row>
    <row r="46" spans="1:7" ht="16.5">
      <c r="A46" s="20">
        <v>109</v>
      </c>
      <c r="B46" s="9" t="s">
        <v>77</v>
      </c>
      <c r="C46" s="22">
        <v>1025666.5975000004</v>
      </c>
      <c r="D46" s="22">
        <v>-1285507.3892999999</v>
      </c>
      <c r="E46" s="22">
        <f t="shared" si="1"/>
        <v>-259840.79179999954</v>
      </c>
      <c r="F46" s="268"/>
      <c r="G46" s="269"/>
    </row>
    <row r="47" spans="1:7" ht="16.5">
      <c r="A47" s="20">
        <v>111</v>
      </c>
      <c r="B47" s="9" t="s">
        <v>78</v>
      </c>
      <c r="C47" s="22">
        <v>370784.58250000002</v>
      </c>
      <c r="D47" s="22">
        <v>-257145.60950000002</v>
      </c>
      <c r="E47" s="22">
        <f t="shared" si="1"/>
        <v>113638.973</v>
      </c>
      <c r="F47" s="268"/>
      <c r="G47" s="269"/>
    </row>
    <row r="48" spans="1:7" ht="16.5">
      <c r="A48" s="20">
        <v>139</v>
      </c>
      <c r="B48" s="9" t="s">
        <v>79</v>
      </c>
      <c r="C48" s="22">
        <v>386151.85000000009</v>
      </c>
      <c r="D48" s="22">
        <v>-110675.84860000003</v>
      </c>
      <c r="E48" s="22">
        <f t="shared" si="1"/>
        <v>275476.00140000007</v>
      </c>
      <c r="F48" s="268"/>
      <c r="G48" s="269"/>
    </row>
    <row r="49" spans="1:7" ht="16.5">
      <c r="A49" s="20">
        <v>140</v>
      </c>
      <c r="B49" s="9" t="s">
        <v>80</v>
      </c>
      <c r="C49" s="22">
        <v>367553.516</v>
      </c>
      <c r="D49" s="22">
        <v>-521919.68820000003</v>
      </c>
      <c r="E49" s="22">
        <f t="shared" si="1"/>
        <v>-154366.17220000003</v>
      </c>
      <c r="F49" s="268"/>
      <c r="G49" s="269"/>
    </row>
    <row r="50" spans="1:7" ht="16.5">
      <c r="A50" s="20">
        <v>142</v>
      </c>
      <c r="B50" s="9" t="s">
        <v>81</v>
      </c>
      <c r="C50" s="22">
        <v>666939.40950000018</v>
      </c>
      <c r="D50" s="22">
        <v>-119785.88</v>
      </c>
      <c r="E50" s="22">
        <f t="shared" si="1"/>
        <v>547153.52950000018</v>
      </c>
      <c r="F50" s="268"/>
      <c r="G50" s="269"/>
    </row>
    <row r="51" spans="1:7" ht="16.5">
      <c r="A51" s="20">
        <v>143</v>
      </c>
      <c r="B51" s="9" t="s">
        <v>82</v>
      </c>
      <c r="C51" s="22">
        <v>327835.03999999998</v>
      </c>
      <c r="D51" s="22">
        <v>-118288.55650000001</v>
      </c>
      <c r="E51" s="22">
        <f t="shared" si="1"/>
        <v>209546.48349999997</v>
      </c>
      <c r="F51" s="268"/>
      <c r="G51" s="269"/>
    </row>
    <row r="52" spans="1:7" ht="16.5">
      <c r="A52" s="20">
        <v>145</v>
      </c>
      <c r="B52" s="9" t="s">
        <v>83</v>
      </c>
      <c r="C52" s="22">
        <v>326337.71650000004</v>
      </c>
      <c r="D52" s="22">
        <v>-255206.96960000001</v>
      </c>
      <c r="E52" s="22">
        <f t="shared" si="1"/>
        <v>71130.746900000027</v>
      </c>
      <c r="F52" s="268"/>
      <c r="G52" s="269"/>
    </row>
    <row r="53" spans="1:7" ht="16.5">
      <c r="A53" s="20">
        <v>146</v>
      </c>
      <c r="B53" s="9" t="s">
        <v>84</v>
      </c>
      <c r="C53" s="22">
        <v>130897.5965</v>
      </c>
      <c r="D53" s="22">
        <v>-102527.25649999999</v>
      </c>
      <c r="E53" s="22">
        <f t="shared" si="1"/>
        <v>28370.340000000011</v>
      </c>
      <c r="F53" s="268"/>
      <c r="G53" s="269"/>
    </row>
    <row r="54" spans="1:7" ht="16.5">
      <c r="A54" s="20">
        <v>148</v>
      </c>
      <c r="B54" s="9" t="s">
        <v>85</v>
      </c>
      <c r="C54" s="22">
        <v>135625.9865</v>
      </c>
      <c r="D54" s="22">
        <v>-138100.51060000001</v>
      </c>
      <c r="E54" s="22">
        <f t="shared" si="1"/>
        <v>-2474.5241000000096</v>
      </c>
      <c r="F54" s="268"/>
      <c r="G54" s="269"/>
    </row>
    <row r="55" spans="1:7" ht="16.5">
      <c r="A55" s="20">
        <v>149</v>
      </c>
      <c r="B55" s="9" t="s">
        <v>86</v>
      </c>
      <c r="C55" s="22">
        <v>55164.55</v>
      </c>
      <c r="D55" s="22">
        <v>-2594436.0703999996</v>
      </c>
      <c r="E55" s="22">
        <f t="shared" si="1"/>
        <v>-2539271.5203999998</v>
      </c>
      <c r="F55" s="268"/>
      <c r="G55" s="269"/>
    </row>
    <row r="56" spans="1:7" ht="16.5">
      <c r="A56" s="20">
        <v>151</v>
      </c>
      <c r="B56" s="9" t="s">
        <v>87</v>
      </c>
      <c r="C56" s="22">
        <v>37827.120000000003</v>
      </c>
      <c r="D56" s="22">
        <v>-37827.120000000003</v>
      </c>
      <c r="E56" s="22">
        <f t="shared" si="1"/>
        <v>0</v>
      </c>
      <c r="F56" s="268"/>
      <c r="G56" s="269"/>
    </row>
    <row r="57" spans="1:7" ht="16.5">
      <c r="A57" s="20">
        <v>152</v>
      </c>
      <c r="B57" s="9" t="s">
        <v>88</v>
      </c>
      <c r="C57" s="22">
        <v>428864.97300000006</v>
      </c>
      <c r="D57" s="22">
        <v>-147683.38099999999</v>
      </c>
      <c r="E57" s="22">
        <f t="shared" si="1"/>
        <v>281181.59200000006</v>
      </c>
      <c r="F57" s="268"/>
      <c r="G57" s="269"/>
    </row>
    <row r="58" spans="1:7" ht="16.5">
      <c r="A58" s="20">
        <v>153</v>
      </c>
      <c r="B58" s="9" t="s">
        <v>89</v>
      </c>
      <c r="C58" s="22">
        <v>376931.48949999997</v>
      </c>
      <c r="D58" s="22">
        <v>-1399743.71557</v>
      </c>
      <c r="E58" s="22">
        <f t="shared" si="1"/>
        <v>-1022812.2260700001</v>
      </c>
      <c r="F58" s="268"/>
      <c r="G58" s="269"/>
    </row>
    <row r="59" spans="1:7" ht="16.5">
      <c r="A59" s="20">
        <v>165</v>
      </c>
      <c r="B59" s="9" t="s">
        <v>90</v>
      </c>
      <c r="C59" s="22">
        <v>771200.40900000033</v>
      </c>
      <c r="D59" s="22">
        <v>-467622.00970000005</v>
      </c>
      <c r="E59" s="22">
        <f t="shared" si="1"/>
        <v>303578.39930000028</v>
      </c>
      <c r="F59" s="268"/>
      <c r="G59" s="269"/>
    </row>
    <row r="60" spans="1:7" ht="16.5">
      <c r="A60" s="20">
        <v>167</v>
      </c>
      <c r="B60" s="9" t="s">
        <v>91</v>
      </c>
      <c r="C60" s="22">
        <v>805638.84950000001</v>
      </c>
      <c r="D60" s="22">
        <v>-11741191.299399998</v>
      </c>
      <c r="E60" s="22">
        <f t="shared" si="1"/>
        <v>-10935552.449899998</v>
      </c>
      <c r="F60" s="268"/>
      <c r="G60" s="269"/>
    </row>
    <row r="61" spans="1:7" ht="16.5">
      <c r="A61" s="20">
        <v>169</v>
      </c>
      <c r="B61" s="9" t="s">
        <v>92</v>
      </c>
      <c r="C61" s="22">
        <v>201744.63999999998</v>
      </c>
      <c r="D61" s="22">
        <v>-121362.01</v>
      </c>
      <c r="E61" s="22">
        <f t="shared" si="1"/>
        <v>80382.62999999999</v>
      </c>
      <c r="F61" s="268"/>
      <c r="G61" s="269"/>
    </row>
    <row r="62" spans="1:7" ht="16.5">
      <c r="A62" s="20">
        <v>171</v>
      </c>
      <c r="B62" s="9" t="s">
        <v>93</v>
      </c>
      <c r="C62" s="22">
        <v>41136.992999999995</v>
      </c>
      <c r="D62" s="22">
        <v>-33098.730000000003</v>
      </c>
      <c r="E62" s="22">
        <f t="shared" si="1"/>
        <v>8038.2629999999917</v>
      </c>
      <c r="F62" s="268"/>
      <c r="G62" s="269"/>
    </row>
    <row r="63" spans="1:7" ht="16.5">
      <c r="A63" s="20">
        <v>172</v>
      </c>
      <c r="B63" s="9" t="s">
        <v>94</v>
      </c>
      <c r="C63" s="22">
        <v>305769.21999999997</v>
      </c>
      <c r="D63" s="22">
        <v>-364117.55260000005</v>
      </c>
      <c r="E63" s="22">
        <f t="shared" si="1"/>
        <v>-58348.332600000082</v>
      </c>
      <c r="F63" s="268"/>
      <c r="G63" s="269"/>
    </row>
    <row r="64" spans="1:7" ht="16.5">
      <c r="A64" s="20">
        <v>176</v>
      </c>
      <c r="B64" s="9" t="s">
        <v>95</v>
      </c>
      <c r="C64" s="22">
        <v>75654.240000000005</v>
      </c>
      <c r="D64" s="22">
        <v>-351634.60300000006</v>
      </c>
      <c r="E64" s="22">
        <f t="shared" si="1"/>
        <v>-275980.36300000007</v>
      </c>
      <c r="F64" s="268"/>
      <c r="G64" s="269"/>
    </row>
    <row r="65" spans="1:7" ht="16.5">
      <c r="A65" s="20">
        <v>177</v>
      </c>
      <c r="B65" s="9" t="s">
        <v>96</v>
      </c>
      <c r="C65" s="22">
        <v>194074.14066666664</v>
      </c>
      <c r="D65" s="22">
        <v>-89224.719299999997</v>
      </c>
      <c r="E65" s="22">
        <f t="shared" si="1"/>
        <v>104849.42136666665</v>
      </c>
      <c r="F65" s="268"/>
      <c r="G65" s="269"/>
    </row>
    <row r="66" spans="1:7" ht="16.5">
      <c r="A66" s="20">
        <v>178</v>
      </c>
      <c r="B66" s="9" t="s">
        <v>97</v>
      </c>
      <c r="C66" s="22">
        <v>156273.28950000001</v>
      </c>
      <c r="D66" s="22">
        <v>-137942.8976</v>
      </c>
      <c r="E66" s="22">
        <f t="shared" si="1"/>
        <v>18330.391900000017</v>
      </c>
      <c r="F66" s="268"/>
      <c r="G66" s="269"/>
    </row>
    <row r="67" spans="1:7" ht="16.5">
      <c r="A67" s="20">
        <v>179</v>
      </c>
      <c r="B67" s="9" t="s">
        <v>98</v>
      </c>
      <c r="C67" s="22">
        <v>1288722.6945000007</v>
      </c>
      <c r="D67" s="22">
        <v>-12672837.014010001</v>
      </c>
      <c r="E67" s="22">
        <f t="shared" si="1"/>
        <v>-11384114.31951</v>
      </c>
      <c r="F67" s="268"/>
      <c r="G67" s="269"/>
    </row>
    <row r="68" spans="1:7" ht="16.5">
      <c r="A68" s="20">
        <v>181</v>
      </c>
      <c r="B68" s="9" t="s">
        <v>99</v>
      </c>
      <c r="C68" s="22">
        <v>110329.1</v>
      </c>
      <c r="D68" s="22">
        <v>-40979.380000000005</v>
      </c>
      <c r="E68" s="22">
        <f t="shared" si="1"/>
        <v>69349.72</v>
      </c>
      <c r="F68" s="268"/>
      <c r="G68" s="269"/>
    </row>
    <row r="69" spans="1:7" ht="16.5">
      <c r="A69" s="20">
        <v>182</v>
      </c>
      <c r="B69" s="9" t="s">
        <v>100</v>
      </c>
      <c r="C69" s="22">
        <v>240438.63150000005</v>
      </c>
      <c r="D69" s="22">
        <v>-504408.88390000007</v>
      </c>
      <c r="E69" s="22">
        <f t="shared" si="1"/>
        <v>-263970.2524</v>
      </c>
      <c r="F69" s="268"/>
      <c r="G69" s="269"/>
    </row>
    <row r="70" spans="1:7" ht="16.5">
      <c r="A70" s="20">
        <v>186</v>
      </c>
      <c r="B70" s="9" t="s">
        <v>101</v>
      </c>
      <c r="C70" s="22">
        <v>1007068.2635</v>
      </c>
      <c r="D70" s="22">
        <v>-3717006.2925600009</v>
      </c>
      <c r="E70" s="22">
        <f t="shared" si="1"/>
        <v>-2709938.029060001</v>
      </c>
      <c r="F70" s="268"/>
      <c r="G70" s="269"/>
    </row>
    <row r="71" spans="1:7" ht="16.5">
      <c r="A71" s="20">
        <v>202</v>
      </c>
      <c r="B71" s="9" t="s">
        <v>102</v>
      </c>
      <c r="C71" s="22">
        <v>1476360.9710000001</v>
      </c>
      <c r="D71" s="22">
        <v>-4004829.6963800001</v>
      </c>
      <c r="E71" s="22">
        <f t="shared" si="1"/>
        <v>-2528468.7253799997</v>
      </c>
      <c r="F71" s="268"/>
      <c r="G71" s="269"/>
    </row>
    <row r="72" spans="1:7" ht="16.5">
      <c r="A72" s="20">
        <v>204</v>
      </c>
      <c r="B72" s="9" t="s">
        <v>103</v>
      </c>
      <c r="C72" s="22">
        <v>44131.64</v>
      </c>
      <c r="D72" s="22">
        <v>-921968.27641000017</v>
      </c>
      <c r="E72" s="22">
        <f t="shared" si="1"/>
        <v>-877836.63641000015</v>
      </c>
      <c r="F72" s="268"/>
      <c r="G72" s="269"/>
    </row>
    <row r="73" spans="1:7" ht="16.5">
      <c r="A73" s="20">
        <v>205</v>
      </c>
      <c r="B73" s="9" t="s">
        <v>104</v>
      </c>
      <c r="C73" s="22">
        <v>399706.56800000003</v>
      </c>
      <c r="D73" s="22">
        <v>-701992.54070000001</v>
      </c>
      <c r="E73" s="22">
        <f t="shared" si="1"/>
        <v>-302285.97269999998</v>
      </c>
      <c r="F73" s="268"/>
      <c r="G73" s="269"/>
    </row>
    <row r="74" spans="1:7" ht="16.5">
      <c r="A74" s="20">
        <v>208</v>
      </c>
      <c r="B74" s="9" t="s">
        <v>105</v>
      </c>
      <c r="C74" s="22">
        <v>154775.96600000001</v>
      </c>
      <c r="D74" s="22">
        <v>-176589.60520000002</v>
      </c>
      <c r="E74" s="22">
        <f t="shared" si="1"/>
        <v>-21813.639200000005</v>
      </c>
      <c r="F74" s="268"/>
      <c r="G74" s="269"/>
    </row>
    <row r="75" spans="1:7" ht="16.5">
      <c r="A75" s="20">
        <v>211</v>
      </c>
      <c r="B75" s="9" t="s">
        <v>106</v>
      </c>
      <c r="C75" s="22">
        <v>881450.70250000001</v>
      </c>
      <c r="D75" s="22">
        <v>-2098940.2016500006</v>
      </c>
      <c r="E75" s="22">
        <f t="shared" si="1"/>
        <v>-1217489.4991500005</v>
      </c>
      <c r="F75" s="268"/>
      <c r="G75" s="269"/>
    </row>
    <row r="76" spans="1:7" ht="16.5">
      <c r="A76" s="20">
        <v>213</v>
      </c>
      <c r="B76" s="9" t="s">
        <v>107</v>
      </c>
      <c r="C76" s="22">
        <v>31522.6</v>
      </c>
      <c r="D76" s="22">
        <v>-152916.13260000001</v>
      </c>
      <c r="E76" s="22">
        <f t="shared" ref="E76:E139" si="2">C76+D76</f>
        <v>-121393.53260000001</v>
      </c>
      <c r="F76" s="268"/>
      <c r="G76" s="269"/>
    </row>
    <row r="77" spans="1:7" ht="16.5">
      <c r="A77" s="20">
        <v>214</v>
      </c>
      <c r="B77" s="9" t="s">
        <v>108</v>
      </c>
      <c r="C77" s="22">
        <v>425870.32599999994</v>
      </c>
      <c r="D77" s="22">
        <v>-219318.48950000003</v>
      </c>
      <c r="E77" s="22">
        <f t="shared" si="2"/>
        <v>206551.83649999992</v>
      </c>
      <c r="F77" s="268"/>
      <c r="G77" s="269"/>
    </row>
    <row r="78" spans="1:7" ht="16.5">
      <c r="A78" s="20">
        <v>216</v>
      </c>
      <c r="B78" s="9" t="s">
        <v>109</v>
      </c>
      <c r="C78" s="22">
        <v>89839.41</v>
      </c>
      <c r="D78" s="22">
        <v>-20489.690000000002</v>
      </c>
      <c r="E78" s="22">
        <f t="shared" si="2"/>
        <v>69349.72</v>
      </c>
      <c r="F78" s="268"/>
      <c r="G78" s="269"/>
    </row>
    <row r="79" spans="1:7" ht="16.5">
      <c r="A79" s="20">
        <v>217</v>
      </c>
      <c r="B79" s="9" t="s">
        <v>110</v>
      </c>
      <c r="C79" s="22">
        <v>36329.796499999997</v>
      </c>
      <c r="D79" s="22">
        <v>-58474.423000000003</v>
      </c>
      <c r="E79" s="22">
        <f t="shared" si="2"/>
        <v>-22144.626500000006</v>
      </c>
      <c r="F79" s="268"/>
      <c r="G79" s="269"/>
    </row>
    <row r="80" spans="1:7" ht="16.5">
      <c r="A80" s="20">
        <v>218</v>
      </c>
      <c r="B80" s="9" t="s">
        <v>111</v>
      </c>
      <c r="C80" s="22">
        <v>36329.796500000004</v>
      </c>
      <c r="D80" s="22">
        <v>-379847.33000000007</v>
      </c>
      <c r="E80" s="22">
        <f t="shared" si="2"/>
        <v>-343517.53350000008</v>
      </c>
      <c r="F80" s="268"/>
      <c r="G80" s="269"/>
    </row>
    <row r="81" spans="1:7" ht="16.5">
      <c r="A81" s="20">
        <v>224</v>
      </c>
      <c r="B81" s="9" t="s">
        <v>112</v>
      </c>
      <c r="C81" s="22">
        <v>457392.92599999998</v>
      </c>
      <c r="D81" s="22">
        <v>-117595.05930000002</v>
      </c>
      <c r="E81" s="22">
        <f t="shared" si="2"/>
        <v>339797.86669999996</v>
      </c>
      <c r="F81" s="268"/>
      <c r="G81" s="269"/>
    </row>
    <row r="82" spans="1:7" ht="16.5">
      <c r="A82" s="20">
        <v>226</v>
      </c>
      <c r="B82" s="9" t="s">
        <v>113</v>
      </c>
      <c r="C82" s="22">
        <v>74156.916499999992</v>
      </c>
      <c r="D82" s="22">
        <v>-41058.186499999996</v>
      </c>
      <c r="E82" s="22">
        <f t="shared" si="2"/>
        <v>33098.729999999996</v>
      </c>
      <c r="F82" s="268"/>
      <c r="G82" s="269"/>
    </row>
    <row r="83" spans="1:7" ht="16.5">
      <c r="A83" s="20">
        <v>230</v>
      </c>
      <c r="B83" s="9" t="s">
        <v>114</v>
      </c>
      <c r="C83" s="22">
        <v>110329.1</v>
      </c>
      <c r="D83" s="22">
        <v>-27897.501</v>
      </c>
      <c r="E83" s="22">
        <f t="shared" si="2"/>
        <v>82431.599000000002</v>
      </c>
      <c r="F83" s="268"/>
      <c r="G83" s="269"/>
    </row>
    <row r="84" spans="1:7" ht="16.5">
      <c r="A84" s="20">
        <v>231</v>
      </c>
      <c r="B84" s="9" t="s">
        <v>115</v>
      </c>
      <c r="C84" s="22">
        <v>107255.64649999999</v>
      </c>
      <c r="D84" s="22">
        <v>-318378.26</v>
      </c>
      <c r="E84" s="22">
        <f t="shared" si="2"/>
        <v>-211122.61350000004</v>
      </c>
      <c r="F84" s="268"/>
      <c r="G84" s="269"/>
    </row>
    <row r="85" spans="1:7" ht="16.5">
      <c r="A85" s="20">
        <v>232</v>
      </c>
      <c r="B85" s="9" t="s">
        <v>116</v>
      </c>
      <c r="C85" s="22">
        <v>190711.73</v>
      </c>
      <c r="D85" s="22">
        <v>-250762.283</v>
      </c>
      <c r="E85" s="22">
        <f t="shared" si="2"/>
        <v>-60050.552999999985</v>
      </c>
      <c r="F85" s="268"/>
      <c r="G85" s="269"/>
    </row>
    <row r="86" spans="1:7" ht="16.5">
      <c r="A86" s="20">
        <v>233</v>
      </c>
      <c r="B86" s="9" t="s">
        <v>117</v>
      </c>
      <c r="C86" s="22">
        <v>307660.576</v>
      </c>
      <c r="D86" s="22">
        <v>-379138.07149999985</v>
      </c>
      <c r="E86" s="22">
        <f t="shared" si="2"/>
        <v>-71477.495499999844</v>
      </c>
      <c r="F86" s="268"/>
      <c r="G86" s="269"/>
    </row>
    <row r="87" spans="1:7" ht="16.5">
      <c r="A87" s="20">
        <v>235</v>
      </c>
      <c r="B87" s="9" t="s">
        <v>118</v>
      </c>
      <c r="C87" s="22">
        <v>3697679.7865000004</v>
      </c>
      <c r="D87" s="22">
        <v>-1302803.8399200002</v>
      </c>
      <c r="E87" s="22">
        <f t="shared" si="2"/>
        <v>2394875.9465800002</v>
      </c>
      <c r="F87" s="268"/>
      <c r="G87" s="269"/>
    </row>
    <row r="88" spans="1:7" ht="16.5">
      <c r="A88" s="20">
        <v>236</v>
      </c>
      <c r="B88" s="9" t="s">
        <v>119</v>
      </c>
      <c r="C88" s="22">
        <v>375355.35950000002</v>
      </c>
      <c r="D88" s="22">
        <v>-57560.267600000006</v>
      </c>
      <c r="E88" s="22">
        <f t="shared" si="2"/>
        <v>317795.0919</v>
      </c>
      <c r="F88" s="268"/>
      <c r="G88" s="269"/>
    </row>
    <row r="89" spans="1:7" ht="16.5">
      <c r="A89" s="20">
        <v>239</v>
      </c>
      <c r="B89" s="9" t="s">
        <v>120</v>
      </c>
      <c r="C89" s="22">
        <v>36250.99</v>
      </c>
      <c r="D89" s="22">
        <v>-32342.187600000005</v>
      </c>
      <c r="E89" s="22">
        <f t="shared" si="2"/>
        <v>3908.8023999999932</v>
      </c>
      <c r="F89" s="268"/>
      <c r="G89" s="269"/>
    </row>
    <row r="90" spans="1:7" ht="16.5">
      <c r="A90" s="20">
        <v>240</v>
      </c>
      <c r="B90" s="9" t="s">
        <v>121</v>
      </c>
      <c r="C90" s="22">
        <v>265026.25950000004</v>
      </c>
      <c r="D90" s="22">
        <v>-464911.06609999994</v>
      </c>
      <c r="E90" s="22">
        <f t="shared" si="2"/>
        <v>-199884.80659999989</v>
      </c>
      <c r="F90" s="268"/>
      <c r="G90" s="269"/>
    </row>
    <row r="91" spans="1:7" ht="16.5">
      <c r="A91" s="20">
        <v>241</v>
      </c>
      <c r="B91" s="9" t="s">
        <v>122</v>
      </c>
      <c r="C91" s="22">
        <v>336030.91599999997</v>
      </c>
      <c r="D91" s="22">
        <v>-152884.60999999999</v>
      </c>
      <c r="E91" s="22">
        <f t="shared" si="2"/>
        <v>183146.30599999998</v>
      </c>
      <c r="F91" s="268"/>
      <c r="G91" s="269"/>
    </row>
    <row r="92" spans="1:7" ht="16.5">
      <c r="A92" s="20">
        <v>244</v>
      </c>
      <c r="B92" s="9" t="s">
        <v>123</v>
      </c>
      <c r="C92" s="22">
        <v>630530.80650000018</v>
      </c>
      <c r="D92" s="22">
        <v>-515121.83950999996</v>
      </c>
      <c r="E92" s="22">
        <f t="shared" si="2"/>
        <v>115408.96699000022</v>
      </c>
      <c r="F92" s="268"/>
      <c r="G92" s="269"/>
    </row>
    <row r="93" spans="1:7" ht="16.5">
      <c r="A93" s="20">
        <v>245</v>
      </c>
      <c r="B93" s="9" t="s">
        <v>124</v>
      </c>
      <c r="C93" s="22">
        <v>760167.49900000007</v>
      </c>
      <c r="D93" s="22">
        <v>-2035452.1091199997</v>
      </c>
      <c r="E93" s="22">
        <f t="shared" si="2"/>
        <v>-1275284.6101199996</v>
      </c>
      <c r="F93" s="268"/>
      <c r="G93" s="269"/>
    </row>
    <row r="94" spans="1:7" ht="16.5">
      <c r="A94" s="20">
        <v>249</v>
      </c>
      <c r="B94" s="9" t="s">
        <v>125</v>
      </c>
      <c r="C94" s="22">
        <v>145082.76650000003</v>
      </c>
      <c r="D94" s="22">
        <v>-184549.06170000002</v>
      </c>
      <c r="E94" s="22">
        <f t="shared" si="2"/>
        <v>-39466.295199999993</v>
      </c>
      <c r="F94" s="268"/>
      <c r="G94" s="269"/>
    </row>
    <row r="95" spans="1:7" ht="16.5">
      <c r="A95" s="20">
        <v>250</v>
      </c>
      <c r="B95" s="9" t="s">
        <v>126</v>
      </c>
      <c r="C95" s="22">
        <v>58474.422999999995</v>
      </c>
      <c r="D95" s="22">
        <v>-12609.04</v>
      </c>
      <c r="E95" s="22">
        <f t="shared" si="2"/>
        <v>45865.382999999994</v>
      </c>
      <c r="F95" s="268"/>
      <c r="G95" s="269"/>
    </row>
    <row r="96" spans="1:7" ht="16.5">
      <c r="A96" s="20">
        <v>256</v>
      </c>
      <c r="B96" s="9" t="s">
        <v>127</v>
      </c>
      <c r="C96" s="22">
        <v>124671.883</v>
      </c>
      <c r="D96" s="22">
        <v>0</v>
      </c>
      <c r="E96" s="22">
        <f t="shared" si="2"/>
        <v>124671.883</v>
      </c>
      <c r="F96" s="268"/>
      <c r="G96" s="269"/>
    </row>
    <row r="97" spans="1:7" ht="16.5">
      <c r="A97" s="20">
        <v>257</v>
      </c>
      <c r="B97" s="9" t="s">
        <v>128</v>
      </c>
      <c r="C97" s="22">
        <v>1286831.3385000001</v>
      </c>
      <c r="D97" s="22">
        <v>-1868398.0904200003</v>
      </c>
      <c r="E97" s="22">
        <f t="shared" si="2"/>
        <v>-581566.75192000018</v>
      </c>
      <c r="F97" s="268"/>
      <c r="G97" s="269"/>
    </row>
    <row r="98" spans="1:7" ht="16.5">
      <c r="A98" s="20">
        <v>260</v>
      </c>
      <c r="B98" s="9" t="s">
        <v>129</v>
      </c>
      <c r="C98" s="22">
        <v>101187.546</v>
      </c>
      <c r="D98" s="22">
        <v>-145082.76650000003</v>
      </c>
      <c r="E98" s="22">
        <f t="shared" si="2"/>
        <v>-43895.220500000025</v>
      </c>
      <c r="F98" s="268"/>
      <c r="G98" s="269"/>
    </row>
    <row r="99" spans="1:7" ht="16.5">
      <c r="A99" s="20">
        <v>261</v>
      </c>
      <c r="B99" s="9" t="s">
        <v>130</v>
      </c>
      <c r="C99" s="22">
        <v>178339.10949999999</v>
      </c>
      <c r="D99" s="22">
        <v>-209310.06400000001</v>
      </c>
      <c r="E99" s="22">
        <f t="shared" si="2"/>
        <v>-30970.954500000022</v>
      </c>
      <c r="F99" s="268"/>
      <c r="G99" s="269"/>
    </row>
    <row r="100" spans="1:7" ht="16.5">
      <c r="A100" s="20">
        <v>263</v>
      </c>
      <c r="B100" s="9" t="s">
        <v>131</v>
      </c>
      <c r="C100" s="22">
        <v>306005.63949999999</v>
      </c>
      <c r="D100" s="22">
        <v>-126169.2065</v>
      </c>
      <c r="E100" s="22">
        <f t="shared" si="2"/>
        <v>179836.43299999999</v>
      </c>
      <c r="F100" s="268"/>
      <c r="G100" s="269"/>
    </row>
    <row r="101" spans="1:7" ht="16.5">
      <c r="A101" s="20">
        <v>265</v>
      </c>
      <c r="B101" s="9" t="s">
        <v>132</v>
      </c>
      <c r="C101" s="22">
        <v>0</v>
      </c>
      <c r="D101" s="22">
        <v>-81958.760000000009</v>
      </c>
      <c r="E101" s="22">
        <f t="shared" si="2"/>
        <v>-81958.760000000009</v>
      </c>
      <c r="F101" s="268"/>
      <c r="G101" s="269"/>
    </row>
    <row r="102" spans="1:7" ht="16.5">
      <c r="A102" s="20">
        <v>271</v>
      </c>
      <c r="B102" s="9" t="s">
        <v>133</v>
      </c>
      <c r="C102" s="22">
        <v>277477.68650000007</v>
      </c>
      <c r="D102" s="22">
        <v>-256857.17770999996</v>
      </c>
      <c r="E102" s="22">
        <f t="shared" si="2"/>
        <v>20620.508790000109</v>
      </c>
      <c r="F102" s="268"/>
      <c r="G102" s="269"/>
    </row>
    <row r="103" spans="1:7" ht="16.5">
      <c r="A103" s="20">
        <v>272</v>
      </c>
      <c r="B103" s="9" t="s">
        <v>134</v>
      </c>
      <c r="C103" s="22">
        <v>724783.3805000002</v>
      </c>
      <c r="D103" s="22">
        <v>-707997.59600000014</v>
      </c>
      <c r="E103" s="22">
        <f t="shared" si="2"/>
        <v>16785.784500000067</v>
      </c>
      <c r="F103" s="268"/>
      <c r="G103" s="269"/>
    </row>
    <row r="104" spans="1:7" ht="16.5">
      <c r="A104" s="20">
        <v>273</v>
      </c>
      <c r="B104" s="9" t="s">
        <v>135</v>
      </c>
      <c r="C104" s="22">
        <v>217899.9725</v>
      </c>
      <c r="D104" s="22">
        <v>-37070.577600000004</v>
      </c>
      <c r="E104" s="22">
        <f t="shared" si="2"/>
        <v>180829.39490000001</v>
      </c>
      <c r="F104" s="268"/>
      <c r="G104" s="269"/>
    </row>
    <row r="105" spans="1:7" ht="16.5">
      <c r="A105" s="20">
        <v>275</v>
      </c>
      <c r="B105" s="9" t="s">
        <v>136</v>
      </c>
      <c r="C105" s="22">
        <v>56819.486499999999</v>
      </c>
      <c r="D105" s="22">
        <v>-57560.267600000006</v>
      </c>
      <c r="E105" s="22">
        <f t="shared" si="2"/>
        <v>-740.78110000000743</v>
      </c>
      <c r="F105" s="268"/>
      <c r="G105" s="269"/>
    </row>
    <row r="106" spans="1:7" ht="16.5">
      <c r="A106" s="20">
        <v>276</v>
      </c>
      <c r="B106" s="9" t="s">
        <v>137</v>
      </c>
      <c r="C106" s="22">
        <v>495141.23949999997</v>
      </c>
      <c r="D106" s="22">
        <v>-746466.20091000013</v>
      </c>
      <c r="E106" s="22">
        <f t="shared" si="2"/>
        <v>-251324.96141000016</v>
      </c>
      <c r="F106" s="268"/>
      <c r="G106" s="269"/>
    </row>
    <row r="107" spans="1:7" ht="16.5">
      <c r="A107" s="20">
        <v>280</v>
      </c>
      <c r="B107" s="9" t="s">
        <v>138</v>
      </c>
      <c r="C107" s="22">
        <v>0</v>
      </c>
      <c r="D107" s="22">
        <v>-865295.37000000011</v>
      </c>
      <c r="E107" s="22">
        <f t="shared" si="2"/>
        <v>-865295.37000000011</v>
      </c>
      <c r="F107" s="268"/>
      <c r="G107" s="269"/>
    </row>
    <row r="108" spans="1:7" ht="16.5">
      <c r="A108" s="20">
        <v>284</v>
      </c>
      <c r="B108" s="9" t="s">
        <v>139</v>
      </c>
      <c r="C108" s="22">
        <v>1275089.1700000004</v>
      </c>
      <c r="D108" s="22">
        <v>-59892.94</v>
      </c>
      <c r="E108" s="22">
        <f t="shared" si="2"/>
        <v>1215196.2300000004</v>
      </c>
      <c r="F108" s="268"/>
      <c r="G108" s="269"/>
    </row>
    <row r="109" spans="1:7" ht="16.5">
      <c r="A109" s="20">
        <v>285</v>
      </c>
      <c r="B109" s="9" t="s">
        <v>140</v>
      </c>
      <c r="C109" s="22">
        <v>616345.63650000014</v>
      </c>
      <c r="D109" s="22">
        <v>-1401463.2733999998</v>
      </c>
      <c r="E109" s="22">
        <f t="shared" si="2"/>
        <v>-785117.63689999969</v>
      </c>
      <c r="F109" s="268"/>
      <c r="G109" s="269"/>
    </row>
    <row r="110" spans="1:7" ht="16.5">
      <c r="A110" s="20">
        <v>286</v>
      </c>
      <c r="B110" s="9" t="s">
        <v>141</v>
      </c>
      <c r="C110" s="22">
        <v>1178708.8205000004</v>
      </c>
      <c r="D110" s="22">
        <v>-1330222.1974000006</v>
      </c>
      <c r="E110" s="22">
        <f t="shared" si="2"/>
        <v>-151513.37690000026</v>
      </c>
      <c r="F110" s="268"/>
      <c r="G110" s="269"/>
    </row>
    <row r="111" spans="1:7" ht="16.5">
      <c r="A111" s="20">
        <v>287</v>
      </c>
      <c r="B111" s="9" t="s">
        <v>142</v>
      </c>
      <c r="C111" s="22">
        <v>729984.60950000002</v>
      </c>
      <c r="D111" s="22">
        <v>-81958.760000000009</v>
      </c>
      <c r="E111" s="22">
        <f t="shared" si="2"/>
        <v>648025.84950000001</v>
      </c>
      <c r="F111" s="268"/>
      <c r="G111" s="269"/>
    </row>
    <row r="112" spans="1:7" ht="16.5">
      <c r="A112" s="20">
        <v>288</v>
      </c>
      <c r="B112" s="9" t="s">
        <v>143</v>
      </c>
      <c r="C112" s="22">
        <v>71004.656500000012</v>
      </c>
      <c r="D112" s="22">
        <v>-691873.78609999991</v>
      </c>
      <c r="E112" s="22">
        <f t="shared" si="2"/>
        <v>-620869.12959999987</v>
      </c>
      <c r="F112" s="268"/>
      <c r="G112" s="269"/>
    </row>
    <row r="113" spans="1:7" ht="16.5">
      <c r="A113" s="20">
        <v>290</v>
      </c>
      <c r="B113" s="9" t="s">
        <v>144</v>
      </c>
      <c r="C113" s="22">
        <v>48938.836499999998</v>
      </c>
      <c r="D113" s="22">
        <v>-122938.14</v>
      </c>
      <c r="E113" s="22">
        <f t="shared" si="2"/>
        <v>-73999.303500000009</v>
      </c>
      <c r="F113" s="268"/>
      <c r="G113" s="269"/>
    </row>
    <row r="114" spans="1:7" ht="16.5">
      <c r="A114" s="20">
        <v>291</v>
      </c>
      <c r="B114" s="9" t="s">
        <v>145</v>
      </c>
      <c r="C114" s="22">
        <v>12609.04</v>
      </c>
      <c r="D114" s="22">
        <v>-20489.690000000002</v>
      </c>
      <c r="E114" s="22">
        <f t="shared" si="2"/>
        <v>-7880.6500000000015</v>
      </c>
      <c r="F114" s="268"/>
      <c r="G114" s="269"/>
    </row>
    <row r="115" spans="1:7" ht="16.5">
      <c r="A115" s="20">
        <v>297</v>
      </c>
      <c r="B115" s="9" t="s">
        <v>146</v>
      </c>
      <c r="C115" s="22">
        <v>1258539.8050000002</v>
      </c>
      <c r="D115" s="22">
        <v>-4439892.0125399996</v>
      </c>
      <c r="E115" s="22">
        <f t="shared" si="2"/>
        <v>-3181352.2075399994</v>
      </c>
      <c r="F115" s="268"/>
      <c r="G115" s="269"/>
    </row>
    <row r="116" spans="1:7" ht="16.5">
      <c r="A116" s="20">
        <v>300</v>
      </c>
      <c r="B116" s="9" t="s">
        <v>147</v>
      </c>
      <c r="C116" s="22">
        <v>423978.97000000003</v>
      </c>
      <c r="D116" s="22">
        <v>-12609.04</v>
      </c>
      <c r="E116" s="22">
        <f t="shared" si="2"/>
        <v>411369.93000000005</v>
      </c>
      <c r="F116" s="268"/>
      <c r="G116" s="269"/>
    </row>
    <row r="117" spans="1:7" ht="16.5">
      <c r="A117" s="20">
        <v>301</v>
      </c>
      <c r="B117" s="9" t="s">
        <v>148</v>
      </c>
      <c r="C117" s="22">
        <v>745903.52249999985</v>
      </c>
      <c r="D117" s="22">
        <v>-323248.50169999996</v>
      </c>
      <c r="E117" s="22">
        <f t="shared" si="2"/>
        <v>422655.02079999988</v>
      </c>
      <c r="F117" s="268"/>
      <c r="G117" s="269"/>
    </row>
    <row r="118" spans="1:7" ht="16.5">
      <c r="A118" s="20">
        <v>304</v>
      </c>
      <c r="B118" s="9" t="s">
        <v>149</v>
      </c>
      <c r="C118" s="22">
        <v>0</v>
      </c>
      <c r="D118" s="22">
        <v>-255333.06000000003</v>
      </c>
      <c r="E118" s="22">
        <f t="shared" si="2"/>
        <v>-255333.06000000003</v>
      </c>
      <c r="F118" s="268"/>
      <c r="G118" s="269"/>
    </row>
    <row r="119" spans="1:7" ht="16.5">
      <c r="A119" s="20">
        <v>305</v>
      </c>
      <c r="B119" s="9" t="s">
        <v>150</v>
      </c>
      <c r="C119" s="22">
        <v>167227.39300000001</v>
      </c>
      <c r="D119" s="22">
        <v>-251660.6771</v>
      </c>
      <c r="E119" s="22">
        <f t="shared" si="2"/>
        <v>-84433.28409999999</v>
      </c>
      <c r="F119" s="268"/>
      <c r="G119" s="269"/>
    </row>
    <row r="120" spans="1:7" ht="16.5">
      <c r="A120" s="20">
        <v>309</v>
      </c>
      <c r="B120" s="9" t="s">
        <v>151</v>
      </c>
      <c r="C120" s="22">
        <v>135941.21249999999</v>
      </c>
      <c r="D120" s="22">
        <v>-173437.34520000004</v>
      </c>
      <c r="E120" s="22">
        <f t="shared" si="2"/>
        <v>-37496.132700000046</v>
      </c>
      <c r="F120" s="268"/>
      <c r="G120" s="269"/>
    </row>
    <row r="121" spans="1:7" ht="16.5">
      <c r="A121" s="20">
        <v>312</v>
      </c>
      <c r="B121" s="9" t="s">
        <v>152</v>
      </c>
      <c r="C121" s="22">
        <v>36250.99</v>
      </c>
      <c r="D121" s="22">
        <v>-45707.770000000004</v>
      </c>
      <c r="E121" s="22">
        <f t="shared" si="2"/>
        <v>-9456.7800000000061</v>
      </c>
      <c r="F121" s="268"/>
      <c r="G121" s="269"/>
    </row>
    <row r="122" spans="1:7" ht="16.5">
      <c r="A122" s="20">
        <v>316</v>
      </c>
      <c r="B122" s="9" t="s">
        <v>153</v>
      </c>
      <c r="C122" s="22">
        <v>137280.92300000001</v>
      </c>
      <c r="D122" s="22">
        <v>-359704.38859999995</v>
      </c>
      <c r="E122" s="22">
        <f t="shared" si="2"/>
        <v>-222423.46559999994</v>
      </c>
      <c r="F122" s="268"/>
      <c r="G122" s="269"/>
    </row>
    <row r="123" spans="1:7" ht="16.5">
      <c r="A123" s="20">
        <v>317</v>
      </c>
      <c r="B123" s="9" t="s">
        <v>154</v>
      </c>
      <c r="C123" s="22">
        <v>25218.080000000002</v>
      </c>
      <c r="D123" s="22">
        <v>-64621.33</v>
      </c>
      <c r="E123" s="22">
        <f t="shared" si="2"/>
        <v>-39403.25</v>
      </c>
      <c r="F123" s="268"/>
      <c r="G123" s="269"/>
    </row>
    <row r="124" spans="1:7" ht="16.5">
      <c r="A124" s="20">
        <v>320</v>
      </c>
      <c r="B124" s="9" t="s">
        <v>155</v>
      </c>
      <c r="C124" s="22">
        <v>197489.08900000001</v>
      </c>
      <c r="D124" s="22">
        <v>-213597.13760000005</v>
      </c>
      <c r="E124" s="22">
        <f t="shared" si="2"/>
        <v>-16108.048600000038</v>
      </c>
      <c r="F124" s="268"/>
      <c r="G124" s="269"/>
    </row>
    <row r="125" spans="1:7" ht="16.5">
      <c r="A125" s="20">
        <v>322</v>
      </c>
      <c r="B125" s="9" t="s">
        <v>156</v>
      </c>
      <c r="C125" s="22">
        <v>217742.35950000005</v>
      </c>
      <c r="D125" s="22">
        <v>-100825.0361</v>
      </c>
      <c r="E125" s="22">
        <f t="shared" si="2"/>
        <v>116917.32340000005</v>
      </c>
      <c r="F125" s="268"/>
      <c r="G125" s="269"/>
    </row>
    <row r="126" spans="1:7" ht="16.5">
      <c r="A126" s="20">
        <v>398</v>
      </c>
      <c r="B126" s="9" t="s">
        <v>157</v>
      </c>
      <c r="C126" s="22">
        <v>3754814.4989999998</v>
      </c>
      <c r="D126" s="22">
        <v>-12456101.801579997</v>
      </c>
      <c r="E126" s="22">
        <f t="shared" si="2"/>
        <v>-8701287.3025799971</v>
      </c>
      <c r="F126" s="268"/>
      <c r="G126" s="269"/>
    </row>
    <row r="127" spans="1:7" ht="16.5">
      <c r="A127" s="20">
        <v>399</v>
      </c>
      <c r="B127" s="9" t="s">
        <v>158</v>
      </c>
      <c r="C127" s="22">
        <v>163917.52000000002</v>
      </c>
      <c r="D127" s="22">
        <v>-98303.228099999978</v>
      </c>
      <c r="E127" s="22">
        <f t="shared" si="2"/>
        <v>65614.29190000004</v>
      </c>
      <c r="F127" s="268"/>
      <c r="G127" s="269"/>
    </row>
    <row r="128" spans="1:7" ht="16.5">
      <c r="A128" s="20">
        <v>400</v>
      </c>
      <c r="B128" s="9" t="s">
        <v>159</v>
      </c>
      <c r="C128" s="22">
        <v>341153.33850000007</v>
      </c>
      <c r="D128" s="22">
        <v>-78964.113000000012</v>
      </c>
      <c r="E128" s="22">
        <f t="shared" si="2"/>
        <v>262189.22550000006</v>
      </c>
      <c r="F128" s="268"/>
      <c r="G128" s="269"/>
    </row>
    <row r="129" spans="1:7" ht="16.5">
      <c r="A129" s="20">
        <v>402</v>
      </c>
      <c r="B129" s="9" t="s">
        <v>160</v>
      </c>
      <c r="C129" s="22">
        <v>592782.49300000002</v>
      </c>
      <c r="D129" s="22">
        <v>-289345.94539999997</v>
      </c>
      <c r="E129" s="22">
        <f t="shared" si="2"/>
        <v>303436.54760000005</v>
      </c>
      <c r="F129" s="268"/>
      <c r="G129" s="269"/>
    </row>
    <row r="130" spans="1:7" ht="16.5">
      <c r="A130" s="20">
        <v>403</v>
      </c>
      <c r="B130" s="9" t="s">
        <v>161</v>
      </c>
      <c r="C130" s="22">
        <v>28370.340000000004</v>
      </c>
      <c r="D130" s="22">
        <v>-69349.72</v>
      </c>
      <c r="E130" s="22">
        <f t="shared" si="2"/>
        <v>-40979.379999999997</v>
      </c>
      <c r="F130" s="268"/>
      <c r="G130" s="269"/>
    </row>
    <row r="131" spans="1:7" ht="16.5">
      <c r="A131" s="20">
        <v>405</v>
      </c>
      <c r="B131" s="9" t="s">
        <v>162</v>
      </c>
      <c r="C131" s="22">
        <v>991700.99599999993</v>
      </c>
      <c r="D131" s="22">
        <v>-3101409.3178099995</v>
      </c>
      <c r="E131" s="22">
        <f t="shared" si="2"/>
        <v>-2109708.3218099996</v>
      </c>
      <c r="F131" s="268"/>
      <c r="G131" s="269"/>
    </row>
    <row r="132" spans="1:7" ht="16.5">
      <c r="A132" s="20">
        <v>407</v>
      </c>
      <c r="B132" s="9" t="s">
        <v>163</v>
      </c>
      <c r="C132" s="22">
        <v>190790.53650000002</v>
      </c>
      <c r="D132" s="22">
        <v>-1109674.3265000002</v>
      </c>
      <c r="E132" s="22">
        <f t="shared" si="2"/>
        <v>-918883.79000000015</v>
      </c>
      <c r="F132" s="268"/>
      <c r="G132" s="269"/>
    </row>
    <row r="133" spans="1:7" ht="16.5">
      <c r="A133" s="20">
        <v>408</v>
      </c>
      <c r="B133" s="9" t="s">
        <v>164</v>
      </c>
      <c r="C133" s="22">
        <v>238153.24299999996</v>
      </c>
      <c r="D133" s="22">
        <v>-258564.12650000001</v>
      </c>
      <c r="E133" s="22">
        <f t="shared" si="2"/>
        <v>-20410.883500000054</v>
      </c>
      <c r="F133" s="268"/>
      <c r="G133" s="269"/>
    </row>
    <row r="134" spans="1:7" ht="16.5">
      <c r="A134" s="20">
        <v>410</v>
      </c>
      <c r="B134" s="9" t="s">
        <v>165</v>
      </c>
      <c r="C134" s="22">
        <v>679627.25599999982</v>
      </c>
      <c r="D134" s="22">
        <v>-428355.88300999999</v>
      </c>
      <c r="E134" s="22">
        <f t="shared" si="2"/>
        <v>251271.37298999983</v>
      </c>
      <c r="F134" s="268"/>
      <c r="G134" s="269"/>
    </row>
    <row r="135" spans="1:7" ht="16.5">
      <c r="A135" s="20">
        <v>416</v>
      </c>
      <c r="B135" s="9" t="s">
        <v>166</v>
      </c>
      <c r="C135" s="22">
        <v>107176.84000000001</v>
      </c>
      <c r="D135" s="22">
        <v>-79436.952000000005</v>
      </c>
      <c r="E135" s="22">
        <f t="shared" si="2"/>
        <v>27739.888000000006</v>
      </c>
      <c r="F135" s="268"/>
      <c r="G135" s="269"/>
    </row>
    <row r="136" spans="1:7" ht="16.5">
      <c r="A136" s="20">
        <v>418</v>
      </c>
      <c r="B136" s="9" t="s">
        <v>167</v>
      </c>
      <c r="C136" s="22">
        <v>627536.15950000007</v>
      </c>
      <c r="D136" s="22">
        <v>-1179791.6218099999</v>
      </c>
      <c r="E136" s="22">
        <f t="shared" si="2"/>
        <v>-552255.46230999986</v>
      </c>
      <c r="F136" s="268"/>
      <c r="G136" s="269"/>
    </row>
    <row r="137" spans="1:7" ht="16.5">
      <c r="A137" s="20">
        <v>420</v>
      </c>
      <c r="B137" s="9" t="s">
        <v>168</v>
      </c>
      <c r="C137" s="22">
        <v>151623.70599999998</v>
      </c>
      <c r="D137" s="22">
        <v>-292309.06980000006</v>
      </c>
      <c r="E137" s="22">
        <f t="shared" si="2"/>
        <v>-140685.36380000008</v>
      </c>
      <c r="F137" s="268"/>
      <c r="G137" s="269"/>
    </row>
    <row r="138" spans="1:7" ht="16.5">
      <c r="A138" s="20">
        <v>421</v>
      </c>
      <c r="B138" s="9" t="s">
        <v>169</v>
      </c>
      <c r="C138" s="22">
        <v>0</v>
      </c>
      <c r="D138" s="22">
        <v>0</v>
      </c>
      <c r="E138" s="22">
        <f t="shared" si="2"/>
        <v>0</v>
      </c>
      <c r="F138" s="268"/>
      <c r="G138" s="269"/>
    </row>
    <row r="139" spans="1:7" ht="16.5">
      <c r="A139" s="20">
        <v>422</v>
      </c>
      <c r="B139" s="9" t="s">
        <v>170</v>
      </c>
      <c r="C139" s="22">
        <v>405380.63600000012</v>
      </c>
      <c r="D139" s="22">
        <v>-260203.30170000004</v>
      </c>
      <c r="E139" s="22">
        <f t="shared" si="2"/>
        <v>145177.33430000008</v>
      </c>
      <c r="F139" s="268"/>
      <c r="G139" s="269"/>
    </row>
    <row r="140" spans="1:7" ht="16.5">
      <c r="A140" s="20">
        <v>423</v>
      </c>
      <c r="B140" s="9" t="s">
        <v>171</v>
      </c>
      <c r="C140" s="22">
        <v>659295.17900000012</v>
      </c>
      <c r="D140" s="22">
        <v>-1431204.8465</v>
      </c>
      <c r="E140" s="22">
        <f t="shared" ref="E140:E203" si="3">C140+D140</f>
        <v>-771909.66749999986</v>
      </c>
      <c r="F140" s="268"/>
      <c r="G140" s="269"/>
    </row>
    <row r="141" spans="1:7" ht="16.5">
      <c r="A141" s="20">
        <v>425</v>
      </c>
      <c r="B141" s="9" t="s">
        <v>172</v>
      </c>
      <c r="C141" s="22">
        <v>168724.71649999998</v>
      </c>
      <c r="D141" s="22">
        <v>-181549.68631000005</v>
      </c>
      <c r="E141" s="22">
        <f t="shared" si="3"/>
        <v>-12824.969810000068</v>
      </c>
      <c r="F141" s="268"/>
      <c r="G141" s="269"/>
    </row>
    <row r="142" spans="1:7" ht="16.5">
      <c r="A142" s="20">
        <v>426</v>
      </c>
      <c r="B142" s="9" t="s">
        <v>173</v>
      </c>
      <c r="C142" s="22">
        <v>400494.63300000003</v>
      </c>
      <c r="D142" s="22">
        <v>-1198312.72544</v>
      </c>
      <c r="E142" s="22">
        <f t="shared" si="3"/>
        <v>-797818.09243999992</v>
      </c>
      <c r="F142" s="268"/>
      <c r="G142" s="269"/>
    </row>
    <row r="143" spans="1:7" ht="16.5">
      <c r="A143" s="20">
        <v>430</v>
      </c>
      <c r="B143" s="9" t="s">
        <v>174</v>
      </c>
      <c r="C143" s="22">
        <v>649838.39899999974</v>
      </c>
      <c r="D143" s="22">
        <v>-599496.8067999999</v>
      </c>
      <c r="E143" s="22">
        <f t="shared" si="3"/>
        <v>50341.592199999839</v>
      </c>
      <c r="F143" s="268"/>
      <c r="G143" s="269"/>
    </row>
    <row r="144" spans="1:7" ht="16.5">
      <c r="A144" s="20">
        <v>433</v>
      </c>
      <c r="B144" s="9" t="s">
        <v>175</v>
      </c>
      <c r="C144" s="22">
        <v>264868.64650000003</v>
      </c>
      <c r="D144" s="22">
        <v>-256909.18999999994</v>
      </c>
      <c r="E144" s="22">
        <f t="shared" si="3"/>
        <v>7959.4565000000875</v>
      </c>
      <c r="F144" s="268"/>
      <c r="G144" s="269"/>
    </row>
    <row r="145" spans="1:7" ht="16.5">
      <c r="A145" s="20">
        <v>434</v>
      </c>
      <c r="B145" s="9" t="s">
        <v>176</v>
      </c>
      <c r="C145" s="22">
        <v>1432859.7830000003</v>
      </c>
      <c r="D145" s="22">
        <v>-474777.63990000001</v>
      </c>
      <c r="E145" s="22">
        <f t="shared" si="3"/>
        <v>958082.14310000022</v>
      </c>
      <c r="F145" s="268"/>
      <c r="G145" s="269"/>
    </row>
    <row r="146" spans="1:7" ht="16.5">
      <c r="A146" s="20">
        <v>435</v>
      </c>
      <c r="B146" s="9" t="s">
        <v>177</v>
      </c>
      <c r="C146" s="22">
        <v>75733.046499999997</v>
      </c>
      <c r="D146" s="22">
        <v>-138699.44</v>
      </c>
      <c r="E146" s="22">
        <f t="shared" si="3"/>
        <v>-62966.393500000006</v>
      </c>
      <c r="F146" s="268"/>
      <c r="G146" s="269"/>
    </row>
    <row r="147" spans="1:7" ht="16.5">
      <c r="A147" s="20">
        <v>436</v>
      </c>
      <c r="B147" s="9" t="s">
        <v>178</v>
      </c>
      <c r="C147" s="22">
        <v>53667.226500000004</v>
      </c>
      <c r="D147" s="22">
        <v>-64968.078600000001</v>
      </c>
      <c r="E147" s="22">
        <f t="shared" si="3"/>
        <v>-11300.852099999996</v>
      </c>
      <c r="F147" s="268"/>
      <c r="G147" s="269"/>
    </row>
    <row r="148" spans="1:7" ht="16.5">
      <c r="A148" s="20">
        <v>440</v>
      </c>
      <c r="B148" s="9" t="s">
        <v>179</v>
      </c>
      <c r="C148" s="22">
        <v>91573.152999999991</v>
      </c>
      <c r="D148" s="22">
        <v>-159346.74299999999</v>
      </c>
      <c r="E148" s="22">
        <f t="shared" si="3"/>
        <v>-67773.59</v>
      </c>
      <c r="F148" s="268"/>
      <c r="G148" s="269"/>
    </row>
    <row r="149" spans="1:7" ht="16.5">
      <c r="A149" s="20">
        <v>441</v>
      </c>
      <c r="B149" s="9" t="s">
        <v>180</v>
      </c>
      <c r="C149" s="22">
        <v>17416.236499999999</v>
      </c>
      <c r="D149" s="22">
        <v>-115877.0776</v>
      </c>
      <c r="E149" s="22">
        <f t="shared" si="3"/>
        <v>-98460.841100000005</v>
      </c>
      <c r="F149" s="268"/>
      <c r="G149" s="269"/>
    </row>
    <row r="150" spans="1:7" ht="16.5">
      <c r="A150" s="20">
        <v>444</v>
      </c>
      <c r="B150" s="9" t="s">
        <v>181</v>
      </c>
      <c r="C150" s="22">
        <v>3980437.5085</v>
      </c>
      <c r="D150" s="22">
        <v>-1445861.2793699997</v>
      </c>
      <c r="E150" s="22">
        <f t="shared" si="3"/>
        <v>2534576.2291300003</v>
      </c>
      <c r="F150" s="268"/>
      <c r="G150" s="269"/>
    </row>
    <row r="151" spans="1:7" ht="16.5">
      <c r="A151" s="20">
        <v>445</v>
      </c>
      <c r="B151" s="9" t="s">
        <v>182</v>
      </c>
      <c r="C151" s="22">
        <v>306005.63949999999</v>
      </c>
      <c r="D151" s="22">
        <v>-172617.75760000001</v>
      </c>
      <c r="E151" s="22">
        <f t="shared" si="3"/>
        <v>133387.88189999998</v>
      </c>
      <c r="F151" s="268"/>
      <c r="G151" s="269"/>
    </row>
    <row r="152" spans="1:7" ht="16.5">
      <c r="A152" s="20">
        <v>475</v>
      </c>
      <c r="B152" s="9" t="s">
        <v>183</v>
      </c>
      <c r="C152" s="22">
        <v>901546.3600000001</v>
      </c>
      <c r="D152" s="22">
        <v>-135216.19270000001</v>
      </c>
      <c r="E152" s="22">
        <f t="shared" si="3"/>
        <v>766330.16730000009</v>
      </c>
      <c r="F152" s="268"/>
      <c r="G152" s="269"/>
    </row>
    <row r="153" spans="1:7" ht="16.5">
      <c r="A153" s="20">
        <v>480</v>
      </c>
      <c r="B153" s="9" t="s">
        <v>184</v>
      </c>
      <c r="C153" s="22">
        <v>83613.696499999991</v>
      </c>
      <c r="D153" s="22">
        <v>-920538.72650000011</v>
      </c>
      <c r="E153" s="22">
        <f t="shared" si="3"/>
        <v>-836925.03000000014</v>
      </c>
      <c r="F153" s="268"/>
      <c r="G153" s="269"/>
    </row>
    <row r="154" spans="1:7" ht="16.5">
      <c r="A154" s="20">
        <v>481</v>
      </c>
      <c r="B154" s="9" t="s">
        <v>185</v>
      </c>
      <c r="C154" s="22">
        <v>290086.72649999999</v>
      </c>
      <c r="D154" s="22">
        <v>-532006.92019999993</v>
      </c>
      <c r="E154" s="22">
        <f t="shared" si="3"/>
        <v>-241920.19369999995</v>
      </c>
      <c r="F154" s="268"/>
      <c r="G154" s="269"/>
    </row>
    <row r="155" spans="1:7" ht="16.5">
      <c r="A155" s="20">
        <v>483</v>
      </c>
      <c r="B155" s="9" t="s">
        <v>186</v>
      </c>
      <c r="C155" s="22">
        <v>86765.9565</v>
      </c>
      <c r="D155" s="22">
        <v>-25218.080000000002</v>
      </c>
      <c r="E155" s="22">
        <f t="shared" si="3"/>
        <v>61547.876499999998</v>
      </c>
      <c r="F155" s="268"/>
      <c r="G155" s="269"/>
    </row>
    <row r="156" spans="1:7" ht="16.5">
      <c r="A156" s="20">
        <v>484</v>
      </c>
      <c r="B156" s="9" t="s">
        <v>187</v>
      </c>
      <c r="C156" s="22">
        <v>186219.75950000001</v>
      </c>
      <c r="D156" s="22">
        <v>-50514.966500000002</v>
      </c>
      <c r="E156" s="22">
        <f t="shared" si="3"/>
        <v>135704.79300000001</v>
      </c>
      <c r="F156" s="268"/>
      <c r="G156" s="269"/>
    </row>
    <row r="157" spans="1:7" ht="16.5">
      <c r="A157" s="20">
        <v>489</v>
      </c>
      <c r="B157" s="9" t="s">
        <v>188</v>
      </c>
      <c r="C157" s="22">
        <v>0</v>
      </c>
      <c r="D157" s="22">
        <v>-1304247.575</v>
      </c>
      <c r="E157" s="22">
        <f t="shared" si="3"/>
        <v>-1304247.575</v>
      </c>
      <c r="F157" s="268"/>
      <c r="G157" s="269"/>
    </row>
    <row r="158" spans="1:7" ht="16.5">
      <c r="A158" s="20">
        <v>491</v>
      </c>
      <c r="B158" s="9" t="s">
        <v>189</v>
      </c>
      <c r="C158" s="22">
        <v>969083.53050000023</v>
      </c>
      <c r="D158" s="22">
        <v>-753673.84340000001</v>
      </c>
      <c r="E158" s="22">
        <f t="shared" si="3"/>
        <v>215409.68710000021</v>
      </c>
      <c r="F158" s="268"/>
      <c r="G158" s="269"/>
    </row>
    <row r="159" spans="1:7" ht="16.5">
      <c r="A159" s="20">
        <v>494</v>
      </c>
      <c r="B159" s="9" t="s">
        <v>190</v>
      </c>
      <c r="C159" s="22">
        <v>238074.43650000004</v>
      </c>
      <c r="D159" s="22">
        <v>-140732.64769999997</v>
      </c>
      <c r="E159" s="22">
        <f t="shared" si="3"/>
        <v>97341.788800000068</v>
      </c>
      <c r="F159" s="268"/>
      <c r="G159" s="269"/>
    </row>
    <row r="160" spans="1:7" ht="16.5">
      <c r="A160" s="20">
        <v>495</v>
      </c>
      <c r="B160" s="9" t="s">
        <v>191</v>
      </c>
      <c r="C160" s="22">
        <v>4807.1965</v>
      </c>
      <c r="D160" s="22">
        <v>-73605.271000000008</v>
      </c>
      <c r="E160" s="22">
        <f t="shared" si="3"/>
        <v>-68798.074500000002</v>
      </c>
      <c r="F160" s="268"/>
      <c r="G160" s="269"/>
    </row>
    <row r="161" spans="1:7" ht="16.5">
      <c r="A161" s="20">
        <v>498</v>
      </c>
      <c r="B161" s="9" t="s">
        <v>192</v>
      </c>
      <c r="C161" s="22">
        <v>130818.79</v>
      </c>
      <c r="D161" s="22">
        <v>-101754.95280000001</v>
      </c>
      <c r="E161" s="22">
        <f t="shared" si="3"/>
        <v>29063.83719999998</v>
      </c>
      <c r="F161" s="268"/>
      <c r="G161" s="269"/>
    </row>
    <row r="162" spans="1:7" ht="16.5">
      <c r="A162" s="20">
        <v>499</v>
      </c>
      <c r="B162" s="9" t="s">
        <v>193</v>
      </c>
      <c r="C162" s="22">
        <v>1201405.0924999998</v>
      </c>
      <c r="D162" s="22">
        <v>-783347.64290999994</v>
      </c>
      <c r="E162" s="22">
        <f t="shared" si="3"/>
        <v>418057.44958999986</v>
      </c>
      <c r="F162" s="268"/>
      <c r="G162" s="269"/>
    </row>
    <row r="163" spans="1:7" ht="16.5">
      <c r="A163" s="20">
        <v>500</v>
      </c>
      <c r="B163" s="9" t="s">
        <v>194</v>
      </c>
      <c r="C163" s="22">
        <v>140433.18299999999</v>
      </c>
      <c r="D163" s="22">
        <v>-376033.09539999999</v>
      </c>
      <c r="E163" s="22">
        <f t="shared" si="3"/>
        <v>-235599.9124</v>
      </c>
      <c r="F163" s="268"/>
      <c r="G163" s="269"/>
    </row>
    <row r="164" spans="1:7" ht="16.5">
      <c r="A164" s="20">
        <v>503</v>
      </c>
      <c r="B164" s="9" t="s">
        <v>195</v>
      </c>
      <c r="C164" s="22">
        <v>373779.22950000002</v>
      </c>
      <c r="D164" s="22">
        <v>-223053.91760000002</v>
      </c>
      <c r="E164" s="22">
        <f t="shared" si="3"/>
        <v>150725.3119</v>
      </c>
      <c r="F164" s="268"/>
      <c r="G164" s="269"/>
    </row>
    <row r="165" spans="1:7" ht="16.5">
      <c r="A165" s="20">
        <v>504</v>
      </c>
      <c r="B165" s="9" t="s">
        <v>196</v>
      </c>
      <c r="C165" s="22">
        <v>67852.396500000003</v>
      </c>
      <c r="D165" s="22">
        <v>-962889.33960000006</v>
      </c>
      <c r="E165" s="22">
        <f t="shared" si="3"/>
        <v>-895036.94310000003</v>
      </c>
      <c r="F165" s="268"/>
      <c r="G165" s="269"/>
    </row>
    <row r="166" spans="1:7" ht="16.5">
      <c r="A166" s="20">
        <v>505</v>
      </c>
      <c r="B166" s="9" t="s">
        <v>197</v>
      </c>
      <c r="C166" s="22">
        <v>947726.96899999992</v>
      </c>
      <c r="D166" s="22">
        <v>-2861605.8667000001</v>
      </c>
      <c r="E166" s="22">
        <f t="shared" si="3"/>
        <v>-1913878.8977000001</v>
      </c>
      <c r="F166" s="268"/>
      <c r="G166" s="269"/>
    </row>
    <row r="167" spans="1:7" ht="16.5">
      <c r="A167" s="20">
        <v>507</v>
      </c>
      <c r="B167" s="9" t="s">
        <v>198</v>
      </c>
      <c r="C167" s="22">
        <v>181254.95</v>
      </c>
      <c r="D167" s="22">
        <v>-135090.1023</v>
      </c>
      <c r="E167" s="22">
        <f t="shared" si="3"/>
        <v>46164.847700000013</v>
      </c>
      <c r="F167" s="268"/>
      <c r="G167" s="269"/>
    </row>
    <row r="168" spans="1:7" ht="16.5">
      <c r="A168" s="20">
        <v>508</v>
      </c>
      <c r="B168" s="9" t="s">
        <v>199</v>
      </c>
      <c r="C168" s="22">
        <v>288431.78999999998</v>
      </c>
      <c r="D168" s="22">
        <v>-170442.69819999998</v>
      </c>
      <c r="E168" s="22">
        <f t="shared" si="3"/>
        <v>117989.09179999999</v>
      </c>
      <c r="F168" s="268"/>
      <c r="G168" s="269"/>
    </row>
    <row r="169" spans="1:7" ht="16.5">
      <c r="A169" s="20">
        <v>529</v>
      </c>
      <c r="B169" s="9" t="s">
        <v>200</v>
      </c>
      <c r="C169" s="22">
        <v>244378.9565</v>
      </c>
      <c r="D169" s="22">
        <v>-456615.89390999987</v>
      </c>
      <c r="E169" s="22">
        <f t="shared" si="3"/>
        <v>-212236.93740999987</v>
      </c>
      <c r="F169" s="268"/>
      <c r="G169" s="269"/>
    </row>
    <row r="170" spans="1:7" ht="16.5">
      <c r="A170" s="20">
        <v>531</v>
      </c>
      <c r="B170" s="9" t="s">
        <v>201</v>
      </c>
      <c r="C170" s="22">
        <v>208285.57950000002</v>
      </c>
      <c r="D170" s="22">
        <v>-169760.23391000001</v>
      </c>
      <c r="E170" s="22">
        <f t="shared" si="3"/>
        <v>38525.345590000012</v>
      </c>
      <c r="F170" s="268"/>
      <c r="G170" s="269"/>
    </row>
    <row r="171" spans="1:7" ht="16.5">
      <c r="A171" s="20">
        <v>535</v>
      </c>
      <c r="B171" s="9" t="s">
        <v>202</v>
      </c>
      <c r="C171" s="22">
        <v>260455.48249999998</v>
      </c>
      <c r="D171" s="22">
        <v>-325943.68400000001</v>
      </c>
      <c r="E171" s="22">
        <f t="shared" si="3"/>
        <v>-65488.201500000025</v>
      </c>
      <c r="F171" s="268"/>
      <c r="G171" s="269"/>
    </row>
    <row r="172" spans="1:7" ht="16.5">
      <c r="A172" s="20">
        <v>536</v>
      </c>
      <c r="B172" s="9" t="s">
        <v>203</v>
      </c>
      <c r="C172" s="22">
        <v>1188874.8590000002</v>
      </c>
      <c r="D172" s="22">
        <v>-1203513.95444</v>
      </c>
      <c r="E172" s="22">
        <f t="shared" si="3"/>
        <v>-14639.09543999983</v>
      </c>
      <c r="F172" s="268"/>
      <c r="G172" s="269"/>
    </row>
    <row r="173" spans="1:7" ht="16.5">
      <c r="A173" s="20">
        <v>538</v>
      </c>
      <c r="B173" s="9" t="s">
        <v>204</v>
      </c>
      <c r="C173" s="22">
        <v>153042.223</v>
      </c>
      <c r="D173" s="22">
        <v>-236498.30650000001</v>
      </c>
      <c r="E173" s="22">
        <f t="shared" si="3"/>
        <v>-83456.083500000008</v>
      </c>
      <c r="F173" s="268"/>
      <c r="G173" s="269"/>
    </row>
    <row r="174" spans="1:7" ht="16.5">
      <c r="A174" s="20">
        <v>541</v>
      </c>
      <c r="B174" s="9" t="s">
        <v>205</v>
      </c>
      <c r="C174" s="22">
        <v>124987.10899999997</v>
      </c>
      <c r="D174" s="22">
        <v>-135337.55471</v>
      </c>
      <c r="E174" s="22">
        <f t="shared" si="3"/>
        <v>-10350.445710000029</v>
      </c>
      <c r="F174" s="268"/>
      <c r="G174" s="269"/>
    </row>
    <row r="175" spans="1:7" ht="16.5">
      <c r="A175" s="20">
        <v>543</v>
      </c>
      <c r="B175" s="9" t="s">
        <v>206</v>
      </c>
      <c r="C175" s="22">
        <v>720764.24900000019</v>
      </c>
      <c r="D175" s="22">
        <v>-1001999.4294200002</v>
      </c>
      <c r="E175" s="22">
        <f t="shared" si="3"/>
        <v>-281235.18041999999</v>
      </c>
      <c r="F175" s="268"/>
      <c r="G175" s="269"/>
    </row>
    <row r="176" spans="1:7" ht="16.5">
      <c r="A176" s="20">
        <v>545</v>
      </c>
      <c r="B176" s="9" t="s">
        <v>207</v>
      </c>
      <c r="C176" s="22">
        <v>179915.2395</v>
      </c>
      <c r="D176" s="22">
        <v>-165572.4565</v>
      </c>
      <c r="E176" s="22">
        <f t="shared" si="3"/>
        <v>14342.782999999996</v>
      </c>
      <c r="F176" s="268"/>
      <c r="G176" s="269"/>
    </row>
    <row r="177" spans="1:7" ht="16.5">
      <c r="A177" s="20">
        <v>560</v>
      </c>
      <c r="B177" s="9" t="s">
        <v>208</v>
      </c>
      <c r="C177" s="22">
        <v>1576681.6455000006</v>
      </c>
      <c r="D177" s="22">
        <v>-1075357.2480099997</v>
      </c>
      <c r="E177" s="22">
        <f t="shared" si="3"/>
        <v>501324.39749000082</v>
      </c>
      <c r="F177" s="268"/>
      <c r="G177" s="269"/>
    </row>
    <row r="178" spans="1:7" ht="16.5">
      <c r="A178" s="20">
        <v>561</v>
      </c>
      <c r="B178" s="9" t="s">
        <v>209</v>
      </c>
      <c r="C178" s="22">
        <v>83534.889999999985</v>
      </c>
      <c r="D178" s="22">
        <v>-710834.63000000012</v>
      </c>
      <c r="E178" s="22">
        <f t="shared" si="3"/>
        <v>-627299.74000000011</v>
      </c>
      <c r="F178" s="268"/>
      <c r="G178" s="269"/>
    </row>
    <row r="179" spans="1:7" ht="16.5">
      <c r="A179" s="20">
        <v>562</v>
      </c>
      <c r="B179" s="9" t="s">
        <v>210</v>
      </c>
      <c r="C179" s="22">
        <v>319954.39000000007</v>
      </c>
      <c r="D179" s="22">
        <v>-427557.31047666667</v>
      </c>
      <c r="E179" s="22">
        <f t="shared" si="3"/>
        <v>-107602.92047666659</v>
      </c>
      <c r="F179" s="268"/>
      <c r="G179" s="269"/>
    </row>
    <row r="180" spans="1:7" ht="16.5">
      <c r="A180" s="20">
        <v>563</v>
      </c>
      <c r="B180" s="9" t="s">
        <v>211</v>
      </c>
      <c r="C180" s="22">
        <v>239571.75999999998</v>
      </c>
      <c r="D180" s="22">
        <v>-227088.81040000002</v>
      </c>
      <c r="E180" s="22">
        <f t="shared" si="3"/>
        <v>12482.949599999964</v>
      </c>
      <c r="F180" s="268"/>
      <c r="G180" s="269"/>
    </row>
    <row r="181" spans="1:7" ht="16.5">
      <c r="A181" s="20">
        <v>564</v>
      </c>
      <c r="B181" s="9" t="s">
        <v>212</v>
      </c>
      <c r="C181" s="22">
        <v>1531131.4885</v>
      </c>
      <c r="D181" s="22">
        <v>-15246152.94241</v>
      </c>
      <c r="E181" s="22">
        <f t="shared" si="3"/>
        <v>-13715021.453910001</v>
      </c>
      <c r="F181" s="268"/>
      <c r="G181" s="269"/>
    </row>
    <row r="182" spans="1:7" ht="16.5">
      <c r="A182" s="20">
        <v>576</v>
      </c>
      <c r="B182" s="9" t="s">
        <v>213</v>
      </c>
      <c r="C182" s="22">
        <v>9614.393</v>
      </c>
      <c r="D182" s="22">
        <v>-53667.226500000004</v>
      </c>
      <c r="E182" s="22">
        <f t="shared" si="3"/>
        <v>-44052.833500000008</v>
      </c>
      <c r="F182" s="268"/>
      <c r="G182" s="269"/>
    </row>
    <row r="183" spans="1:7" ht="16.5">
      <c r="A183" s="20">
        <v>577</v>
      </c>
      <c r="B183" s="9" t="s">
        <v>214</v>
      </c>
      <c r="C183" s="22">
        <v>417989.67599999992</v>
      </c>
      <c r="D183" s="22">
        <v>-442340.88449999999</v>
      </c>
      <c r="E183" s="22">
        <f t="shared" si="3"/>
        <v>-24351.208500000066</v>
      </c>
      <c r="F183" s="268"/>
      <c r="G183" s="269"/>
    </row>
    <row r="184" spans="1:7" ht="16.5">
      <c r="A184" s="20">
        <v>578</v>
      </c>
      <c r="B184" s="9" t="s">
        <v>215</v>
      </c>
      <c r="C184" s="22">
        <v>438715.7855</v>
      </c>
      <c r="D184" s="22">
        <v>-61469.070000000007</v>
      </c>
      <c r="E184" s="22">
        <f t="shared" si="3"/>
        <v>377246.71549999999</v>
      </c>
      <c r="F184" s="268"/>
      <c r="G184" s="269"/>
    </row>
    <row r="185" spans="1:7" ht="16.5">
      <c r="A185" s="20">
        <v>580</v>
      </c>
      <c r="B185" s="9" t="s">
        <v>216</v>
      </c>
      <c r="C185" s="22">
        <v>97798.866500000004</v>
      </c>
      <c r="D185" s="22">
        <v>-28370.340000000004</v>
      </c>
      <c r="E185" s="22">
        <f t="shared" si="3"/>
        <v>69428.526500000007</v>
      </c>
      <c r="F185" s="268"/>
      <c r="G185" s="269"/>
    </row>
    <row r="186" spans="1:7" ht="16.5">
      <c r="A186" s="20">
        <v>581</v>
      </c>
      <c r="B186" s="9" t="s">
        <v>217</v>
      </c>
      <c r="C186" s="22">
        <v>203478.383</v>
      </c>
      <c r="D186" s="22">
        <v>-95828.703999999998</v>
      </c>
      <c r="E186" s="22">
        <f t="shared" si="3"/>
        <v>107649.679</v>
      </c>
      <c r="F186" s="268"/>
      <c r="G186" s="269"/>
    </row>
    <row r="187" spans="1:7" ht="16.5">
      <c r="A187" s="20">
        <v>583</v>
      </c>
      <c r="B187" s="9" t="s">
        <v>218</v>
      </c>
      <c r="C187" s="22">
        <v>154460.74</v>
      </c>
      <c r="D187" s="22">
        <v>-4807.1965</v>
      </c>
      <c r="E187" s="22">
        <f t="shared" si="3"/>
        <v>149653.5435</v>
      </c>
      <c r="F187" s="268"/>
      <c r="G187" s="269"/>
    </row>
    <row r="188" spans="1:7" ht="16.5">
      <c r="A188" s="20">
        <v>584</v>
      </c>
      <c r="B188" s="9" t="s">
        <v>219</v>
      </c>
      <c r="C188" s="22">
        <v>25218.080000000002</v>
      </c>
      <c r="D188" s="22">
        <v>-12609.04</v>
      </c>
      <c r="E188" s="22">
        <f t="shared" si="3"/>
        <v>12609.04</v>
      </c>
      <c r="F188" s="268"/>
      <c r="G188" s="269"/>
    </row>
    <row r="189" spans="1:7" ht="16.5">
      <c r="A189" s="20">
        <v>588</v>
      </c>
      <c r="B189" s="9" t="s">
        <v>220</v>
      </c>
      <c r="C189" s="22">
        <v>53588.420000000006</v>
      </c>
      <c r="D189" s="22">
        <v>-64211.53620000001</v>
      </c>
      <c r="E189" s="22">
        <f t="shared" si="3"/>
        <v>-10623.116200000004</v>
      </c>
      <c r="F189" s="268"/>
      <c r="G189" s="269"/>
    </row>
    <row r="190" spans="1:7" ht="16.5">
      <c r="A190" s="20">
        <v>592</v>
      </c>
      <c r="B190" s="9" t="s">
        <v>221</v>
      </c>
      <c r="C190" s="22">
        <v>208127.96649999998</v>
      </c>
      <c r="D190" s="22">
        <v>-73605.271000000008</v>
      </c>
      <c r="E190" s="22">
        <f t="shared" si="3"/>
        <v>134522.69549999997</v>
      </c>
      <c r="F190" s="268"/>
      <c r="G190" s="269"/>
    </row>
    <row r="191" spans="1:7" ht="16.5">
      <c r="A191" s="20">
        <v>593</v>
      </c>
      <c r="B191" s="9" t="s">
        <v>222</v>
      </c>
      <c r="C191" s="22">
        <v>270385.10149999999</v>
      </c>
      <c r="D191" s="22">
        <v>-531140.04869999993</v>
      </c>
      <c r="E191" s="22">
        <f t="shared" si="3"/>
        <v>-260754.94719999994</v>
      </c>
      <c r="F191" s="268"/>
      <c r="G191" s="269"/>
    </row>
    <row r="192" spans="1:7" ht="16.5">
      <c r="A192" s="20">
        <v>595</v>
      </c>
      <c r="B192" s="9" t="s">
        <v>223</v>
      </c>
      <c r="C192" s="22">
        <v>228617.65650000004</v>
      </c>
      <c r="D192" s="22">
        <v>-91179.12049999999</v>
      </c>
      <c r="E192" s="22">
        <f t="shared" si="3"/>
        <v>137438.53600000005</v>
      </c>
      <c r="F192" s="268"/>
      <c r="G192" s="269"/>
    </row>
    <row r="193" spans="1:7" ht="16.5">
      <c r="A193" s="20">
        <v>598</v>
      </c>
      <c r="B193" s="9" t="s">
        <v>224</v>
      </c>
      <c r="C193" s="22">
        <v>1131897.7594999999</v>
      </c>
      <c r="D193" s="22">
        <v>-312231.353</v>
      </c>
      <c r="E193" s="22">
        <f t="shared" si="3"/>
        <v>819666.40649999992</v>
      </c>
      <c r="F193" s="268"/>
      <c r="G193" s="269"/>
    </row>
    <row r="194" spans="1:7" ht="16.5">
      <c r="A194" s="20">
        <v>599</v>
      </c>
      <c r="B194" s="9" t="s">
        <v>225</v>
      </c>
      <c r="C194" s="22">
        <v>216008.61649999997</v>
      </c>
      <c r="D194" s="22">
        <v>-710992.24300000013</v>
      </c>
      <c r="E194" s="22">
        <f t="shared" si="3"/>
        <v>-494983.62650000013</v>
      </c>
      <c r="F194" s="268"/>
      <c r="G194" s="269"/>
    </row>
    <row r="195" spans="1:7" ht="16.5">
      <c r="A195" s="20">
        <v>601</v>
      </c>
      <c r="B195" s="9" t="s">
        <v>226</v>
      </c>
      <c r="C195" s="22">
        <v>36250.990000000005</v>
      </c>
      <c r="D195" s="22">
        <v>-90737.804100000008</v>
      </c>
      <c r="E195" s="22">
        <f t="shared" si="3"/>
        <v>-54486.814100000003</v>
      </c>
      <c r="F195" s="268"/>
      <c r="G195" s="269"/>
    </row>
    <row r="196" spans="1:7" ht="16.5">
      <c r="A196" s="20">
        <v>604</v>
      </c>
      <c r="B196" s="9" t="s">
        <v>227</v>
      </c>
      <c r="C196" s="22">
        <v>224125.68600000002</v>
      </c>
      <c r="D196" s="22">
        <v>-960216.22312000021</v>
      </c>
      <c r="E196" s="22">
        <f t="shared" si="3"/>
        <v>-736090.53712000023</v>
      </c>
      <c r="F196" s="268"/>
      <c r="G196" s="269"/>
    </row>
    <row r="197" spans="1:7" ht="16.5">
      <c r="A197" s="20">
        <v>607</v>
      </c>
      <c r="B197" s="9" t="s">
        <v>228</v>
      </c>
      <c r="C197" s="22">
        <v>45707.770000000004</v>
      </c>
      <c r="D197" s="22">
        <v>-94567.799999999988</v>
      </c>
      <c r="E197" s="22">
        <f t="shared" si="3"/>
        <v>-48860.029999999984</v>
      </c>
      <c r="F197" s="268"/>
      <c r="G197" s="269"/>
    </row>
    <row r="198" spans="1:7" ht="16.5">
      <c r="A198" s="20">
        <v>608</v>
      </c>
      <c r="B198" s="9" t="s">
        <v>229</v>
      </c>
      <c r="C198" s="22">
        <v>75654.240000000005</v>
      </c>
      <c r="D198" s="22">
        <v>-78806.5</v>
      </c>
      <c r="E198" s="22">
        <f t="shared" si="3"/>
        <v>-3152.2599999999948</v>
      </c>
      <c r="F198" s="268"/>
      <c r="G198" s="269"/>
    </row>
    <row r="199" spans="1:7" ht="16.5">
      <c r="A199" s="20">
        <v>609</v>
      </c>
      <c r="B199" s="9" t="s">
        <v>230</v>
      </c>
      <c r="C199" s="22">
        <v>1372730.4235</v>
      </c>
      <c r="D199" s="22">
        <v>-4290946.1514100004</v>
      </c>
      <c r="E199" s="22">
        <f t="shared" si="3"/>
        <v>-2918215.7279100004</v>
      </c>
      <c r="F199" s="268"/>
      <c r="G199" s="269"/>
    </row>
    <row r="200" spans="1:7" ht="16.5">
      <c r="A200" s="20">
        <v>611</v>
      </c>
      <c r="B200" s="9" t="s">
        <v>231</v>
      </c>
      <c r="C200" s="22">
        <v>335873.30299999996</v>
      </c>
      <c r="D200" s="22">
        <v>-215803.71960000001</v>
      </c>
      <c r="E200" s="22">
        <f t="shared" si="3"/>
        <v>120069.58339999994</v>
      </c>
      <c r="F200" s="268"/>
      <c r="G200" s="269"/>
    </row>
    <row r="201" spans="1:7" ht="16.5">
      <c r="A201" s="20">
        <v>614</v>
      </c>
      <c r="B201" s="9" t="s">
        <v>232</v>
      </c>
      <c r="C201" s="22">
        <v>0</v>
      </c>
      <c r="D201" s="22">
        <v>-12609.04</v>
      </c>
      <c r="E201" s="22">
        <f t="shared" si="3"/>
        <v>-12609.04</v>
      </c>
      <c r="F201" s="268"/>
      <c r="G201" s="269"/>
    </row>
    <row r="202" spans="1:7" ht="16.5">
      <c r="A202" s="20">
        <v>615</v>
      </c>
      <c r="B202" s="9" t="s">
        <v>233</v>
      </c>
      <c r="C202" s="22">
        <v>152963.41649999999</v>
      </c>
      <c r="D202" s="22">
        <v>-142702.81020000001</v>
      </c>
      <c r="E202" s="22">
        <f t="shared" si="3"/>
        <v>10260.606299999985</v>
      </c>
      <c r="F202" s="268"/>
      <c r="G202" s="269"/>
    </row>
    <row r="203" spans="1:7" ht="16.5">
      <c r="A203" s="20">
        <v>616</v>
      </c>
      <c r="B203" s="9" t="s">
        <v>234</v>
      </c>
      <c r="C203" s="22">
        <v>49017.643000000004</v>
      </c>
      <c r="D203" s="22">
        <v>-743933.3600000001</v>
      </c>
      <c r="E203" s="22">
        <f t="shared" si="3"/>
        <v>-694915.71700000006</v>
      </c>
      <c r="F203" s="268"/>
      <c r="G203" s="269"/>
    </row>
    <row r="204" spans="1:7" ht="16.5">
      <c r="A204" s="20">
        <v>619</v>
      </c>
      <c r="B204" s="9" t="s">
        <v>235</v>
      </c>
      <c r="C204" s="22">
        <v>224046.87950000001</v>
      </c>
      <c r="D204" s="22">
        <v>-4807.1965</v>
      </c>
      <c r="E204" s="22">
        <f t="shared" ref="E204:E267" si="4">C204+D204</f>
        <v>219239.68300000002</v>
      </c>
      <c r="F204" s="268"/>
      <c r="G204" s="269"/>
    </row>
    <row r="205" spans="1:7" ht="16.5">
      <c r="A205" s="20">
        <v>620</v>
      </c>
      <c r="B205" s="9" t="s">
        <v>236</v>
      </c>
      <c r="C205" s="22">
        <v>30025.2765</v>
      </c>
      <c r="D205" s="22">
        <v>-66197.460000000006</v>
      </c>
      <c r="E205" s="22">
        <f t="shared" si="4"/>
        <v>-36172.183500000006</v>
      </c>
      <c r="F205" s="268"/>
      <c r="G205" s="269"/>
    </row>
    <row r="206" spans="1:7" ht="16.5">
      <c r="A206" s="20">
        <v>623</v>
      </c>
      <c r="B206" s="9" t="s">
        <v>237</v>
      </c>
      <c r="C206" s="22">
        <v>20489.690000000002</v>
      </c>
      <c r="D206" s="22">
        <v>-89839.41</v>
      </c>
      <c r="E206" s="22">
        <f t="shared" si="4"/>
        <v>-69349.72</v>
      </c>
      <c r="F206" s="268"/>
      <c r="G206" s="269"/>
    </row>
    <row r="207" spans="1:7" ht="16.5">
      <c r="A207" s="20">
        <v>624</v>
      </c>
      <c r="B207" s="9" t="s">
        <v>238</v>
      </c>
      <c r="C207" s="22">
        <v>206551.8365</v>
      </c>
      <c r="D207" s="22">
        <v>-309551.93199999997</v>
      </c>
      <c r="E207" s="22">
        <f t="shared" si="4"/>
        <v>-103000.09549999997</v>
      </c>
      <c r="F207" s="268"/>
      <c r="G207" s="269"/>
    </row>
    <row r="208" spans="1:7" ht="16.5">
      <c r="A208" s="20">
        <v>625</v>
      </c>
      <c r="B208" s="9" t="s">
        <v>239</v>
      </c>
      <c r="C208" s="22">
        <v>88499.699500000002</v>
      </c>
      <c r="D208" s="22">
        <v>-93070.47649999999</v>
      </c>
      <c r="E208" s="22">
        <f t="shared" si="4"/>
        <v>-4570.7769999999873</v>
      </c>
      <c r="F208" s="268"/>
      <c r="G208" s="269"/>
    </row>
    <row r="209" spans="1:7" ht="16.5">
      <c r="A209" s="20">
        <v>626</v>
      </c>
      <c r="B209" s="9" t="s">
        <v>240</v>
      </c>
      <c r="C209" s="22">
        <v>48938.836499999998</v>
      </c>
      <c r="D209" s="22">
        <v>-55322.163</v>
      </c>
      <c r="E209" s="22">
        <f t="shared" si="4"/>
        <v>-6383.3265000000029</v>
      </c>
      <c r="F209" s="268"/>
      <c r="G209" s="269"/>
    </row>
    <row r="210" spans="1:7" ht="16.5">
      <c r="A210" s="20">
        <v>630</v>
      </c>
      <c r="B210" s="9" t="s">
        <v>241</v>
      </c>
      <c r="C210" s="22">
        <v>211201.41999999998</v>
      </c>
      <c r="D210" s="22">
        <v>-20489.690000000002</v>
      </c>
      <c r="E210" s="22">
        <f t="shared" si="4"/>
        <v>190711.72999999998</v>
      </c>
      <c r="F210" s="268"/>
      <c r="G210" s="269"/>
    </row>
    <row r="211" spans="1:7" ht="16.5">
      <c r="A211" s="20">
        <v>631</v>
      </c>
      <c r="B211" s="9" t="s">
        <v>242</v>
      </c>
      <c r="C211" s="22">
        <v>4807.1965</v>
      </c>
      <c r="D211" s="22">
        <v>-741127.84860000003</v>
      </c>
      <c r="E211" s="22">
        <f t="shared" si="4"/>
        <v>-736320.65210000006</v>
      </c>
      <c r="F211" s="268"/>
      <c r="G211" s="269"/>
    </row>
    <row r="212" spans="1:7" ht="16.5">
      <c r="A212" s="20">
        <v>635</v>
      </c>
      <c r="B212" s="9" t="s">
        <v>243</v>
      </c>
      <c r="C212" s="22">
        <v>266444.77650000004</v>
      </c>
      <c r="D212" s="22">
        <v>-766141.03169999993</v>
      </c>
      <c r="E212" s="22">
        <f t="shared" si="4"/>
        <v>-499696.2551999999</v>
      </c>
      <c r="F212" s="268"/>
      <c r="G212" s="269"/>
    </row>
    <row r="213" spans="1:7" ht="16.5">
      <c r="A213" s="20">
        <v>636</v>
      </c>
      <c r="B213" s="9" t="s">
        <v>244</v>
      </c>
      <c r="C213" s="22">
        <v>837397.86900000006</v>
      </c>
      <c r="D213" s="22">
        <v>-141851.70000000001</v>
      </c>
      <c r="E213" s="22">
        <f t="shared" si="4"/>
        <v>695546.16899999999</v>
      </c>
      <c r="F213" s="268"/>
      <c r="G213" s="269"/>
    </row>
    <row r="214" spans="1:7" ht="16.5">
      <c r="A214" s="20">
        <v>638</v>
      </c>
      <c r="B214" s="9" t="s">
        <v>245</v>
      </c>
      <c r="C214" s="22">
        <v>770885.18300000019</v>
      </c>
      <c r="D214" s="22">
        <v>-1443919.4872099997</v>
      </c>
      <c r="E214" s="22">
        <f t="shared" si="4"/>
        <v>-673034.30420999951</v>
      </c>
      <c r="F214" s="268"/>
      <c r="G214" s="269"/>
    </row>
    <row r="215" spans="1:7" ht="16.5">
      <c r="A215" s="20">
        <v>678</v>
      </c>
      <c r="B215" s="9" t="s">
        <v>246</v>
      </c>
      <c r="C215" s="22">
        <v>446438.82249999989</v>
      </c>
      <c r="D215" s="22">
        <v>-452916.71680000005</v>
      </c>
      <c r="E215" s="22">
        <f t="shared" si="4"/>
        <v>-6477.89430000016</v>
      </c>
      <c r="F215" s="268"/>
      <c r="G215" s="269"/>
    </row>
    <row r="216" spans="1:7" ht="16.5">
      <c r="A216" s="20">
        <v>680</v>
      </c>
      <c r="B216" s="9" t="s">
        <v>247</v>
      </c>
      <c r="C216" s="22">
        <v>972945.049</v>
      </c>
      <c r="D216" s="22">
        <v>-1760773.6294999998</v>
      </c>
      <c r="E216" s="22">
        <f t="shared" si="4"/>
        <v>-787828.58049999981</v>
      </c>
      <c r="F216" s="268"/>
      <c r="G216" s="269"/>
    </row>
    <row r="217" spans="1:7" ht="16.5">
      <c r="A217" s="20">
        <v>681</v>
      </c>
      <c r="B217" s="9" t="s">
        <v>248</v>
      </c>
      <c r="C217" s="22">
        <v>12687.8465</v>
      </c>
      <c r="D217" s="22">
        <v>-74078.11</v>
      </c>
      <c r="E217" s="22">
        <f t="shared" si="4"/>
        <v>-61390.263500000001</v>
      </c>
      <c r="F217" s="268"/>
      <c r="G217" s="269"/>
    </row>
    <row r="218" spans="1:7" ht="16.5">
      <c r="A218" s="20">
        <v>683</v>
      </c>
      <c r="B218" s="9" t="s">
        <v>249</v>
      </c>
      <c r="C218" s="22">
        <v>152963.41650000005</v>
      </c>
      <c r="D218" s="22">
        <v>-148156.22</v>
      </c>
      <c r="E218" s="22">
        <f t="shared" si="4"/>
        <v>4807.1965000000491</v>
      </c>
      <c r="F218" s="268"/>
      <c r="G218" s="269"/>
    </row>
    <row r="219" spans="1:7" ht="16.5">
      <c r="A219" s="20">
        <v>684</v>
      </c>
      <c r="B219" s="9" t="s">
        <v>250</v>
      </c>
      <c r="C219" s="22">
        <v>982559.44200000027</v>
      </c>
      <c r="D219" s="22">
        <v>-4080167.1342500006</v>
      </c>
      <c r="E219" s="22">
        <f t="shared" si="4"/>
        <v>-3097607.6922500003</v>
      </c>
      <c r="F219" s="268"/>
      <c r="G219" s="269"/>
    </row>
    <row r="220" spans="1:7" ht="16.5">
      <c r="A220" s="20">
        <v>686</v>
      </c>
      <c r="B220" s="9" t="s">
        <v>251</v>
      </c>
      <c r="C220" s="22">
        <v>85189.826499999996</v>
      </c>
      <c r="D220" s="22">
        <v>-74141.155200000008</v>
      </c>
      <c r="E220" s="22">
        <f t="shared" si="4"/>
        <v>11048.671299999987</v>
      </c>
      <c r="F220" s="268"/>
      <c r="G220" s="269"/>
    </row>
    <row r="221" spans="1:7" ht="16.5">
      <c r="A221" s="20">
        <v>687</v>
      </c>
      <c r="B221" s="9" t="s">
        <v>252</v>
      </c>
      <c r="C221" s="22">
        <v>231769.91650000002</v>
      </c>
      <c r="D221" s="22">
        <v>-20489.690000000002</v>
      </c>
      <c r="E221" s="22">
        <f t="shared" si="4"/>
        <v>211280.22650000002</v>
      </c>
      <c r="F221" s="268"/>
      <c r="G221" s="269"/>
    </row>
    <row r="222" spans="1:7" ht="16.5">
      <c r="A222" s="20">
        <v>689</v>
      </c>
      <c r="B222" s="9" t="s">
        <v>253</v>
      </c>
      <c r="C222" s="22">
        <v>42791.929499999998</v>
      </c>
      <c r="D222" s="22">
        <v>-39466.2952</v>
      </c>
      <c r="E222" s="22">
        <f t="shared" si="4"/>
        <v>3325.6342999999979</v>
      </c>
      <c r="F222" s="268"/>
      <c r="G222" s="269"/>
    </row>
    <row r="223" spans="1:7" ht="16.5">
      <c r="A223" s="20">
        <v>691</v>
      </c>
      <c r="B223" s="9" t="s">
        <v>254</v>
      </c>
      <c r="C223" s="22">
        <v>94646.606500000009</v>
      </c>
      <c r="D223" s="22">
        <v>-116633.62</v>
      </c>
      <c r="E223" s="22">
        <f t="shared" si="4"/>
        <v>-21987.013499999986</v>
      </c>
      <c r="F223" s="268"/>
      <c r="G223" s="269"/>
    </row>
    <row r="224" spans="1:7" ht="16.5">
      <c r="A224" s="20">
        <v>694</v>
      </c>
      <c r="B224" s="9" t="s">
        <v>255</v>
      </c>
      <c r="C224" s="22">
        <v>928892.21550000005</v>
      </c>
      <c r="D224" s="22">
        <v>-651572.14200000011</v>
      </c>
      <c r="E224" s="22">
        <f t="shared" si="4"/>
        <v>277320.07349999994</v>
      </c>
      <c r="F224" s="268"/>
      <c r="G224" s="269"/>
    </row>
    <row r="225" spans="1:7" ht="16.5">
      <c r="A225" s="20">
        <v>697</v>
      </c>
      <c r="B225" s="9" t="s">
        <v>256</v>
      </c>
      <c r="C225" s="22">
        <v>52012.290000000008</v>
      </c>
      <c r="D225" s="22">
        <v>-24461.537600000003</v>
      </c>
      <c r="E225" s="22">
        <f t="shared" si="4"/>
        <v>27550.752400000005</v>
      </c>
      <c r="F225" s="268"/>
      <c r="G225" s="269"/>
    </row>
    <row r="226" spans="1:7" ht="16.5">
      <c r="A226" s="20">
        <v>698</v>
      </c>
      <c r="B226" s="9" t="s">
        <v>257</v>
      </c>
      <c r="C226" s="22">
        <v>900285.45600000024</v>
      </c>
      <c r="D226" s="22">
        <v>-6483579.4009100003</v>
      </c>
      <c r="E226" s="22">
        <f t="shared" si="4"/>
        <v>-5583293.9449100001</v>
      </c>
      <c r="F226" s="268"/>
      <c r="G226" s="269"/>
    </row>
    <row r="227" spans="1:7" ht="16.5">
      <c r="A227" s="20">
        <v>700</v>
      </c>
      <c r="B227" s="9" t="s">
        <v>258</v>
      </c>
      <c r="C227" s="22">
        <v>119864.68650000001</v>
      </c>
      <c r="D227" s="22">
        <v>-134034.09520000001</v>
      </c>
      <c r="E227" s="22">
        <f t="shared" si="4"/>
        <v>-14169.4087</v>
      </c>
      <c r="F227" s="268"/>
      <c r="G227" s="269"/>
    </row>
    <row r="228" spans="1:7" ht="16.5">
      <c r="A228" s="20">
        <v>702</v>
      </c>
      <c r="B228" s="9" t="s">
        <v>259</v>
      </c>
      <c r="C228" s="22">
        <v>45865.383000000002</v>
      </c>
      <c r="D228" s="22">
        <v>-47914.351999999999</v>
      </c>
      <c r="E228" s="22">
        <f t="shared" si="4"/>
        <v>-2048.9689999999973</v>
      </c>
      <c r="F228" s="268"/>
      <c r="G228" s="269"/>
    </row>
    <row r="229" spans="1:7" ht="16.5">
      <c r="A229" s="20">
        <v>704</v>
      </c>
      <c r="B229" s="9" t="s">
        <v>260</v>
      </c>
      <c r="C229" s="22">
        <v>340444.08000000007</v>
      </c>
      <c r="D229" s="22">
        <v>-279053.81650000002</v>
      </c>
      <c r="E229" s="22">
        <f t="shared" si="4"/>
        <v>61390.263500000059</v>
      </c>
      <c r="F229" s="268"/>
      <c r="G229" s="269"/>
    </row>
    <row r="230" spans="1:7" ht="16.5">
      <c r="A230" s="20">
        <v>707</v>
      </c>
      <c r="B230" s="9" t="s">
        <v>261</v>
      </c>
      <c r="C230" s="22">
        <v>23641.949999999997</v>
      </c>
      <c r="D230" s="22">
        <v>-40979.380000000005</v>
      </c>
      <c r="E230" s="22">
        <f t="shared" si="4"/>
        <v>-17337.430000000008</v>
      </c>
      <c r="F230" s="268"/>
      <c r="G230" s="269"/>
    </row>
    <row r="231" spans="1:7" ht="16.5">
      <c r="A231" s="20">
        <v>710</v>
      </c>
      <c r="B231" s="9" t="s">
        <v>262</v>
      </c>
      <c r="C231" s="22">
        <v>503337.11550000001</v>
      </c>
      <c r="D231" s="22">
        <v>-1642009.0817400001</v>
      </c>
      <c r="E231" s="22">
        <f t="shared" si="4"/>
        <v>-1138671.96624</v>
      </c>
      <c r="F231" s="268"/>
      <c r="G231" s="269"/>
    </row>
    <row r="232" spans="1:7" ht="16.5">
      <c r="A232" s="20">
        <v>729</v>
      </c>
      <c r="B232" s="9" t="s">
        <v>263</v>
      </c>
      <c r="C232" s="22">
        <v>108831.77650000002</v>
      </c>
      <c r="D232" s="22">
        <v>-149259.51100000003</v>
      </c>
      <c r="E232" s="22">
        <f t="shared" si="4"/>
        <v>-40427.734500000006</v>
      </c>
      <c r="F232" s="268"/>
      <c r="G232" s="269"/>
    </row>
    <row r="233" spans="1:7" ht="16.5">
      <c r="A233" s="20">
        <v>732</v>
      </c>
      <c r="B233" s="9" t="s">
        <v>264</v>
      </c>
      <c r="C233" s="22">
        <v>0</v>
      </c>
      <c r="D233" s="22">
        <v>-102448.45</v>
      </c>
      <c r="E233" s="22">
        <f t="shared" si="4"/>
        <v>-102448.45</v>
      </c>
      <c r="F233" s="268"/>
      <c r="G233" s="269"/>
    </row>
    <row r="234" spans="1:7" ht="16.5">
      <c r="A234" s="20">
        <v>734</v>
      </c>
      <c r="B234" s="9" t="s">
        <v>265</v>
      </c>
      <c r="C234" s="22">
        <v>569613.38199999998</v>
      </c>
      <c r="D234" s="22">
        <v>-1248090.0631000001</v>
      </c>
      <c r="E234" s="22">
        <f t="shared" si="4"/>
        <v>-678476.68110000016</v>
      </c>
      <c r="F234" s="268"/>
      <c r="G234" s="269"/>
    </row>
    <row r="235" spans="1:7" ht="16.5">
      <c r="A235" s="20">
        <v>738</v>
      </c>
      <c r="B235" s="9" t="s">
        <v>266</v>
      </c>
      <c r="C235" s="22">
        <v>225386.59</v>
      </c>
      <c r="D235" s="22">
        <v>-175517.83680000002</v>
      </c>
      <c r="E235" s="22">
        <f t="shared" si="4"/>
        <v>49868.753199999977</v>
      </c>
      <c r="F235" s="268"/>
      <c r="G235" s="269"/>
    </row>
    <row r="236" spans="1:7" ht="16.5">
      <c r="A236" s="20">
        <v>739</v>
      </c>
      <c r="B236" s="9" t="s">
        <v>267</v>
      </c>
      <c r="C236" s="22">
        <v>135547.18000000002</v>
      </c>
      <c r="D236" s="22">
        <v>-31869.348600000001</v>
      </c>
      <c r="E236" s="22">
        <f t="shared" si="4"/>
        <v>103677.83140000002</v>
      </c>
      <c r="F236" s="268"/>
      <c r="G236" s="269"/>
    </row>
    <row r="237" spans="1:7" ht="16.5">
      <c r="A237" s="20">
        <v>740</v>
      </c>
      <c r="B237" s="9" t="s">
        <v>268</v>
      </c>
      <c r="C237" s="22">
        <v>410581.86499999999</v>
      </c>
      <c r="D237" s="22">
        <v>-777583.73549999995</v>
      </c>
      <c r="E237" s="22">
        <f t="shared" si="4"/>
        <v>-367001.87049999996</v>
      </c>
      <c r="F237" s="268"/>
      <c r="G237" s="269"/>
    </row>
    <row r="238" spans="1:7" ht="16.5">
      <c r="A238" s="20">
        <v>742</v>
      </c>
      <c r="B238" s="9" t="s">
        <v>269</v>
      </c>
      <c r="C238" s="22">
        <v>0</v>
      </c>
      <c r="D238" s="22">
        <v>0</v>
      </c>
      <c r="E238" s="22">
        <f t="shared" si="4"/>
        <v>0</v>
      </c>
      <c r="F238" s="268"/>
      <c r="G238" s="269"/>
    </row>
    <row r="239" spans="1:7" ht="16.5">
      <c r="A239" s="20">
        <v>743</v>
      </c>
      <c r="B239" s="9" t="s">
        <v>270</v>
      </c>
      <c r="C239" s="22">
        <v>1205266.6110000005</v>
      </c>
      <c r="D239" s="22">
        <v>-1417161.5282000003</v>
      </c>
      <c r="E239" s="22">
        <f t="shared" si="4"/>
        <v>-211894.91719999979</v>
      </c>
      <c r="F239" s="268"/>
      <c r="G239" s="269"/>
    </row>
    <row r="240" spans="1:7" ht="16.5">
      <c r="A240" s="20">
        <v>746</v>
      </c>
      <c r="B240" s="9" t="s">
        <v>271</v>
      </c>
      <c r="C240" s="22">
        <v>67852.396499999988</v>
      </c>
      <c r="D240" s="22">
        <v>-40585.347500000003</v>
      </c>
      <c r="E240" s="22">
        <f t="shared" si="4"/>
        <v>27267.048999999985</v>
      </c>
      <c r="F240" s="268"/>
      <c r="G240" s="269"/>
    </row>
    <row r="241" spans="1:7" ht="16.5">
      <c r="A241" s="20">
        <v>747</v>
      </c>
      <c r="B241" s="9" t="s">
        <v>272</v>
      </c>
      <c r="C241" s="22">
        <v>164075.133</v>
      </c>
      <c r="D241" s="22">
        <v>-110329.09999999999</v>
      </c>
      <c r="E241" s="22">
        <f t="shared" si="4"/>
        <v>53746.03300000001</v>
      </c>
      <c r="F241" s="268"/>
      <c r="G241" s="269"/>
    </row>
    <row r="242" spans="1:7" ht="16.5">
      <c r="A242" s="20">
        <v>748</v>
      </c>
      <c r="B242" s="9" t="s">
        <v>273</v>
      </c>
      <c r="C242" s="22">
        <v>409793.8</v>
      </c>
      <c r="D242" s="22">
        <v>-140275.57</v>
      </c>
      <c r="E242" s="22">
        <f t="shared" si="4"/>
        <v>269518.23</v>
      </c>
      <c r="F242" s="268"/>
      <c r="G242" s="269"/>
    </row>
    <row r="243" spans="1:7" ht="16.5">
      <c r="A243" s="20">
        <v>749</v>
      </c>
      <c r="B243" s="9" t="s">
        <v>274</v>
      </c>
      <c r="C243" s="22">
        <v>551881.91950000008</v>
      </c>
      <c r="D243" s="22">
        <v>-516130.56270999991</v>
      </c>
      <c r="E243" s="22">
        <f t="shared" si="4"/>
        <v>35751.356790000165</v>
      </c>
      <c r="F243" s="268"/>
      <c r="G243" s="269"/>
    </row>
    <row r="244" spans="1:7" ht="16.5">
      <c r="A244" s="20">
        <v>751</v>
      </c>
      <c r="B244" s="9" t="s">
        <v>275</v>
      </c>
      <c r="C244" s="22">
        <v>89918.216499999995</v>
      </c>
      <c r="D244" s="22">
        <v>-71004.656500000012</v>
      </c>
      <c r="E244" s="22">
        <f t="shared" si="4"/>
        <v>18913.559999999983</v>
      </c>
      <c r="F244" s="268"/>
      <c r="G244" s="269"/>
    </row>
    <row r="245" spans="1:7" ht="16.5">
      <c r="A245" s="20">
        <v>753</v>
      </c>
      <c r="B245" s="9" t="s">
        <v>276</v>
      </c>
      <c r="C245" s="22">
        <v>1346487.8590000002</v>
      </c>
      <c r="D245" s="22">
        <v>-1483024.84864</v>
      </c>
      <c r="E245" s="22">
        <f t="shared" si="4"/>
        <v>-136536.98963999981</v>
      </c>
      <c r="F245" s="268"/>
      <c r="G245" s="269"/>
    </row>
    <row r="246" spans="1:7" ht="16.5">
      <c r="A246" s="20">
        <v>755</v>
      </c>
      <c r="B246" s="9" t="s">
        <v>277</v>
      </c>
      <c r="C246" s="22">
        <v>455659.18300000002</v>
      </c>
      <c r="D246" s="22">
        <v>-1489805.3599</v>
      </c>
      <c r="E246" s="22">
        <f t="shared" si="4"/>
        <v>-1034146.1769000001</v>
      </c>
      <c r="F246" s="268"/>
      <c r="G246" s="269"/>
    </row>
    <row r="247" spans="1:7" ht="16.5">
      <c r="A247" s="20">
        <v>758</v>
      </c>
      <c r="B247" s="9" t="s">
        <v>278</v>
      </c>
      <c r="C247" s="22">
        <v>48938.836500000005</v>
      </c>
      <c r="D247" s="22">
        <v>-164075.133</v>
      </c>
      <c r="E247" s="22">
        <f t="shared" si="4"/>
        <v>-115136.2965</v>
      </c>
      <c r="F247" s="268"/>
      <c r="G247" s="269"/>
    </row>
    <row r="248" spans="1:7" ht="16.5">
      <c r="A248" s="20">
        <v>759</v>
      </c>
      <c r="B248" s="9" t="s">
        <v>279</v>
      </c>
      <c r="C248" s="22">
        <v>524851.29</v>
      </c>
      <c r="D248" s="22">
        <v>0</v>
      </c>
      <c r="E248" s="22">
        <f t="shared" si="4"/>
        <v>524851.29</v>
      </c>
      <c r="F248" s="268"/>
      <c r="G248" s="269"/>
    </row>
    <row r="249" spans="1:7" ht="16.5">
      <c r="A249" s="20">
        <v>761</v>
      </c>
      <c r="B249" s="9" t="s">
        <v>280</v>
      </c>
      <c r="C249" s="22">
        <v>640302.81250000012</v>
      </c>
      <c r="D249" s="22">
        <v>-136366.76760000002</v>
      </c>
      <c r="E249" s="22">
        <f t="shared" si="4"/>
        <v>503936.0449000001</v>
      </c>
      <c r="F249" s="268"/>
      <c r="G249" s="269"/>
    </row>
    <row r="250" spans="1:7" ht="16.5">
      <c r="A250" s="20">
        <v>762</v>
      </c>
      <c r="B250" s="9" t="s">
        <v>281</v>
      </c>
      <c r="C250" s="22">
        <v>92991.669999999984</v>
      </c>
      <c r="D250" s="22">
        <v>-89082.867599999998</v>
      </c>
      <c r="E250" s="22">
        <f t="shared" si="4"/>
        <v>3908.8023999999859</v>
      </c>
      <c r="F250" s="268"/>
      <c r="G250" s="269"/>
    </row>
    <row r="251" spans="1:7" ht="16.5">
      <c r="A251" s="20">
        <v>765</v>
      </c>
      <c r="B251" s="9" t="s">
        <v>282</v>
      </c>
      <c r="C251" s="22">
        <v>140511.9895</v>
      </c>
      <c r="D251" s="22">
        <v>-161868.55099999998</v>
      </c>
      <c r="E251" s="22">
        <f t="shared" si="4"/>
        <v>-21356.561499999982</v>
      </c>
      <c r="F251" s="268"/>
      <c r="G251" s="269"/>
    </row>
    <row r="252" spans="1:7" ht="16.5">
      <c r="A252" s="20">
        <v>768</v>
      </c>
      <c r="B252" s="9" t="s">
        <v>283</v>
      </c>
      <c r="C252" s="22">
        <v>127666.53000000003</v>
      </c>
      <c r="D252" s="22">
        <v>-64621.33</v>
      </c>
      <c r="E252" s="22">
        <f t="shared" si="4"/>
        <v>63045.200000000026</v>
      </c>
      <c r="F252" s="268"/>
      <c r="G252" s="269"/>
    </row>
    <row r="253" spans="1:7" ht="16.5">
      <c r="A253" s="20">
        <v>777</v>
      </c>
      <c r="B253" s="9" t="s">
        <v>284</v>
      </c>
      <c r="C253" s="22">
        <v>99296.19</v>
      </c>
      <c r="D253" s="22">
        <v>-104844.1676</v>
      </c>
      <c r="E253" s="22">
        <f t="shared" si="4"/>
        <v>-5547.9775999999983</v>
      </c>
      <c r="F253" s="268"/>
      <c r="G253" s="269"/>
    </row>
    <row r="254" spans="1:7" ht="16.5">
      <c r="A254" s="20">
        <v>778</v>
      </c>
      <c r="B254" s="9" t="s">
        <v>285</v>
      </c>
      <c r="C254" s="22">
        <v>272670.49000000005</v>
      </c>
      <c r="D254" s="22">
        <v>-126448.18151000002</v>
      </c>
      <c r="E254" s="22">
        <f t="shared" si="4"/>
        <v>146222.30849000002</v>
      </c>
      <c r="F254" s="268"/>
      <c r="G254" s="269"/>
    </row>
    <row r="255" spans="1:7" ht="16.5">
      <c r="A255" s="20">
        <v>781</v>
      </c>
      <c r="B255" s="9" t="s">
        <v>286</v>
      </c>
      <c r="C255" s="22">
        <v>70925.850000000006</v>
      </c>
      <c r="D255" s="22">
        <v>-106704.001</v>
      </c>
      <c r="E255" s="22">
        <f t="shared" si="4"/>
        <v>-35778.150999999998</v>
      </c>
      <c r="F255" s="268"/>
      <c r="G255" s="269"/>
    </row>
    <row r="256" spans="1:7" ht="16.5">
      <c r="A256" s="20">
        <v>783</v>
      </c>
      <c r="B256" s="9" t="s">
        <v>287</v>
      </c>
      <c r="C256" s="22">
        <v>88342.086500000005</v>
      </c>
      <c r="D256" s="22">
        <v>-192713.41509999998</v>
      </c>
      <c r="E256" s="22">
        <f t="shared" si="4"/>
        <v>-104371.32859999998</v>
      </c>
      <c r="F256" s="268"/>
      <c r="G256" s="269"/>
    </row>
    <row r="257" spans="1:7" ht="16.5">
      <c r="A257" s="20">
        <v>785</v>
      </c>
      <c r="B257" s="9" t="s">
        <v>288</v>
      </c>
      <c r="C257" s="22">
        <v>94725.413</v>
      </c>
      <c r="D257" s="22">
        <v>-43737.607499999998</v>
      </c>
      <c r="E257" s="22">
        <f t="shared" si="4"/>
        <v>50987.805500000002</v>
      </c>
      <c r="F257" s="268"/>
      <c r="G257" s="269"/>
    </row>
    <row r="258" spans="1:7" ht="16.5">
      <c r="A258" s="20">
        <v>790</v>
      </c>
      <c r="B258" s="9" t="s">
        <v>289</v>
      </c>
      <c r="C258" s="22">
        <v>610671.56850000005</v>
      </c>
      <c r="D258" s="22">
        <v>-441111.50310000003</v>
      </c>
      <c r="E258" s="22">
        <f t="shared" si="4"/>
        <v>169560.06540000002</v>
      </c>
      <c r="F258" s="268"/>
      <c r="G258" s="269"/>
    </row>
    <row r="259" spans="1:7" ht="16.5">
      <c r="A259" s="20">
        <v>791</v>
      </c>
      <c r="B259" s="9" t="s">
        <v>290</v>
      </c>
      <c r="C259" s="22">
        <v>152963.41650000002</v>
      </c>
      <c r="D259" s="22">
        <v>-369917.71100000001</v>
      </c>
      <c r="E259" s="22">
        <f t="shared" si="4"/>
        <v>-216954.29449999999</v>
      </c>
      <c r="F259" s="268"/>
      <c r="G259" s="269"/>
    </row>
    <row r="260" spans="1:7" ht="16.5">
      <c r="A260" s="20">
        <v>831</v>
      </c>
      <c r="B260" s="9" t="s">
        <v>291</v>
      </c>
      <c r="C260" s="22">
        <v>216087.42300000001</v>
      </c>
      <c r="D260" s="22">
        <v>-299086.42879999999</v>
      </c>
      <c r="E260" s="22">
        <f t="shared" si="4"/>
        <v>-82999.005799999984</v>
      </c>
      <c r="F260" s="268"/>
      <c r="G260" s="269"/>
    </row>
    <row r="261" spans="1:7" ht="16.5">
      <c r="A261" s="20">
        <v>832</v>
      </c>
      <c r="B261" s="9" t="s">
        <v>292</v>
      </c>
      <c r="C261" s="22">
        <v>52012.29</v>
      </c>
      <c r="D261" s="22">
        <v>-70925.850000000006</v>
      </c>
      <c r="E261" s="22">
        <f t="shared" si="4"/>
        <v>-18913.560000000005</v>
      </c>
      <c r="F261" s="268"/>
      <c r="G261" s="269"/>
    </row>
    <row r="262" spans="1:7" ht="16.5">
      <c r="A262" s="20">
        <v>833</v>
      </c>
      <c r="B262" s="9" t="s">
        <v>293</v>
      </c>
      <c r="C262" s="22">
        <v>242724.02000000002</v>
      </c>
      <c r="D262" s="22">
        <v>0</v>
      </c>
      <c r="E262" s="22">
        <f t="shared" si="4"/>
        <v>242724.02000000002</v>
      </c>
      <c r="F262" s="268"/>
      <c r="G262" s="269"/>
    </row>
    <row r="263" spans="1:7" ht="16.5">
      <c r="A263" s="20">
        <v>834</v>
      </c>
      <c r="B263" s="9" t="s">
        <v>294</v>
      </c>
      <c r="C263" s="22">
        <v>85189.826499999996</v>
      </c>
      <c r="D263" s="22">
        <v>-522676.23060000001</v>
      </c>
      <c r="E263" s="22">
        <f t="shared" si="4"/>
        <v>-437486.40410000004</v>
      </c>
      <c r="F263" s="268"/>
      <c r="G263" s="269"/>
    </row>
    <row r="264" spans="1:7" ht="16.5">
      <c r="A264" s="20">
        <v>837</v>
      </c>
      <c r="B264" s="9" t="s">
        <v>295</v>
      </c>
      <c r="C264" s="22">
        <v>5008389.4945000028</v>
      </c>
      <c r="D264" s="22">
        <v>-17632624.963829987</v>
      </c>
      <c r="E264" s="22">
        <f t="shared" si="4"/>
        <v>-12624235.469329983</v>
      </c>
      <c r="F264" s="268"/>
      <c r="G264" s="269"/>
    </row>
    <row r="265" spans="1:7" ht="16.5">
      <c r="A265" s="20">
        <v>844</v>
      </c>
      <c r="B265" s="9" t="s">
        <v>296</v>
      </c>
      <c r="C265" s="22">
        <v>15761.3</v>
      </c>
      <c r="D265" s="22">
        <v>-52012.29</v>
      </c>
      <c r="E265" s="22">
        <f t="shared" si="4"/>
        <v>-36250.990000000005</v>
      </c>
      <c r="F265" s="268"/>
      <c r="G265" s="269"/>
    </row>
    <row r="266" spans="1:7" ht="16.5">
      <c r="A266" s="20">
        <v>845</v>
      </c>
      <c r="B266" s="9" t="s">
        <v>297</v>
      </c>
      <c r="C266" s="22">
        <v>31522.6</v>
      </c>
      <c r="D266" s="22">
        <v>-45707.770000000004</v>
      </c>
      <c r="E266" s="22">
        <f t="shared" si="4"/>
        <v>-14185.170000000006</v>
      </c>
      <c r="F266" s="268"/>
      <c r="G266" s="269"/>
    </row>
    <row r="267" spans="1:7" ht="16.5">
      <c r="A267" s="20">
        <v>846</v>
      </c>
      <c r="B267" s="9" t="s">
        <v>298</v>
      </c>
      <c r="C267" s="22">
        <v>178260.30300000001</v>
      </c>
      <c r="D267" s="22">
        <v>-140275.57</v>
      </c>
      <c r="E267" s="22">
        <f t="shared" si="4"/>
        <v>37984.733000000007</v>
      </c>
      <c r="F267" s="268"/>
      <c r="G267" s="269"/>
    </row>
    <row r="268" spans="1:7" ht="16.5">
      <c r="A268" s="20">
        <v>848</v>
      </c>
      <c r="B268" s="9" t="s">
        <v>299</v>
      </c>
      <c r="C268" s="22">
        <v>126090.4</v>
      </c>
      <c r="D268" s="22">
        <v>-127745.3365</v>
      </c>
      <c r="E268" s="22">
        <f t="shared" ref="E268:E303" si="5">C268+D268</f>
        <v>-1654.9365000000107</v>
      </c>
      <c r="F268" s="268"/>
      <c r="G268" s="269"/>
    </row>
    <row r="269" spans="1:7" ht="16.5">
      <c r="A269" s="20">
        <v>849</v>
      </c>
      <c r="B269" s="9" t="s">
        <v>300</v>
      </c>
      <c r="C269" s="22">
        <v>291741.66300000006</v>
      </c>
      <c r="D269" s="22">
        <v>0</v>
      </c>
      <c r="E269" s="22">
        <f t="shared" si="5"/>
        <v>291741.66300000006</v>
      </c>
      <c r="F269" s="268"/>
      <c r="G269" s="269"/>
    </row>
    <row r="270" spans="1:7" ht="16.5">
      <c r="A270" s="20">
        <v>850</v>
      </c>
      <c r="B270" s="9" t="s">
        <v>301</v>
      </c>
      <c r="C270" s="22">
        <v>358411.96200000006</v>
      </c>
      <c r="D270" s="22">
        <v>-126169.2065</v>
      </c>
      <c r="E270" s="22">
        <f t="shared" si="5"/>
        <v>232242.75550000006</v>
      </c>
      <c r="F270" s="268"/>
      <c r="G270" s="269"/>
    </row>
    <row r="271" spans="1:7" ht="16.5">
      <c r="A271" s="20">
        <v>851</v>
      </c>
      <c r="B271" s="9" t="s">
        <v>302</v>
      </c>
      <c r="C271" s="22">
        <v>214353.68</v>
      </c>
      <c r="D271" s="22">
        <v>-340948.44160000002</v>
      </c>
      <c r="E271" s="22">
        <f t="shared" si="5"/>
        <v>-126594.76160000003</v>
      </c>
      <c r="F271" s="268"/>
      <c r="G271" s="269"/>
    </row>
    <row r="272" spans="1:7" ht="16.5">
      <c r="A272" s="20">
        <v>853</v>
      </c>
      <c r="B272" s="9" t="s">
        <v>303</v>
      </c>
      <c r="C272" s="22">
        <v>7252562.1949999984</v>
      </c>
      <c r="D272" s="22">
        <v>-10110167.843760001</v>
      </c>
      <c r="E272" s="22">
        <f t="shared" si="5"/>
        <v>-2857605.6487600021</v>
      </c>
      <c r="F272" s="268"/>
      <c r="G272" s="269"/>
    </row>
    <row r="273" spans="1:7" ht="16.5">
      <c r="A273" s="20">
        <v>854</v>
      </c>
      <c r="B273" s="9" t="s">
        <v>304</v>
      </c>
      <c r="C273" s="22">
        <v>0</v>
      </c>
      <c r="D273" s="22">
        <v>-38930.410999999993</v>
      </c>
      <c r="E273" s="22">
        <f t="shared" si="5"/>
        <v>-38930.410999999993</v>
      </c>
      <c r="F273" s="268"/>
      <c r="G273" s="269"/>
    </row>
    <row r="274" spans="1:7" ht="16.5">
      <c r="A274" s="20">
        <v>857</v>
      </c>
      <c r="B274" s="9" t="s">
        <v>305</v>
      </c>
      <c r="C274" s="22">
        <v>937797.35000000021</v>
      </c>
      <c r="D274" s="22">
        <v>-126799.65849999999</v>
      </c>
      <c r="E274" s="22">
        <f t="shared" si="5"/>
        <v>810997.69150000019</v>
      </c>
      <c r="F274" s="268"/>
      <c r="G274" s="269"/>
    </row>
    <row r="275" spans="1:7" ht="16.5">
      <c r="A275" s="20">
        <v>858</v>
      </c>
      <c r="B275" s="9" t="s">
        <v>306</v>
      </c>
      <c r="C275" s="22">
        <v>4024490.3420000006</v>
      </c>
      <c r="D275" s="22">
        <v>-1546169.3448300001</v>
      </c>
      <c r="E275" s="22">
        <f t="shared" si="5"/>
        <v>2478320.9971700003</v>
      </c>
      <c r="F275" s="268"/>
      <c r="G275" s="269"/>
    </row>
    <row r="276" spans="1:7" ht="16.5">
      <c r="A276" s="20">
        <v>859</v>
      </c>
      <c r="B276" s="9" t="s">
        <v>307</v>
      </c>
      <c r="C276" s="22">
        <v>230272.59299999999</v>
      </c>
      <c r="D276" s="22">
        <v>-184344.16480000003</v>
      </c>
      <c r="E276" s="22">
        <f t="shared" si="5"/>
        <v>45928.428199999966</v>
      </c>
      <c r="F276" s="268"/>
      <c r="G276" s="269"/>
    </row>
    <row r="277" spans="1:7" ht="16.5">
      <c r="A277" s="20">
        <v>886</v>
      </c>
      <c r="B277" s="9" t="s">
        <v>308</v>
      </c>
      <c r="C277" s="22">
        <v>715878.24600000004</v>
      </c>
      <c r="D277" s="22">
        <v>-685748.94492000015</v>
      </c>
      <c r="E277" s="22">
        <f t="shared" si="5"/>
        <v>30129.301079999888</v>
      </c>
      <c r="F277" s="268"/>
      <c r="G277" s="269"/>
    </row>
    <row r="278" spans="1:7" ht="16.5">
      <c r="A278" s="20">
        <v>887</v>
      </c>
      <c r="B278" s="9" t="s">
        <v>309</v>
      </c>
      <c r="C278" s="22">
        <v>495062.43300000002</v>
      </c>
      <c r="D278" s="22">
        <v>-254655.3241</v>
      </c>
      <c r="E278" s="22">
        <f t="shared" si="5"/>
        <v>240407.10890000002</v>
      </c>
      <c r="F278" s="268"/>
      <c r="G278" s="269"/>
    </row>
    <row r="279" spans="1:7" ht="16.5">
      <c r="A279" s="20">
        <v>889</v>
      </c>
      <c r="B279" s="9" t="s">
        <v>310</v>
      </c>
      <c r="C279" s="22">
        <v>187559.47</v>
      </c>
      <c r="D279" s="22">
        <v>-19733.1476</v>
      </c>
      <c r="E279" s="22">
        <f t="shared" si="5"/>
        <v>167826.3224</v>
      </c>
      <c r="F279" s="268"/>
      <c r="G279" s="269"/>
    </row>
    <row r="280" spans="1:7" ht="16.5">
      <c r="A280" s="20">
        <v>890</v>
      </c>
      <c r="B280" s="9" t="s">
        <v>311</v>
      </c>
      <c r="C280" s="22">
        <v>74078.11</v>
      </c>
      <c r="D280" s="22">
        <v>-40979.380000000005</v>
      </c>
      <c r="E280" s="22">
        <f t="shared" si="5"/>
        <v>33098.729999999996</v>
      </c>
      <c r="F280" s="268"/>
      <c r="G280" s="269"/>
    </row>
    <row r="281" spans="1:7" ht="16.5">
      <c r="A281" s="20">
        <v>892</v>
      </c>
      <c r="B281" s="9" t="s">
        <v>312</v>
      </c>
      <c r="C281" s="22">
        <v>99296.19</v>
      </c>
      <c r="D281" s="22">
        <v>-106420.29760000001</v>
      </c>
      <c r="E281" s="22">
        <f t="shared" si="5"/>
        <v>-7124.107600000003</v>
      </c>
      <c r="F281" s="268"/>
      <c r="G281" s="269"/>
    </row>
    <row r="282" spans="1:7" ht="16.5">
      <c r="A282" s="20">
        <v>893</v>
      </c>
      <c r="B282" s="9" t="s">
        <v>313</v>
      </c>
      <c r="C282" s="22">
        <v>193942.7965</v>
      </c>
      <c r="D282" s="22">
        <v>-193863.99000000002</v>
      </c>
      <c r="E282" s="22">
        <f t="shared" si="5"/>
        <v>78.80649999997695</v>
      </c>
      <c r="F282" s="268"/>
      <c r="G282" s="269"/>
    </row>
    <row r="283" spans="1:7" ht="16.5">
      <c r="A283" s="20">
        <v>895</v>
      </c>
      <c r="B283" s="9" t="s">
        <v>314</v>
      </c>
      <c r="C283" s="22">
        <v>396317.8885</v>
      </c>
      <c r="D283" s="22">
        <v>-130818.79</v>
      </c>
      <c r="E283" s="22">
        <f t="shared" si="5"/>
        <v>265499.09850000002</v>
      </c>
      <c r="F283" s="268"/>
      <c r="G283" s="269"/>
    </row>
    <row r="284" spans="1:7" ht="16.5">
      <c r="A284" s="20">
        <v>905</v>
      </c>
      <c r="B284" s="9" t="s">
        <v>315</v>
      </c>
      <c r="C284" s="22">
        <v>1560999.1520000002</v>
      </c>
      <c r="D284" s="22">
        <v>-7327992.6245400002</v>
      </c>
      <c r="E284" s="22">
        <f t="shared" si="5"/>
        <v>-5766993.4725400005</v>
      </c>
      <c r="F284" s="268"/>
      <c r="G284" s="269"/>
    </row>
    <row r="285" spans="1:7" ht="16.5">
      <c r="A285" s="20">
        <v>908</v>
      </c>
      <c r="B285" s="9" t="s">
        <v>316</v>
      </c>
      <c r="C285" s="22">
        <v>530210.13199999998</v>
      </c>
      <c r="D285" s="22">
        <v>-654645.59549999982</v>
      </c>
      <c r="E285" s="22">
        <f t="shared" si="5"/>
        <v>-124435.46349999984</v>
      </c>
      <c r="F285" s="268"/>
      <c r="G285" s="269"/>
    </row>
    <row r="286" spans="1:7" ht="16.5">
      <c r="A286" s="20">
        <v>915</v>
      </c>
      <c r="B286" s="9" t="s">
        <v>317</v>
      </c>
      <c r="C286" s="22">
        <v>437376.07500000007</v>
      </c>
      <c r="D286" s="22">
        <v>-249091.58520000003</v>
      </c>
      <c r="E286" s="22">
        <f t="shared" si="5"/>
        <v>188284.48980000004</v>
      </c>
      <c r="F286" s="268"/>
      <c r="G286" s="269"/>
    </row>
    <row r="287" spans="1:7" ht="16.5">
      <c r="A287" s="20">
        <v>918</v>
      </c>
      <c r="B287" s="9" t="s">
        <v>318</v>
      </c>
      <c r="C287" s="22">
        <v>71083.463000000003</v>
      </c>
      <c r="D287" s="22">
        <v>-55984.137600000009</v>
      </c>
      <c r="E287" s="22">
        <f t="shared" si="5"/>
        <v>15099.325399999994</v>
      </c>
      <c r="F287" s="268"/>
      <c r="G287" s="269"/>
    </row>
    <row r="288" spans="1:7" ht="16.5">
      <c r="A288" s="20">
        <v>921</v>
      </c>
      <c r="B288" s="9" t="s">
        <v>319</v>
      </c>
      <c r="C288" s="22">
        <v>253914.54300000001</v>
      </c>
      <c r="D288" s="22">
        <v>-40222.837599999999</v>
      </c>
      <c r="E288" s="22">
        <f t="shared" si="5"/>
        <v>213691.70540000001</v>
      </c>
      <c r="F288" s="268"/>
      <c r="G288" s="269"/>
    </row>
    <row r="289" spans="1:7" ht="16.5">
      <c r="A289" s="20">
        <v>922</v>
      </c>
      <c r="B289" s="9" t="s">
        <v>320</v>
      </c>
      <c r="C289" s="22">
        <v>140275.56999999998</v>
      </c>
      <c r="D289" s="22">
        <v>-229500.2893</v>
      </c>
      <c r="E289" s="22">
        <f t="shared" si="5"/>
        <v>-89224.719300000026</v>
      </c>
      <c r="F289" s="268"/>
      <c r="G289" s="269"/>
    </row>
    <row r="290" spans="1:7" ht="16.5">
      <c r="A290" s="20">
        <v>924</v>
      </c>
      <c r="B290" s="9" t="s">
        <v>321</v>
      </c>
      <c r="C290" s="22">
        <v>78885.306500000006</v>
      </c>
      <c r="D290" s="22">
        <v>-61547.876499999998</v>
      </c>
      <c r="E290" s="22">
        <f t="shared" si="5"/>
        <v>17337.430000000008</v>
      </c>
      <c r="F290" s="268"/>
      <c r="G290" s="269"/>
    </row>
    <row r="291" spans="1:7" ht="16.5">
      <c r="A291" s="20">
        <v>925</v>
      </c>
      <c r="B291" s="9" t="s">
        <v>322</v>
      </c>
      <c r="C291" s="22">
        <v>97720.06</v>
      </c>
      <c r="D291" s="22">
        <v>-36250.99</v>
      </c>
      <c r="E291" s="22">
        <f t="shared" si="5"/>
        <v>61469.07</v>
      </c>
      <c r="F291" s="268"/>
      <c r="G291" s="269"/>
    </row>
    <row r="292" spans="1:7" ht="16.5">
      <c r="A292" s="20">
        <v>927</v>
      </c>
      <c r="B292" s="9" t="s">
        <v>323</v>
      </c>
      <c r="C292" s="22">
        <v>924163.82550000015</v>
      </c>
      <c r="D292" s="22">
        <v>-1115706.1760100001</v>
      </c>
      <c r="E292" s="22">
        <f t="shared" si="5"/>
        <v>-191542.3505099999</v>
      </c>
      <c r="F292" s="268"/>
      <c r="G292" s="269"/>
    </row>
    <row r="293" spans="1:7" ht="16.5">
      <c r="A293" s="20">
        <v>931</v>
      </c>
      <c r="B293" s="9" t="s">
        <v>324</v>
      </c>
      <c r="C293" s="22">
        <v>121440.81649999999</v>
      </c>
      <c r="D293" s="22">
        <v>-219791.3285</v>
      </c>
      <c r="E293" s="22">
        <f t="shared" si="5"/>
        <v>-98350.512000000017</v>
      </c>
      <c r="F293" s="268"/>
      <c r="G293" s="269"/>
    </row>
    <row r="294" spans="1:7" ht="16.5">
      <c r="A294" s="20">
        <v>934</v>
      </c>
      <c r="B294" s="9" t="s">
        <v>325</v>
      </c>
      <c r="C294" s="22">
        <v>0</v>
      </c>
      <c r="D294" s="22">
        <v>-2542612.9160000002</v>
      </c>
      <c r="E294" s="22">
        <f t="shared" si="5"/>
        <v>-2542612.9160000002</v>
      </c>
      <c r="F294" s="268"/>
      <c r="G294" s="269"/>
    </row>
    <row r="295" spans="1:7" ht="16.5">
      <c r="A295" s="20">
        <v>935</v>
      </c>
      <c r="B295" s="9" t="s">
        <v>326</v>
      </c>
      <c r="C295" s="22">
        <v>1406696.0250000001</v>
      </c>
      <c r="D295" s="22">
        <v>-73321.567600000009</v>
      </c>
      <c r="E295" s="22">
        <f t="shared" si="5"/>
        <v>1333374.4574000002</v>
      </c>
      <c r="F295" s="268"/>
      <c r="G295" s="269"/>
    </row>
    <row r="296" spans="1:7" ht="16.5">
      <c r="A296" s="20">
        <v>936</v>
      </c>
      <c r="B296" s="9" t="s">
        <v>327</v>
      </c>
      <c r="C296" s="22">
        <v>187717.08299999998</v>
      </c>
      <c r="D296" s="22">
        <v>-95466.194100000022</v>
      </c>
      <c r="E296" s="22">
        <f t="shared" si="5"/>
        <v>92250.888899999962</v>
      </c>
      <c r="F296" s="268"/>
      <c r="G296" s="269"/>
    </row>
    <row r="297" spans="1:7" ht="16.5">
      <c r="A297" s="20">
        <v>946</v>
      </c>
      <c r="B297" s="9" t="s">
        <v>328</v>
      </c>
      <c r="C297" s="22">
        <v>99532.609499999991</v>
      </c>
      <c r="D297" s="22">
        <v>-266239.87960000004</v>
      </c>
      <c r="E297" s="22">
        <f t="shared" si="5"/>
        <v>-166707.27010000005</v>
      </c>
      <c r="F297" s="268"/>
      <c r="G297" s="269"/>
    </row>
    <row r="298" spans="1:7" ht="16.5">
      <c r="A298" s="20">
        <v>976</v>
      </c>
      <c r="B298" s="9" t="s">
        <v>329</v>
      </c>
      <c r="C298" s="22">
        <v>99296.19</v>
      </c>
      <c r="D298" s="22">
        <v>-148219.26519999999</v>
      </c>
      <c r="E298" s="22">
        <f t="shared" si="5"/>
        <v>-48923.075199999992</v>
      </c>
      <c r="F298" s="268"/>
      <c r="G298" s="269"/>
    </row>
    <row r="299" spans="1:7" ht="16.5">
      <c r="A299" s="20">
        <v>977</v>
      </c>
      <c r="B299" s="9" t="s">
        <v>330</v>
      </c>
      <c r="C299" s="22">
        <v>503100.696</v>
      </c>
      <c r="D299" s="22">
        <v>-289535.08100000001</v>
      </c>
      <c r="E299" s="22">
        <f t="shared" si="5"/>
        <v>213565.61499999999</v>
      </c>
      <c r="F299" s="268"/>
      <c r="G299" s="269"/>
    </row>
    <row r="300" spans="1:7" ht="16.5">
      <c r="A300" s="20">
        <v>980</v>
      </c>
      <c r="B300" s="9" t="s">
        <v>331</v>
      </c>
      <c r="C300" s="22">
        <v>1150968.9325000001</v>
      </c>
      <c r="D300" s="22">
        <v>-2010092.1774200001</v>
      </c>
      <c r="E300" s="22">
        <f t="shared" si="5"/>
        <v>-859123.24491999997</v>
      </c>
      <c r="F300" s="268"/>
      <c r="G300" s="269"/>
    </row>
    <row r="301" spans="1:7" ht="16.5">
      <c r="A301" s="20">
        <v>981</v>
      </c>
      <c r="B301" s="9" t="s">
        <v>332</v>
      </c>
      <c r="C301" s="22">
        <v>28370.34</v>
      </c>
      <c r="D301" s="22">
        <v>-83534.890000000014</v>
      </c>
      <c r="E301" s="22">
        <f t="shared" si="5"/>
        <v>-55164.550000000017</v>
      </c>
      <c r="F301" s="268"/>
      <c r="G301" s="269"/>
    </row>
    <row r="302" spans="1:7" ht="16.5">
      <c r="A302" s="20">
        <v>989</v>
      </c>
      <c r="B302" s="9" t="s">
        <v>333</v>
      </c>
      <c r="C302" s="22">
        <v>189135.59999999998</v>
      </c>
      <c r="D302" s="22">
        <v>-75733.046500000011</v>
      </c>
      <c r="E302" s="22">
        <f t="shared" si="5"/>
        <v>113402.55349999997</v>
      </c>
      <c r="F302" s="268"/>
      <c r="G302" s="269"/>
    </row>
    <row r="303" spans="1:7" ht="16.5">
      <c r="A303" s="20">
        <v>992</v>
      </c>
      <c r="B303" s="9" t="s">
        <v>334</v>
      </c>
      <c r="C303" s="22">
        <v>233424.853</v>
      </c>
      <c r="D303" s="22">
        <v>-416854.86239999993</v>
      </c>
      <c r="E303" s="22">
        <f t="shared" si="5"/>
        <v>-183430.00939999992</v>
      </c>
      <c r="F303" s="268"/>
      <c r="G303" s="269"/>
    </row>
  </sheetData>
  <autoFilter ref="A10:E10" xr:uid="{36AAFA82-0957-4F64-B6A0-945E57961547}"/>
  <phoneticPr fontId="42" type="noConversion"/>
  <hyperlinks>
    <hyperlink ref="A3" r:id="rId1" xr:uid="{F5CAD588-8FED-442D-84B8-C7AA4232D319}"/>
    <hyperlink ref="A2" r:id="rId2" display="Lähde: VM/KAO 9.3.2023" xr:uid="{EEB91DEB-BF6F-4BDC-B066-E01732002140}"/>
  </hyperlinks>
  <pageMargins left="0.7" right="0.7" top="0.75" bottom="0.75" header="0.3" footer="0.3"/>
  <pageSetup paperSize="9" orientation="portrait"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9D28DDB-56BA-4294-93FF-083D1E16236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16</vt:i4>
      </vt:variant>
    </vt:vector>
  </HeadingPairs>
  <TitlesOfParts>
    <vt:vector size="16" baseType="lpstr">
      <vt:lpstr>Tietoa aineistosta</vt:lpstr>
      <vt:lpstr>1. Vos-laskelma</vt:lpstr>
      <vt:lpstr>2. Vos-laskelma_€as</vt:lpstr>
      <vt:lpstr>3. Muutos2023-24a</vt:lpstr>
      <vt:lpstr>4. Muutos2023-24b</vt:lpstr>
      <vt:lpstr>5. Sote_siirto2023-24</vt:lpstr>
      <vt:lpstr>6. OKM-vos</vt:lpstr>
      <vt:lpstr>7. OKM-vos_€as</vt:lpstr>
      <vt:lpstr>8. Kotikuntakorvaukset</vt:lpstr>
      <vt:lpstr>Vos-laskelma, €as</vt:lpstr>
      <vt:lpstr>9. Hark.var.</vt:lpstr>
      <vt:lpstr>10. Mk-hva</vt:lpstr>
      <vt:lpstr>11. Mk-hva_€as</vt:lpstr>
      <vt:lpstr>12. Kuntakoko</vt:lpstr>
      <vt:lpstr>13. Mk-hva-kuntakoko23-24</vt:lpstr>
      <vt:lpstr>14. Perushinnat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dcterms:created xsi:type="dcterms:W3CDTF">2016-10-23T13:00:51Z</dcterms:created>
  <dcterms:modified xsi:type="dcterms:W3CDTF">2025-02-03T17:13:45Z</dcterms:modified>
  <cp:category/>
  <cp:contentStatus/>
</cp:coreProperties>
</file>