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200" windowHeight="6470" activeTab="0"/>
  </bookViews>
  <sheets>
    <sheet name="Tasaus" sheetId="1" r:id="rId1"/>
  </sheets>
  <definedNames/>
  <calcPr fullCalcOnLoad="1"/>
</workbook>
</file>

<file path=xl/sharedStrings.xml><?xml version="1.0" encoding="utf-8"?>
<sst xmlns="http://schemas.openxmlformats.org/spreadsheetml/2006/main" count="1250" uniqueCount="463">
  <si>
    <t>Laskelma verotuloihin perustuvasta valtionosuuden tasauksesta vuonna 2017, ennakkotieto</t>
  </si>
  <si>
    <t>Lähde: VM 30.12.2016</t>
  </si>
  <si>
    <t xml:space="preserve">Vuoden 2016 kuntajaolla. </t>
  </si>
  <si>
    <t>Verovuoden 2015 verotiedoilla laskettuna.</t>
  </si>
  <si>
    <r>
      <t xml:space="preserve">Keskimääräinen tuloveroprosentti: </t>
    </r>
    <r>
      <rPr>
        <b/>
        <sz val="10"/>
        <color indexed="12"/>
        <rFont val="Arial"/>
        <family val="2"/>
      </rPr>
      <t>19,83 %</t>
    </r>
  </si>
  <si>
    <r>
      <t>100 %</t>
    </r>
    <r>
      <rPr>
        <u val="single"/>
        <sz val="10"/>
        <color indexed="12"/>
        <rFont val="Arial"/>
        <family val="2"/>
      </rPr>
      <t xml:space="preserve">:n tasausraja: </t>
    </r>
    <r>
      <rPr>
        <b/>
        <u val="single"/>
        <sz val="10"/>
        <color indexed="12"/>
        <rFont val="Arial"/>
        <family val="2"/>
      </rPr>
      <t xml:space="preserve"> 3 708,03 </t>
    </r>
    <r>
      <rPr>
        <u val="single"/>
        <sz val="10"/>
        <color indexed="12"/>
        <rFont val="Arial"/>
        <family val="2"/>
      </rPr>
      <t>euroa/asukas. Tasausvähennysprosentti tasausrajan ylimenevältä osalta= 30 + ylimenevän osan luonnollinen logaritmi</t>
    </r>
    <r>
      <rPr>
        <sz val="10"/>
        <color indexed="12"/>
        <rFont val="Arial"/>
        <family val="2"/>
      </rPr>
      <t>.</t>
    </r>
  </si>
  <si>
    <t>Kiinteistö-</t>
  </si>
  <si>
    <t>veropohja;</t>
  </si>
  <si>
    <t>Kunta</t>
  </si>
  <si>
    <t xml:space="preserve"> Asukas-</t>
  </si>
  <si>
    <t>Laskennallinen</t>
  </si>
  <si>
    <t>Maksettava</t>
  </si>
  <si>
    <t>Laskenn.</t>
  </si>
  <si>
    <t xml:space="preserve">  Laskennalliset verotulot</t>
  </si>
  <si>
    <t>Tasaus-</t>
  </si>
  <si>
    <t xml:space="preserve">       Tasaus 2017</t>
  </si>
  <si>
    <t>Tasaus 2016</t>
  </si>
  <si>
    <t>kno</t>
  </si>
  <si>
    <t>Ruotsinkielinen</t>
  </si>
  <si>
    <t>Kieli-</t>
  </si>
  <si>
    <t>Maa-</t>
  </si>
  <si>
    <t>Kunta-</t>
  </si>
  <si>
    <t>Ydinvvoima</t>
  </si>
  <si>
    <t>Maksuunpantu kunnallis-</t>
  </si>
  <si>
    <t xml:space="preserve">  Maksuunpantua kunnallisveroa</t>
  </si>
  <si>
    <t xml:space="preserve">     Kuntien osuus maksetta-</t>
  </si>
  <si>
    <t>ydinvoimalait.</t>
  </si>
  <si>
    <t xml:space="preserve"> luku</t>
  </si>
  <si>
    <t>kunnallisvero</t>
  </si>
  <si>
    <t>yhteisövero</t>
  </si>
  <si>
    <t>kiinteistövero</t>
  </si>
  <si>
    <t xml:space="preserve">         yhteensä 2015</t>
  </si>
  <si>
    <t>raja -</t>
  </si>
  <si>
    <t>rajan</t>
  </si>
  <si>
    <t>vähennys</t>
  </si>
  <si>
    <t>nimi</t>
  </si>
  <si>
    <t>suhde</t>
  </si>
  <si>
    <t>kunta-</t>
  </si>
  <si>
    <t>liitos</t>
  </si>
  <si>
    <t xml:space="preserve">  vero vuonna 2015</t>
  </si>
  <si>
    <t xml:space="preserve"> vastaavat verotettavat tulot 2015</t>
  </si>
  <si>
    <t xml:space="preserve">   vasta yhteisöverosta 2015</t>
  </si>
  <si>
    <t>(laskenn.) €</t>
  </si>
  <si>
    <t>31.12.</t>
  </si>
  <si>
    <t>(ydinvoimalait.)</t>
  </si>
  <si>
    <t>euroa/</t>
  </si>
  <si>
    <t>laskenn.</t>
  </si>
  <si>
    <t>ylittävän</t>
  </si>
  <si>
    <t>prosentti</t>
  </si>
  <si>
    <t>euroa</t>
  </si>
  <si>
    <t>2013-22</t>
  </si>
  <si>
    <t>asukas</t>
  </si>
  <si>
    <t>verot/as.</t>
  </si>
  <si>
    <t>osan</t>
  </si>
  <si>
    <t>luonn.log</t>
  </si>
  <si>
    <t>Yhteensä</t>
  </si>
  <si>
    <t>Manner-Suomi</t>
  </si>
  <si>
    <t xml:space="preserve">Alajärvi           </t>
  </si>
  <si>
    <t>14</t>
  </si>
  <si>
    <t xml:space="preserve">Alavieska          </t>
  </si>
  <si>
    <t>17</t>
  </si>
  <si>
    <t xml:space="preserve">Alavus             </t>
  </si>
  <si>
    <t xml:space="preserve">Asikkala           </t>
  </si>
  <si>
    <t>07</t>
  </si>
  <si>
    <t xml:space="preserve">Askola             </t>
  </si>
  <si>
    <t>01</t>
  </si>
  <si>
    <t xml:space="preserve">Aura               </t>
  </si>
  <si>
    <t>02</t>
  </si>
  <si>
    <t>Akaa</t>
  </si>
  <si>
    <t>06</t>
  </si>
  <si>
    <t xml:space="preserve">Enonkoski          </t>
  </si>
  <si>
    <t>10</t>
  </si>
  <si>
    <t xml:space="preserve">Enontekiö          </t>
  </si>
  <si>
    <t>Enontekis</t>
  </si>
  <si>
    <t>19</t>
  </si>
  <si>
    <t xml:space="preserve">Espoo              </t>
  </si>
  <si>
    <t>Esbo</t>
  </si>
  <si>
    <t xml:space="preserve">Eura               </t>
  </si>
  <si>
    <t>04</t>
  </si>
  <si>
    <t xml:space="preserve">Eurajoki           </t>
  </si>
  <si>
    <t>Euraåminne</t>
  </si>
  <si>
    <t xml:space="preserve">Evijärvi           </t>
  </si>
  <si>
    <t xml:space="preserve">Forssa             </t>
  </si>
  <si>
    <t>05</t>
  </si>
  <si>
    <t xml:space="preserve">Haapajärvi         </t>
  </si>
  <si>
    <t xml:space="preserve">Haapavesi          </t>
  </si>
  <si>
    <t xml:space="preserve">Hailuoto           </t>
  </si>
  <si>
    <t>Karlö</t>
  </si>
  <si>
    <t xml:space="preserve">Halsua             </t>
  </si>
  <si>
    <t>16</t>
  </si>
  <si>
    <t xml:space="preserve">Hamina             </t>
  </si>
  <si>
    <t>Fredrikshamn</t>
  </si>
  <si>
    <t>08</t>
  </si>
  <si>
    <t xml:space="preserve">Hankasalmi         </t>
  </si>
  <si>
    <t>13</t>
  </si>
  <si>
    <t xml:space="preserve">Hanko     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</si>
  <si>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</si>
  <si>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</si>
  <si>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</si>
  <si>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</si>
  <si>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</si>
  <si>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</si>
  <si>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</si>
  <si>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>Helsingfors</t>
  </si>
  <si>
    <t xml:space="preserve">Vantaa             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</si>
  <si>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</si>
  <si>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</si>
  <si>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</si>
  <si>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</si>
  <si>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</si>
  <si>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</si>
  <si>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</si>
  <si>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18</t>
  </si>
  <si>
    <t xml:space="preserve">Hyvinkää           </t>
  </si>
  <si>
    <t>Hyvinge</t>
  </si>
  <si>
    <t xml:space="preserve">Hämeenkyrö         </t>
  </si>
  <si>
    <t>Tavastkyro</t>
  </si>
  <si>
    <t xml:space="preserve">Hämeenlinna        </t>
  </si>
  <si>
    <t>Tavastehus</t>
  </si>
  <si>
    <t xml:space="preserve">Heinola            </t>
  </si>
  <si>
    <t xml:space="preserve">Ii                 </t>
  </si>
  <si>
    <t xml:space="preserve">Iisalmi            </t>
  </si>
  <si>
    <t>Idensalmi</t>
  </si>
  <si>
    <t>11</t>
  </si>
  <si>
    <t xml:space="preserve">Iitti              </t>
  </si>
  <si>
    <t xml:space="preserve">Ikaalinen          </t>
  </si>
  <si>
    <t>Ikalis</t>
  </si>
  <si>
    <t xml:space="preserve">Ilmajoki           </t>
  </si>
  <si>
    <t xml:space="preserve">Ilomantsi          </t>
  </si>
  <si>
    <t>Ilomants</t>
  </si>
  <si>
    <t>12</t>
  </si>
  <si>
    <t xml:space="preserve">Inari              </t>
  </si>
  <si>
    <t>Enare</t>
  </si>
  <si>
    <t xml:space="preserve">Inkoo              </t>
  </si>
  <si>
    <t>Ingå</t>
  </si>
  <si>
    <t xml:space="preserve">Isojoki            </t>
  </si>
  <si>
    <t>Storå</t>
  </si>
  <si>
    <t xml:space="preserve">Isokyrö            </t>
  </si>
  <si>
    <t>Storkyro</t>
  </si>
  <si>
    <t>15</t>
  </si>
  <si>
    <t xml:space="preserve">Imatra             </t>
  </si>
  <si>
    <t>09</t>
  </si>
  <si>
    <t xml:space="preserve">Janakkala          </t>
  </si>
  <si>
    <t xml:space="preserve">Joensuu            </t>
  </si>
  <si>
    <t xml:space="preserve">Jokioinen          </t>
  </si>
  <si>
    <t>Jockis</t>
  </si>
  <si>
    <t xml:space="preserve">Joroinen           </t>
  </si>
  <si>
    <t>Jorois</t>
  </si>
  <si>
    <t xml:space="preserve">Joutsa             </t>
  </si>
  <si>
    <t xml:space="preserve">Juuka              </t>
  </si>
  <si>
    <t xml:space="preserve">Juankoski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</si>
  <si>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</si>
  <si>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</si>
  <si>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</si>
  <si>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</si>
  <si>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</si>
  <si>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</si>
  <si>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Jämsä              </t>
  </si>
  <si>
    <t xml:space="preserve">Kaarina            </t>
  </si>
  <si>
    <t>Träskända</t>
  </si>
  <si>
    <t xml:space="preserve">Kaavi              </t>
  </si>
  <si>
    <t>S:t Karins</t>
  </si>
  <si>
    <t xml:space="preserve">Kajaani            </t>
  </si>
  <si>
    <t xml:space="preserve">Kalajoki           </t>
  </si>
  <si>
    <t>Kajana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</si>
  <si>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</si>
  <si>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</si>
  <si>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</si>
  <si>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</si>
  <si>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</si>
  <si>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</si>
  <si>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</si>
  <si>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>Bötom</t>
  </si>
  <si>
    <t xml:space="preserve">Karstula           </t>
  </si>
  <si>
    <t>Högfors</t>
  </si>
  <si>
    <t xml:space="preserve">Karvia             </t>
  </si>
  <si>
    <t xml:space="preserve">Kaskinen           </t>
  </si>
  <si>
    <t xml:space="preserve">Kauhajoki          </t>
  </si>
  <si>
    <t>Kaskö</t>
  </si>
  <si>
    <t xml:space="preserve">Kauhava            </t>
  </si>
  <si>
    <t xml:space="preserve">Kauniainen         </t>
  </si>
  <si>
    <t xml:space="preserve">Kaustinen          </t>
  </si>
  <si>
    <t>Grankulla</t>
  </si>
  <si>
    <t xml:space="preserve">Keitele            </t>
  </si>
  <si>
    <t>Kaustby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</si>
  <si>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</si>
  <si>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</si>
  <si>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</si>
  <si>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</si>
  <si>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</si>
  <si>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>Kervo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</si>
  <si>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</si>
  <si>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</si>
  <si>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</si>
  <si>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</si>
  <si>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>Kyrkslätt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</si>
  <si>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</si>
  <si>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</si>
  <si>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</si>
  <si>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</si>
  <si>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</si>
  <si>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>Kumo</t>
  </si>
  <si>
    <t xml:space="preserve">Kolari             </t>
  </si>
  <si>
    <t>Karleby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</si>
  <si>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</si>
  <si>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</si>
  <si>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</si>
  <si>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</si>
  <si>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</si>
  <si>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</si>
  <si>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</si>
  <si>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</si>
  <si>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>Kristinestad</t>
  </si>
  <si>
    <t xml:space="preserve">Kuhmo              </t>
  </si>
  <si>
    <t>Kronoby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</si>
  <si>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</si>
  <si>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</si>
  <si>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</si>
  <si>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</si>
  <si>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</si>
  <si>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</si>
  <si>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>Gustavs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</si>
  <si>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</si>
  <si>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</si>
  <si>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</si>
  <si>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</si>
  <si>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</si>
  <si>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</si>
  <si>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</si>
  <si>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>Kimitoön</t>
  </si>
  <si>
    <t xml:space="preserve">Laihia             </t>
  </si>
  <si>
    <t>Lahtis</t>
  </si>
  <si>
    <t xml:space="preserve">Laitila            </t>
  </si>
  <si>
    <t>Laihela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</si>
  <si>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</si>
  <si>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</si>
  <si>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</si>
  <si>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</si>
  <si>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>Villmanstrand</t>
  </si>
  <si>
    <t xml:space="preserve">Lapua              </t>
  </si>
  <si>
    <t>Lappträsk</t>
  </si>
  <si>
    <t xml:space="preserve">Laukaa             </t>
  </si>
  <si>
    <t>Lappo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</si>
  <si>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</si>
  <si>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</si>
  <si>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</si>
  <si>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</si>
  <si>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</si>
  <si>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</si>
  <si>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</si>
  <si>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>Lundo</t>
  </si>
  <si>
    <t xml:space="preserve">Liperi             </t>
  </si>
  <si>
    <t>Limingo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</si>
  <si>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</si>
  <si>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</si>
  <si>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</si>
  <si>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</si>
  <si>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>Lovisa</t>
  </si>
  <si>
    <t xml:space="preserve">Lumijoki           </t>
  </si>
  <si>
    <t xml:space="preserve">Luoto              </t>
  </si>
  <si>
    <t xml:space="preserve">Luumäki            </t>
  </si>
  <si>
    <t>Larsmo</t>
  </si>
  <si>
    <t xml:space="preserve">Lohja              </t>
  </si>
  <si>
    <t>Parainen</t>
  </si>
  <si>
    <t xml:space="preserve">Luvia              </t>
  </si>
  <si>
    <t xml:space="preserve">Maalahti           </t>
  </si>
  <si>
    <t>Lojo</t>
  </si>
  <si>
    <t xml:space="preserve">Marttila           </t>
  </si>
  <si>
    <t>Pargas</t>
  </si>
  <si>
    <t xml:space="preserve">Masku              </t>
  </si>
  <si>
    <t>Malax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</si>
  <si>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</si>
  <si>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</si>
  <si>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</si>
  <si>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</si>
  <si>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>Sastmola</t>
  </si>
  <si>
    <t xml:space="preserve">Muhos              </t>
  </si>
  <si>
    <t xml:space="preserve">Multia             </t>
  </si>
  <si>
    <t>S:t Michel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</si>
  <si>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</si>
  <si>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</si>
  <si>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</si>
  <si>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</si>
  <si>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>Korsholm</t>
  </si>
  <si>
    <t xml:space="preserve">Myrskylä           </t>
  </si>
  <si>
    <t xml:space="preserve">Mäntsälä           </t>
  </si>
  <si>
    <t xml:space="preserve">Mäntyharju         </t>
  </si>
  <si>
    <t>Mörskom</t>
  </si>
  <si>
    <t xml:space="preserve">Mänttä-Vilppula             </t>
  </si>
  <si>
    <t xml:space="preserve">Naantali           </t>
  </si>
  <si>
    <t xml:space="preserve">Nakkila            </t>
  </si>
  <si>
    <t>Mänttä-Vilppula</t>
  </si>
  <si>
    <t xml:space="preserve">Nivala             </t>
  </si>
  <si>
    <t>Nådendal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</si>
  <si>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</si>
  <si>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</si>
  <si>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</si>
  <si>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</si>
  <si>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>Nousis</t>
  </si>
  <si>
    <t xml:space="preserve">Närpiö             </t>
  </si>
  <si>
    <t xml:space="preserve">Orimattila         </t>
  </si>
  <si>
    <t xml:space="preserve">Oripää             </t>
  </si>
  <si>
    <t>Närpes</t>
  </si>
  <si>
    <t>Orivesi</t>
  </si>
  <si>
    <t xml:space="preserve">Oulainen           </t>
  </si>
  <si>
    <t xml:space="preserve">Oulu               </t>
  </si>
  <si>
    <t xml:space="preserve">Orivesi            </t>
  </si>
  <si>
    <t xml:space="preserve">Padasjoki          </t>
  </si>
  <si>
    <t xml:space="preserve">Paimio             </t>
  </si>
  <si>
    <t>Uleåborg</t>
  </si>
  <si>
    <t xml:space="preserve">Paltamo            </t>
  </si>
  <si>
    <t xml:space="preserve">Parikkala          </t>
  </si>
  <si>
    <t>Pemar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</si>
  <si>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</si>
  <si>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</si>
  <si>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</si>
  <si>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</si>
  <si>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</si>
  <si>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</si>
  <si>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</si>
  <si>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</si>
  <si>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</si>
  <si>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</si>
  <si>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>Jakobstad</t>
  </si>
  <si>
    <t xml:space="preserve">Pirkkala           </t>
  </si>
  <si>
    <t>Pedersöre</t>
  </si>
  <si>
    <t xml:space="preserve">Polvijärvi         </t>
  </si>
  <si>
    <t xml:space="preserve">Pomarkku           </t>
  </si>
  <si>
    <t>Birkala</t>
  </si>
  <si>
    <t xml:space="preserve">Pori               </t>
  </si>
  <si>
    <t xml:space="preserve">Pornainen          </t>
  </si>
  <si>
    <t>Påmark</t>
  </si>
  <si>
    <t xml:space="preserve">Posio              </t>
  </si>
  <si>
    <t>Björneborg</t>
  </si>
  <si>
    <t xml:space="preserve">Pudasjärvi         </t>
  </si>
  <si>
    <t>Borgnäs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</si>
  <si>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</si>
  <si>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</si>
  <si>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</si>
  <si>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</si>
  <si>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</si>
  <si>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</si>
  <si>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</si>
  <si>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>Pyttis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</si>
  <si>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</si>
  <si>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</si>
  <si>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</si>
  <si>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</si>
  <si>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</si>
  <si>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</si>
  <si>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</si>
  <si>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>Borgå</t>
  </si>
  <si>
    <t xml:space="preserve">Rantasalmi         </t>
  </si>
  <si>
    <t>Brahestad</t>
  </si>
  <si>
    <t xml:space="preserve">Ranua              </t>
  </si>
  <si>
    <t>Reso</t>
  </si>
  <si>
    <t xml:space="preserve">Rauma              </t>
  </si>
  <si>
    <t xml:space="preserve">Rautalampi         </t>
  </si>
  <si>
    <t xml:space="preserve">Rautavaara         </t>
  </si>
  <si>
    <t>Raumo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</si>
  <si>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</si>
  <si>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</si>
  <si>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</si>
  <si>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</si>
  <si>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</si>
  <si>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</si>
  <si>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</si>
  <si>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</si>
  <si>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</si>
  <si>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</si>
  <si>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</si>
  <si>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</si>
  <si>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>Raseborg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</si>
  <si>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</si>
  <si>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</si>
  <si>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</si>
  <si>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</si>
  <si>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>Sagu</t>
  </si>
  <si>
    <t xml:space="preserve">Savukoski          </t>
  </si>
  <si>
    <t xml:space="preserve">Seinäjoki          </t>
  </si>
  <si>
    <t>Nyslott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</si>
  <si>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</si>
  <si>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</si>
  <si>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</si>
  <si>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</si>
  <si>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</si>
  <si>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</si>
  <si>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</si>
  <si>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</si>
  <si>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>Sibbo</t>
  </si>
  <si>
    <t xml:space="preserve">Soini              </t>
  </si>
  <si>
    <t>Sjundeå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</si>
  <si>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</si>
  <si>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</si>
  <si>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</si>
  <si>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</si>
  <si>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</si>
  <si>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</si>
  <si>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</si>
  <si>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</si>
  <si>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</si>
  <si>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</si>
  <si>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</si>
  <si>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</si>
  <si>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</si>
  <si>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</si>
  <si>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</si>
  <si>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</si>
  <si>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>Tövsala</t>
  </si>
  <si>
    <t xml:space="preserve">Tervo              </t>
  </si>
  <si>
    <t xml:space="preserve">Tervola            </t>
  </si>
  <si>
    <t>Tammerfors</t>
  </si>
  <si>
    <t xml:space="preserve">Teuva              </t>
  </si>
  <si>
    <t xml:space="preserve">Tohmajärvi         </t>
  </si>
  <si>
    <t xml:space="preserve">Toholampi          </t>
  </si>
  <si>
    <t>Östermark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</si>
  <si>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</si>
  <si>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</si>
  <si>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</si>
  <si>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</si>
  <si>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>Torneå</t>
  </si>
  <si>
    <t xml:space="preserve">Tuusniemi          </t>
  </si>
  <si>
    <t>Åbo</t>
  </si>
  <si>
    <t xml:space="preserve">Tuusula            </t>
  </si>
  <si>
    <t xml:space="preserve">Tyrnävä            </t>
  </si>
  <si>
    <t xml:space="preserve">Ulvila             </t>
  </si>
  <si>
    <t>Tusby</t>
  </si>
  <si>
    <t xml:space="preserve">Urjala             </t>
  </si>
  <si>
    <t xml:space="preserve">Utajärvi           </t>
  </si>
  <si>
    <t>Ulvsby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</si>
  <si>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</si>
  <si>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</si>
  <si>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</si>
  <si>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</si>
  <si>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</si>
  <si>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>Nykarleby</t>
  </si>
  <si>
    <t xml:space="preserve">Valkeakoski        </t>
  </si>
  <si>
    <t>Nystad</t>
  </si>
  <si>
    <t xml:space="preserve">Valtimo            </t>
  </si>
  <si>
    <t>Vasa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</si>
  <si>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</si>
  <si>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</si>
  <si>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</si>
  <si>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</si>
  <si>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</si>
  <si>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</si>
  <si>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</si>
  <si>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>Vetil</t>
  </si>
  <si>
    <t xml:space="preserve">Viitasaari         </t>
  </si>
  <si>
    <t xml:space="preserve">Vimpeli            </t>
  </si>
  <si>
    <t>Vichtis</t>
  </si>
  <si>
    <t xml:space="preserve">Virolahti          </t>
  </si>
  <si>
    <t xml:space="preserve">Virrat             </t>
  </si>
  <si>
    <t>Vöyri</t>
  </si>
  <si>
    <t xml:space="preserve">Ylitornio          </t>
  </si>
  <si>
    <t>Virdois</t>
  </si>
  <si>
    <t xml:space="preserve">Ylivieska          </t>
  </si>
  <si>
    <t>Vörå</t>
  </si>
  <si>
    <t xml:space="preserve">Ylöjärvi           </t>
  </si>
  <si>
    <t>Övertorneå</t>
  </si>
  <si>
    <t xml:space="preserve">Ypäjä              </t>
  </si>
  <si>
    <t xml:space="preserve">Ähtäri             </t>
  </si>
  <si>
    <t xml:space="preserve">Äänekoski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</si>
</sst>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  <numFmt numFmtId="166" formatCode="0;0;"/>
    <numFmt numFmtId="167" formatCode="0.0"/>
    <numFmt numFmtId="168" formatCode="###\ ###\ ###\ ##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color indexed="54"/>
      <name val="Arial"/>
      <family val="2"/>
    </font>
    <font>
      <b/>
      <sz val="14"/>
      <color indexed="5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30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9"/>
      <color indexed="8"/>
      <name val="Arial Narrow"/>
      <family val="2"/>
    </font>
    <font>
      <sz val="9"/>
      <color indexed="39"/>
      <name val="Arial Narrow"/>
      <family val="2"/>
    </font>
    <font>
      <sz val="9"/>
      <color indexed="57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3"/>
      <name val="Arial"/>
      <family val="2"/>
    </font>
    <font>
      <b/>
      <sz val="14"/>
      <color theme="3"/>
      <name val="Arial"/>
      <family val="2"/>
    </font>
    <font>
      <sz val="10"/>
      <color rgb="FF0000FF"/>
      <name val="Arial"/>
      <family val="2"/>
    </font>
    <font>
      <b/>
      <u val="single"/>
      <sz val="10"/>
      <color rgb="FF0000FF"/>
      <name val="Arial"/>
      <family val="2"/>
    </font>
    <font>
      <b/>
      <sz val="9"/>
      <color rgb="FF0070C0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9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45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2" applyNumberFormat="0" applyAlignment="0" applyProtection="0"/>
    <xf numFmtId="0" fontId="60" fillId="32" borderId="8" applyNumberFormat="0" applyAlignment="0" applyProtection="0"/>
    <xf numFmtId="0" fontId="6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 applyProtection="1">
      <alignment horizontal="right"/>
      <protection locked="0"/>
    </xf>
    <xf numFmtId="0" fontId="65" fillId="0" borderId="0" xfId="0" applyFont="1" applyAlignment="1">
      <alignment horizontal="left"/>
    </xf>
    <xf numFmtId="14" fontId="66" fillId="0" borderId="0" xfId="0" applyNumberFormat="1" applyFont="1" applyAlignment="1">
      <alignment horizontal="left"/>
    </xf>
    <xf numFmtId="0" fontId="13" fillId="0" borderId="0" xfId="47" applyFont="1">
      <alignment/>
      <protection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48" applyFont="1" applyAlignment="1" applyProtection="1">
      <alignment horizontal="center"/>
      <protection/>
    </xf>
    <xf numFmtId="166" fontId="2" fillId="0" borderId="0" xfId="48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 applyProtection="1">
      <alignment horizontal="center"/>
      <protection/>
    </xf>
    <xf numFmtId="0" fontId="13" fillId="0" borderId="0" xfId="47" applyFont="1" applyAlignment="1">
      <alignment horizontal="left"/>
      <protection/>
    </xf>
    <xf numFmtId="0" fontId="14" fillId="2" borderId="11" xfId="0" applyFont="1" applyFill="1" applyBorder="1" applyAlignment="1">
      <alignment/>
    </xf>
    <xf numFmtId="0" fontId="14" fillId="2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/>
    </xf>
    <xf numFmtId="0" fontId="67" fillId="2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166" fontId="2" fillId="0" borderId="0" xfId="48" applyNumberFormat="1" applyFont="1" applyFill="1" applyBorder="1" applyAlignment="1">
      <alignment horizontal="left" vertic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3" fillId="0" borderId="11" xfId="47" applyFont="1" applyBorder="1" applyAlignment="1">
      <alignment horizontal="left"/>
      <protection/>
    </xf>
    <xf numFmtId="0" fontId="13" fillId="0" borderId="11" xfId="0" applyFont="1" applyBorder="1" applyAlignment="1">
      <alignment/>
    </xf>
    <xf numFmtId="164" fontId="7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7" fillId="0" borderId="0" xfId="48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48" applyFont="1" applyAlignment="1">
      <alignment horizontal="center"/>
      <protection/>
    </xf>
    <xf numFmtId="0" fontId="16" fillId="0" borderId="1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1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14" fillId="0" borderId="0" xfId="0" applyFont="1" applyBorder="1" applyAlignment="1" applyProtection="1">
      <alignment horizontal="left"/>
      <protection/>
    </xf>
    <xf numFmtId="3" fontId="14" fillId="0" borderId="0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 horizontal="center"/>
      <protection/>
    </xf>
    <xf numFmtId="165" fontId="14" fillId="0" borderId="0" xfId="0" applyNumberFormat="1" applyFont="1" applyBorder="1" applyAlignment="1" applyProtection="1">
      <alignment/>
      <protection/>
    </xf>
    <xf numFmtId="165" fontId="20" fillId="0" borderId="0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Border="1" applyAlignment="1" applyProtection="1">
      <alignment horizontal="right"/>
      <protection/>
    </xf>
    <xf numFmtId="3" fontId="16" fillId="0" borderId="0" xfId="0" applyNumberFormat="1" applyFont="1" applyBorder="1" applyAlignment="1" applyProtection="1">
      <alignment horizontal="right"/>
      <protection/>
    </xf>
    <xf numFmtId="165" fontId="16" fillId="0" borderId="0" xfId="0" applyNumberFormat="1" applyFont="1" applyBorder="1" applyAlignment="1" applyProtection="1">
      <alignment horizontal="right"/>
      <protection/>
    </xf>
    <xf numFmtId="4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48" applyFont="1">
      <alignment/>
      <protection/>
    </xf>
    <xf numFmtId="2" fontId="68" fillId="0" borderId="0" xfId="0" applyNumberFormat="1" applyFont="1" applyAlignment="1" applyProtection="1">
      <alignment horizontal="center"/>
      <protection/>
    </xf>
    <xf numFmtId="3" fontId="16" fillId="0" borderId="0" xfId="0" applyNumberFormat="1" applyFont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165" fontId="13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166" fontId="22" fillId="0" borderId="0" xfId="0" applyNumberFormat="1" applyFont="1" applyFill="1" applyBorder="1" applyAlignment="1" applyProtection="1">
      <alignment vertical="center"/>
      <protection/>
    </xf>
    <xf numFmtId="166" fontId="7" fillId="0" borderId="0" xfId="48" applyNumberFormat="1" applyFont="1" applyFill="1" applyBorder="1" applyAlignment="1">
      <alignment horizontal="left" vertical="center"/>
      <protection/>
    </xf>
    <xf numFmtId="0" fontId="69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3" fontId="68" fillId="0" borderId="0" xfId="45" applyNumberFormat="1" applyFont="1" applyAlignment="1" applyProtection="1">
      <alignment horizontal="right"/>
      <protection locked="0"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center"/>
      <protection/>
    </xf>
    <xf numFmtId="165" fontId="15" fillId="0" borderId="0" xfId="0" applyNumberFormat="1" applyFont="1" applyBorder="1" applyAlignment="1" applyProtection="1">
      <alignment/>
      <protection/>
    </xf>
    <xf numFmtId="165" fontId="16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7" fillId="0" borderId="0" xfId="48" applyFont="1" applyBorder="1" applyAlignment="1">
      <alignment horizontal="right"/>
      <protection/>
    </xf>
    <xf numFmtId="49" fontId="2" fillId="0" borderId="0" xfId="46" applyNumberFormat="1" applyFont="1" applyFill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left"/>
      <protection/>
    </xf>
    <xf numFmtId="2" fontId="68" fillId="0" borderId="0" xfId="0" applyNumberFormat="1" applyFont="1" applyAlignment="1">
      <alignment horizontal="center"/>
    </xf>
    <xf numFmtId="3" fontId="13" fillId="0" borderId="0" xfId="56" applyNumberFormat="1" applyFont="1" applyAlignment="1">
      <alignment/>
    </xf>
    <xf numFmtId="0" fontId="14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168" fontId="26" fillId="0" borderId="13" xfId="0" applyNumberFormat="1" applyFont="1" applyBorder="1" applyAlignment="1">
      <alignment horizontal="right"/>
    </xf>
    <xf numFmtId="3" fontId="70" fillId="0" borderId="0" xfId="45" applyNumberFormat="1" applyFont="1" applyAlignment="1" applyProtection="1">
      <alignment horizontal="right"/>
      <protection locked="0"/>
    </xf>
    <xf numFmtId="2" fontId="72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0" fontId="28" fillId="0" borderId="0" xfId="0" applyFont="1" applyAlignment="1">
      <alignment/>
    </xf>
    <xf numFmtId="165" fontId="70" fillId="0" borderId="0" xfId="45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center"/>
      <protection/>
    </xf>
    <xf numFmtId="0" fontId="0" fillId="0" borderId="13" xfId="0" applyBorder="1" applyAlignment="1">
      <alignment/>
    </xf>
    <xf numFmtId="168" fontId="0" fillId="0" borderId="0" xfId="0" applyNumberFormat="1" applyAlignment="1">
      <alignment/>
    </xf>
    <xf numFmtId="168" fontId="26" fillId="0" borderId="0" xfId="0" applyNumberFormat="1" applyFont="1" applyBorder="1" applyAlignment="1">
      <alignment horizontal="right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_KUNVEROT" xfId="47"/>
    <cellStyle name="Normaali_Taul1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D311"/>
  <sheetViews>
    <sheetView tabSelected="1" zoomScalePageLayoutView="0" workbookViewId="0" topLeftCell="A1">
      <pane xSplit="1" ySplit="16" topLeftCell="B1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9.140625" defaultRowHeight="12.75"/>
  <cols>
    <col min="1" max="1" width="17.421875" style="0" customWidth="1"/>
    <col min="2" max="2" width="8.57421875" style="0" customWidth="1"/>
    <col min="3" max="3" width="14.140625" style="0" customWidth="1"/>
    <col min="4" max="5" width="12.421875" style="0" customWidth="1"/>
    <col min="6" max="6" width="13.140625" style="0" customWidth="1"/>
    <col min="7" max="7" width="8.421875" style="2" customWidth="1"/>
    <col min="8" max="8" width="8.421875" style="0" customWidth="1"/>
    <col min="9" max="9" width="9.00390625" style="0" customWidth="1"/>
    <col min="10" max="10" width="8.57421875" style="0" customWidth="1"/>
    <col min="11" max="11" width="7.140625" style="3" customWidth="1"/>
    <col min="12" max="12" width="11.421875" style="3" customWidth="1"/>
    <col min="13" max="13" width="9.57421875" style="0" customWidth="1"/>
    <col min="14" max="14" width="9.421875" style="0" customWidth="1"/>
    <col min="15" max="15" width="8.421875" style="0" customWidth="1"/>
    <col min="16" max="18" width="9.57421875" style="0" customWidth="1"/>
    <col min="21" max="21" width="11.57421875" style="0" bestFit="1" customWidth="1"/>
    <col min="27" max="30" width="13.00390625" style="0" customWidth="1"/>
  </cols>
  <sheetData>
    <row r="1" ht="13.5" customHeight="1">
      <c r="A1" s="1"/>
    </row>
    <row r="2" spans="1:14" ht="18.75" customHeight="1">
      <c r="A2" s="4" t="s">
        <v>0</v>
      </c>
      <c r="B2" s="4"/>
      <c r="C2" s="4"/>
      <c r="D2" s="4"/>
      <c r="E2" s="4"/>
      <c r="F2" s="4"/>
      <c r="G2" s="5"/>
      <c r="H2" s="4"/>
      <c r="I2" s="4"/>
      <c r="J2" s="4"/>
      <c r="K2" s="6"/>
      <c r="L2" s="6"/>
      <c r="M2" s="4"/>
      <c r="N2" s="4"/>
    </row>
    <row r="3" ht="14.25" customHeight="1">
      <c r="A3" s="7" t="s">
        <v>1</v>
      </c>
    </row>
    <row r="4" ht="15" customHeight="1">
      <c r="A4" s="8" t="s">
        <v>2</v>
      </c>
    </row>
    <row r="5" spans="1:11" ht="15" customHeight="1">
      <c r="A5" s="8" t="s">
        <v>3</v>
      </c>
      <c r="K5" s="9"/>
    </row>
    <row r="6" ht="14.25" customHeight="1">
      <c r="A6" s="10" t="s">
        <v>4</v>
      </c>
    </row>
    <row r="7" spans="1:30" ht="14.25" customHeight="1">
      <c r="A7" s="11" t="s">
        <v>5</v>
      </c>
      <c r="AD7" s="12" t="s">
        <v>6</v>
      </c>
    </row>
    <row r="8" ht="10.5" customHeight="1">
      <c r="AD8" s="12" t="s">
        <v>7</v>
      </c>
    </row>
    <row r="9" spans="1:30" ht="17.25" customHeight="1">
      <c r="A9" s="13" t="s">
        <v>8</v>
      </c>
      <c r="B9" s="14" t="s">
        <v>9</v>
      </c>
      <c r="C9" s="14" t="s">
        <v>10</v>
      </c>
      <c r="D9" s="14" t="s">
        <v>11</v>
      </c>
      <c r="E9" s="14" t="s">
        <v>12</v>
      </c>
      <c r="F9" s="13" t="s">
        <v>13</v>
      </c>
      <c r="G9" s="14"/>
      <c r="H9" s="14" t="s">
        <v>14</v>
      </c>
      <c r="I9" s="15" t="s">
        <v>14</v>
      </c>
      <c r="J9" s="15" t="s">
        <v>14</v>
      </c>
      <c r="K9" s="16" t="s">
        <v>15</v>
      </c>
      <c r="L9" s="16"/>
      <c r="M9" s="17" t="s">
        <v>16</v>
      </c>
      <c r="N9" s="18"/>
      <c r="O9" s="19" t="s">
        <v>17</v>
      </c>
      <c r="P9" s="20" t="s">
        <v>18</v>
      </c>
      <c r="Q9" s="21" t="s">
        <v>19</v>
      </c>
      <c r="R9" s="22" t="s">
        <v>20</v>
      </c>
      <c r="S9" s="23" t="s">
        <v>21</v>
      </c>
      <c r="U9" s="24" t="s">
        <v>22</v>
      </c>
      <c r="Y9" s="12" t="s">
        <v>8</v>
      </c>
      <c r="Z9" s="25"/>
      <c r="AA9" s="26" t="s">
        <v>23</v>
      </c>
      <c r="AB9" s="12" t="s">
        <v>24</v>
      </c>
      <c r="AC9" s="12" t="s">
        <v>25</v>
      </c>
      <c r="AD9" s="12" t="s">
        <v>26</v>
      </c>
    </row>
    <row r="10" spans="1:30" ht="13.5" customHeight="1">
      <c r="A10" s="13"/>
      <c r="B10" s="14" t="s">
        <v>27</v>
      </c>
      <c r="C10" s="14" t="s">
        <v>28</v>
      </c>
      <c r="D10" s="14" t="s">
        <v>29</v>
      </c>
      <c r="E10" s="14" t="s">
        <v>30</v>
      </c>
      <c r="F10" s="27" t="s">
        <v>31</v>
      </c>
      <c r="G10" s="28"/>
      <c r="H10" s="14" t="s">
        <v>32</v>
      </c>
      <c r="I10" s="15" t="s">
        <v>33</v>
      </c>
      <c r="J10" s="15" t="s">
        <v>34</v>
      </c>
      <c r="K10" s="29"/>
      <c r="L10" s="29"/>
      <c r="M10" s="30"/>
      <c r="N10" s="31"/>
      <c r="O10" s="32"/>
      <c r="P10" s="33" t="s">
        <v>35</v>
      </c>
      <c r="Q10" s="21" t="s">
        <v>36</v>
      </c>
      <c r="R10" s="34" t="s">
        <v>37</v>
      </c>
      <c r="S10" s="23" t="s">
        <v>38</v>
      </c>
      <c r="Y10" s="12"/>
      <c r="Z10" s="35"/>
      <c r="AA10" s="36" t="s">
        <v>39</v>
      </c>
      <c r="AB10" s="37" t="s">
        <v>40</v>
      </c>
      <c r="AC10" s="37" t="s">
        <v>41</v>
      </c>
      <c r="AD10" s="37" t="s">
        <v>42</v>
      </c>
    </row>
    <row r="11" spans="1:30" ht="13.5" customHeight="1">
      <c r="A11" s="13"/>
      <c r="B11" s="14" t="s">
        <v>43</v>
      </c>
      <c r="C11" s="14">
        <v>2015</v>
      </c>
      <c r="D11" s="14">
        <v>2015</v>
      </c>
      <c r="E11" s="14" t="s">
        <v>44</v>
      </c>
      <c r="F11" s="13"/>
      <c r="G11" s="14" t="s">
        <v>45</v>
      </c>
      <c r="H11" s="14" t="s">
        <v>46</v>
      </c>
      <c r="I11" s="15" t="s">
        <v>47</v>
      </c>
      <c r="J11" s="38" t="s">
        <v>48</v>
      </c>
      <c r="K11" s="39" t="s">
        <v>45</v>
      </c>
      <c r="L11" s="39" t="s">
        <v>49</v>
      </c>
      <c r="M11" s="17" t="s">
        <v>49</v>
      </c>
      <c r="N11" s="18"/>
      <c r="O11" s="40"/>
      <c r="P11" s="40"/>
      <c r="Q11" s="41" t="s">
        <v>50</v>
      </c>
      <c r="R11" s="34"/>
      <c r="S11" s="23">
        <v>2016</v>
      </c>
      <c r="Y11" s="26"/>
      <c r="Z11" s="25">
        <v>2015</v>
      </c>
      <c r="AA11" s="42" t="s">
        <v>49</v>
      </c>
      <c r="AB11" s="42" t="s">
        <v>49</v>
      </c>
      <c r="AC11" s="42" t="s">
        <v>49</v>
      </c>
      <c r="AD11" s="42"/>
    </row>
    <row r="12" spans="1:30" ht="13.5" customHeight="1">
      <c r="A12" s="13"/>
      <c r="B12" s="14">
        <v>2014</v>
      </c>
      <c r="C12" s="14" t="s">
        <v>49</v>
      </c>
      <c r="D12" s="14" t="s">
        <v>49</v>
      </c>
      <c r="E12" s="14">
        <v>2015</v>
      </c>
      <c r="F12" s="14" t="s">
        <v>49</v>
      </c>
      <c r="G12" s="14" t="s">
        <v>51</v>
      </c>
      <c r="H12" s="14" t="s">
        <v>52</v>
      </c>
      <c r="I12" s="15" t="s">
        <v>53</v>
      </c>
      <c r="J12" s="38"/>
      <c r="K12" s="39" t="s">
        <v>51</v>
      </c>
      <c r="L12" s="16"/>
      <c r="M12" s="17"/>
      <c r="N12" s="18"/>
      <c r="O12" s="40"/>
      <c r="P12" s="40"/>
      <c r="Q12" s="23"/>
      <c r="R12" s="34"/>
      <c r="Y12" s="42"/>
      <c r="Z12" s="43"/>
      <c r="AA12" s="44"/>
      <c r="AB12" s="44"/>
      <c r="AC12" s="44"/>
      <c r="AD12" s="44"/>
    </row>
    <row r="13" spans="1:30" ht="13.5" customHeight="1">
      <c r="A13" s="13"/>
      <c r="B13" s="14"/>
      <c r="C13" s="14"/>
      <c r="D13" s="14"/>
      <c r="E13" s="14" t="s">
        <v>49</v>
      </c>
      <c r="F13" s="14"/>
      <c r="G13" s="14"/>
      <c r="H13" s="14"/>
      <c r="I13" s="15" t="s">
        <v>54</v>
      </c>
      <c r="J13" s="14"/>
      <c r="K13" s="39"/>
      <c r="L13" s="16"/>
      <c r="M13" s="17"/>
      <c r="N13" s="18"/>
      <c r="O13" s="40"/>
      <c r="P13" s="40"/>
      <c r="Q13" s="45"/>
      <c r="Y13" s="44"/>
      <c r="Z13" s="46"/>
      <c r="AA13" s="47"/>
      <c r="AB13" s="47"/>
      <c r="AC13" s="47"/>
      <c r="AD13" s="47"/>
    </row>
    <row r="14" spans="1:30" ht="9.75" customHeight="1">
      <c r="A14" s="40"/>
      <c r="B14" s="48"/>
      <c r="C14" s="49"/>
      <c r="D14" s="49"/>
      <c r="E14" s="49"/>
      <c r="F14" s="50"/>
      <c r="G14" s="51"/>
      <c r="H14" s="52"/>
      <c r="I14" s="52"/>
      <c r="J14" s="52"/>
      <c r="K14" s="53"/>
      <c r="L14" s="54"/>
      <c r="M14" s="55"/>
      <c r="N14" s="55"/>
      <c r="O14" s="40"/>
      <c r="P14" s="40"/>
      <c r="Q14" s="40"/>
      <c r="R14" s="40"/>
      <c r="Y14" s="44"/>
      <c r="Z14" s="56"/>
      <c r="AA14" s="57"/>
      <c r="AB14" s="57"/>
      <c r="AC14" s="58"/>
      <c r="AD14" s="58"/>
    </row>
    <row r="15" spans="1:30" ht="15" customHeight="1">
      <c r="A15" s="59" t="s">
        <v>55</v>
      </c>
      <c r="B15" s="60">
        <f>SUM(B17:B311)</f>
        <v>5442837</v>
      </c>
      <c r="C15" s="60">
        <f>SUM(C17:C311)</f>
        <v>18532254022.425316</v>
      </c>
      <c r="D15" s="60">
        <f>SUM(D17:D311)</f>
        <v>1641276630.3899996</v>
      </c>
      <c r="E15" s="60">
        <f>SUM(E17:E311)</f>
        <v>8689340.50596</v>
      </c>
      <c r="F15" s="60">
        <f>SUM(F17:F311)</f>
        <v>20182219993.321278</v>
      </c>
      <c r="G15" s="61">
        <f>ROUND(F15/B15,2)</f>
        <v>3708.03</v>
      </c>
      <c r="H15" s="62"/>
      <c r="I15" s="62"/>
      <c r="J15" s="62"/>
      <c r="K15" s="63">
        <f>L15/B15</f>
        <v>131.446637787097</v>
      </c>
      <c r="L15" s="64">
        <f>SUM(L17:L311)</f>
        <v>715442623.6732097</v>
      </c>
      <c r="M15" s="65">
        <v>684654296.6558679</v>
      </c>
      <c r="N15" s="66"/>
      <c r="O15" s="67"/>
      <c r="P15" s="68"/>
      <c r="Q15" s="69"/>
      <c r="R15" s="69"/>
      <c r="Y15" s="44" t="s">
        <v>56</v>
      </c>
      <c r="Z15" s="70">
        <f>100*AA15/AB15</f>
        <v>19.834693545836497</v>
      </c>
      <c r="AA15" s="71">
        <f>SUM(AA17:AA311)</f>
        <v>18536640405.869995</v>
      </c>
      <c r="AB15" s="71">
        <f>SUM(AB17:AB311)</f>
        <v>93455643078.2921</v>
      </c>
      <c r="AC15" s="71">
        <f>SUM(AC17:AC311)</f>
        <v>1641276630.3899996</v>
      </c>
      <c r="AD15" s="71">
        <f>SUM(AD17:AD311)</f>
        <v>609778281.12</v>
      </c>
    </row>
    <row r="16" spans="1:30" ht="9.75" customHeight="1">
      <c r="A16" s="72"/>
      <c r="B16" s="73"/>
      <c r="C16" s="73"/>
      <c r="D16" s="73"/>
      <c r="E16" s="73"/>
      <c r="F16" s="73"/>
      <c r="G16" s="74"/>
      <c r="H16" s="75"/>
      <c r="I16" s="75"/>
      <c r="J16" s="75"/>
      <c r="K16" s="63"/>
      <c r="L16" s="63"/>
      <c r="M16" s="76"/>
      <c r="N16" s="76"/>
      <c r="O16" s="77"/>
      <c r="P16" s="78"/>
      <c r="Q16" s="69"/>
      <c r="R16" s="79"/>
      <c r="Y16" s="44"/>
      <c r="Z16" s="80"/>
      <c r="AA16" s="44"/>
      <c r="AB16" s="44"/>
      <c r="AC16" s="55"/>
      <c r="AD16" s="55"/>
    </row>
    <row r="17" spans="1:30" ht="15" customHeight="1">
      <c r="A17" s="81" t="s">
        <v>57</v>
      </c>
      <c r="B17" s="82">
        <v>10171</v>
      </c>
      <c r="C17" s="83">
        <f aca="true" t="shared" si="0" ref="C17:C80">19.83*AB17/100</f>
        <v>22786183.47171628</v>
      </c>
      <c r="D17" s="83">
        <f aca="true" t="shared" si="1" ref="D17:D80">AC17</f>
        <v>2060454.74</v>
      </c>
      <c r="E17" s="83">
        <v>0</v>
      </c>
      <c r="F17" s="83">
        <f aca="true" t="shared" si="2" ref="F17:F80">C17+D17+E17</f>
        <v>24846638.21171628</v>
      </c>
      <c r="G17" s="84">
        <f aca="true" t="shared" si="3" ref="G17:G80">F17/B17</f>
        <v>2442.890395410115</v>
      </c>
      <c r="H17" s="75">
        <f aca="true" t="shared" si="4" ref="H17:H80">$G$15-G17</f>
        <v>1265.139604589885</v>
      </c>
      <c r="I17" s="9">
        <f aca="true" t="shared" si="5" ref="I17:I80">IF(H17&lt;0,LN(-H17),"")</f>
      </c>
      <c r="J17" s="9">
        <f aca="true" t="shared" si="6" ref="J17:J80">IF(H17&lt;0,30+I17,"")</f>
      </c>
      <c r="K17" s="63">
        <f aca="true" t="shared" si="7" ref="K17:K80">IF(H17&gt;0,H17*0.8,J17*H17/100)</f>
        <v>1012.111683671908</v>
      </c>
      <c r="L17" s="85">
        <f aca="true" t="shared" si="8" ref="L17:L80">K17*B17</f>
        <v>10294187.934626976</v>
      </c>
      <c r="M17" s="86">
        <v>10286477.771428574</v>
      </c>
      <c r="N17" s="86"/>
      <c r="O17" s="87">
        <v>5</v>
      </c>
      <c r="P17" s="20" t="s">
        <v>57</v>
      </c>
      <c r="Q17" s="88">
        <v>0</v>
      </c>
      <c r="R17" s="89" t="s">
        <v>58</v>
      </c>
      <c r="Y17" s="90" t="s">
        <v>57</v>
      </c>
      <c r="Z17" s="91">
        <v>21.5</v>
      </c>
      <c r="AA17" s="47">
        <v>24705140.93</v>
      </c>
      <c r="AB17" s="92">
        <v>114907632.23255815</v>
      </c>
      <c r="AC17" s="47">
        <v>2060454.74</v>
      </c>
      <c r="AD17" s="47">
        <v>0</v>
      </c>
    </row>
    <row r="18" spans="1:30" ht="15" customHeight="1">
      <c r="A18" s="68" t="s">
        <v>59</v>
      </c>
      <c r="B18" s="82">
        <v>2687</v>
      </c>
      <c r="C18" s="83">
        <f t="shared" si="0"/>
        <v>6337369.673790697</v>
      </c>
      <c r="D18" s="83">
        <f t="shared" si="1"/>
        <v>301880.67</v>
      </c>
      <c r="E18" s="83">
        <v>0</v>
      </c>
      <c r="F18" s="83">
        <f t="shared" si="2"/>
        <v>6639250.343790697</v>
      </c>
      <c r="G18" s="84">
        <f t="shared" si="3"/>
        <v>2470.8784308860054</v>
      </c>
      <c r="H18" s="75">
        <f t="shared" si="4"/>
        <v>1237.1515691139948</v>
      </c>
      <c r="I18" s="9">
        <f t="shared" si="5"/>
      </c>
      <c r="J18" s="9">
        <f t="shared" si="6"/>
      </c>
      <c r="K18" s="63">
        <f t="shared" si="7"/>
        <v>989.7212552911959</v>
      </c>
      <c r="L18" s="85">
        <f t="shared" si="8"/>
        <v>2659381.0129674436</v>
      </c>
      <c r="M18" s="86">
        <v>2689267.886232559</v>
      </c>
      <c r="N18" s="86"/>
      <c r="O18" s="93">
        <v>9</v>
      </c>
      <c r="P18" s="20" t="s">
        <v>59</v>
      </c>
      <c r="Q18" s="88">
        <v>0</v>
      </c>
      <c r="R18" s="89" t="s">
        <v>60</v>
      </c>
      <c r="Y18" s="90" t="s">
        <v>59</v>
      </c>
      <c r="Z18" s="91">
        <v>21.5</v>
      </c>
      <c r="AA18" s="47">
        <v>6871076.55</v>
      </c>
      <c r="AB18" s="92">
        <v>31958495.581395347</v>
      </c>
      <c r="AC18" s="47">
        <v>301880.67</v>
      </c>
      <c r="AD18" s="47">
        <v>0</v>
      </c>
    </row>
    <row r="19" spans="1:30" ht="15" customHeight="1">
      <c r="A19" s="68" t="s">
        <v>61</v>
      </c>
      <c r="B19" s="82">
        <v>12103</v>
      </c>
      <c r="C19" s="83">
        <f t="shared" si="0"/>
        <v>27732278.78644337</v>
      </c>
      <c r="D19" s="83">
        <f t="shared" si="1"/>
        <v>2252325.56</v>
      </c>
      <c r="E19" s="83">
        <v>0</v>
      </c>
      <c r="F19" s="83">
        <f t="shared" si="2"/>
        <v>29984604.34644337</v>
      </c>
      <c r="G19" s="84">
        <f t="shared" si="3"/>
        <v>2477.4522305579912</v>
      </c>
      <c r="H19" s="75">
        <f t="shared" si="4"/>
        <v>1230.577769442009</v>
      </c>
      <c r="I19" s="9">
        <f t="shared" si="5"/>
      </c>
      <c r="J19" s="9">
        <f t="shared" si="6"/>
      </c>
      <c r="K19" s="63">
        <f t="shared" si="7"/>
        <v>984.4622155536072</v>
      </c>
      <c r="L19" s="85">
        <f t="shared" si="8"/>
        <v>11914946.194845308</v>
      </c>
      <c r="M19" s="86">
        <v>11719296.739566267</v>
      </c>
      <c r="N19" s="86"/>
      <c r="O19" s="93">
        <v>10</v>
      </c>
      <c r="P19" s="20" t="s">
        <v>61</v>
      </c>
      <c r="Q19" s="88">
        <v>0</v>
      </c>
      <c r="R19" s="89" t="s">
        <v>58</v>
      </c>
      <c r="Y19" s="94" t="s">
        <v>61</v>
      </c>
      <c r="Z19" s="91">
        <v>20.75</v>
      </c>
      <c r="AA19" s="47">
        <v>29018899.89</v>
      </c>
      <c r="AB19" s="92">
        <v>139850119.95180723</v>
      </c>
      <c r="AC19" s="47">
        <v>2252325.56</v>
      </c>
      <c r="AD19" s="47">
        <v>0</v>
      </c>
    </row>
    <row r="20" spans="1:30" ht="15" customHeight="1">
      <c r="A20" s="68" t="s">
        <v>62</v>
      </c>
      <c r="B20" s="82">
        <v>8374</v>
      </c>
      <c r="C20" s="83">
        <f t="shared" si="0"/>
        <v>24569527.15872289</v>
      </c>
      <c r="D20" s="83">
        <f t="shared" si="1"/>
        <v>1522757.91</v>
      </c>
      <c r="E20" s="83">
        <v>0</v>
      </c>
      <c r="F20" s="83">
        <f t="shared" si="2"/>
        <v>26092285.06872289</v>
      </c>
      <c r="G20" s="84">
        <f t="shared" si="3"/>
        <v>3115.868768655707</v>
      </c>
      <c r="H20" s="75">
        <f t="shared" si="4"/>
        <v>592.1612313442934</v>
      </c>
      <c r="I20" s="9">
        <f t="shared" si="5"/>
      </c>
      <c r="J20" s="9">
        <f t="shared" si="6"/>
      </c>
      <c r="K20" s="63">
        <f t="shared" si="7"/>
        <v>473.7289850754347</v>
      </c>
      <c r="L20" s="85">
        <f t="shared" si="8"/>
        <v>3967006.52102169</v>
      </c>
      <c r="M20" s="86">
        <v>4007164.5335903647</v>
      </c>
      <c r="N20" s="86"/>
      <c r="O20" s="93">
        <v>16</v>
      </c>
      <c r="P20" s="20" t="s">
        <v>62</v>
      </c>
      <c r="Q20" s="88">
        <v>0</v>
      </c>
      <c r="R20" s="89" t="s">
        <v>63</v>
      </c>
      <c r="Y20" s="90" t="s">
        <v>62</v>
      </c>
      <c r="Z20" s="91">
        <v>20.75</v>
      </c>
      <c r="AA20" s="47">
        <v>25709414.45</v>
      </c>
      <c r="AB20" s="92">
        <v>123900792.53012048</v>
      </c>
      <c r="AC20" s="47">
        <v>1522757.91</v>
      </c>
      <c r="AD20" s="47">
        <v>0</v>
      </c>
    </row>
    <row r="21" spans="1:30" ht="15" customHeight="1">
      <c r="A21" s="68" t="s">
        <v>64</v>
      </c>
      <c r="B21" s="82">
        <v>5064</v>
      </c>
      <c r="C21" s="83">
        <f t="shared" si="0"/>
        <v>16417474.170325924</v>
      </c>
      <c r="D21" s="83">
        <f t="shared" si="1"/>
        <v>983264.7</v>
      </c>
      <c r="E21" s="83">
        <v>0</v>
      </c>
      <c r="F21" s="83">
        <f t="shared" si="2"/>
        <v>17400738.870325923</v>
      </c>
      <c r="G21" s="84">
        <f t="shared" si="3"/>
        <v>3436.1648638084366</v>
      </c>
      <c r="H21" s="75">
        <f t="shared" si="4"/>
        <v>271.8651361915636</v>
      </c>
      <c r="I21" s="9">
        <f t="shared" si="5"/>
      </c>
      <c r="J21" s="9">
        <f t="shared" si="6"/>
      </c>
      <c r="K21" s="63">
        <f t="shared" si="7"/>
        <v>217.49210895325086</v>
      </c>
      <c r="L21" s="85">
        <f t="shared" si="8"/>
        <v>1101380.0397392623</v>
      </c>
      <c r="M21" s="86">
        <v>1205630.6261728392</v>
      </c>
      <c r="N21" s="86"/>
      <c r="O21" s="93">
        <v>18</v>
      </c>
      <c r="P21" s="20" t="s">
        <v>64</v>
      </c>
      <c r="Q21" s="88">
        <v>0</v>
      </c>
      <c r="R21" s="89" t="s">
        <v>65</v>
      </c>
      <c r="Y21" s="90" t="s">
        <v>64</v>
      </c>
      <c r="Z21" s="91">
        <v>20.25</v>
      </c>
      <c r="AA21" s="47">
        <v>16765196.77</v>
      </c>
      <c r="AB21" s="92">
        <v>82791095.16049382</v>
      </c>
      <c r="AC21" s="47">
        <v>983264.7</v>
      </c>
      <c r="AD21" s="47">
        <v>0</v>
      </c>
    </row>
    <row r="22" spans="1:30" ht="15" customHeight="1">
      <c r="A22" s="68" t="s">
        <v>66</v>
      </c>
      <c r="B22" s="82">
        <v>3982</v>
      </c>
      <c r="C22" s="83">
        <f t="shared" si="0"/>
        <v>12003600.217414284</v>
      </c>
      <c r="D22" s="83">
        <f t="shared" si="1"/>
        <v>505148.51</v>
      </c>
      <c r="E22" s="83">
        <v>0</v>
      </c>
      <c r="F22" s="83">
        <f t="shared" si="2"/>
        <v>12508748.727414284</v>
      </c>
      <c r="G22" s="84">
        <f t="shared" si="3"/>
        <v>3141.3231359654155</v>
      </c>
      <c r="H22" s="75">
        <f t="shared" si="4"/>
        <v>566.7068640345847</v>
      </c>
      <c r="I22" s="9">
        <f t="shared" si="5"/>
      </c>
      <c r="J22" s="9">
        <f t="shared" si="6"/>
      </c>
      <c r="K22" s="63">
        <f t="shared" si="7"/>
        <v>453.36549122766775</v>
      </c>
      <c r="L22" s="85">
        <f t="shared" si="8"/>
        <v>1805301.386068573</v>
      </c>
      <c r="M22" s="86">
        <v>1708682.3682857163</v>
      </c>
      <c r="N22" s="86"/>
      <c r="O22" s="93">
        <v>19</v>
      </c>
      <c r="P22" s="20" t="s">
        <v>66</v>
      </c>
      <c r="Q22" s="88">
        <v>0</v>
      </c>
      <c r="R22" s="89" t="s">
        <v>67</v>
      </c>
      <c r="Y22" s="90" t="s">
        <v>66</v>
      </c>
      <c r="Z22" s="91">
        <v>21</v>
      </c>
      <c r="AA22" s="47">
        <v>12711830.79</v>
      </c>
      <c r="AB22" s="92">
        <v>60532527.57142857</v>
      </c>
      <c r="AC22" s="47">
        <v>505148.51</v>
      </c>
      <c r="AD22" s="47">
        <v>0</v>
      </c>
    </row>
    <row r="23" spans="1:30" ht="15" customHeight="1">
      <c r="A23" s="68" t="s">
        <v>68</v>
      </c>
      <c r="B23" s="82">
        <v>17052</v>
      </c>
      <c r="C23" s="83">
        <f t="shared" si="0"/>
        <v>50914932.13679999</v>
      </c>
      <c r="D23" s="83">
        <f t="shared" si="1"/>
        <v>1716648.32</v>
      </c>
      <c r="E23" s="83">
        <v>0</v>
      </c>
      <c r="F23" s="83">
        <f t="shared" si="2"/>
        <v>52631580.45679999</v>
      </c>
      <c r="G23" s="84">
        <f t="shared" si="3"/>
        <v>3086.534157682383</v>
      </c>
      <c r="H23" s="75">
        <f t="shared" si="4"/>
        <v>621.4958423176172</v>
      </c>
      <c r="I23" s="9">
        <f t="shared" si="5"/>
      </c>
      <c r="J23" s="9">
        <f t="shared" si="6"/>
      </c>
      <c r="K23" s="63">
        <f t="shared" si="7"/>
        <v>497.1966738540938</v>
      </c>
      <c r="L23" s="85">
        <f t="shared" si="8"/>
        <v>8478197.682560006</v>
      </c>
      <c r="M23" s="86">
        <v>8208120.515047618</v>
      </c>
      <c r="N23" s="86"/>
      <c r="O23" s="93">
        <v>20</v>
      </c>
      <c r="P23" s="20" t="s">
        <v>68</v>
      </c>
      <c r="Q23" s="88">
        <v>0</v>
      </c>
      <c r="R23" s="89" t="s">
        <v>69</v>
      </c>
      <c r="Y23" s="90" t="s">
        <v>68</v>
      </c>
      <c r="Z23" s="91">
        <v>21.25</v>
      </c>
      <c r="AA23" s="47">
        <v>54560882.9</v>
      </c>
      <c r="AB23" s="92">
        <v>256757096</v>
      </c>
      <c r="AC23" s="47">
        <v>1716648.32</v>
      </c>
      <c r="AD23" s="47">
        <v>0</v>
      </c>
    </row>
    <row r="24" spans="1:30" ht="15" customHeight="1">
      <c r="A24" s="68" t="s">
        <v>70</v>
      </c>
      <c r="B24" s="82">
        <v>1503</v>
      </c>
      <c r="C24" s="83">
        <f t="shared" si="0"/>
        <v>3459067.2208857136</v>
      </c>
      <c r="D24" s="83">
        <f t="shared" si="1"/>
        <v>618903.42</v>
      </c>
      <c r="E24" s="83">
        <v>0</v>
      </c>
      <c r="F24" s="83">
        <f t="shared" si="2"/>
        <v>4077970.6408857135</v>
      </c>
      <c r="G24" s="84">
        <f t="shared" si="3"/>
        <v>2713.220652618572</v>
      </c>
      <c r="H24" s="75">
        <f t="shared" si="4"/>
        <v>994.8093473814283</v>
      </c>
      <c r="I24" s="9">
        <f t="shared" si="5"/>
      </c>
      <c r="J24" s="9">
        <f t="shared" si="6"/>
      </c>
      <c r="K24" s="63">
        <f t="shared" si="7"/>
        <v>795.8474779051427</v>
      </c>
      <c r="L24" s="85">
        <f t="shared" si="8"/>
        <v>1196158.7592914295</v>
      </c>
      <c r="M24" s="86">
        <v>1220683.8546666666</v>
      </c>
      <c r="N24" s="86"/>
      <c r="O24" s="93">
        <v>46</v>
      </c>
      <c r="P24" s="20" t="s">
        <v>70</v>
      </c>
      <c r="Q24" s="88">
        <v>0</v>
      </c>
      <c r="R24" s="89" t="s">
        <v>71</v>
      </c>
      <c r="Y24" s="90" t="s">
        <v>70</v>
      </c>
      <c r="Z24" s="91">
        <v>21</v>
      </c>
      <c r="AA24" s="47">
        <v>3663157.42</v>
      </c>
      <c r="AB24" s="92">
        <v>17443606.76190476</v>
      </c>
      <c r="AC24" s="47">
        <v>618903.42</v>
      </c>
      <c r="AD24" s="47">
        <v>0</v>
      </c>
    </row>
    <row r="25" spans="1:30" ht="15" customHeight="1">
      <c r="A25" s="68" t="s">
        <v>72</v>
      </c>
      <c r="B25" s="82">
        <v>1890</v>
      </c>
      <c r="C25" s="83">
        <f t="shared" si="0"/>
        <v>4667666.851127711</v>
      </c>
      <c r="D25" s="83">
        <f t="shared" si="1"/>
        <v>335435.09</v>
      </c>
      <c r="E25" s="83">
        <v>0</v>
      </c>
      <c r="F25" s="83">
        <f t="shared" si="2"/>
        <v>5003101.941127711</v>
      </c>
      <c r="G25" s="84">
        <f t="shared" si="3"/>
        <v>2647.143884194556</v>
      </c>
      <c r="H25" s="75">
        <f t="shared" si="4"/>
        <v>1060.8861158054442</v>
      </c>
      <c r="I25" s="9">
        <f t="shared" si="5"/>
      </c>
      <c r="J25" s="9">
        <f t="shared" si="6"/>
      </c>
      <c r="K25" s="63">
        <f t="shared" si="7"/>
        <v>848.7088926443554</v>
      </c>
      <c r="L25" s="85">
        <f t="shared" si="8"/>
        <v>1604059.8070978317</v>
      </c>
      <c r="M25" s="86">
        <v>1587783.836240964</v>
      </c>
      <c r="N25" s="86"/>
      <c r="O25" s="93">
        <v>47</v>
      </c>
      <c r="P25" s="95" t="s">
        <v>73</v>
      </c>
      <c r="Q25" s="88">
        <v>0</v>
      </c>
      <c r="R25" s="89" t="s">
        <v>74</v>
      </c>
      <c r="Y25" s="90" t="s">
        <v>72</v>
      </c>
      <c r="Z25" s="91">
        <v>20.75</v>
      </c>
      <c r="AA25" s="47">
        <v>4884220.23</v>
      </c>
      <c r="AB25" s="92">
        <v>23538410.746987954</v>
      </c>
      <c r="AC25" s="47">
        <v>335435.09</v>
      </c>
      <c r="AD25" s="47">
        <v>0</v>
      </c>
    </row>
    <row r="26" spans="1:30" ht="15" customHeight="1">
      <c r="A26" s="68" t="s">
        <v>75</v>
      </c>
      <c r="B26" s="82">
        <v>265543</v>
      </c>
      <c r="C26" s="83">
        <f t="shared" si="0"/>
        <v>1307688883.7195833</v>
      </c>
      <c r="D26" s="83">
        <f t="shared" si="1"/>
        <v>136728659.88</v>
      </c>
      <c r="E26" s="83">
        <v>0</v>
      </c>
      <c r="F26" s="83">
        <f t="shared" si="2"/>
        <v>1444417543.5995831</v>
      </c>
      <c r="G26" s="84">
        <f t="shared" si="3"/>
        <v>5439.486424419334</v>
      </c>
      <c r="H26" s="75">
        <f t="shared" si="4"/>
        <v>-1731.4564244193339</v>
      </c>
      <c r="I26" s="9">
        <f t="shared" si="5"/>
        <v>7.4567181971494385</v>
      </c>
      <c r="J26" s="9">
        <f t="shared" si="6"/>
        <v>37.45671819714944</v>
      </c>
      <c r="K26" s="63">
        <f t="shared" si="7"/>
        <v>-648.5467536011897</v>
      </c>
      <c r="L26" s="85">
        <f t="shared" si="8"/>
        <v>-172217050.59152073</v>
      </c>
      <c r="M26" s="86">
        <v>-162800736.14898676</v>
      </c>
      <c r="N26" s="86"/>
      <c r="O26" s="93">
        <v>49</v>
      </c>
      <c r="P26" s="95" t="s">
        <v>76</v>
      </c>
      <c r="Q26" s="88">
        <v>1</v>
      </c>
      <c r="R26" s="89" t="s">
        <v>65</v>
      </c>
      <c r="Y26" s="90" t="s">
        <v>75</v>
      </c>
      <c r="Z26" s="91">
        <v>18</v>
      </c>
      <c r="AA26" s="47">
        <v>1187009576.75</v>
      </c>
      <c r="AB26" s="92">
        <v>6594497648.611112</v>
      </c>
      <c r="AC26" s="47">
        <v>136728659.88</v>
      </c>
      <c r="AD26" s="47">
        <v>0</v>
      </c>
    </row>
    <row r="27" spans="1:30" ht="15" customHeight="1">
      <c r="A27" s="81" t="s">
        <v>77</v>
      </c>
      <c r="B27" s="82">
        <v>12314</v>
      </c>
      <c r="C27" s="83">
        <f t="shared" si="0"/>
        <v>37934153.82458048</v>
      </c>
      <c r="D27" s="83">
        <f t="shared" si="1"/>
        <v>2563517.85</v>
      </c>
      <c r="E27" s="83">
        <v>0</v>
      </c>
      <c r="F27" s="83">
        <f t="shared" si="2"/>
        <v>40497671.674580485</v>
      </c>
      <c r="G27" s="84">
        <f t="shared" si="3"/>
        <v>3288.7503390109214</v>
      </c>
      <c r="H27" s="75">
        <f t="shared" si="4"/>
        <v>419.2796609890788</v>
      </c>
      <c r="I27" s="9">
        <f t="shared" si="5"/>
      </c>
      <c r="J27" s="9">
        <f t="shared" si="6"/>
      </c>
      <c r="K27" s="63">
        <f t="shared" si="7"/>
        <v>335.4237287912631</v>
      </c>
      <c r="L27" s="85">
        <f t="shared" si="8"/>
        <v>4130407.796335614</v>
      </c>
      <c r="M27" s="86">
        <v>3471192.1394146327</v>
      </c>
      <c r="N27" s="86"/>
      <c r="O27" s="87">
        <v>50</v>
      </c>
      <c r="P27" s="20" t="s">
        <v>77</v>
      </c>
      <c r="Q27" s="88">
        <v>0</v>
      </c>
      <c r="R27" s="89" t="s">
        <v>78</v>
      </c>
      <c r="Y27" s="90" t="s">
        <v>77</v>
      </c>
      <c r="Z27" s="91">
        <v>20.5</v>
      </c>
      <c r="AA27" s="47">
        <v>39215842.33</v>
      </c>
      <c r="AB27" s="92">
        <v>191296791.85365853</v>
      </c>
      <c r="AC27" s="47">
        <v>2563517.85</v>
      </c>
      <c r="AD27" s="47">
        <v>0</v>
      </c>
    </row>
    <row r="28" spans="1:30" ht="15" customHeight="1">
      <c r="A28" s="68" t="s">
        <v>79</v>
      </c>
      <c r="B28" s="82">
        <v>9294</v>
      </c>
      <c r="C28" s="83">
        <f t="shared" si="0"/>
        <v>30230949.359717477</v>
      </c>
      <c r="D28" s="83">
        <f t="shared" si="1"/>
        <v>2197259.09</v>
      </c>
      <c r="E28" s="83">
        <v>7107307.9297425</v>
      </c>
      <c r="F28" s="83">
        <f t="shared" si="2"/>
        <v>39535516.37945998</v>
      </c>
      <c r="G28" s="84">
        <f t="shared" si="3"/>
        <v>4253.875229122012</v>
      </c>
      <c r="H28" s="75">
        <f t="shared" si="4"/>
        <v>-545.8452291220115</v>
      </c>
      <c r="I28" s="9">
        <f t="shared" si="5"/>
        <v>6.302335472415134</v>
      </c>
      <c r="J28" s="9">
        <f t="shared" si="6"/>
        <v>36.30233547241514</v>
      </c>
      <c r="K28" s="63">
        <f t="shared" si="7"/>
        <v>-198.15456623604564</v>
      </c>
      <c r="L28" s="85">
        <f t="shared" si="8"/>
        <v>-1841648.5385978082</v>
      </c>
      <c r="M28" s="86">
        <v>-3432384.322613565</v>
      </c>
      <c r="N28" s="86"/>
      <c r="O28" s="93">
        <v>51</v>
      </c>
      <c r="P28" s="95" t="s">
        <v>80</v>
      </c>
      <c r="Q28" s="88">
        <v>0</v>
      </c>
      <c r="R28" s="89" t="s">
        <v>78</v>
      </c>
      <c r="U28" s="96">
        <v>498758451.21</v>
      </c>
      <c r="V28" s="97"/>
      <c r="Y28" s="90" t="s">
        <v>79</v>
      </c>
      <c r="Z28" s="91">
        <v>18</v>
      </c>
      <c r="AA28" s="47">
        <v>28745697.95</v>
      </c>
      <c r="AB28" s="92">
        <v>152450576.700542</v>
      </c>
      <c r="AC28" s="47">
        <v>2197259.09</v>
      </c>
      <c r="AD28" s="47">
        <v>498758451.21</v>
      </c>
    </row>
    <row r="29" spans="1:30" ht="15" customHeight="1">
      <c r="A29" s="68" t="s">
        <v>81</v>
      </c>
      <c r="B29" s="82">
        <v>2651</v>
      </c>
      <c r="C29" s="83">
        <f t="shared" si="0"/>
        <v>6552321.478186046</v>
      </c>
      <c r="D29" s="83">
        <f t="shared" si="1"/>
        <v>1152580.61</v>
      </c>
      <c r="E29" s="83">
        <v>0</v>
      </c>
      <c r="F29" s="83">
        <f t="shared" si="2"/>
        <v>7704902.088186046</v>
      </c>
      <c r="G29" s="84">
        <f t="shared" si="3"/>
        <v>2906.413462159957</v>
      </c>
      <c r="H29" s="75">
        <f t="shared" si="4"/>
        <v>801.6165378400433</v>
      </c>
      <c r="I29" s="9">
        <f t="shared" si="5"/>
      </c>
      <c r="J29" s="9">
        <f t="shared" si="6"/>
      </c>
      <c r="K29" s="63">
        <f t="shared" si="7"/>
        <v>641.2932302720346</v>
      </c>
      <c r="L29" s="85">
        <f t="shared" si="8"/>
        <v>1700068.3534511637</v>
      </c>
      <c r="M29" s="86">
        <v>1905556.735534884</v>
      </c>
      <c r="N29" s="86"/>
      <c r="O29" s="93">
        <v>52</v>
      </c>
      <c r="P29" s="20" t="s">
        <v>81</v>
      </c>
      <c r="Q29" s="88">
        <v>0</v>
      </c>
      <c r="R29" s="89" t="s">
        <v>58</v>
      </c>
      <c r="Y29" s="90" t="s">
        <v>81</v>
      </c>
      <c r="Z29" s="91">
        <v>21.5</v>
      </c>
      <c r="AA29" s="47">
        <v>7104130.7</v>
      </c>
      <c r="AB29" s="92">
        <v>33042468.372093026</v>
      </c>
      <c r="AC29" s="47">
        <v>1152580.61</v>
      </c>
      <c r="AD29" s="47">
        <v>0</v>
      </c>
    </row>
    <row r="30" spans="1:30" ht="15" customHeight="1">
      <c r="A30" s="68" t="s">
        <v>82</v>
      </c>
      <c r="B30" s="82">
        <v>17521</v>
      </c>
      <c r="C30" s="83">
        <f t="shared" si="0"/>
        <v>51232570.67311499</v>
      </c>
      <c r="D30" s="83">
        <f t="shared" si="1"/>
        <v>3400707.45</v>
      </c>
      <c r="E30" s="83">
        <v>0</v>
      </c>
      <c r="F30" s="83">
        <f t="shared" si="2"/>
        <v>54633278.123114996</v>
      </c>
      <c r="G30" s="84">
        <f t="shared" si="3"/>
        <v>3118.1598152568345</v>
      </c>
      <c r="H30" s="75">
        <f t="shared" si="4"/>
        <v>589.8701847431657</v>
      </c>
      <c r="I30" s="9">
        <f t="shared" si="5"/>
      </c>
      <c r="J30" s="9">
        <f t="shared" si="6"/>
      </c>
      <c r="K30" s="63">
        <f t="shared" si="7"/>
        <v>471.8961477945326</v>
      </c>
      <c r="L30" s="85">
        <f t="shared" si="8"/>
        <v>8268092.405508006</v>
      </c>
      <c r="M30" s="86">
        <v>7999185.082700006</v>
      </c>
      <c r="N30" s="86"/>
      <c r="O30" s="93">
        <v>61</v>
      </c>
      <c r="P30" s="20" t="s">
        <v>82</v>
      </c>
      <c r="Q30" s="88">
        <v>0</v>
      </c>
      <c r="R30" s="89" t="s">
        <v>83</v>
      </c>
      <c r="Y30" s="90" t="s">
        <v>82</v>
      </c>
      <c r="Z30" s="91">
        <v>20</v>
      </c>
      <c r="AA30" s="47">
        <v>51671780.81</v>
      </c>
      <c r="AB30" s="92">
        <v>258358904.05</v>
      </c>
      <c r="AC30" s="47">
        <v>3400707.45</v>
      </c>
      <c r="AD30" s="47">
        <v>0</v>
      </c>
    </row>
    <row r="31" spans="1:30" ht="15" customHeight="1">
      <c r="A31" s="68" t="s">
        <v>84</v>
      </c>
      <c r="B31" s="82">
        <v>7479</v>
      </c>
      <c r="C31" s="83">
        <f t="shared" si="0"/>
        <v>17951335.517959088</v>
      </c>
      <c r="D31" s="83">
        <f t="shared" si="1"/>
        <v>1358854.28</v>
      </c>
      <c r="E31" s="83">
        <v>0</v>
      </c>
      <c r="F31" s="83">
        <f t="shared" si="2"/>
        <v>19310189.79795909</v>
      </c>
      <c r="G31" s="84">
        <f t="shared" si="3"/>
        <v>2581.9213528491896</v>
      </c>
      <c r="H31" s="75">
        <f t="shared" si="4"/>
        <v>1126.1086471508106</v>
      </c>
      <c r="I31" s="9">
        <f t="shared" si="5"/>
      </c>
      <c r="J31" s="9">
        <f t="shared" si="6"/>
      </c>
      <c r="K31" s="63">
        <f t="shared" si="7"/>
        <v>900.8869177206485</v>
      </c>
      <c r="L31" s="85">
        <f t="shared" si="8"/>
        <v>6737733.2576327305</v>
      </c>
      <c r="M31" s="86">
        <v>6655735.854380955</v>
      </c>
      <c r="N31" s="86"/>
      <c r="O31" s="93">
        <v>69</v>
      </c>
      <c r="P31" s="20" t="s">
        <v>84</v>
      </c>
      <c r="Q31" s="88">
        <v>0</v>
      </c>
      <c r="R31" s="89" t="s">
        <v>60</v>
      </c>
      <c r="Y31" s="90" t="s">
        <v>84</v>
      </c>
      <c r="Z31" s="91">
        <v>22</v>
      </c>
      <c r="AA31" s="47">
        <v>19915752.97</v>
      </c>
      <c r="AB31" s="92">
        <v>90526149.86363636</v>
      </c>
      <c r="AC31" s="47">
        <v>1358854.28</v>
      </c>
      <c r="AD31" s="47">
        <v>0</v>
      </c>
    </row>
    <row r="32" spans="1:30" ht="15" customHeight="1">
      <c r="A32" s="68" t="s">
        <v>85</v>
      </c>
      <c r="B32" s="82">
        <v>7175</v>
      </c>
      <c r="C32" s="83">
        <f t="shared" si="0"/>
        <v>16751593.571534116</v>
      </c>
      <c r="D32" s="83">
        <f t="shared" si="1"/>
        <v>1208800.73</v>
      </c>
      <c r="E32" s="83">
        <v>0</v>
      </c>
      <c r="F32" s="83">
        <f t="shared" si="2"/>
        <v>17960394.301534116</v>
      </c>
      <c r="G32" s="84">
        <f t="shared" si="3"/>
        <v>2503.1908434193892</v>
      </c>
      <c r="H32" s="75">
        <f t="shared" si="4"/>
        <v>1204.839156580611</v>
      </c>
      <c r="I32" s="9">
        <f t="shared" si="5"/>
      </c>
      <c r="J32" s="9">
        <f t="shared" si="6"/>
      </c>
      <c r="K32" s="63">
        <f t="shared" si="7"/>
        <v>963.8713252644889</v>
      </c>
      <c r="L32" s="85">
        <f t="shared" si="8"/>
        <v>6915776.758772708</v>
      </c>
      <c r="M32" s="86">
        <v>6355290.020800001</v>
      </c>
      <c r="N32" s="86"/>
      <c r="O32" s="93">
        <v>71</v>
      </c>
      <c r="P32" s="20" t="s">
        <v>85</v>
      </c>
      <c r="Q32" s="88">
        <v>0</v>
      </c>
      <c r="R32" s="89" t="s">
        <v>60</v>
      </c>
      <c r="Y32" s="90" t="s">
        <v>85</v>
      </c>
      <c r="Z32" s="91">
        <v>21.25</v>
      </c>
      <c r="AA32" s="47">
        <v>17951152.97</v>
      </c>
      <c r="AB32" s="92">
        <v>84476013.97647059</v>
      </c>
      <c r="AC32" s="47">
        <v>1208800.73</v>
      </c>
      <c r="AD32" s="47">
        <v>0</v>
      </c>
    </row>
    <row r="33" spans="1:30" ht="15" customHeight="1">
      <c r="A33" s="68" t="s">
        <v>86</v>
      </c>
      <c r="B33" s="82">
        <v>997</v>
      </c>
      <c r="C33" s="83">
        <f t="shared" si="0"/>
        <v>2937120.6483</v>
      </c>
      <c r="D33" s="83">
        <f t="shared" si="1"/>
        <v>94282.32</v>
      </c>
      <c r="E33" s="83">
        <v>0</v>
      </c>
      <c r="F33" s="83">
        <f t="shared" si="2"/>
        <v>3031402.9683</v>
      </c>
      <c r="G33" s="84">
        <f t="shared" si="3"/>
        <v>3040.524541925777</v>
      </c>
      <c r="H33" s="75">
        <f t="shared" si="4"/>
        <v>667.505458074223</v>
      </c>
      <c r="I33" s="9">
        <f t="shared" si="5"/>
      </c>
      <c r="J33" s="9">
        <f t="shared" si="6"/>
      </c>
      <c r="K33" s="63">
        <f t="shared" si="7"/>
        <v>534.0043664593785</v>
      </c>
      <c r="L33" s="85">
        <f t="shared" si="8"/>
        <v>532402.3533600004</v>
      </c>
      <c r="M33" s="86">
        <v>465598.9480519481</v>
      </c>
      <c r="N33" s="86"/>
      <c r="O33" s="93">
        <v>72</v>
      </c>
      <c r="P33" s="95" t="s">
        <v>87</v>
      </c>
      <c r="Q33" s="88">
        <v>0</v>
      </c>
      <c r="R33" s="89" t="s">
        <v>60</v>
      </c>
      <c r="Y33" s="90" t="s">
        <v>86</v>
      </c>
      <c r="Z33" s="91">
        <v>20</v>
      </c>
      <c r="AA33" s="47">
        <v>2962300.2</v>
      </c>
      <c r="AB33" s="92">
        <v>14811501</v>
      </c>
      <c r="AC33" s="47">
        <v>94282.32</v>
      </c>
      <c r="AD33" s="47">
        <v>0</v>
      </c>
    </row>
    <row r="34" spans="1:30" ht="15" customHeight="1">
      <c r="A34" s="68" t="s">
        <v>88</v>
      </c>
      <c r="B34" s="82">
        <v>1222</v>
      </c>
      <c r="C34" s="83">
        <f t="shared" si="0"/>
        <v>2782232.894734883</v>
      </c>
      <c r="D34" s="83">
        <f t="shared" si="1"/>
        <v>426582.4</v>
      </c>
      <c r="E34" s="83">
        <v>0</v>
      </c>
      <c r="F34" s="83">
        <f t="shared" si="2"/>
        <v>3208815.294734883</v>
      </c>
      <c r="G34" s="84">
        <f t="shared" si="3"/>
        <v>2625.871763285502</v>
      </c>
      <c r="H34" s="75">
        <f t="shared" si="4"/>
        <v>1082.1582367144983</v>
      </c>
      <c r="I34" s="9">
        <f t="shared" si="5"/>
      </c>
      <c r="J34" s="9">
        <f t="shared" si="6"/>
      </c>
      <c r="K34" s="63">
        <f t="shared" si="7"/>
        <v>865.7265893715987</v>
      </c>
      <c r="L34" s="85">
        <f t="shared" si="8"/>
        <v>1057917.8922120936</v>
      </c>
      <c r="M34" s="86">
        <v>903225.9816744189</v>
      </c>
      <c r="N34" s="86"/>
      <c r="O34" s="93">
        <v>74</v>
      </c>
      <c r="P34" s="20" t="s">
        <v>88</v>
      </c>
      <c r="Q34" s="88">
        <v>0</v>
      </c>
      <c r="R34" s="89" t="s">
        <v>89</v>
      </c>
      <c r="Y34" s="90" t="s">
        <v>88</v>
      </c>
      <c r="Z34" s="91">
        <v>21.5</v>
      </c>
      <c r="AA34" s="47">
        <v>3016540.96</v>
      </c>
      <c r="AB34" s="92">
        <v>14030423.069767442</v>
      </c>
      <c r="AC34" s="47">
        <v>426582.4</v>
      </c>
      <c r="AD34" s="47">
        <v>0</v>
      </c>
    </row>
    <row r="35" spans="1:30" ht="15" customHeight="1">
      <c r="A35" s="68" t="s">
        <v>90</v>
      </c>
      <c r="B35" s="82">
        <v>21061</v>
      </c>
      <c r="C35" s="83">
        <f t="shared" si="0"/>
        <v>67581900.24371427</v>
      </c>
      <c r="D35" s="83">
        <f t="shared" si="1"/>
        <v>4861735.47</v>
      </c>
      <c r="E35" s="83">
        <v>0</v>
      </c>
      <c r="F35" s="83">
        <f t="shared" si="2"/>
        <v>72443635.71371427</v>
      </c>
      <c r="G35" s="84">
        <f t="shared" si="3"/>
        <v>3439.705413499562</v>
      </c>
      <c r="H35" s="75">
        <f t="shared" si="4"/>
        <v>268.3245865004383</v>
      </c>
      <c r="I35" s="9">
        <f t="shared" si="5"/>
      </c>
      <c r="J35" s="9">
        <f t="shared" si="6"/>
      </c>
      <c r="K35" s="63">
        <f t="shared" si="7"/>
        <v>214.65966920035063</v>
      </c>
      <c r="L35" s="85">
        <f t="shared" si="8"/>
        <v>4520947.293028585</v>
      </c>
      <c r="M35" s="86">
        <v>3803671.6457142937</v>
      </c>
      <c r="N35" s="86"/>
      <c r="O35" s="93">
        <v>75</v>
      </c>
      <c r="P35" s="95" t="s">
        <v>91</v>
      </c>
      <c r="Q35" s="88">
        <v>0</v>
      </c>
      <c r="R35" s="89" t="s">
        <v>92</v>
      </c>
      <c r="Y35" s="90" t="s">
        <v>90</v>
      </c>
      <c r="Z35" s="91">
        <v>21</v>
      </c>
      <c r="AA35" s="47">
        <v>71569334.6</v>
      </c>
      <c r="AB35" s="92">
        <v>340806355.2380952</v>
      </c>
      <c r="AC35" s="47">
        <v>4861735.47</v>
      </c>
      <c r="AD35" s="47">
        <v>0</v>
      </c>
    </row>
    <row r="36" spans="1:30" ht="15" customHeight="1">
      <c r="A36" s="68" t="s">
        <v>93</v>
      </c>
      <c r="B36" s="82">
        <v>5307</v>
      </c>
      <c r="C36" s="83">
        <f t="shared" si="0"/>
        <v>12126387.53620909</v>
      </c>
      <c r="D36" s="83">
        <f t="shared" si="1"/>
        <v>789835.82</v>
      </c>
      <c r="E36" s="83">
        <v>0</v>
      </c>
      <c r="F36" s="83">
        <f t="shared" si="2"/>
        <v>12916223.35620909</v>
      </c>
      <c r="G36" s="84">
        <f t="shared" si="3"/>
        <v>2433.8088102900115</v>
      </c>
      <c r="H36" s="75">
        <f t="shared" si="4"/>
        <v>1274.2211897099887</v>
      </c>
      <c r="I36" s="9">
        <f t="shared" si="5"/>
      </c>
      <c r="J36" s="9">
        <f t="shared" si="6"/>
      </c>
      <c r="K36" s="63">
        <f t="shared" si="7"/>
        <v>1019.376951767991</v>
      </c>
      <c r="L36" s="85">
        <f t="shared" si="8"/>
        <v>5409833.483032729</v>
      </c>
      <c r="M36" s="86">
        <v>5541770.745581395</v>
      </c>
      <c r="N36" s="86"/>
      <c r="O36" s="93">
        <v>77</v>
      </c>
      <c r="P36" s="20" t="s">
        <v>93</v>
      </c>
      <c r="Q36" s="88">
        <v>0</v>
      </c>
      <c r="R36" s="89" t="s">
        <v>94</v>
      </c>
      <c r="Y36" s="90" t="s">
        <v>93</v>
      </c>
      <c r="Z36" s="91">
        <v>22</v>
      </c>
      <c r="AA36" s="47">
        <v>13453380.02</v>
      </c>
      <c r="AB36" s="92">
        <v>61151727.36363636</v>
      </c>
      <c r="AC36" s="47">
        <v>789835.82</v>
      </c>
      <c r="AD36" s="47">
        <v>0</v>
      </c>
    </row>
    <row r="37" spans="1:30" ht="15" customHeight="1">
      <c r="A37" s="68" t="s">
        <v>95</v>
      </c>
      <c r="B37" s="82">
        <v>9021</v>
      </c>
      <c r="C37" s="83">
        <f t="shared" si="0"/>
        <v>31328942.939917237</v>
      </c>
      <c r="D37" s="83">
        <f t="shared" si="1"/>
        <v>2735507.88</v>
      </c>
      <c r="E37" s="83">
        <v>0</v>
      </c>
      <c r="F37" s="83">
        <f t="shared" si="2"/>
        <v>34064450.81991724</v>
      </c>
      <c r="G37" s="84">
        <f t="shared" si="3"/>
        <v>3776.12801462335</v>
      </c>
      <c r="H37" s="75">
        <f t="shared" si="4"/>
        <v>-68.09801462334963</v>
      </c>
      <c r="I37" s="9">
        <f t="shared" si="5"/>
        <v>4.220948058888336</v>
      </c>
      <c r="J37" s="9">
        <f t="shared" si="6"/>
        <v>34.22094805888834</v>
      </c>
      <c r="K37" s="63">
        <f t="shared" si="7"/>
        <v>-23.303786213390662</v>
      </c>
      <c r="L37" s="85">
        <f t="shared" si="8"/>
        <v>-210223.45543099716</v>
      </c>
      <c r="M37" s="86">
        <v>-544567.4062132898</v>
      </c>
      <c r="N37" s="86"/>
      <c r="O37" s="93">
        <v>78</v>
      </c>
      <c r="P37" s="95" t="s">
        <v>96</v>
      </c>
      <c r="Q37" s="88">
        <v>1</v>
      </c>
      <c r="R37" s="89" t="s">
        <v>65</v>
      </c>
      <c r="Y37" s="90" t="s">
        <v>95</v>
      </c>
      <c r="Z37" s="91">
        <v>21.75</v>
      </c>
      <c r="AA37" s="47">
        <v>34362305.04</v>
      </c>
      <c r="AB37" s="92">
        <v>157987609.37931034</v>
      </c>
      <c r="AC37" s="47">
        <v>2735507.88</v>
      </c>
      <c r="AD37" s="47">
        <v>0</v>
      </c>
    </row>
    <row r="38" spans="1:30" ht="15" customHeight="1">
      <c r="A38" s="68" t="s">
        <v>97</v>
      </c>
      <c r="B38" s="82">
        <v>7366</v>
      </c>
      <c r="C38" s="83">
        <f t="shared" si="0"/>
        <v>23668337.030369617</v>
      </c>
      <c r="D38" s="83">
        <f t="shared" si="1"/>
        <v>5065299.89</v>
      </c>
      <c r="E38" s="83">
        <v>0</v>
      </c>
      <c r="F38" s="83">
        <f t="shared" si="2"/>
        <v>28733636.920369618</v>
      </c>
      <c r="G38" s="84">
        <f t="shared" si="3"/>
        <v>3900.8467174001653</v>
      </c>
      <c r="H38" s="75">
        <f t="shared" si="4"/>
        <v>-192.8167174001651</v>
      </c>
      <c r="I38" s="9">
        <f t="shared" si="5"/>
        <v>5.2617400869245605</v>
      </c>
      <c r="J38" s="9">
        <f t="shared" si="6"/>
        <v>35.26174008692456</v>
      </c>
      <c r="K38" s="63">
        <f t="shared" si="7"/>
        <v>-67.99052973378606</v>
      </c>
      <c r="L38" s="85">
        <f t="shared" si="8"/>
        <v>-500818.24201906816</v>
      </c>
      <c r="M38" s="86">
        <v>-925578.8061153141</v>
      </c>
      <c r="N38" s="86"/>
      <c r="O38" s="93">
        <v>79</v>
      </c>
      <c r="P38" s="20" t="s">
        <v>97</v>
      </c>
      <c r="Q38" s="88">
        <v>0</v>
      </c>
      <c r="R38" s="89" t="s">
        <v>78</v>
      </c>
      <c r="Y38" s="90" t="s">
        <v>97</v>
      </c>
      <c r="Z38" s="91">
        <v>19.75</v>
      </c>
      <c r="AA38" s="47">
        <v>23572852.06</v>
      </c>
      <c r="AB38" s="92">
        <v>119356212.9620253</v>
      </c>
      <c r="AC38" s="47">
        <v>5065299.89</v>
      </c>
      <c r="AD38" s="47">
        <v>0</v>
      </c>
    </row>
    <row r="39" spans="1:30" ht="15" customHeight="1">
      <c r="A39" s="68" t="s">
        <v>98</v>
      </c>
      <c r="B39" s="82">
        <v>3071</v>
      </c>
      <c r="C39" s="83">
        <f t="shared" si="0"/>
        <v>6854892.838548838</v>
      </c>
      <c r="D39" s="83">
        <f t="shared" si="1"/>
        <v>1293936.87</v>
      </c>
      <c r="E39" s="83">
        <v>0</v>
      </c>
      <c r="F39" s="83">
        <f t="shared" si="2"/>
        <v>8148829.708548838</v>
      </c>
      <c r="G39" s="84">
        <f t="shared" si="3"/>
        <v>2653.4775996577137</v>
      </c>
      <c r="H39" s="75">
        <f t="shared" si="4"/>
        <v>1054.5524003422865</v>
      </c>
      <c r="I39" s="9">
        <f t="shared" si="5"/>
      </c>
      <c r="J39" s="9">
        <f t="shared" si="6"/>
      </c>
      <c r="K39" s="63">
        <f t="shared" si="7"/>
        <v>843.6419202738293</v>
      </c>
      <c r="L39" s="85">
        <f t="shared" si="8"/>
        <v>2590824.33716093</v>
      </c>
      <c r="M39" s="86">
        <v>2500168.877302326</v>
      </c>
      <c r="N39" s="86"/>
      <c r="O39" s="93">
        <v>81</v>
      </c>
      <c r="P39" s="20" t="s">
        <v>98</v>
      </c>
      <c r="Q39" s="88">
        <v>0</v>
      </c>
      <c r="R39" s="89" t="s">
        <v>63</v>
      </c>
      <c r="Y39" s="90" t="s">
        <v>98</v>
      </c>
      <c r="Z39" s="91">
        <v>21.5</v>
      </c>
      <c r="AA39" s="47">
        <v>7432183.36</v>
      </c>
      <c r="AB39" s="92">
        <v>34568294.69767442</v>
      </c>
      <c r="AC39" s="47">
        <v>1293936.87</v>
      </c>
      <c r="AD39" s="47">
        <v>0</v>
      </c>
    </row>
    <row r="40" spans="1:30" ht="15" customHeight="1">
      <c r="A40" s="68" t="s">
        <v>99</v>
      </c>
      <c r="B40" s="82">
        <v>9738</v>
      </c>
      <c r="C40" s="83">
        <f t="shared" si="0"/>
        <v>32797580.664659996</v>
      </c>
      <c r="D40" s="83">
        <f t="shared" si="1"/>
        <v>1334206.9</v>
      </c>
      <c r="E40" s="83">
        <v>0</v>
      </c>
      <c r="F40" s="83">
        <f t="shared" si="2"/>
        <v>34131787.56466</v>
      </c>
      <c r="G40" s="84">
        <f t="shared" si="3"/>
        <v>3505.0100189628256</v>
      </c>
      <c r="H40" s="75">
        <f t="shared" si="4"/>
        <v>203.0199810371746</v>
      </c>
      <c r="I40" s="9">
        <f t="shared" si="5"/>
      </c>
      <c r="J40" s="9">
        <f t="shared" si="6"/>
      </c>
      <c r="K40" s="63">
        <f t="shared" si="7"/>
        <v>162.4159848297397</v>
      </c>
      <c r="L40" s="85">
        <f t="shared" si="8"/>
        <v>1581606.8602720052</v>
      </c>
      <c r="M40" s="86">
        <v>1502700.777099998</v>
      </c>
      <c r="N40" s="86"/>
      <c r="O40" s="93">
        <v>82</v>
      </c>
      <c r="P40" s="20" t="s">
        <v>99</v>
      </c>
      <c r="Q40" s="88">
        <v>0</v>
      </c>
      <c r="R40" s="89" t="s">
        <v>83</v>
      </c>
      <c r="Y40" s="90" t="s">
        <v>99</v>
      </c>
      <c r="Z40" s="91">
        <v>20</v>
      </c>
      <c r="AA40" s="47">
        <v>33078750.04</v>
      </c>
      <c r="AB40" s="92">
        <v>165393750.2</v>
      </c>
      <c r="AC40" s="47">
        <v>1334206.9</v>
      </c>
      <c r="AD40" s="47">
        <v>0</v>
      </c>
    </row>
    <row r="41" spans="1:30" ht="15" customHeight="1">
      <c r="A41" s="68" t="s">
        <v>100</v>
      </c>
      <c r="B41" s="82">
        <v>8815</v>
      </c>
      <c r="C41" s="83">
        <f t="shared" si="0"/>
        <v>27702776.874028575</v>
      </c>
      <c r="D41" s="83">
        <f t="shared" si="1"/>
        <v>1276641.42</v>
      </c>
      <c r="E41" s="83">
        <v>0</v>
      </c>
      <c r="F41" s="83">
        <f t="shared" si="2"/>
        <v>28979418.294028573</v>
      </c>
      <c r="G41" s="84">
        <f t="shared" si="3"/>
        <v>3287.512001591443</v>
      </c>
      <c r="H41" s="75">
        <f t="shared" si="4"/>
        <v>420.5179984085571</v>
      </c>
      <c r="I41" s="9">
        <f t="shared" si="5"/>
      </c>
      <c r="J41" s="9">
        <f t="shared" si="6"/>
      </c>
      <c r="K41" s="63">
        <f t="shared" si="7"/>
        <v>336.4143987268457</v>
      </c>
      <c r="L41" s="85">
        <f t="shared" si="8"/>
        <v>2965492.924777145</v>
      </c>
      <c r="M41" s="86">
        <v>2745709.378952384</v>
      </c>
      <c r="N41" s="86"/>
      <c r="O41" s="93">
        <v>86</v>
      </c>
      <c r="P41" s="20" t="s">
        <v>100</v>
      </c>
      <c r="Q41" s="88">
        <v>0</v>
      </c>
      <c r="R41" s="89" t="s">
        <v>83</v>
      </c>
      <c r="Y41" s="90" t="s">
        <v>100</v>
      </c>
      <c r="Z41" s="91">
        <v>21</v>
      </c>
      <c r="AA41" s="47">
        <v>29337282.62</v>
      </c>
      <c r="AB41" s="92">
        <v>139701345.80952382</v>
      </c>
      <c r="AC41" s="47">
        <v>1276641.42</v>
      </c>
      <c r="AD41" s="47">
        <v>0</v>
      </c>
    </row>
    <row r="42" spans="1:30" ht="15" customHeight="1">
      <c r="A42" s="68" t="s">
        <v>101</v>
      </c>
      <c r="B42" s="82">
        <v>3638</v>
      </c>
      <c r="C42" s="83">
        <f t="shared" si="0"/>
        <v>8331836.905850602</v>
      </c>
      <c r="D42" s="83">
        <f t="shared" si="1"/>
        <v>2203379.08</v>
      </c>
      <c r="E42" s="83">
        <v>0</v>
      </c>
      <c r="F42" s="83">
        <f t="shared" si="2"/>
        <v>10535215.985850602</v>
      </c>
      <c r="G42" s="84">
        <f t="shared" si="3"/>
        <v>2895.8812495466195</v>
      </c>
      <c r="H42" s="75">
        <f t="shared" si="4"/>
        <v>812.1487504533807</v>
      </c>
      <c r="I42" s="9">
        <f t="shared" si="5"/>
      </c>
      <c r="J42" s="9">
        <f t="shared" si="6"/>
      </c>
      <c r="K42" s="63">
        <f t="shared" si="7"/>
        <v>649.7190003627046</v>
      </c>
      <c r="L42" s="85">
        <f t="shared" si="8"/>
        <v>2363677.7233195193</v>
      </c>
      <c r="M42" s="86">
        <v>2480890.7206746987</v>
      </c>
      <c r="N42" s="86"/>
      <c r="O42" s="93">
        <v>90</v>
      </c>
      <c r="P42" s="20" t="s">
        <v>101</v>
      </c>
      <c r="Q42" s="88">
        <v>0</v>
      </c>
      <c r="R42" s="89" t="s">
        <v>71</v>
      </c>
      <c r="Y42" s="90" t="s">
        <v>101</v>
      </c>
      <c r="Z42" s="91">
        <v>20.75</v>
      </c>
      <c r="AA42" s="47">
        <v>8718387.08</v>
      </c>
      <c r="AB42" s="92">
        <v>42016323.27710844</v>
      </c>
      <c r="AC42" s="47">
        <v>2203379.08</v>
      </c>
      <c r="AD42" s="47">
        <v>0</v>
      </c>
    </row>
    <row r="43" spans="1:30" ht="15" customHeight="1">
      <c r="A43" s="68" t="s">
        <v>102</v>
      </c>
      <c r="B43" s="82">
        <v>620715</v>
      </c>
      <c r="C43" s="83">
        <f t="shared" si="0"/>
        <v>2701126118.590719</v>
      </c>
      <c r="D43" s="83">
        <f t="shared" si="1"/>
        <v>379232153.15</v>
      </c>
      <c r="E43" s="83">
        <v>0</v>
      </c>
      <c r="F43" s="83">
        <f t="shared" si="2"/>
        <v>3080358271.7407193</v>
      </c>
      <c r="G43" s="84">
        <f t="shared" si="3"/>
        <v>4962.596798435223</v>
      </c>
      <c r="H43" s="75">
        <f t="shared" si="4"/>
        <v>-1254.5667984352226</v>
      </c>
      <c r="I43" s="9">
        <f t="shared" si="5"/>
        <v>7.1345456114476695</v>
      </c>
      <c r="J43" s="9">
        <f t="shared" si="6"/>
        <v>37.13454561144767</v>
      </c>
      <c r="K43" s="63">
        <f t="shared" si="7"/>
        <v>-465.8776799910065</v>
      </c>
      <c r="L43" s="85">
        <f t="shared" si="8"/>
        <v>-289177264.1356176</v>
      </c>
      <c r="M43" s="86">
        <v>-265433142.50067228</v>
      </c>
      <c r="N43" s="86"/>
      <c r="O43" s="93">
        <v>91</v>
      </c>
      <c r="P43" s="95" t="s">
        <v>103</v>
      </c>
      <c r="Q43" s="88">
        <v>1</v>
      </c>
      <c r="R43" s="89" t="s">
        <v>65</v>
      </c>
      <c r="Y43" s="90" t="s">
        <v>102</v>
      </c>
      <c r="Z43" s="91">
        <v>18.5</v>
      </c>
      <c r="AA43" s="47">
        <v>2519961331.01</v>
      </c>
      <c r="AB43" s="92">
        <v>13621412600.054056</v>
      </c>
      <c r="AC43" s="47">
        <v>379232153.15</v>
      </c>
      <c r="AD43" s="47">
        <v>0</v>
      </c>
    </row>
    <row r="44" spans="1:30" ht="15" customHeight="1">
      <c r="A44" s="68" t="s">
        <v>104</v>
      </c>
      <c r="B44" s="82">
        <v>210803</v>
      </c>
      <c r="C44" s="83">
        <f t="shared" si="0"/>
        <v>830752177.6332157</v>
      </c>
      <c r="D44" s="83">
        <f t="shared" si="1"/>
        <v>76033896.07</v>
      </c>
      <c r="E44" s="83">
        <v>0</v>
      </c>
      <c r="F44" s="83">
        <f t="shared" si="2"/>
        <v>906786073.7032156</v>
      </c>
      <c r="G44" s="84">
        <f t="shared" si="3"/>
        <v>4301.5804979208815</v>
      </c>
      <c r="H44" s="75">
        <f t="shared" si="4"/>
        <v>-593.5504979208813</v>
      </c>
      <c r="I44" s="9">
        <f t="shared" si="5"/>
        <v>6.386122295385353</v>
      </c>
      <c r="J44" s="9">
        <f t="shared" si="6"/>
        <v>36.386122295385356</v>
      </c>
      <c r="K44" s="63">
        <f t="shared" si="7"/>
        <v>-215.97001005836057</v>
      </c>
      <c r="L44" s="85">
        <f t="shared" si="8"/>
        <v>-45527126.03033258</v>
      </c>
      <c r="M44" s="86">
        <v>-47370178.46778069</v>
      </c>
      <c r="N44" s="86"/>
      <c r="O44" s="93">
        <v>92</v>
      </c>
      <c r="P44" s="95" t="s">
        <v>105</v>
      </c>
      <c r="Q44" s="88">
        <v>1</v>
      </c>
      <c r="R44" s="89" t="s">
        <v>65</v>
      </c>
      <c r="Y44" s="90" t="s">
        <v>104</v>
      </c>
      <c r="Z44" s="91">
        <v>19</v>
      </c>
      <c r="AA44" s="47">
        <v>795980402.17</v>
      </c>
      <c r="AB44" s="92">
        <v>4189370537.7368417</v>
      </c>
      <c r="AC44" s="47">
        <v>76033896.07</v>
      </c>
      <c r="AD44" s="47">
        <v>0</v>
      </c>
    </row>
    <row r="45" spans="1:30" ht="15" customHeight="1">
      <c r="A45" s="68" t="s">
        <v>106</v>
      </c>
      <c r="B45" s="82">
        <v>2326</v>
      </c>
      <c r="C45" s="83">
        <f t="shared" si="0"/>
        <v>5527088.113446154</v>
      </c>
      <c r="D45" s="83">
        <f t="shared" si="1"/>
        <v>886845.44</v>
      </c>
      <c r="E45" s="83">
        <v>0</v>
      </c>
      <c r="F45" s="83">
        <f t="shared" si="2"/>
        <v>6413933.553446153</v>
      </c>
      <c r="G45" s="84">
        <f t="shared" si="3"/>
        <v>2757.4950788676497</v>
      </c>
      <c r="H45" s="75">
        <f t="shared" si="4"/>
        <v>950.5349211323505</v>
      </c>
      <c r="I45" s="9">
        <f t="shared" si="5"/>
      </c>
      <c r="J45" s="9">
        <f t="shared" si="6"/>
      </c>
      <c r="K45" s="63">
        <f t="shared" si="7"/>
        <v>760.4279369058804</v>
      </c>
      <c r="L45" s="85">
        <f t="shared" si="8"/>
        <v>1768755.3812430778</v>
      </c>
      <c r="M45" s="86">
        <v>1819191.805948718</v>
      </c>
      <c r="N45" s="86"/>
      <c r="O45" s="93">
        <v>97</v>
      </c>
      <c r="P45" s="20" t="s">
        <v>106</v>
      </c>
      <c r="Q45" s="88">
        <v>0</v>
      </c>
      <c r="R45" s="89" t="s">
        <v>71</v>
      </c>
      <c r="Y45" s="90" t="s">
        <v>106</v>
      </c>
      <c r="Z45" s="91">
        <v>19.5</v>
      </c>
      <c r="AA45" s="47">
        <v>5435109.34</v>
      </c>
      <c r="AB45" s="92">
        <v>27872355.589743588</v>
      </c>
      <c r="AC45" s="47">
        <v>886845.44</v>
      </c>
      <c r="AD45" s="47">
        <v>0</v>
      </c>
    </row>
    <row r="46" spans="1:30" s="3" customFormat="1" ht="15" customHeight="1">
      <c r="A46" s="68" t="s">
        <v>107</v>
      </c>
      <c r="B46" s="82">
        <v>23996</v>
      </c>
      <c r="C46" s="83">
        <f t="shared" si="0"/>
        <v>77717913.58346944</v>
      </c>
      <c r="D46" s="83">
        <f t="shared" si="1"/>
        <v>3526720.89</v>
      </c>
      <c r="E46" s="83">
        <v>0</v>
      </c>
      <c r="F46" s="83">
        <f t="shared" si="2"/>
        <v>81244634.47346944</v>
      </c>
      <c r="G46" s="84">
        <f t="shared" si="3"/>
        <v>3385.7573959605534</v>
      </c>
      <c r="H46" s="75">
        <f t="shared" si="4"/>
        <v>322.27260403944683</v>
      </c>
      <c r="I46" s="9">
        <f t="shared" si="5"/>
      </c>
      <c r="J46" s="9">
        <f t="shared" si="6"/>
      </c>
      <c r="K46" s="63">
        <f t="shared" si="7"/>
        <v>257.81808323155747</v>
      </c>
      <c r="L46" s="85">
        <f t="shared" si="8"/>
        <v>6186602.725224453</v>
      </c>
      <c r="M46" s="98">
        <v>5627184.753123014</v>
      </c>
      <c r="N46" s="86"/>
      <c r="O46" s="93">
        <v>98</v>
      </c>
      <c r="P46" s="20" t="s">
        <v>107</v>
      </c>
      <c r="Q46" s="88">
        <v>0</v>
      </c>
      <c r="R46" s="89" t="s">
        <v>63</v>
      </c>
      <c r="S46">
        <v>3</v>
      </c>
      <c r="T46"/>
      <c r="U46"/>
      <c r="V46"/>
      <c r="W46"/>
      <c r="X46"/>
      <c r="Y46" s="90" t="s">
        <v>107</v>
      </c>
      <c r="Z46" s="99">
        <v>21</v>
      </c>
      <c r="AA46">
        <v>82437069.89</v>
      </c>
      <c r="AB46" s="100">
        <v>391920895.52934664</v>
      </c>
      <c r="AC46" s="47">
        <v>3526720.89</v>
      </c>
      <c r="AD46" s="47">
        <v>0</v>
      </c>
    </row>
    <row r="47" spans="1:30" ht="15" customHeight="1">
      <c r="A47" s="68" t="s">
        <v>108</v>
      </c>
      <c r="B47" s="82">
        <v>1788</v>
      </c>
      <c r="C47" s="83">
        <f t="shared" si="0"/>
        <v>4352535.841506977</v>
      </c>
      <c r="D47" s="83">
        <f t="shared" si="1"/>
        <v>966268.95</v>
      </c>
      <c r="E47" s="83">
        <v>0</v>
      </c>
      <c r="F47" s="83">
        <f t="shared" si="2"/>
        <v>5318804.791506977</v>
      </c>
      <c r="G47" s="84">
        <f t="shared" si="3"/>
        <v>2974.7230377555798</v>
      </c>
      <c r="H47" s="75">
        <f t="shared" si="4"/>
        <v>733.3069622444204</v>
      </c>
      <c r="I47" s="9">
        <f t="shared" si="5"/>
      </c>
      <c r="J47" s="9">
        <f t="shared" si="6"/>
      </c>
      <c r="K47" s="63">
        <f t="shared" si="7"/>
        <v>586.6455697955364</v>
      </c>
      <c r="L47" s="85">
        <f t="shared" si="8"/>
        <v>1048922.278794419</v>
      </c>
      <c r="M47" s="86">
        <v>1153401.5761882362</v>
      </c>
      <c r="N47" s="86"/>
      <c r="O47" s="93">
        <v>99</v>
      </c>
      <c r="P47" s="20" t="s">
        <v>108</v>
      </c>
      <c r="Q47" s="88">
        <v>0</v>
      </c>
      <c r="R47" s="89" t="s">
        <v>78</v>
      </c>
      <c r="Y47" s="90" t="s">
        <v>108</v>
      </c>
      <c r="Z47" s="91">
        <v>21.5</v>
      </c>
      <c r="AA47" s="47">
        <v>4719088.28</v>
      </c>
      <c r="AB47" s="92">
        <v>21949247.81395349</v>
      </c>
      <c r="AC47" s="47">
        <v>966268.95</v>
      </c>
      <c r="AD47" s="47">
        <v>0</v>
      </c>
    </row>
    <row r="48" spans="1:30" ht="15" customHeight="1">
      <c r="A48" s="81" t="s">
        <v>109</v>
      </c>
      <c r="B48" s="82">
        <v>10487</v>
      </c>
      <c r="C48" s="83">
        <f t="shared" si="0"/>
        <v>28029359.429199997</v>
      </c>
      <c r="D48" s="83">
        <f t="shared" si="1"/>
        <v>1781222.05</v>
      </c>
      <c r="E48" s="83">
        <v>0</v>
      </c>
      <c r="F48" s="83">
        <f t="shared" si="2"/>
        <v>29810581.479199998</v>
      </c>
      <c r="G48" s="84">
        <f t="shared" si="3"/>
        <v>2842.6224353199195</v>
      </c>
      <c r="H48" s="75">
        <f t="shared" si="4"/>
        <v>865.4075646800807</v>
      </c>
      <c r="I48" s="9">
        <f t="shared" si="5"/>
      </c>
      <c r="J48" s="9">
        <f t="shared" si="6"/>
      </c>
      <c r="K48" s="63">
        <f t="shared" si="7"/>
        <v>692.3260517440646</v>
      </c>
      <c r="L48" s="85">
        <f t="shared" si="8"/>
        <v>7260423.304640005</v>
      </c>
      <c r="M48" s="86">
        <v>6841994.203753088</v>
      </c>
      <c r="N48" s="86"/>
      <c r="O48" s="87">
        <v>102</v>
      </c>
      <c r="P48" s="20" t="s">
        <v>109</v>
      </c>
      <c r="Q48" s="88">
        <v>0</v>
      </c>
      <c r="R48" s="89" t="s">
        <v>78</v>
      </c>
      <c r="Y48" s="90" t="s">
        <v>109</v>
      </c>
      <c r="Z48" s="91">
        <v>20.25</v>
      </c>
      <c r="AA48" s="47">
        <v>28623022.11</v>
      </c>
      <c r="AB48" s="92">
        <v>141348257.3333333</v>
      </c>
      <c r="AC48" s="47">
        <v>1781222.05</v>
      </c>
      <c r="AD48" s="47">
        <v>0</v>
      </c>
    </row>
    <row r="49" spans="1:30" ht="15" customHeight="1">
      <c r="A49" s="68" t="s">
        <v>110</v>
      </c>
      <c r="B49" s="82">
        <v>2440</v>
      </c>
      <c r="C49" s="83">
        <f t="shared" si="0"/>
        <v>6145164.862395349</v>
      </c>
      <c r="D49" s="83">
        <f t="shared" si="1"/>
        <v>398335.54</v>
      </c>
      <c r="E49" s="83">
        <v>0</v>
      </c>
      <c r="F49" s="83">
        <f t="shared" si="2"/>
        <v>6543500.402395349</v>
      </c>
      <c r="G49" s="84">
        <f t="shared" si="3"/>
        <v>2681.762459998094</v>
      </c>
      <c r="H49" s="75">
        <f t="shared" si="4"/>
        <v>1026.2675400019061</v>
      </c>
      <c r="I49" s="9">
        <f t="shared" si="5"/>
      </c>
      <c r="J49" s="9">
        <f t="shared" si="6"/>
      </c>
      <c r="K49" s="63">
        <f t="shared" si="7"/>
        <v>821.0140320015249</v>
      </c>
      <c r="L49" s="85">
        <f t="shared" si="8"/>
        <v>2003274.238083721</v>
      </c>
      <c r="M49" s="86">
        <v>1973052.0207619048</v>
      </c>
      <c r="N49" s="86"/>
      <c r="O49" s="93">
        <v>103</v>
      </c>
      <c r="P49" s="20" t="s">
        <v>110</v>
      </c>
      <c r="Q49" s="88">
        <v>0</v>
      </c>
      <c r="R49" s="89" t="s">
        <v>83</v>
      </c>
      <c r="Y49" s="90" t="s">
        <v>110</v>
      </c>
      <c r="Z49" s="91">
        <v>21.5</v>
      </c>
      <c r="AA49" s="47">
        <v>6662685.05</v>
      </c>
      <c r="AB49" s="92">
        <v>30989232.790697675</v>
      </c>
      <c r="AC49" s="47">
        <v>398335.54</v>
      </c>
      <c r="AD49" s="47">
        <v>0</v>
      </c>
    </row>
    <row r="50" spans="1:30" ht="15" customHeight="1">
      <c r="A50" s="68" t="s">
        <v>111</v>
      </c>
      <c r="B50" s="82">
        <v>2490</v>
      </c>
      <c r="C50" s="83">
        <f t="shared" si="0"/>
        <v>5760185.231475863</v>
      </c>
      <c r="D50" s="83">
        <f t="shared" si="1"/>
        <v>764744.64</v>
      </c>
      <c r="E50" s="83">
        <v>0</v>
      </c>
      <c r="F50" s="83">
        <f t="shared" si="2"/>
        <v>6524929.871475862</v>
      </c>
      <c r="G50" s="84">
        <f t="shared" si="3"/>
        <v>2620.4537636449245</v>
      </c>
      <c r="H50" s="75">
        <f t="shared" si="4"/>
        <v>1087.5762363550757</v>
      </c>
      <c r="I50" s="9">
        <f t="shared" si="5"/>
      </c>
      <c r="J50" s="9">
        <f t="shared" si="6"/>
      </c>
      <c r="K50" s="63">
        <f t="shared" si="7"/>
        <v>870.0609890840606</v>
      </c>
      <c r="L50" s="85">
        <f t="shared" si="8"/>
        <v>2166451.8628193107</v>
      </c>
      <c r="M50" s="86">
        <v>2114692.7809655177</v>
      </c>
      <c r="N50" s="86"/>
      <c r="O50" s="93">
        <v>105</v>
      </c>
      <c r="P50" s="20" t="s">
        <v>111</v>
      </c>
      <c r="Q50" s="88">
        <v>0</v>
      </c>
      <c r="R50" s="89" t="s">
        <v>112</v>
      </c>
      <c r="Y50" s="90" t="s">
        <v>111</v>
      </c>
      <c r="Z50" s="91">
        <v>21.75</v>
      </c>
      <c r="AA50" s="47">
        <v>6317903.62</v>
      </c>
      <c r="AB50" s="92">
        <v>29047832.735632185</v>
      </c>
      <c r="AC50" s="47">
        <v>764744.64</v>
      </c>
      <c r="AD50" s="47">
        <v>0</v>
      </c>
    </row>
    <row r="51" spans="1:30" ht="15" customHeight="1">
      <c r="A51" s="68" t="s">
        <v>113</v>
      </c>
      <c r="B51" s="82">
        <v>46366</v>
      </c>
      <c r="C51" s="83">
        <f t="shared" si="0"/>
        <v>171868430.79562023</v>
      </c>
      <c r="D51" s="83">
        <f t="shared" si="1"/>
        <v>14305893.47</v>
      </c>
      <c r="E51" s="83">
        <v>0</v>
      </c>
      <c r="F51" s="83">
        <f t="shared" si="2"/>
        <v>186174324.26562023</v>
      </c>
      <c r="G51" s="84">
        <f t="shared" si="3"/>
        <v>4015.3199384380846</v>
      </c>
      <c r="H51" s="75">
        <f t="shared" si="4"/>
        <v>-307.2899384380844</v>
      </c>
      <c r="I51" s="9">
        <f t="shared" si="5"/>
        <v>5.727791726778365</v>
      </c>
      <c r="J51" s="9">
        <f t="shared" si="6"/>
        <v>35.727791726778364</v>
      </c>
      <c r="K51" s="63">
        <f t="shared" si="7"/>
        <v>-109.78790920250424</v>
      </c>
      <c r="L51" s="85">
        <f t="shared" si="8"/>
        <v>-5090426.198083311</v>
      </c>
      <c r="M51" s="86">
        <v>-4880310.890753321</v>
      </c>
      <c r="N51" s="86"/>
      <c r="O51" s="93">
        <v>106</v>
      </c>
      <c r="P51" s="95" t="s">
        <v>114</v>
      </c>
      <c r="Q51" s="88">
        <v>0</v>
      </c>
      <c r="R51" s="89" t="s">
        <v>65</v>
      </c>
      <c r="Y51" s="90" t="s">
        <v>113</v>
      </c>
      <c r="Z51" s="91">
        <v>19.75</v>
      </c>
      <c r="AA51" s="47">
        <v>171175063.45</v>
      </c>
      <c r="AB51" s="92">
        <v>866709182.0253164</v>
      </c>
      <c r="AC51" s="47">
        <v>14305893.47</v>
      </c>
      <c r="AD51" s="47">
        <v>0</v>
      </c>
    </row>
    <row r="52" spans="1:30" ht="15" customHeight="1">
      <c r="A52" s="68" t="s">
        <v>115</v>
      </c>
      <c r="B52" s="82">
        <v>10610</v>
      </c>
      <c r="C52" s="83">
        <f t="shared" si="0"/>
        <v>30638184.40862857</v>
      </c>
      <c r="D52" s="83">
        <f t="shared" si="1"/>
        <v>1204897.77</v>
      </c>
      <c r="E52" s="83">
        <v>0</v>
      </c>
      <c r="F52" s="83">
        <f t="shared" si="2"/>
        <v>31843082.17862857</v>
      </c>
      <c r="G52" s="84">
        <f t="shared" si="3"/>
        <v>3001.2330045832773</v>
      </c>
      <c r="H52" s="75">
        <f t="shared" si="4"/>
        <v>706.7969954167229</v>
      </c>
      <c r="I52" s="9">
        <f t="shared" si="5"/>
      </c>
      <c r="J52" s="9">
        <f t="shared" si="6"/>
      </c>
      <c r="K52" s="63">
        <f t="shared" si="7"/>
        <v>565.4375963333783</v>
      </c>
      <c r="L52" s="85">
        <f t="shared" si="8"/>
        <v>5999292.897097144</v>
      </c>
      <c r="M52" s="86">
        <v>5577260.849428575</v>
      </c>
      <c r="N52" s="86"/>
      <c r="O52" s="93">
        <v>108</v>
      </c>
      <c r="P52" s="95" t="s">
        <v>116</v>
      </c>
      <c r="Q52" s="88">
        <v>0</v>
      </c>
      <c r="R52" s="89" t="s">
        <v>69</v>
      </c>
      <c r="T52" s="3"/>
      <c r="U52" s="3"/>
      <c r="V52" s="3"/>
      <c r="X52" s="3"/>
      <c r="Y52" s="90" t="s">
        <v>115</v>
      </c>
      <c r="Z52" s="91">
        <v>21</v>
      </c>
      <c r="AA52" s="47">
        <v>32445883.64</v>
      </c>
      <c r="AB52" s="92">
        <v>154504207.80952382</v>
      </c>
      <c r="AC52" s="47">
        <v>1204897.77</v>
      </c>
      <c r="AD52" s="47">
        <v>0</v>
      </c>
    </row>
    <row r="53" spans="1:30" ht="15" customHeight="1">
      <c r="A53" s="81" t="s">
        <v>117</v>
      </c>
      <c r="B53" s="82">
        <v>67976</v>
      </c>
      <c r="C53" s="83">
        <f t="shared" si="0"/>
        <v>229199994.1905366</v>
      </c>
      <c r="D53" s="83">
        <f t="shared" si="1"/>
        <v>15544075.51</v>
      </c>
      <c r="E53" s="83">
        <v>0</v>
      </c>
      <c r="F53" s="83">
        <f t="shared" si="2"/>
        <v>244744069.70053658</v>
      </c>
      <c r="G53" s="84">
        <f t="shared" si="3"/>
        <v>3600.448242034491</v>
      </c>
      <c r="H53" s="75">
        <f t="shared" si="4"/>
        <v>107.58175796550904</v>
      </c>
      <c r="I53" s="9">
        <f t="shared" si="5"/>
      </c>
      <c r="J53" s="9">
        <f t="shared" si="6"/>
      </c>
      <c r="K53" s="63">
        <f t="shared" si="7"/>
        <v>86.06540637240724</v>
      </c>
      <c r="L53" s="85">
        <f t="shared" si="8"/>
        <v>5850382.063570755</v>
      </c>
      <c r="M53" s="86">
        <v>3612869.8547160793</v>
      </c>
      <c r="N53" s="86"/>
      <c r="O53" s="87">
        <v>109</v>
      </c>
      <c r="P53" s="95" t="s">
        <v>118</v>
      </c>
      <c r="Q53" s="88">
        <v>0</v>
      </c>
      <c r="R53" s="89" t="s">
        <v>83</v>
      </c>
      <c r="Y53" s="90" t="s">
        <v>117</v>
      </c>
      <c r="Z53" s="91">
        <v>20.5</v>
      </c>
      <c r="AA53" s="47">
        <v>236944018.2</v>
      </c>
      <c r="AB53" s="92">
        <v>1155824479.0243902</v>
      </c>
      <c r="AC53" s="47">
        <v>15544075.51</v>
      </c>
      <c r="AD53" s="47">
        <v>0</v>
      </c>
    </row>
    <row r="54" spans="1:30" ht="15" customHeight="1">
      <c r="A54" s="68" t="s">
        <v>119</v>
      </c>
      <c r="B54" s="82">
        <v>19695</v>
      </c>
      <c r="C54" s="83">
        <f t="shared" si="0"/>
        <v>59866165.194673166</v>
      </c>
      <c r="D54" s="83">
        <f t="shared" si="1"/>
        <v>3460987.93</v>
      </c>
      <c r="E54" s="83">
        <v>0</v>
      </c>
      <c r="F54" s="83">
        <f t="shared" si="2"/>
        <v>63327153.124673165</v>
      </c>
      <c r="G54" s="84">
        <f t="shared" si="3"/>
        <v>3215.392390183964</v>
      </c>
      <c r="H54" s="75">
        <f t="shared" si="4"/>
        <v>492.6376098160363</v>
      </c>
      <c r="I54" s="9">
        <f t="shared" si="5"/>
      </c>
      <c r="J54" s="9">
        <f t="shared" si="6"/>
      </c>
      <c r="K54" s="63">
        <f t="shared" si="7"/>
        <v>394.11008785282905</v>
      </c>
      <c r="L54" s="85">
        <f t="shared" si="8"/>
        <v>7761998.1802614685</v>
      </c>
      <c r="M54" s="86">
        <v>7395489.384097558</v>
      </c>
      <c r="N54" s="86"/>
      <c r="O54" s="93">
        <v>111</v>
      </c>
      <c r="P54" s="20" t="s">
        <v>119</v>
      </c>
      <c r="Q54" s="88">
        <v>0</v>
      </c>
      <c r="R54" s="89" t="s">
        <v>63</v>
      </c>
      <c r="Y54" s="90" t="s">
        <v>119</v>
      </c>
      <c r="Z54" s="91">
        <v>20.5</v>
      </c>
      <c r="AA54" s="47">
        <v>61888874.76</v>
      </c>
      <c r="AB54" s="92">
        <v>301896950.0487805</v>
      </c>
      <c r="AC54" s="47">
        <v>3460987.93</v>
      </c>
      <c r="AD54" s="47">
        <v>0</v>
      </c>
    </row>
    <row r="55" spans="1:30" ht="15" customHeight="1">
      <c r="A55" s="68" t="s">
        <v>120</v>
      </c>
      <c r="B55" s="82">
        <v>9666</v>
      </c>
      <c r="C55" s="83">
        <f t="shared" si="0"/>
        <v>24708773.36025882</v>
      </c>
      <c r="D55" s="83">
        <f t="shared" si="1"/>
        <v>1416198.68</v>
      </c>
      <c r="E55" s="83">
        <v>0</v>
      </c>
      <c r="F55" s="83">
        <f t="shared" si="2"/>
        <v>26124972.04025882</v>
      </c>
      <c r="G55" s="84">
        <f t="shared" si="3"/>
        <v>2702.769712420735</v>
      </c>
      <c r="H55" s="75">
        <f t="shared" si="4"/>
        <v>1005.2602875792654</v>
      </c>
      <c r="I55" s="9">
        <f t="shared" si="5"/>
      </c>
      <c r="J55" s="9">
        <f t="shared" si="6"/>
      </c>
      <c r="K55" s="63">
        <f t="shared" si="7"/>
        <v>804.2082300634124</v>
      </c>
      <c r="L55" s="85">
        <f t="shared" si="8"/>
        <v>7773476.751792945</v>
      </c>
      <c r="M55" s="86">
        <v>7172244.923294114</v>
      </c>
      <c r="N55" s="86"/>
      <c r="O55" s="93">
        <v>139</v>
      </c>
      <c r="P55" s="20" t="s">
        <v>120</v>
      </c>
      <c r="Q55" s="88">
        <v>0</v>
      </c>
      <c r="R55" s="89" t="s">
        <v>60</v>
      </c>
      <c r="Y55" s="90" t="s">
        <v>120</v>
      </c>
      <c r="Z55" s="91">
        <v>21.25</v>
      </c>
      <c r="AA55" s="47">
        <v>26478135.85</v>
      </c>
      <c r="AB55" s="92">
        <v>124602992.23529413</v>
      </c>
      <c r="AC55" s="47">
        <v>1416198.68</v>
      </c>
      <c r="AD55" s="47">
        <v>0</v>
      </c>
    </row>
    <row r="56" spans="1:30" ht="15" customHeight="1">
      <c r="A56" s="68" t="s">
        <v>121</v>
      </c>
      <c r="B56" s="82">
        <v>22115</v>
      </c>
      <c r="C56" s="83">
        <f t="shared" si="0"/>
        <v>63301244.929156095</v>
      </c>
      <c r="D56" s="83">
        <f t="shared" si="1"/>
        <v>6042184.63</v>
      </c>
      <c r="E56" s="83">
        <v>0</v>
      </c>
      <c r="F56" s="83">
        <f t="shared" si="2"/>
        <v>69343429.55915609</v>
      </c>
      <c r="G56" s="84">
        <f t="shared" si="3"/>
        <v>3135.583520649156</v>
      </c>
      <c r="H56" s="75">
        <f t="shared" si="4"/>
        <v>572.4464793508441</v>
      </c>
      <c r="I56" s="9">
        <f t="shared" si="5"/>
      </c>
      <c r="J56" s="9">
        <f t="shared" si="6"/>
      </c>
      <c r="K56" s="63">
        <f t="shared" si="7"/>
        <v>457.9571834806753</v>
      </c>
      <c r="L56" s="85">
        <f t="shared" si="8"/>
        <v>10127723.112675134</v>
      </c>
      <c r="M56" s="86">
        <v>8762361.432878062</v>
      </c>
      <c r="N56" s="86"/>
      <c r="O56" s="93">
        <v>140</v>
      </c>
      <c r="P56" s="95" t="s">
        <v>122</v>
      </c>
      <c r="Q56" s="88">
        <v>0</v>
      </c>
      <c r="R56" s="89" t="s">
        <v>123</v>
      </c>
      <c r="Y56" s="90" t="s">
        <v>121</v>
      </c>
      <c r="Z56" s="91">
        <v>20.5</v>
      </c>
      <c r="AA56" s="47">
        <v>65440016.19</v>
      </c>
      <c r="AB56" s="92">
        <v>319219591.1707317</v>
      </c>
      <c r="AC56" s="47">
        <v>6042184.63</v>
      </c>
      <c r="AD56" s="47">
        <v>0</v>
      </c>
    </row>
    <row r="57" spans="1:30" ht="15" customHeight="1">
      <c r="A57" s="68" t="s">
        <v>124</v>
      </c>
      <c r="B57" s="82">
        <v>6950</v>
      </c>
      <c r="C57" s="83">
        <f t="shared" si="0"/>
        <v>19515707.142237034</v>
      </c>
      <c r="D57" s="83">
        <f t="shared" si="1"/>
        <v>1337374.73</v>
      </c>
      <c r="E57" s="83">
        <v>0</v>
      </c>
      <c r="F57" s="83">
        <f t="shared" si="2"/>
        <v>20853081.872237034</v>
      </c>
      <c r="G57" s="84">
        <f t="shared" si="3"/>
        <v>3000.4434348542495</v>
      </c>
      <c r="H57" s="75">
        <f t="shared" si="4"/>
        <v>707.5865651457507</v>
      </c>
      <c r="I57" s="9">
        <f t="shared" si="5"/>
      </c>
      <c r="J57" s="9">
        <f t="shared" si="6"/>
      </c>
      <c r="K57" s="63">
        <f t="shared" si="7"/>
        <v>566.0692521166005</v>
      </c>
      <c r="L57" s="85">
        <f t="shared" si="8"/>
        <v>3934181.302210374</v>
      </c>
      <c r="M57" s="86">
        <v>3922225.3840000015</v>
      </c>
      <c r="N57" s="86"/>
      <c r="O57" s="93">
        <v>142</v>
      </c>
      <c r="P57" s="20" t="s">
        <v>124</v>
      </c>
      <c r="Q57" s="88">
        <v>0</v>
      </c>
      <c r="R57" s="89" t="s">
        <v>92</v>
      </c>
      <c r="Y57" s="90" t="s">
        <v>124</v>
      </c>
      <c r="Z57" s="91">
        <v>20.25</v>
      </c>
      <c r="AA57" s="47">
        <v>19929050.41</v>
      </c>
      <c r="AB57" s="92">
        <v>98415063.75308642</v>
      </c>
      <c r="AC57" s="47">
        <v>1337374.73</v>
      </c>
      <c r="AD57" s="47">
        <v>0</v>
      </c>
    </row>
    <row r="58" spans="1:30" ht="15" customHeight="1">
      <c r="A58" s="68" t="s">
        <v>125</v>
      </c>
      <c r="B58" s="82">
        <v>7298</v>
      </c>
      <c r="C58" s="83">
        <f t="shared" si="0"/>
        <v>19462395.19270588</v>
      </c>
      <c r="D58" s="83">
        <f t="shared" si="1"/>
        <v>1628541.96</v>
      </c>
      <c r="E58" s="83">
        <v>0</v>
      </c>
      <c r="F58" s="83">
        <f t="shared" si="2"/>
        <v>21090937.15270588</v>
      </c>
      <c r="G58" s="84">
        <f t="shared" si="3"/>
        <v>2889.961243177019</v>
      </c>
      <c r="H58" s="75">
        <f t="shared" si="4"/>
        <v>818.0687568229814</v>
      </c>
      <c r="I58" s="9">
        <f t="shared" si="5"/>
      </c>
      <c r="J58" s="9">
        <f t="shared" si="6"/>
      </c>
      <c r="K58" s="63">
        <f t="shared" si="7"/>
        <v>654.4550054583851</v>
      </c>
      <c r="L58" s="85">
        <f t="shared" si="8"/>
        <v>4776212.629835295</v>
      </c>
      <c r="M58" s="86">
        <v>4657436.953734939</v>
      </c>
      <c r="N58" s="86"/>
      <c r="O58" s="93">
        <v>143</v>
      </c>
      <c r="P58" s="95" t="s">
        <v>126</v>
      </c>
      <c r="Q58" s="88">
        <v>0</v>
      </c>
      <c r="R58" s="89" t="s">
        <v>69</v>
      </c>
      <c r="Y58" s="90" t="s">
        <v>125</v>
      </c>
      <c r="Z58" s="91">
        <v>21.25</v>
      </c>
      <c r="AA58" s="47">
        <v>20856071.5</v>
      </c>
      <c r="AB58" s="92">
        <v>98146218.8235294</v>
      </c>
      <c r="AC58" s="47">
        <v>1628541.96</v>
      </c>
      <c r="AD58" s="47">
        <v>0</v>
      </c>
    </row>
    <row r="59" spans="1:30" ht="15" customHeight="1">
      <c r="A59" s="68" t="s">
        <v>127</v>
      </c>
      <c r="B59" s="82">
        <v>12181</v>
      </c>
      <c r="C59" s="83">
        <f t="shared" si="0"/>
        <v>34422289.820088886</v>
      </c>
      <c r="D59" s="83">
        <f t="shared" si="1"/>
        <v>1364064.68</v>
      </c>
      <c r="E59" s="83">
        <v>0</v>
      </c>
      <c r="F59" s="83">
        <f t="shared" si="2"/>
        <v>35786354.500088885</v>
      </c>
      <c r="G59" s="84">
        <f t="shared" si="3"/>
        <v>2937.883137680723</v>
      </c>
      <c r="H59" s="75">
        <f t="shared" si="4"/>
        <v>770.1468623192773</v>
      </c>
      <c r="I59" s="9">
        <f t="shared" si="5"/>
      </c>
      <c r="J59" s="9">
        <f t="shared" si="6"/>
      </c>
      <c r="K59" s="63">
        <f t="shared" si="7"/>
        <v>616.1174898554218</v>
      </c>
      <c r="L59" s="85">
        <f t="shared" si="8"/>
        <v>7504927.143928893</v>
      </c>
      <c r="M59" s="86">
        <v>6927136.088000007</v>
      </c>
      <c r="N59" s="86"/>
      <c r="O59" s="93">
        <v>145</v>
      </c>
      <c r="P59" s="20" t="s">
        <v>127</v>
      </c>
      <c r="Q59" s="88">
        <v>0</v>
      </c>
      <c r="R59" s="89" t="s">
        <v>58</v>
      </c>
      <c r="Y59" s="90" t="s">
        <v>127</v>
      </c>
      <c r="Z59" s="91">
        <v>20.25</v>
      </c>
      <c r="AA59" s="47">
        <v>35151354.96</v>
      </c>
      <c r="AB59" s="92">
        <v>173586938.07407406</v>
      </c>
      <c r="AC59" s="47">
        <v>1364064.68</v>
      </c>
      <c r="AD59" s="47">
        <v>0</v>
      </c>
    </row>
    <row r="60" spans="1:30" ht="15" customHeight="1">
      <c r="A60" s="68" t="s">
        <v>128</v>
      </c>
      <c r="B60" s="82">
        <v>5504</v>
      </c>
      <c r="C60" s="83">
        <f t="shared" si="0"/>
        <v>13311542.81699277</v>
      </c>
      <c r="D60" s="83">
        <f t="shared" si="1"/>
        <v>3188406.68</v>
      </c>
      <c r="E60" s="83">
        <v>0</v>
      </c>
      <c r="F60" s="83">
        <f t="shared" si="2"/>
        <v>16499949.49699277</v>
      </c>
      <c r="G60" s="84">
        <f t="shared" si="3"/>
        <v>2997.81059175014</v>
      </c>
      <c r="H60" s="75">
        <f t="shared" si="4"/>
        <v>710.2194082498604</v>
      </c>
      <c r="I60" s="9">
        <f t="shared" si="5"/>
      </c>
      <c r="J60" s="9">
        <f t="shared" si="6"/>
      </c>
      <c r="K60" s="63">
        <f t="shared" si="7"/>
        <v>568.1755265998884</v>
      </c>
      <c r="L60" s="85">
        <f t="shared" si="8"/>
        <v>3127238.0984057854</v>
      </c>
      <c r="M60" s="86">
        <v>3222660.087703705</v>
      </c>
      <c r="N60" s="86"/>
      <c r="O60" s="93">
        <v>146</v>
      </c>
      <c r="P60" s="95" t="s">
        <v>129</v>
      </c>
      <c r="Q60" s="88">
        <v>0</v>
      </c>
      <c r="R60" s="89" t="s">
        <v>130</v>
      </c>
      <c r="Y60" s="90" t="s">
        <v>128</v>
      </c>
      <c r="Z60" s="91">
        <v>20.75</v>
      </c>
      <c r="AA60" s="47">
        <v>13929123.22</v>
      </c>
      <c r="AB60" s="92">
        <v>67128304.6746988</v>
      </c>
      <c r="AC60" s="47">
        <v>3188406.68</v>
      </c>
      <c r="AD60" s="47">
        <v>0</v>
      </c>
    </row>
    <row r="61" spans="1:30" ht="15" customHeight="1">
      <c r="A61" s="68" t="s">
        <v>131</v>
      </c>
      <c r="B61" s="82">
        <v>6814</v>
      </c>
      <c r="C61" s="83">
        <f t="shared" si="0"/>
        <v>20204146.177894734</v>
      </c>
      <c r="D61" s="83">
        <f t="shared" si="1"/>
        <v>2379292.26</v>
      </c>
      <c r="E61" s="83">
        <v>0</v>
      </c>
      <c r="F61" s="83">
        <f t="shared" si="2"/>
        <v>22583438.43789473</v>
      </c>
      <c r="G61" s="84">
        <f t="shared" si="3"/>
        <v>3314.2703900638</v>
      </c>
      <c r="H61" s="75">
        <f t="shared" si="4"/>
        <v>393.7596099362004</v>
      </c>
      <c r="I61" s="9">
        <f t="shared" si="5"/>
      </c>
      <c r="J61" s="9">
        <f t="shared" si="6"/>
      </c>
      <c r="K61" s="63">
        <f t="shared" si="7"/>
        <v>315.0076879489603</v>
      </c>
      <c r="L61" s="85">
        <f t="shared" si="8"/>
        <v>2146462.3856842155</v>
      </c>
      <c r="M61" s="86">
        <v>2381790.2136842147</v>
      </c>
      <c r="N61" s="86"/>
      <c r="O61" s="93">
        <v>148</v>
      </c>
      <c r="P61" s="95" t="s">
        <v>132</v>
      </c>
      <c r="Q61" s="88">
        <v>0</v>
      </c>
      <c r="R61" s="89" t="s">
        <v>74</v>
      </c>
      <c r="Y61" s="90" t="s">
        <v>131</v>
      </c>
      <c r="Z61" s="91">
        <v>19</v>
      </c>
      <c r="AA61" s="47">
        <v>19358486</v>
      </c>
      <c r="AB61" s="92">
        <v>101886768.42105263</v>
      </c>
      <c r="AC61" s="47">
        <v>2379292.26</v>
      </c>
      <c r="AD61" s="47">
        <v>0</v>
      </c>
    </row>
    <row r="62" spans="1:30" ht="15" customHeight="1">
      <c r="A62" s="68" t="s">
        <v>133</v>
      </c>
      <c r="B62" s="82">
        <v>5560</v>
      </c>
      <c r="C62" s="83">
        <f t="shared" si="0"/>
        <v>20323823.55611566</v>
      </c>
      <c r="D62" s="83">
        <f t="shared" si="1"/>
        <v>2071731.79</v>
      </c>
      <c r="E62" s="83">
        <v>0</v>
      </c>
      <c r="F62" s="83">
        <f t="shared" si="2"/>
        <v>22395555.34611566</v>
      </c>
      <c r="G62" s="84">
        <f t="shared" si="3"/>
        <v>4027.9775802366294</v>
      </c>
      <c r="H62" s="75">
        <f t="shared" si="4"/>
        <v>-319.94758023662916</v>
      </c>
      <c r="I62" s="9">
        <f t="shared" si="5"/>
        <v>5.768157170614627</v>
      </c>
      <c r="J62" s="9">
        <f t="shared" si="6"/>
        <v>35.76815717061463</v>
      </c>
      <c r="K62" s="63">
        <f t="shared" si="7"/>
        <v>-114.43935336261588</v>
      </c>
      <c r="L62" s="85">
        <f t="shared" si="8"/>
        <v>-636282.8046961443</v>
      </c>
      <c r="M62" s="86">
        <v>-656433.4445531316</v>
      </c>
      <c r="N62" s="86"/>
      <c r="O62" s="93">
        <v>149</v>
      </c>
      <c r="P62" s="95" t="s">
        <v>134</v>
      </c>
      <c r="Q62" s="88">
        <v>3</v>
      </c>
      <c r="R62" s="89" t="s">
        <v>65</v>
      </c>
      <c r="Y62" s="90" t="s">
        <v>133</v>
      </c>
      <c r="Z62" s="91">
        <v>20.75</v>
      </c>
      <c r="AA62" s="47">
        <v>21266734.18</v>
      </c>
      <c r="AB62" s="92">
        <v>102490285.20481928</v>
      </c>
      <c r="AC62" s="47">
        <v>2071731.79</v>
      </c>
      <c r="AD62" s="47">
        <v>0</v>
      </c>
    </row>
    <row r="63" spans="1:30" ht="15" customHeight="1">
      <c r="A63" s="68" t="s">
        <v>135</v>
      </c>
      <c r="B63" s="82">
        <v>2198</v>
      </c>
      <c r="C63" s="83">
        <f t="shared" si="0"/>
        <v>4827824.6895</v>
      </c>
      <c r="D63" s="83">
        <f t="shared" si="1"/>
        <v>558417.78</v>
      </c>
      <c r="E63" s="83">
        <v>0</v>
      </c>
      <c r="F63" s="83">
        <f t="shared" si="2"/>
        <v>5386242.469500001</v>
      </c>
      <c r="G63" s="84">
        <f t="shared" si="3"/>
        <v>2450.5197768425846</v>
      </c>
      <c r="H63" s="75">
        <f t="shared" si="4"/>
        <v>1257.5102231574156</v>
      </c>
      <c r="I63" s="9">
        <f t="shared" si="5"/>
      </c>
      <c r="J63" s="9">
        <f t="shared" si="6"/>
      </c>
      <c r="K63" s="63">
        <f t="shared" si="7"/>
        <v>1006.0081785259325</v>
      </c>
      <c r="L63" s="85">
        <f t="shared" si="8"/>
        <v>2211205.9763999996</v>
      </c>
      <c r="M63" s="86">
        <v>2228753.2826363645</v>
      </c>
      <c r="N63" s="86"/>
      <c r="O63" s="93">
        <v>151</v>
      </c>
      <c r="P63" s="95" t="s">
        <v>136</v>
      </c>
      <c r="Q63" s="88">
        <v>0</v>
      </c>
      <c r="R63" s="89" t="s">
        <v>58</v>
      </c>
      <c r="Y63" s="90" t="s">
        <v>135</v>
      </c>
      <c r="Z63" s="91">
        <v>22</v>
      </c>
      <c r="AA63" s="47">
        <v>5356134.3</v>
      </c>
      <c r="AB63" s="92">
        <v>24346065</v>
      </c>
      <c r="AC63" s="47">
        <v>558417.78</v>
      </c>
      <c r="AD63" s="47">
        <v>0</v>
      </c>
    </row>
    <row r="64" spans="1:30" ht="15" customHeight="1">
      <c r="A64" s="68" t="s">
        <v>137</v>
      </c>
      <c r="B64" s="82">
        <v>4842</v>
      </c>
      <c r="C64" s="83">
        <f t="shared" si="0"/>
        <v>13108000.756437209</v>
      </c>
      <c r="D64" s="83">
        <f t="shared" si="1"/>
        <v>547197.69</v>
      </c>
      <c r="E64" s="83">
        <v>0</v>
      </c>
      <c r="F64" s="83">
        <f t="shared" si="2"/>
        <v>13655198.446437208</v>
      </c>
      <c r="G64" s="84">
        <f t="shared" si="3"/>
        <v>2820.156639082447</v>
      </c>
      <c r="H64" s="75">
        <f t="shared" si="4"/>
        <v>887.8733609175533</v>
      </c>
      <c r="I64" s="9">
        <f t="shared" si="5"/>
      </c>
      <c r="J64" s="9">
        <f t="shared" si="6"/>
      </c>
      <c r="K64" s="63">
        <f t="shared" si="7"/>
        <v>710.2986887340427</v>
      </c>
      <c r="L64" s="85">
        <f t="shared" si="8"/>
        <v>3439266.2508502346</v>
      </c>
      <c r="M64" s="86">
        <v>3270159.5693333326</v>
      </c>
      <c r="N64" s="86"/>
      <c r="O64" s="93">
        <v>152</v>
      </c>
      <c r="P64" s="95" t="s">
        <v>138</v>
      </c>
      <c r="Q64" s="88">
        <v>0</v>
      </c>
      <c r="R64" s="89" t="s">
        <v>139</v>
      </c>
      <c r="Y64" s="90" t="s">
        <v>137</v>
      </c>
      <c r="Z64" s="91">
        <v>21.5</v>
      </c>
      <c r="AA64" s="47">
        <v>14211901.98</v>
      </c>
      <c r="AB64" s="92">
        <v>66101869.674418606</v>
      </c>
      <c r="AC64" s="47">
        <v>547197.69</v>
      </c>
      <c r="AD64" s="47">
        <v>0</v>
      </c>
    </row>
    <row r="65" spans="1:30" ht="15" customHeight="1">
      <c r="A65" s="68" t="s">
        <v>140</v>
      </c>
      <c r="B65" s="82">
        <v>28037</v>
      </c>
      <c r="C65" s="83">
        <f t="shared" si="0"/>
        <v>92822063.11640999</v>
      </c>
      <c r="D65" s="83">
        <f t="shared" si="1"/>
        <v>4602858.55</v>
      </c>
      <c r="E65" s="83">
        <v>0</v>
      </c>
      <c r="F65" s="83">
        <f t="shared" si="2"/>
        <v>97424921.66640998</v>
      </c>
      <c r="G65" s="84">
        <f t="shared" si="3"/>
        <v>3474.869695987801</v>
      </c>
      <c r="H65" s="75">
        <f t="shared" si="4"/>
        <v>233.16030401219905</v>
      </c>
      <c r="I65" s="9">
        <f t="shared" si="5"/>
      </c>
      <c r="J65" s="9">
        <f t="shared" si="6"/>
      </c>
      <c r="K65" s="63">
        <f t="shared" si="7"/>
        <v>186.52824320975924</v>
      </c>
      <c r="L65" s="85">
        <f t="shared" si="8"/>
        <v>5229692.35487202</v>
      </c>
      <c r="M65" s="86">
        <v>3637262.8208205123</v>
      </c>
      <c r="N65" s="86"/>
      <c r="O65" s="93">
        <v>153</v>
      </c>
      <c r="P65" s="20" t="s">
        <v>140</v>
      </c>
      <c r="Q65" s="88">
        <v>0</v>
      </c>
      <c r="R65" s="89" t="s">
        <v>141</v>
      </c>
      <c r="Y65" s="90" t="s">
        <v>140</v>
      </c>
      <c r="Z65" s="91">
        <v>20</v>
      </c>
      <c r="AA65" s="47">
        <v>93617814.54</v>
      </c>
      <c r="AB65" s="92">
        <v>468089072.7</v>
      </c>
      <c r="AC65" s="47">
        <v>4602858.55</v>
      </c>
      <c r="AD65" s="47">
        <v>0</v>
      </c>
    </row>
    <row r="66" spans="1:30" ht="15" customHeight="1">
      <c r="A66" s="68" t="s">
        <v>142</v>
      </c>
      <c r="B66" s="82">
        <v>16840</v>
      </c>
      <c r="C66" s="83">
        <f t="shared" si="0"/>
        <v>54927371.72360488</v>
      </c>
      <c r="D66" s="83">
        <f t="shared" si="1"/>
        <v>2216256.7</v>
      </c>
      <c r="E66" s="83">
        <v>0</v>
      </c>
      <c r="F66" s="83">
        <f t="shared" si="2"/>
        <v>57143628.42360488</v>
      </c>
      <c r="G66" s="84">
        <f t="shared" si="3"/>
        <v>3393.3271035394823</v>
      </c>
      <c r="H66" s="75">
        <f t="shared" si="4"/>
        <v>314.7028964605179</v>
      </c>
      <c r="I66" s="9">
        <f t="shared" si="5"/>
      </c>
      <c r="J66" s="9">
        <f t="shared" si="6"/>
      </c>
      <c r="K66" s="63">
        <f t="shared" si="7"/>
        <v>251.7623171684143</v>
      </c>
      <c r="L66" s="85">
        <f t="shared" si="8"/>
        <v>4239677.421116097</v>
      </c>
      <c r="M66" s="86">
        <v>3777744.014536583</v>
      </c>
      <c r="N66" s="86"/>
      <c r="O66" s="93">
        <v>165</v>
      </c>
      <c r="P66" s="20" t="s">
        <v>142</v>
      </c>
      <c r="Q66" s="88">
        <v>0</v>
      </c>
      <c r="R66" s="89" t="s">
        <v>83</v>
      </c>
      <c r="Y66" s="90" t="s">
        <v>142</v>
      </c>
      <c r="Z66" s="91">
        <v>20.5</v>
      </c>
      <c r="AA66" s="47">
        <v>56783213.33</v>
      </c>
      <c r="AB66" s="92">
        <v>276991284.5365854</v>
      </c>
      <c r="AC66" s="47">
        <v>2216256.7</v>
      </c>
      <c r="AD66" s="47">
        <v>0</v>
      </c>
    </row>
    <row r="67" spans="1:30" ht="15" customHeight="1">
      <c r="A67" s="81" t="s">
        <v>143</v>
      </c>
      <c r="B67" s="82">
        <v>75041</v>
      </c>
      <c r="C67" s="83">
        <f t="shared" si="0"/>
        <v>215089346.9555561</v>
      </c>
      <c r="D67" s="83">
        <f t="shared" si="1"/>
        <v>18727538.5</v>
      </c>
      <c r="E67" s="83">
        <v>0</v>
      </c>
      <c r="F67" s="83">
        <f t="shared" si="2"/>
        <v>233816885.4555561</v>
      </c>
      <c r="G67" s="84">
        <f t="shared" si="3"/>
        <v>3115.855138598314</v>
      </c>
      <c r="H67" s="75">
        <f t="shared" si="4"/>
        <v>592.174861401686</v>
      </c>
      <c r="I67" s="9">
        <f t="shared" si="5"/>
      </c>
      <c r="J67" s="9">
        <f t="shared" si="6"/>
      </c>
      <c r="K67" s="63">
        <f t="shared" si="7"/>
        <v>473.7398891213488</v>
      </c>
      <c r="L67" s="85">
        <f t="shared" si="8"/>
        <v>35549915.01955514</v>
      </c>
      <c r="M67" s="86">
        <v>33607067.274926834</v>
      </c>
      <c r="N67" s="86"/>
      <c r="O67" s="87">
        <v>167</v>
      </c>
      <c r="P67" s="20" t="s">
        <v>143</v>
      </c>
      <c r="Q67" s="88">
        <v>0</v>
      </c>
      <c r="R67" s="89" t="s">
        <v>130</v>
      </c>
      <c r="Y67" s="90" t="s">
        <v>143</v>
      </c>
      <c r="Z67" s="91">
        <v>20.5</v>
      </c>
      <c r="AA67" s="47">
        <v>222356611.83</v>
      </c>
      <c r="AB67" s="92">
        <v>1084666399.1707318</v>
      </c>
      <c r="AC67" s="47">
        <v>18727538.5</v>
      </c>
      <c r="AD67" s="47">
        <v>0</v>
      </c>
    </row>
    <row r="68" spans="1:30" ht="15" customHeight="1">
      <c r="A68" s="68" t="s">
        <v>144</v>
      </c>
      <c r="B68" s="82">
        <v>5516</v>
      </c>
      <c r="C68" s="83">
        <f t="shared" si="0"/>
        <v>16434553.577239025</v>
      </c>
      <c r="D68" s="83">
        <f t="shared" si="1"/>
        <v>993003.71</v>
      </c>
      <c r="E68" s="83">
        <v>0</v>
      </c>
      <c r="F68" s="83">
        <f t="shared" si="2"/>
        <v>17427557.287239026</v>
      </c>
      <c r="G68" s="84">
        <f t="shared" si="3"/>
        <v>3159.455635830135</v>
      </c>
      <c r="H68" s="75">
        <f t="shared" si="4"/>
        <v>548.574364169865</v>
      </c>
      <c r="I68" s="9">
        <f t="shared" si="5"/>
      </c>
      <c r="J68" s="9">
        <f t="shared" si="6"/>
      </c>
      <c r="K68" s="63">
        <f t="shared" si="7"/>
        <v>438.859491335892</v>
      </c>
      <c r="L68" s="85">
        <f t="shared" si="8"/>
        <v>2420748.9542087805</v>
      </c>
      <c r="M68" s="86">
        <v>2106398.251609761</v>
      </c>
      <c r="N68" s="86"/>
      <c r="O68" s="93">
        <v>169</v>
      </c>
      <c r="P68" s="95" t="s">
        <v>145</v>
      </c>
      <c r="Q68" s="88">
        <v>0</v>
      </c>
      <c r="R68" s="89" t="s">
        <v>83</v>
      </c>
      <c r="Y68" s="90" t="s">
        <v>144</v>
      </c>
      <c r="Z68" s="91">
        <v>20.5</v>
      </c>
      <c r="AA68" s="47">
        <v>16989830.98</v>
      </c>
      <c r="AB68" s="92">
        <v>82877224.29268293</v>
      </c>
      <c r="AC68" s="47">
        <v>993003.71</v>
      </c>
      <c r="AD68" s="47">
        <v>0</v>
      </c>
    </row>
    <row r="69" spans="1:30" ht="15" customHeight="1">
      <c r="A69" s="68" t="s">
        <v>146</v>
      </c>
      <c r="B69" s="82">
        <v>5178</v>
      </c>
      <c r="C69" s="83">
        <f t="shared" si="0"/>
        <v>14195248.252503702</v>
      </c>
      <c r="D69" s="83">
        <f t="shared" si="1"/>
        <v>1404696.12</v>
      </c>
      <c r="E69" s="83">
        <v>0</v>
      </c>
      <c r="F69" s="83">
        <f t="shared" si="2"/>
        <v>15599944.372503702</v>
      </c>
      <c r="G69" s="84">
        <f t="shared" si="3"/>
        <v>3012.7354910204135</v>
      </c>
      <c r="H69" s="75">
        <f t="shared" si="4"/>
        <v>695.2945089795867</v>
      </c>
      <c r="I69" s="9">
        <f t="shared" si="5"/>
      </c>
      <c r="J69" s="9">
        <f t="shared" si="6"/>
      </c>
      <c r="K69" s="63">
        <f t="shared" si="7"/>
        <v>556.2356071836693</v>
      </c>
      <c r="L69" s="85">
        <f t="shared" si="8"/>
        <v>2880187.9739970397</v>
      </c>
      <c r="M69" s="86">
        <v>2908922.0048395093</v>
      </c>
      <c r="N69" s="86"/>
      <c r="O69" s="93">
        <v>171</v>
      </c>
      <c r="P69" s="95" t="s">
        <v>147</v>
      </c>
      <c r="Q69" s="88">
        <v>0</v>
      </c>
      <c r="R69" s="89" t="s">
        <v>71</v>
      </c>
      <c r="Y69" s="90" t="s">
        <v>146</v>
      </c>
      <c r="Z69" s="91">
        <v>20.25</v>
      </c>
      <c r="AA69" s="47">
        <v>14495904.04</v>
      </c>
      <c r="AB69" s="92">
        <v>71584711.30864197</v>
      </c>
      <c r="AC69" s="47">
        <v>1404696.12</v>
      </c>
      <c r="AD69" s="47">
        <v>0</v>
      </c>
    </row>
    <row r="70" spans="1:30" ht="15" customHeight="1">
      <c r="A70" s="68" t="s">
        <v>148</v>
      </c>
      <c r="B70" s="82">
        <v>4782</v>
      </c>
      <c r="C70" s="83">
        <f t="shared" si="0"/>
        <v>11597973.204814287</v>
      </c>
      <c r="D70" s="83">
        <f t="shared" si="1"/>
        <v>1289276.79</v>
      </c>
      <c r="E70" s="83">
        <v>0</v>
      </c>
      <c r="F70" s="83">
        <f t="shared" si="2"/>
        <v>12887249.994814288</v>
      </c>
      <c r="G70" s="84">
        <f t="shared" si="3"/>
        <v>2694.949810709805</v>
      </c>
      <c r="H70" s="75">
        <f t="shared" si="4"/>
        <v>1013.080189290195</v>
      </c>
      <c r="I70" s="9">
        <f t="shared" si="5"/>
      </c>
      <c r="J70" s="9">
        <f t="shared" si="6"/>
      </c>
      <c r="K70" s="63">
        <f t="shared" si="7"/>
        <v>810.4641514321561</v>
      </c>
      <c r="L70" s="85">
        <f t="shared" si="8"/>
        <v>3875639.5721485703</v>
      </c>
      <c r="M70" s="86">
        <v>4021036.738666668</v>
      </c>
      <c r="N70" s="86"/>
      <c r="O70" s="93">
        <v>172</v>
      </c>
      <c r="P70" s="20" t="s">
        <v>148</v>
      </c>
      <c r="Q70" s="88">
        <v>0</v>
      </c>
      <c r="R70" s="89" t="s">
        <v>94</v>
      </c>
      <c r="Y70" s="90" t="s">
        <v>148</v>
      </c>
      <c r="Z70" s="91">
        <v>21</v>
      </c>
      <c r="AA70" s="47">
        <v>12282271.17</v>
      </c>
      <c r="AB70" s="92">
        <v>58487005.571428575</v>
      </c>
      <c r="AC70" s="47">
        <v>1289276.79</v>
      </c>
      <c r="AD70" s="47">
        <v>0</v>
      </c>
    </row>
    <row r="71" spans="1:30" ht="15" customHeight="1">
      <c r="A71" s="68" t="s">
        <v>149</v>
      </c>
      <c r="B71" s="82">
        <v>5140</v>
      </c>
      <c r="C71" s="83">
        <f t="shared" si="0"/>
        <v>11360540.839474697</v>
      </c>
      <c r="D71" s="83">
        <f t="shared" si="1"/>
        <v>1853306.76</v>
      </c>
      <c r="E71" s="83">
        <v>0</v>
      </c>
      <c r="F71" s="83">
        <f t="shared" si="2"/>
        <v>13213847.599474696</v>
      </c>
      <c r="G71" s="84">
        <f t="shared" si="3"/>
        <v>2570.7874707149217</v>
      </c>
      <c r="H71" s="75">
        <f t="shared" si="4"/>
        <v>1137.2425292850785</v>
      </c>
      <c r="I71" s="9">
        <f t="shared" si="5"/>
      </c>
      <c r="J71" s="9">
        <f t="shared" si="6"/>
      </c>
      <c r="K71" s="63">
        <f t="shared" si="7"/>
        <v>909.7940234280628</v>
      </c>
      <c r="L71" s="85">
        <f t="shared" si="8"/>
        <v>4676341.280420243</v>
      </c>
      <c r="M71" s="86">
        <v>3948102.399813954</v>
      </c>
      <c r="N71" s="86"/>
      <c r="O71" s="93">
        <v>174</v>
      </c>
      <c r="P71" s="20" t="s">
        <v>150</v>
      </c>
      <c r="Q71" s="88">
        <v>0</v>
      </c>
      <c r="R71" s="89" t="s">
        <v>123</v>
      </c>
      <c r="Y71" s="90" t="s">
        <v>149</v>
      </c>
      <c r="Z71" s="91">
        <v>20.75</v>
      </c>
      <c r="AA71" s="47">
        <v>11887605.77</v>
      </c>
      <c r="AB71" s="92">
        <v>57289666.361445785</v>
      </c>
      <c r="AC71" s="47">
        <v>1853306.76</v>
      </c>
      <c r="AD71" s="47">
        <v>0</v>
      </c>
    </row>
    <row r="72" spans="1:30" ht="15" customHeight="1">
      <c r="A72" s="68" t="s">
        <v>151</v>
      </c>
      <c r="B72" s="82">
        <v>2033</v>
      </c>
      <c r="C72" s="83">
        <f t="shared" si="0"/>
        <v>5480754.474400001</v>
      </c>
      <c r="D72" s="83">
        <f t="shared" si="1"/>
        <v>776490.93</v>
      </c>
      <c r="E72" s="83">
        <v>0</v>
      </c>
      <c r="F72" s="83">
        <f t="shared" si="2"/>
        <v>6257245.4044</v>
      </c>
      <c r="G72" s="84">
        <f t="shared" si="3"/>
        <v>3077.83836910969</v>
      </c>
      <c r="H72" s="75">
        <f t="shared" si="4"/>
        <v>630.1916308903101</v>
      </c>
      <c r="I72" s="9">
        <f t="shared" si="5"/>
      </c>
      <c r="J72" s="9">
        <f t="shared" si="6"/>
      </c>
      <c r="K72" s="63">
        <f t="shared" si="7"/>
        <v>504.1533047122481</v>
      </c>
      <c r="L72" s="85">
        <f t="shared" si="8"/>
        <v>1024943.6684800003</v>
      </c>
      <c r="M72" s="86">
        <v>4625908.447710845</v>
      </c>
      <c r="N72" s="86"/>
      <c r="O72" s="93">
        <v>176</v>
      </c>
      <c r="P72" s="20" t="s">
        <v>149</v>
      </c>
      <c r="Q72" s="88">
        <v>0</v>
      </c>
      <c r="R72" s="89" t="s">
        <v>130</v>
      </c>
      <c r="Y72" s="90" t="s">
        <v>151</v>
      </c>
      <c r="Z72" s="91">
        <v>21</v>
      </c>
      <c r="AA72" s="47">
        <v>5804127.28</v>
      </c>
      <c r="AB72" s="92">
        <v>27638701.333333336</v>
      </c>
      <c r="AC72" s="47">
        <v>776490.93</v>
      </c>
      <c r="AD72" s="47">
        <v>0</v>
      </c>
    </row>
    <row r="73" spans="1:30" ht="15" customHeight="1">
      <c r="A73" s="68" t="s">
        <v>152</v>
      </c>
      <c r="B73" s="82">
        <v>6616</v>
      </c>
      <c r="C73" s="83">
        <f t="shared" si="0"/>
        <v>15714379.949103797</v>
      </c>
      <c r="D73" s="83">
        <f t="shared" si="1"/>
        <v>2477149.77</v>
      </c>
      <c r="E73" s="83">
        <v>0</v>
      </c>
      <c r="F73" s="83">
        <f t="shared" si="2"/>
        <v>18191529.7191038</v>
      </c>
      <c r="G73" s="84">
        <f t="shared" si="3"/>
        <v>2749.6266201789294</v>
      </c>
      <c r="H73" s="75">
        <f t="shared" si="4"/>
        <v>958.4033798210708</v>
      </c>
      <c r="I73" s="9">
        <f t="shared" si="5"/>
      </c>
      <c r="J73" s="9">
        <f t="shared" si="6"/>
      </c>
      <c r="K73" s="63">
        <f t="shared" si="7"/>
        <v>766.7227038568567</v>
      </c>
      <c r="L73" s="85">
        <f t="shared" si="8"/>
        <v>5072637.408716964</v>
      </c>
      <c r="M73" s="86">
        <v>1012207.1900000005</v>
      </c>
      <c r="N73" s="86"/>
      <c r="O73" s="93">
        <v>177</v>
      </c>
      <c r="P73" s="20" t="s">
        <v>151</v>
      </c>
      <c r="Q73" s="88">
        <v>0</v>
      </c>
      <c r="R73" s="89" t="s">
        <v>69</v>
      </c>
      <c r="Y73" s="90" t="s">
        <v>152</v>
      </c>
      <c r="Z73" s="91">
        <v>19.75</v>
      </c>
      <c r="AA73" s="47">
        <v>15650983.56</v>
      </c>
      <c r="AB73" s="92">
        <v>79245486.37974684</v>
      </c>
      <c r="AC73" s="47">
        <v>2477149.77</v>
      </c>
      <c r="AD73" s="47">
        <v>0</v>
      </c>
    </row>
    <row r="74" spans="1:30" ht="15" customHeight="1">
      <c r="A74" s="68" t="s">
        <v>153</v>
      </c>
      <c r="B74" s="82">
        <v>135780</v>
      </c>
      <c r="C74" s="83">
        <f t="shared" si="0"/>
        <v>427091685.0069599</v>
      </c>
      <c r="D74" s="83">
        <f t="shared" si="1"/>
        <v>22498674.05</v>
      </c>
      <c r="E74" s="83">
        <v>0</v>
      </c>
      <c r="F74" s="83">
        <f t="shared" si="2"/>
        <v>449590359.0569599</v>
      </c>
      <c r="G74" s="84">
        <f t="shared" si="3"/>
        <v>3311.1677644495503</v>
      </c>
      <c r="H74" s="75">
        <f t="shared" si="4"/>
        <v>396.8622355504499</v>
      </c>
      <c r="I74" s="9">
        <f t="shared" si="5"/>
      </c>
      <c r="J74" s="9">
        <f t="shared" si="6"/>
      </c>
      <c r="K74" s="63">
        <f t="shared" si="7"/>
        <v>317.4897884403599</v>
      </c>
      <c r="L74" s="85">
        <f t="shared" si="8"/>
        <v>43108763.474432066</v>
      </c>
      <c r="M74" s="86">
        <v>5081864.872000003</v>
      </c>
      <c r="N74" s="86"/>
      <c r="O74" s="93">
        <v>178</v>
      </c>
      <c r="P74" s="20" t="s">
        <v>152</v>
      </c>
      <c r="Q74" s="88">
        <v>0</v>
      </c>
      <c r="R74" s="89" t="s">
        <v>71</v>
      </c>
      <c r="Y74" s="90" t="s">
        <v>153</v>
      </c>
      <c r="Z74" s="91">
        <v>20</v>
      </c>
      <c r="AA74" s="47">
        <v>430753086.24</v>
      </c>
      <c r="AB74" s="92">
        <v>2153765431.2</v>
      </c>
      <c r="AC74" s="47">
        <v>22498674.05</v>
      </c>
      <c r="AD74" s="47">
        <v>0</v>
      </c>
    </row>
    <row r="75" spans="1:30" ht="15" customHeight="1">
      <c r="A75" s="81" t="s">
        <v>154</v>
      </c>
      <c r="B75" s="82">
        <v>1997</v>
      </c>
      <c r="C75" s="83">
        <f t="shared" si="0"/>
        <v>4599297.898897675</v>
      </c>
      <c r="D75" s="83">
        <f t="shared" si="1"/>
        <v>286865.12</v>
      </c>
      <c r="E75" s="83">
        <v>0</v>
      </c>
      <c r="F75" s="83">
        <f t="shared" si="2"/>
        <v>4886163.018897675</v>
      </c>
      <c r="G75" s="84">
        <f t="shared" si="3"/>
        <v>2446.7516369041937</v>
      </c>
      <c r="H75" s="75">
        <f t="shared" si="4"/>
        <v>1261.2783630958065</v>
      </c>
      <c r="I75" s="9">
        <f t="shared" si="5"/>
      </c>
      <c r="J75" s="9">
        <f t="shared" si="6"/>
      </c>
      <c r="K75" s="63">
        <f t="shared" si="7"/>
        <v>1009.0226904766453</v>
      </c>
      <c r="L75" s="85">
        <f t="shared" si="8"/>
        <v>2015018.3128818606</v>
      </c>
      <c r="M75" s="86">
        <v>40600350.486800015</v>
      </c>
      <c r="N75" s="86"/>
      <c r="O75" s="87">
        <v>179</v>
      </c>
      <c r="P75" s="20" t="s">
        <v>153</v>
      </c>
      <c r="Q75" s="88">
        <v>0</v>
      </c>
      <c r="R75" s="89" t="s">
        <v>94</v>
      </c>
      <c r="Y75" s="90" t="s">
        <v>154</v>
      </c>
      <c r="Z75" s="91">
        <v>21.5</v>
      </c>
      <c r="AA75" s="47">
        <v>4986631.61</v>
      </c>
      <c r="AB75" s="92">
        <v>23193635.39534884</v>
      </c>
      <c r="AC75" s="47">
        <v>286865.12</v>
      </c>
      <c r="AD75" s="47">
        <v>0</v>
      </c>
    </row>
    <row r="76" spans="1:30" ht="15" customHeight="1">
      <c r="A76" s="68" t="s">
        <v>155</v>
      </c>
      <c r="B76" s="82">
        <v>21808</v>
      </c>
      <c r="C76" s="83">
        <f t="shared" si="0"/>
        <v>68011148.28017142</v>
      </c>
      <c r="D76" s="83">
        <f t="shared" si="1"/>
        <v>9428214.63</v>
      </c>
      <c r="E76" s="83">
        <v>0</v>
      </c>
      <c r="F76" s="83">
        <f t="shared" si="2"/>
        <v>77439362.91017142</v>
      </c>
      <c r="G76" s="84">
        <f t="shared" si="3"/>
        <v>3550.9612486322185</v>
      </c>
      <c r="H76" s="75">
        <f t="shared" si="4"/>
        <v>157.06875136778172</v>
      </c>
      <c r="I76" s="9">
        <f t="shared" si="5"/>
      </c>
      <c r="J76" s="9">
        <f t="shared" si="6"/>
      </c>
      <c r="K76" s="63">
        <f t="shared" si="7"/>
        <v>125.65500109422538</v>
      </c>
      <c r="L76" s="85">
        <f t="shared" si="8"/>
        <v>2740284.2638628674</v>
      </c>
      <c r="M76" s="86">
        <v>1794839.8507906978</v>
      </c>
      <c r="N76" s="86"/>
      <c r="O76" s="93">
        <v>181</v>
      </c>
      <c r="P76" s="20" t="s">
        <v>154</v>
      </c>
      <c r="Q76" s="88">
        <v>0</v>
      </c>
      <c r="R76" s="89" t="s">
        <v>78</v>
      </c>
      <c r="Y76" s="90" t="s">
        <v>155</v>
      </c>
      <c r="Z76" s="91">
        <v>21</v>
      </c>
      <c r="AA76" s="47">
        <v>72023908.92</v>
      </c>
      <c r="AB76" s="92">
        <v>342970994.85714287</v>
      </c>
      <c r="AC76" s="47">
        <v>9428214.63</v>
      </c>
      <c r="AD76" s="47">
        <v>0</v>
      </c>
    </row>
    <row r="77" spans="1:30" ht="15" customHeight="1">
      <c r="A77" s="68" t="s">
        <v>156</v>
      </c>
      <c r="B77" s="82">
        <v>40390</v>
      </c>
      <c r="C77" s="83">
        <f t="shared" si="0"/>
        <v>161640434.38687593</v>
      </c>
      <c r="D77" s="83">
        <f t="shared" si="1"/>
        <v>4625729.74</v>
      </c>
      <c r="E77" s="83">
        <v>0</v>
      </c>
      <c r="F77" s="83">
        <f t="shared" si="2"/>
        <v>166266164.12687594</v>
      </c>
      <c r="G77" s="84">
        <f t="shared" si="3"/>
        <v>4116.5180521633065</v>
      </c>
      <c r="H77" s="75">
        <f t="shared" si="4"/>
        <v>-408.4880521633063</v>
      </c>
      <c r="I77" s="9">
        <f t="shared" si="5"/>
        <v>6.012462665802083</v>
      </c>
      <c r="J77" s="9">
        <f t="shared" si="6"/>
        <v>36.01246266580208</v>
      </c>
      <c r="K77" s="63">
        <f t="shared" si="7"/>
        <v>-147.1066072795728</v>
      </c>
      <c r="L77" s="85">
        <f t="shared" si="8"/>
        <v>-5941635.8680219455</v>
      </c>
      <c r="M77" s="86">
        <v>4089370.8967619096</v>
      </c>
      <c r="N77" s="86"/>
      <c r="O77" s="93">
        <v>182</v>
      </c>
      <c r="P77" s="20" t="s">
        <v>157</v>
      </c>
      <c r="Q77" s="88">
        <v>0</v>
      </c>
      <c r="R77" s="89" t="s">
        <v>94</v>
      </c>
      <c r="Y77" s="90" t="s">
        <v>156</v>
      </c>
      <c r="Z77" s="91">
        <v>19.75</v>
      </c>
      <c r="AA77" s="47">
        <v>160988329.76</v>
      </c>
      <c r="AB77" s="92">
        <v>815130783.5949366</v>
      </c>
      <c r="AC77" s="47">
        <v>4625729.74</v>
      </c>
      <c r="AD77" s="47">
        <v>0</v>
      </c>
    </row>
    <row r="78" spans="1:30" ht="15" customHeight="1">
      <c r="A78" s="68" t="s">
        <v>158</v>
      </c>
      <c r="B78" s="82">
        <v>32148</v>
      </c>
      <c r="C78" s="83">
        <f t="shared" si="0"/>
        <v>125500413.59523115</v>
      </c>
      <c r="D78" s="83">
        <f t="shared" si="1"/>
        <v>4537924.4</v>
      </c>
      <c r="E78" s="83">
        <v>0</v>
      </c>
      <c r="F78" s="83">
        <f t="shared" si="2"/>
        <v>130038337.99523115</v>
      </c>
      <c r="G78" s="84">
        <f t="shared" si="3"/>
        <v>4044.98998367647</v>
      </c>
      <c r="H78" s="75">
        <f t="shared" si="4"/>
        <v>-336.9599836764696</v>
      </c>
      <c r="I78" s="9">
        <f t="shared" si="5"/>
        <v>5.819964180502084</v>
      </c>
      <c r="J78" s="9">
        <f t="shared" si="6"/>
        <v>35.81996418050208</v>
      </c>
      <c r="K78" s="63">
        <f t="shared" si="7"/>
        <v>-120.69894545553709</v>
      </c>
      <c r="L78" s="85">
        <f t="shared" si="8"/>
        <v>-3880229.6985046063</v>
      </c>
      <c r="M78" s="86">
        <v>-6063493.188564408</v>
      </c>
      <c r="N78" s="86"/>
      <c r="O78" s="93">
        <v>186</v>
      </c>
      <c r="P78" s="95" t="s">
        <v>159</v>
      </c>
      <c r="Q78" s="88">
        <v>0</v>
      </c>
      <c r="R78" s="89" t="s">
        <v>65</v>
      </c>
      <c r="Y78" s="90" t="s">
        <v>158</v>
      </c>
      <c r="Z78" s="91">
        <v>19.25</v>
      </c>
      <c r="AA78" s="47">
        <v>121829700.54</v>
      </c>
      <c r="AB78" s="92">
        <v>632881561.2467532</v>
      </c>
      <c r="AC78" s="47">
        <v>4537924.4</v>
      </c>
      <c r="AD78" s="47">
        <v>0</v>
      </c>
    </row>
    <row r="79" spans="1:30" ht="15" customHeight="1">
      <c r="A79" s="81" t="s">
        <v>160</v>
      </c>
      <c r="B79" s="82">
        <v>3214</v>
      </c>
      <c r="C79" s="83">
        <f t="shared" si="0"/>
        <v>6826018.843764706</v>
      </c>
      <c r="D79" s="83">
        <f t="shared" si="1"/>
        <v>951889.4</v>
      </c>
      <c r="E79" s="83">
        <v>0</v>
      </c>
      <c r="F79" s="83">
        <f t="shared" si="2"/>
        <v>7777908.243764706</v>
      </c>
      <c r="G79" s="84">
        <f t="shared" si="3"/>
        <v>2420.008787730151</v>
      </c>
      <c r="H79" s="75">
        <f t="shared" si="4"/>
        <v>1288.021212269849</v>
      </c>
      <c r="I79" s="9">
        <f t="shared" si="5"/>
      </c>
      <c r="J79" s="9">
        <f t="shared" si="6"/>
      </c>
      <c r="K79" s="63">
        <f t="shared" si="7"/>
        <v>1030.4169698158792</v>
      </c>
      <c r="L79" s="85">
        <f t="shared" si="8"/>
        <v>3311760.140988236</v>
      </c>
      <c r="M79" s="86">
        <v>-3481906.9561223257</v>
      </c>
      <c r="N79" s="86"/>
      <c r="O79" s="87">
        <v>202</v>
      </c>
      <c r="P79" s="95" t="s">
        <v>161</v>
      </c>
      <c r="Q79" s="88">
        <v>0</v>
      </c>
      <c r="R79" s="89" t="s">
        <v>67</v>
      </c>
      <c r="Y79" s="90" t="s">
        <v>160</v>
      </c>
      <c r="Z79" s="91">
        <v>21.25</v>
      </c>
      <c r="AA79" s="47">
        <v>7314821</v>
      </c>
      <c r="AB79" s="92">
        <v>34422687.05882353</v>
      </c>
      <c r="AC79" s="47">
        <v>951889.4</v>
      </c>
      <c r="AD79" s="47">
        <v>0</v>
      </c>
    </row>
    <row r="80" spans="1:30" ht="15" customHeight="1">
      <c r="A80" s="68" t="s">
        <v>162</v>
      </c>
      <c r="B80" s="82">
        <v>37791</v>
      </c>
      <c r="C80" s="83">
        <f t="shared" si="0"/>
        <v>115203264.20554285</v>
      </c>
      <c r="D80" s="83">
        <f t="shared" si="1"/>
        <v>6088661.15</v>
      </c>
      <c r="E80" s="83">
        <v>0</v>
      </c>
      <c r="F80" s="83">
        <f t="shared" si="2"/>
        <v>121291925.35554285</v>
      </c>
      <c r="G80" s="84">
        <f t="shared" si="3"/>
        <v>3209.545271507577</v>
      </c>
      <c r="H80" s="75">
        <f t="shared" si="4"/>
        <v>498.4847284924231</v>
      </c>
      <c r="I80" s="9">
        <f t="shared" si="5"/>
      </c>
      <c r="J80" s="9">
        <f t="shared" si="6"/>
      </c>
      <c r="K80" s="63">
        <f t="shared" si="7"/>
        <v>398.7877827939385</v>
      </c>
      <c r="L80" s="85">
        <f t="shared" si="8"/>
        <v>15070589.09956573</v>
      </c>
      <c r="M80" s="86">
        <v>3280494.0112195136</v>
      </c>
      <c r="N80" s="86"/>
      <c r="O80" s="93">
        <v>204</v>
      </c>
      <c r="P80" s="20" t="s">
        <v>160</v>
      </c>
      <c r="Q80" s="88">
        <v>0</v>
      </c>
      <c r="R80" s="89" t="s">
        <v>123</v>
      </c>
      <c r="Y80" s="90" t="s">
        <v>162</v>
      </c>
      <c r="Z80" s="91">
        <v>21</v>
      </c>
      <c r="AA80" s="47">
        <v>122000431.08</v>
      </c>
      <c r="AB80" s="92">
        <v>580954433.7142857</v>
      </c>
      <c r="AC80" s="47">
        <v>6088661.15</v>
      </c>
      <c r="AD80" s="47">
        <v>0</v>
      </c>
    </row>
    <row r="81" spans="1:30" ht="15" customHeight="1">
      <c r="A81" s="68" t="s">
        <v>163</v>
      </c>
      <c r="B81" s="82">
        <v>12632</v>
      </c>
      <c r="C81" s="83">
        <f aca="true" t="shared" si="9" ref="C81:C144">19.83*AB81/100</f>
        <v>32825525.695559993</v>
      </c>
      <c r="D81" s="83">
        <f aca="true" t="shared" si="10" ref="D81:D144">AC81</f>
        <v>3008011.5</v>
      </c>
      <c r="E81" s="83">
        <v>0</v>
      </c>
      <c r="F81" s="83">
        <f aca="true" t="shared" si="11" ref="F81:F144">C81+D81+E81</f>
        <v>35833537.19555999</v>
      </c>
      <c r="G81" s="84">
        <f aca="true" t="shared" si="12" ref="G81:G144">F81/B81</f>
        <v>2836.7271370772637</v>
      </c>
      <c r="H81" s="75">
        <f aca="true" t="shared" si="13" ref="H81:H144">$G$15-G81</f>
        <v>871.3028629227365</v>
      </c>
      <c r="I81" s="9">
        <f aca="true" t="shared" si="14" ref="I81:I144">IF(H81&lt;0,LN(-H81),"")</f>
      </c>
      <c r="J81" s="9">
        <f aca="true" t="shared" si="15" ref="J81:J144">IF(H81&lt;0,30+I81,"")</f>
      </c>
      <c r="K81" s="63">
        <f aca="true" t="shared" si="16" ref="K81:K144">IF(H81&gt;0,H81*0.8,J81*H81/100)</f>
        <v>697.0422903381892</v>
      </c>
      <c r="L81" s="85">
        <f aca="true" t="shared" si="17" ref="L81:L144">K81*B81</f>
        <v>8805038.211552007</v>
      </c>
      <c r="M81" s="86">
        <v>14073445.54352382</v>
      </c>
      <c r="N81" s="86"/>
      <c r="O81" s="93">
        <v>205</v>
      </c>
      <c r="P81" s="95" t="s">
        <v>164</v>
      </c>
      <c r="Q81" s="88">
        <v>0</v>
      </c>
      <c r="R81" s="89" t="s">
        <v>112</v>
      </c>
      <c r="Y81" s="90" t="s">
        <v>163</v>
      </c>
      <c r="Z81" s="91">
        <v>20</v>
      </c>
      <c r="AA81" s="47">
        <v>33106934.64</v>
      </c>
      <c r="AB81" s="92">
        <v>165534673.2</v>
      </c>
      <c r="AC81" s="47">
        <v>3008011.5</v>
      </c>
      <c r="AD81" s="47">
        <v>0</v>
      </c>
    </row>
    <row r="82" spans="1:30" ht="15" customHeight="1">
      <c r="A82" s="68" t="s">
        <v>165</v>
      </c>
      <c r="B82" s="82">
        <v>30471</v>
      </c>
      <c r="C82" s="83">
        <f t="shared" si="9"/>
        <v>106145884.65175715</v>
      </c>
      <c r="D82" s="83">
        <f t="shared" si="10"/>
        <v>3831707.84</v>
      </c>
      <c r="E82" s="83">
        <v>0</v>
      </c>
      <c r="F82" s="83">
        <f t="shared" si="11"/>
        <v>109977592.49175715</v>
      </c>
      <c r="G82" s="84">
        <f t="shared" si="12"/>
        <v>3609.254454785112</v>
      </c>
      <c r="H82" s="75">
        <f t="shared" si="13"/>
        <v>98.7755452148881</v>
      </c>
      <c r="I82" s="9">
        <f t="shared" si="14"/>
      </c>
      <c r="J82" s="9">
        <f t="shared" si="15"/>
      </c>
      <c r="K82" s="63">
        <f t="shared" si="16"/>
        <v>79.02043617191049</v>
      </c>
      <c r="L82" s="85">
        <f t="shared" si="17"/>
        <v>2407831.7105942843</v>
      </c>
      <c r="M82" s="86">
        <v>8985283.350256413</v>
      </c>
      <c r="N82" s="86"/>
      <c r="O82" s="93">
        <v>208</v>
      </c>
      <c r="P82" s="20" t="s">
        <v>163</v>
      </c>
      <c r="Q82" s="88">
        <v>0</v>
      </c>
      <c r="R82" s="89" t="s">
        <v>60</v>
      </c>
      <c r="Y82" s="90" t="s">
        <v>165</v>
      </c>
      <c r="Z82" s="91">
        <v>21</v>
      </c>
      <c r="AA82" s="47">
        <v>112408652.43</v>
      </c>
      <c r="AB82" s="92">
        <v>535279297.2857143</v>
      </c>
      <c r="AC82" s="47">
        <v>3831707.84</v>
      </c>
      <c r="AD82" s="47">
        <v>0</v>
      </c>
    </row>
    <row r="83" spans="1:30" ht="15" customHeight="1">
      <c r="A83" s="68" t="s">
        <v>166</v>
      </c>
      <c r="B83" s="82">
        <v>5693</v>
      </c>
      <c r="C83" s="83">
        <f t="shared" si="9"/>
        <v>13443241.684859997</v>
      </c>
      <c r="D83" s="83">
        <f t="shared" si="10"/>
        <v>2712838.24</v>
      </c>
      <c r="E83" s="83">
        <v>0</v>
      </c>
      <c r="F83" s="83">
        <f t="shared" si="11"/>
        <v>16156079.924859997</v>
      </c>
      <c r="G83" s="84">
        <f t="shared" si="12"/>
        <v>2837.8851088810816</v>
      </c>
      <c r="H83" s="75">
        <f t="shared" si="13"/>
        <v>870.1448911189186</v>
      </c>
      <c r="I83" s="9">
        <f t="shared" si="14"/>
      </c>
      <c r="J83" s="9">
        <f t="shared" si="15"/>
      </c>
      <c r="K83" s="63">
        <f t="shared" si="16"/>
        <v>696.1159128951349</v>
      </c>
      <c r="L83" s="85">
        <f t="shared" si="17"/>
        <v>3962987.892112003</v>
      </c>
      <c r="M83" s="86">
        <v>2852901.91512196</v>
      </c>
      <c r="N83" s="86"/>
      <c r="O83" s="93">
        <v>211</v>
      </c>
      <c r="P83" s="20" t="s">
        <v>165</v>
      </c>
      <c r="Q83" s="88">
        <v>0</v>
      </c>
      <c r="R83" s="89" t="s">
        <v>69</v>
      </c>
      <c r="Y83" s="90" t="s">
        <v>166</v>
      </c>
      <c r="Z83" s="91">
        <v>20</v>
      </c>
      <c r="AA83" s="47">
        <v>13558488.84</v>
      </c>
      <c r="AB83" s="92">
        <v>67792444.19999999</v>
      </c>
      <c r="AC83" s="47">
        <v>2712838.24</v>
      </c>
      <c r="AD83" s="47">
        <v>0</v>
      </c>
    </row>
    <row r="84" spans="1:30" ht="15" customHeight="1">
      <c r="A84" s="68" t="s">
        <v>167</v>
      </c>
      <c r="B84" s="82">
        <v>11883</v>
      </c>
      <c r="C84" s="83">
        <f t="shared" si="9"/>
        <v>32664204.29402791</v>
      </c>
      <c r="D84" s="83">
        <f t="shared" si="10"/>
        <v>2578064.48</v>
      </c>
      <c r="E84" s="83">
        <v>0</v>
      </c>
      <c r="F84" s="83">
        <f t="shared" si="11"/>
        <v>35242268.77402791</v>
      </c>
      <c r="G84" s="84">
        <f t="shared" si="12"/>
        <v>2965.7720082494243</v>
      </c>
      <c r="H84" s="75">
        <f t="shared" si="13"/>
        <v>742.2579917505759</v>
      </c>
      <c r="I84" s="9">
        <f t="shared" si="14"/>
      </c>
      <c r="J84" s="9">
        <f t="shared" si="15"/>
      </c>
      <c r="K84" s="63">
        <f t="shared" si="16"/>
        <v>593.8063934004607</v>
      </c>
      <c r="L84" s="85">
        <f t="shared" si="17"/>
        <v>7056201.372777674</v>
      </c>
      <c r="M84" s="86">
        <v>4232310.374399999</v>
      </c>
      <c r="N84" s="86"/>
      <c r="O84" s="93">
        <v>213</v>
      </c>
      <c r="P84" s="20" t="s">
        <v>166</v>
      </c>
      <c r="Q84" s="88">
        <v>0</v>
      </c>
      <c r="R84" s="89" t="s">
        <v>71</v>
      </c>
      <c r="Y84" s="90" t="s">
        <v>167</v>
      </c>
      <c r="Z84" s="91">
        <v>21.5</v>
      </c>
      <c r="AA84" s="47">
        <v>35415047.52</v>
      </c>
      <c r="AB84" s="92">
        <v>164721151.255814</v>
      </c>
      <c r="AC84" s="47">
        <v>2578064.48</v>
      </c>
      <c r="AD84" s="47">
        <v>0</v>
      </c>
    </row>
    <row r="85" spans="1:30" ht="15" customHeight="1">
      <c r="A85" s="68" t="s">
        <v>168</v>
      </c>
      <c r="B85" s="82">
        <v>1475</v>
      </c>
      <c r="C85" s="83">
        <f t="shared" si="9"/>
        <v>3095707.8627285715</v>
      </c>
      <c r="D85" s="83">
        <f t="shared" si="10"/>
        <v>580042.92</v>
      </c>
      <c r="E85" s="83">
        <v>0</v>
      </c>
      <c r="F85" s="83">
        <f t="shared" si="11"/>
        <v>3675750.7827285714</v>
      </c>
      <c r="G85" s="84">
        <f t="shared" si="12"/>
        <v>2492.034428968523</v>
      </c>
      <c r="H85" s="75">
        <f t="shared" si="13"/>
        <v>1215.995571031477</v>
      </c>
      <c r="I85" s="9">
        <f t="shared" si="14"/>
      </c>
      <c r="J85" s="9">
        <f t="shared" si="15"/>
      </c>
      <c r="K85" s="63">
        <f t="shared" si="16"/>
        <v>972.7964568251817</v>
      </c>
      <c r="L85" s="85">
        <f t="shared" si="17"/>
        <v>1434874.7738171432</v>
      </c>
      <c r="M85" s="86">
        <v>6809558.540651167</v>
      </c>
      <c r="N85" s="86"/>
      <c r="O85" s="93">
        <v>214</v>
      </c>
      <c r="P85" s="20" t="s">
        <v>167</v>
      </c>
      <c r="Q85" s="88">
        <v>0</v>
      </c>
      <c r="R85" s="89" t="s">
        <v>78</v>
      </c>
      <c r="Y85" s="90" t="s">
        <v>168</v>
      </c>
      <c r="Z85" s="91">
        <v>21</v>
      </c>
      <c r="AA85" s="47">
        <v>3278359.31</v>
      </c>
      <c r="AB85" s="92">
        <v>15611234.80952381</v>
      </c>
      <c r="AC85" s="47">
        <v>580042.92</v>
      </c>
      <c r="AD85" s="47">
        <v>0</v>
      </c>
    </row>
    <row r="86" spans="1:30" s="3" customFormat="1" ht="15" customHeight="1">
      <c r="A86" s="68" t="s">
        <v>169</v>
      </c>
      <c r="B86" s="82">
        <v>5643</v>
      </c>
      <c r="C86" s="83">
        <f t="shared" si="9"/>
        <v>14836636.893629268</v>
      </c>
      <c r="D86" s="83">
        <f t="shared" si="10"/>
        <v>1139817.22</v>
      </c>
      <c r="E86" s="83">
        <v>0</v>
      </c>
      <c r="F86" s="83">
        <f t="shared" si="11"/>
        <v>15976454.113629268</v>
      </c>
      <c r="G86" s="84">
        <f t="shared" si="12"/>
        <v>2831.198673334976</v>
      </c>
      <c r="H86" s="75">
        <f t="shared" si="13"/>
        <v>876.8313266650243</v>
      </c>
      <c r="I86" s="9">
        <f t="shared" si="14"/>
      </c>
      <c r="J86" s="9">
        <f t="shared" si="15"/>
      </c>
      <c r="K86" s="63">
        <f t="shared" si="16"/>
        <v>701.4650613320196</v>
      </c>
      <c r="L86" s="85">
        <f t="shared" si="17"/>
        <v>3958367.3410965865</v>
      </c>
      <c r="M86" s="86">
        <v>1474687.0775238099</v>
      </c>
      <c r="N86" s="86"/>
      <c r="O86" s="93">
        <v>216</v>
      </c>
      <c r="P86" s="20" t="s">
        <v>168</v>
      </c>
      <c r="Q86" s="88">
        <v>0</v>
      </c>
      <c r="R86" s="89" t="s">
        <v>94</v>
      </c>
      <c r="S86"/>
      <c r="T86"/>
      <c r="U86"/>
      <c r="V86"/>
      <c r="W86"/>
      <c r="X86"/>
      <c r="Y86" s="90" t="s">
        <v>169</v>
      </c>
      <c r="Z86" s="91">
        <v>20.5</v>
      </c>
      <c r="AA86" s="47">
        <v>15337925.18</v>
      </c>
      <c r="AB86" s="92">
        <v>74819147.2195122</v>
      </c>
      <c r="AC86" s="47">
        <v>1139817.22</v>
      </c>
      <c r="AD86" s="47">
        <v>0</v>
      </c>
    </row>
    <row r="87" spans="1:30" ht="15" customHeight="1">
      <c r="A87" s="68" t="s">
        <v>170</v>
      </c>
      <c r="B87" s="82">
        <v>1409</v>
      </c>
      <c r="C87" s="83">
        <f t="shared" si="9"/>
        <v>3246377.3311499995</v>
      </c>
      <c r="D87" s="83">
        <f t="shared" si="10"/>
        <v>297636</v>
      </c>
      <c r="E87" s="83">
        <v>0</v>
      </c>
      <c r="F87" s="83">
        <f t="shared" si="11"/>
        <v>3544013.3311499995</v>
      </c>
      <c r="G87" s="84">
        <f t="shared" si="12"/>
        <v>2515.2685103974445</v>
      </c>
      <c r="H87" s="75">
        <f t="shared" si="13"/>
        <v>1192.7614896025557</v>
      </c>
      <c r="I87" s="9">
        <f t="shared" si="14"/>
      </c>
      <c r="J87" s="9">
        <f t="shared" si="15"/>
      </c>
      <c r="K87" s="63">
        <f t="shared" si="16"/>
        <v>954.2091916820445</v>
      </c>
      <c r="L87" s="85">
        <f t="shared" si="17"/>
        <v>1344480.7510800008</v>
      </c>
      <c r="M87" s="86">
        <v>3442172.7235121964</v>
      </c>
      <c r="N87" s="86"/>
      <c r="O87" s="93">
        <v>217</v>
      </c>
      <c r="P87" s="20" t="s">
        <v>169</v>
      </c>
      <c r="Q87" s="88">
        <v>0</v>
      </c>
      <c r="R87" s="89" t="s">
        <v>89</v>
      </c>
      <c r="Y87" s="90" t="s">
        <v>170</v>
      </c>
      <c r="Z87" s="91">
        <v>22</v>
      </c>
      <c r="AA87" s="47">
        <v>3601628.91</v>
      </c>
      <c r="AB87" s="92">
        <v>16371040.5</v>
      </c>
      <c r="AC87" s="47">
        <v>297636</v>
      </c>
      <c r="AD87" s="47">
        <v>0</v>
      </c>
    </row>
    <row r="88" spans="1:30" ht="15" customHeight="1">
      <c r="A88" s="68" t="s">
        <v>171</v>
      </c>
      <c r="B88" s="82">
        <v>8977</v>
      </c>
      <c r="C88" s="83">
        <f t="shared" si="9"/>
        <v>27091273.166790362</v>
      </c>
      <c r="D88" s="83">
        <f t="shared" si="10"/>
        <v>1244185.83</v>
      </c>
      <c r="E88" s="83">
        <v>0</v>
      </c>
      <c r="F88" s="83">
        <f t="shared" si="11"/>
        <v>28335458.996790364</v>
      </c>
      <c r="G88" s="84">
        <f t="shared" si="12"/>
        <v>3156.4508184015112</v>
      </c>
      <c r="H88" s="75">
        <f t="shared" si="13"/>
        <v>551.579181598489</v>
      </c>
      <c r="I88" s="9">
        <f t="shared" si="14"/>
      </c>
      <c r="J88" s="9">
        <f t="shared" si="15"/>
      </c>
      <c r="K88" s="63">
        <f t="shared" si="16"/>
        <v>441.2633452787912</v>
      </c>
      <c r="L88" s="85">
        <f t="shared" si="17"/>
        <v>3961221.0505677084</v>
      </c>
      <c r="M88" s="86">
        <v>1366322.1588837216</v>
      </c>
      <c r="N88" s="86"/>
      <c r="O88" s="93">
        <v>218</v>
      </c>
      <c r="P88" s="95" t="s">
        <v>172</v>
      </c>
      <c r="Q88" s="88">
        <v>0</v>
      </c>
      <c r="R88" s="89" t="s">
        <v>58</v>
      </c>
      <c r="Y88" s="90" t="s">
        <v>171</v>
      </c>
      <c r="Z88" s="91">
        <v>20.75</v>
      </c>
      <c r="AA88" s="47">
        <v>28348155.23</v>
      </c>
      <c r="AB88" s="92">
        <v>136617615.56626508</v>
      </c>
      <c r="AC88" s="47">
        <v>1244185.83</v>
      </c>
      <c r="AD88" s="47">
        <v>0</v>
      </c>
    </row>
    <row r="89" spans="1:30" ht="15" customHeight="1">
      <c r="A89" s="68" t="s">
        <v>173</v>
      </c>
      <c r="B89" s="82">
        <v>4286</v>
      </c>
      <c r="C89" s="83">
        <f t="shared" si="9"/>
        <v>9770548.702109998</v>
      </c>
      <c r="D89" s="83">
        <f t="shared" si="10"/>
        <v>1218099.88</v>
      </c>
      <c r="E89" s="83">
        <v>0</v>
      </c>
      <c r="F89" s="83">
        <f t="shared" si="11"/>
        <v>10988648.582109999</v>
      </c>
      <c r="G89" s="84">
        <f t="shared" si="12"/>
        <v>2563.8470793537094</v>
      </c>
      <c r="H89" s="75">
        <f t="shared" si="13"/>
        <v>1144.1829206462908</v>
      </c>
      <c r="I89" s="9">
        <f t="shared" si="14"/>
      </c>
      <c r="J89" s="9">
        <f t="shared" si="15"/>
      </c>
      <c r="K89" s="63">
        <f t="shared" si="16"/>
        <v>915.3463365170327</v>
      </c>
      <c r="L89" s="85">
        <f t="shared" si="17"/>
        <v>3923174.398312002</v>
      </c>
      <c r="M89" s="86">
        <v>3580138.977156629</v>
      </c>
      <c r="N89" s="86"/>
      <c r="O89" s="93">
        <v>224</v>
      </c>
      <c r="P89" s="95" t="s">
        <v>174</v>
      </c>
      <c r="Q89" s="88">
        <v>0</v>
      </c>
      <c r="R89" s="89" t="s">
        <v>65</v>
      </c>
      <c r="Y89" s="90" t="s">
        <v>173</v>
      </c>
      <c r="Z89" s="91">
        <v>20</v>
      </c>
      <c r="AA89" s="47">
        <v>9854310.34</v>
      </c>
      <c r="AB89" s="92">
        <v>49271551.699999996</v>
      </c>
      <c r="AC89" s="47">
        <v>1218099.88</v>
      </c>
      <c r="AD89" s="47">
        <v>0</v>
      </c>
    </row>
    <row r="90" spans="1:30" ht="15" customHeight="1">
      <c r="A90" s="68" t="s">
        <v>175</v>
      </c>
      <c r="B90" s="82">
        <v>2491</v>
      </c>
      <c r="C90" s="83">
        <f t="shared" si="9"/>
        <v>5384991.314567088</v>
      </c>
      <c r="D90" s="83">
        <f t="shared" si="10"/>
        <v>618429.26</v>
      </c>
      <c r="E90" s="83">
        <v>0</v>
      </c>
      <c r="F90" s="83">
        <f t="shared" si="11"/>
        <v>6003420.574567088</v>
      </c>
      <c r="G90" s="84">
        <f t="shared" si="12"/>
        <v>2410.0443896295014</v>
      </c>
      <c r="H90" s="75">
        <f t="shared" si="13"/>
        <v>1297.9856103704988</v>
      </c>
      <c r="I90" s="9">
        <f t="shared" si="14"/>
      </c>
      <c r="J90" s="9">
        <f t="shared" si="15"/>
      </c>
      <c r="K90" s="63">
        <f t="shared" si="16"/>
        <v>1038.3884882963991</v>
      </c>
      <c r="L90" s="85">
        <f t="shared" si="17"/>
        <v>2586625.7243463304</v>
      </c>
      <c r="M90" s="86">
        <v>3606918.1811282067</v>
      </c>
      <c r="N90" s="86"/>
      <c r="O90" s="93">
        <v>226</v>
      </c>
      <c r="P90" s="20" t="s">
        <v>173</v>
      </c>
      <c r="Q90" s="88">
        <v>0</v>
      </c>
      <c r="R90" s="89" t="s">
        <v>94</v>
      </c>
      <c r="Y90" s="90" t="s">
        <v>175</v>
      </c>
      <c r="Z90" s="91">
        <v>19.75</v>
      </c>
      <c r="AA90" s="47">
        <v>5363266.69</v>
      </c>
      <c r="AB90" s="92">
        <v>27155780.70886076</v>
      </c>
      <c r="AC90" s="47">
        <v>618429.26</v>
      </c>
      <c r="AD90" s="47">
        <v>0</v>
      </c>
    </row>
    <row r="91" spans="1:30" ht="15" customHeight="1">
      <c r="A91" s="68" t="s">
        <v>176</v>
      </c>
      <c r="B91" s="82">
        <v>1324</v>
      </c>
      <c r="C91" s="83">
        <f t="shared" si="9"/>
        <v>4471837.577657143</v>
      </c>
      <c r="D91" s="83">
        <f t="shared" si="10"/>
        <v>860192.1</v>
      </c>
      <c r="E91" s="83">
        <v>0</v>
      </c>
      <c r="F91" s="83">
        <f t="shared" si="11"/>
        <v>5332029.677657142</v>
      </c>
      <c r="G91" s="84">
        <f t="shared" si="12"/>
        <v>4027.212747475183</v>
      </c>
      <c r="H91" s="75">
        <f t="shared" si="13"/>
        <v>-319.1827474751826</v>
      </c>
      <c r="I91" s="9">
        <f t="shared" si="14"/>
        <v>5.765763814851727</v>
      </c>
      <c r="J91" s="9">
        <f t="shared" si="15"/>
        <v>35.765763814851724</v>
      </c>
      <c r="K91" s="63">
        <f t="shared" si="16"/>
        <v>-114.15814759972842</v>
      </c>
      <c r="L91" s="85">
        <f t="shared" si="17"/>
        <v>-151145.38742204043</v>
      </c>
      <c r="M91" s="86">
        <v>2504250.4240000006</v>
      </c>
      <c r="N91" s="86"/>
      <c r="O91" s="93">
        <v>230</v>
      </c>
      <c r="P91" s="20" t="s">
        <v>175</v>
      </c>
      <c r="Q91" s="88">
        <v>0</v>
      </c>
      <c r="R91" s="89" t="s">
        <v>78</v>
      </c>
      <c r="Y91" s="90" t="s">
        <v>176</v>
      </c>
      <c r="Z91" s="91">
        <v>21</v>
      </c>
      <c r="AA91" s="47">
        <v>4735682.76</v>
      </c>
      <c r="AB91" s="92">
        <v>22550870.285714287</v>
      </c>
      <c r="AC91" s="47">
        <v>860192.1</v>
      </c>
      <c r="AD91" s="47">
        <v>0</v>
      </c>
    </row>
    <row r="92" spans="1:30" ht="15" customHeight="1">
      <c r="A92" s="68" t="s">
        <v>177</v>
      </c>
      <c r="B92" s="82">
        <v>14007</v>
      </c>
      <c r="C92" s="83">
        <f t="shared" si="9"/>
        <v>35058199.58843181</v>
      </c>
      <c r="D92" s="83">
        <f t="shared" si="10"/>
        <v>3946104.17</v>
      </c>
      <c r="E92" s="83">
        <v>0</v>
      </c>
      <c r="F92" s="83">
        <f t="shared" si="11"/>
        <v>39004303.758431815</v>
      </c>
      <c r="G92" s="84">
        <f t="shared" si="12"/>
        <v>2784.629382339674</v>
      </c>
      <c r="H92" s="75">
        <f t="shared" si="13"/>
        <v>923.4006176603261</v>
      </c>
      <c r="I92" s="9">
        <f t="shared" si="14"/>
      </c>
      <c r="J92" s="9">
        <f t="shared" si="15"/>
      </c>
      <c r="K92" s="63">
        <f t="shared" si="16"/>
        <v>738.720494128261</v>
      </c>
      <c r="L92" s="85">
        <f t="shared" si="17"/>
        <v>10347257.961254552</v>
      </c>
      <c r="M92" s="86">
        <v>-156950.35127417464</v>
      </c>
      <c r="N92" s="86"/>
      <c r="O92" s="93">
        <v>231</v>
      </c>
      <c r="P92" s="95" t="s">
        <v>178</v>
      </c>
      <c r="Q92" s="88">
        <v>1</v>
      </c>
      <c r="R92" s="89" t="s">
        <v>139</v>
      </c>
      <c r="T92" s="3"/>
      <c r="U92" s="3"/>
      <c r="V92" s="3"/>
      <c r="X92" s="3"/>
      <c r="Y92" s="90" t="s">
        <v>177</v>
      </c>
      <c r="Z92" s="91">
        <v>22</v>
      </c>
      <c r="AA92" s="47">
        <v>38894623.85</v>
      </c>
      <c r="AB92" s="92">
        <v>176793744.77272728</v>
      </c>
      <c r="AC92" s="47">
        <v>3946104.17</v>
      </c>
      <c r="AD92" s="47">
        <v>0</v>
      </c>
    </row>
    <row r="93" spans="1:30" s="3" customFormat="1" ht="15" customHeight="1">
      <c r="A93" s="68" t="s">
        <v>179</v>
      </c>
      <c r="B93" s="82">
        <v>16908</v>
      </c>
      <c r="C93" s="83">
        <f t="shared" si="9"/>
        <v>44052047.46794482</v>
      </c>
      <c r="D93" s="83">
        <f t="shared" si="10"/>
        <v>4031615.17</v>
      </c>
      <c r="E93" s="83">
        <v>0</v>
      </c>
      <c r="F93" s="83">
        <f t="shared" si="11"/>
        <v>48083662.637944825</v>
      </c>
      <c r="G93" s="84">
        <f t="shared" si="12"/>
        <v>2843.8409414445723</v>
      </c>
      <c r="H93" s="75">
        <f t="shared" si="13"/>
        <v>864.1890585554279</v>
      </c>
      <c r="I93" s="9">
        <f t="shared" si="14"/>
      </c>
      <c r="J93" s="9">
        <f t="shared" si="15"/>
      </c>
      <c r="K93" s="63">
        <f t="shared" si="16"/>
        <v>691.3512468443423</v>
      </c>
      <c r="L93" s="85">
        <f t="shared" si="17"/>
        <v>11689366.881644139</v>
      </c>
      <c r="M93" s="86">
        <v>10240944.246818181</v>
      </c>
      <c r="N93" s="86"/>
      <c r="O93" s="93">
        <v>232</v>
      </c>
      <c r="P93" s="20" t="s">
        <v>177</v>
      </c>
      <c r="Q93" s="88">
        <v>0</v>
      </c>
      <c r="R93" s="89" t="s">
        <v>58</v>
      </c>
      <c r="S93"/>
      <c r="T93"/>
      <c r="U93"/>
      <c r="V93"/>
      <c r="W93"/>
      <c r="X93"/>
      <c r="Y93" s="90" t="s">
        <v>179</v>
      </c>
      <c r="Z93" s="91">
        <v>21.75</v>
      </c>
      <c r="AA93" s="47">
        <v>48317298.66</v>
      </c>
      <c r="AB93" s="92">
        <v>222148499.58620688</v>
      </c>
      <c r="AC93" s="47">
        <v>4031615.17</v>
      </c>
      <c r="AD93" s="47">
        <v>0</v>
      </c>
    </row>
    <row r="94" spans="1:30" ht="15" customHeight="1">
      <c r="A94" s="81" t="s">
        <v>180</v>
      </c>
      <c r="B94" s="82">
        <v>9357</v>
      </c>
      <c r="C94" s="83">
        <f t="shared" si="9"/>
        <v>67185294.2414909</v>
      </c>
      <c r="D94" s="83">
        <f t="shared" si="10"/>
        <v>1396385.03</v>
      </c>
      <c r="E94" s="83">
        <v>0</v>
      </c>
      <c r="F94" s="83">
        <f t="shared" si="11"/>
        <v>68581679.2714909</v>
      </c>
      <c r="G94" s="84">
        <f t="shared" si="12"/>
        <v>7329.451669497798</v>
      </c>
      <c r="H94" s="75">
        <f t="shared" si="13"/>
        <v>-3621.421669497798</v>
      </c>
      <c r="I94" s="9">
        <f t="shared" si="14"/>
        <v>8.194621954103603</v>
      </c>
      <c r="J94" s="9">
        <f t="shared" si="15"/>
        <v>38.1946219541036</v>
      </c>
      <c r="K94" s="63">
        <f t="shared" si="16"/>
        <v>-1383.1883160286711</v>
      </c>
      <c r="L94" s="85">
        <f t="shared" si="17"/>
        <v>-12942493.073080275</v>
      </c>
      <c r="M94" s="86">
        <v>11040063.436413798</v>
      </c>
      <c r="N94" s="86"/>
      <c r="O94" s="87">
        <v>233</v>
      </c>
      <c r="P94" s="20" t="s">
        <v>179</v>
      </c>
      <c r="Q94" s="88">
        <v>0</v>
      </c>
      <c r="R94" s="89" t="s">
        <v>58</v>
      </c>
      <c r="Y94" s="90" t="s">
        <v>180</v>
      </c>
      <c r="Z94" s="91">
        <v>16.5</v>
      </c>
      <c r="AA94" s="47">
        <v>55903043.62</v>
      </c>
      <c r="AB94" s="92">
        <v>338806324.96969694</v>
      </c>
      <c r="AC94" s="47">
        <v>1396385.03</v>
      </c>
      <c r="AD94" s="47">
        <v>0</v>
      </c>
    </row>
    <row r="95" spans="1:30" ht="15" customHeight="1">
      <c r="A95" s="68" t="s">
        <v>181</v>
      </c>
      <c r="B95" s="82">
        <v>4283</v>
      </c>
      <c r="C95" s="83">
        <f t="shared" si="9"/>
        <v>11383295.010279069</v>
      </c>
      <c r="D95" s="83">
        <f t="shared" si="10"/>
        <v>1568480.76</v>
      </c>
      <c r="E95" s="83">
        <v>0</v>
      </c>
      <c r="F95" s="83">
        <f t="shared" si="11"/>
        <v>12951775.770279068</v>
      </c>
      <c r="G95" s="84">
        <f t="shared" si="12"/>
        <v>3023.9962106652038</v>
      </c>
      <c r="H95" s="75">
        <f t="shared" si="13"/>
        <v>684.0337893347964</v>
      </c>
      <c r="I95" s="9">
        <f t="shared" si="14"/>
      </c>
      <c r="J95" s="9">
        <f t="shared" si="15"/>
      </c>
      <c r="K95" s="63">
        <f t="shared" si="16"/>
        <v>547.2270314678372</v>
      </c>
      <c r="L95" s="85">
        <f t="shared" si="17"/>
        <v>2343773.3757767463</v>
      </c>
      <c r="M95" s="86">
        <v>-12285162.003677433</v>
      </c>
      <c r="N95" s="86"/>
      <c r="O95" s="93">
        <v>235</v>
      </c>
      <c r="P95" s="95" t="s">
        <v>182</v>
      </c>
      <c r="Q95" s="88">
        <v>1</v>
      </c>
      <c r="R95" s="89" t="s">
        <v>65</v>
      </c>
      <c r="Y95" s="90" t="s">
        <v>181</v>
      </c>
      <c r="Z95" s="91">
        <v>21.5</v>
      </c>
      <c r="AA95" s="47">
        <v>12341948.7</v>
      </c>
      <c r="AB95" s="92">
        <v>57404412.55813953</v>
      </c>
      <c r="AC95" s="47">
        <v>1568480.76</v>
      </c>
      <c r="AD95" s="47">
        <v>0</v>
      </c>
    </row>
    <row r="96" spans="1:30" ht="15" customHeight="1">
      <c r="A96" s="68" t="s">
        <v>183</v>
      </c>
      <c r="B96" s="82">
        <v>2398</v>
      </c>
      <c r="C96" s="83">
        <f t="shared" si="9"/>
        <v>5825623.546630769</v>
      </c>
      <c r="D96" s="83">
        <f t="shared" si="10"/>
        <v>1008184.37</v>
      </c>
      <c r="E96" s="83">
        <v>0</v>
      </c>
      <c r="F96" s="83">
        <f t="shared" si="11"/>
        <v>6833807.916630769</v>
      </c>
      <c r="G96" s="84">
        <f t="shared" si="12"/>
        <v>2849.7947942580354</v>
      </c>
      <c r="H96" s="75">
        <f t="shared" si="13"/>
        <v>858.2352057419648</v>
      </c>
      <c r="I96" s="9">
        <f t="shared" si="14"/>
      </c>
      <c r="J96" s="9">
        <f t="shared" si="15"/>
      </c>
      <c r="K96" s="63">
        <f t="shared" si="16"/>
        <v>686.588164593572</v>
      </c>
      <c r="L96" s="85">
        <f t="shared" si="17"/>
        <v>1646438.4186953856</v>
      </c>
      <c r="M96" s="86">
        <v>2332294.0719047617</v>
      </c>
      <c r="N96" s="86"/>
      <c r="O96" s="93">
        <v>236</v>
      </c>
      <c r="P96" s="95" t="s">
        <v>184</v>
      </c>
      <c r="Q96" s="88">
        <v>0</v>
      </c>
      <c r="R96" s="89" t="s">
        <v>89</v>
      </c>
      <c r="Y96" s="90" t="s">
        <v>183</v>
      </c>
      <c r="Z96" s="91">
        <v>19.5</v>
      </c>
      <c r="AA96" s="47">
        <v>5728676.71</v>
      </c>
      <c r="AB96" s="92">
        <v>29377829.28205128</v>
      </c>
      <c r="AC96" s="47">
        <v>1008184.37</v>
      </c>
      <c r="AD96" s="47">
        <v>0</v>
      </c>
    </row>
    <row r="97" spans="1:30" ht="15" customHeight="1">
      <c r="A97" s="68" t="s">
        <v>185</v>
      </c>
      <c r="B97" s="82">
        <v>21929</v>
      </c>
      <c r="C97" s="83">
        <f t="shared" si="9"/>
        <v>69132537.07845177</v>
      </c>
      <c r="D97" s="83">
        <f t="shared" si="10"/>
        <v>6087118.02</v>
      </c>
      <c r="E97" s="83">
        <v>0</v>
      </c>
      <c r="F97" s="83">
        <f t="shared" si="11"/>
        <v>75219655.09845176</v>
      </c>
      <c r="G97" s="84">
        <f t="shared" si="12"/>
        <v>3430.145245950648</v>
      </c>
      <c r="H97" s="75">
        <f t="shared" si="13"/>
        <v>277.88475404935207</v>
      </c>
      <c r="I97" s="9">
        <f t="shared" si="14"/>
      </c>
      <c r="J97" s="9">
        <f t="shared" si="15"/>
      </c>
      <c r="K97" s="63">
        <f t="shared" si="16"/>
        <v>222.30780323948167</v>
      </c>
      <c r="L97" s="85">
        <f t="shared" si="17"/>
        <v>4874987.8172385935</v>
      </c>
      <c r="M97" s="86">
        <v>1709147.1985641036</v>
      </c>
      <c r="N97" s="86"/>
      <c r="O97" s="93">
        <v>239</v>
      </c>
      <c r="P97" s="20" t="s">
        <v>183</v>
      </c>
      <c r="Q97" s="88">
        <v>0</v>
      </c>
      <c r="R97" s="89" t="s">
        <v>123</v>
      </c>
      <c r="Y97" s="90" t="s">
        <v>185</v>
      </c>
      <c r="Z97" s="91">
        <v>21.25</v>
      </c>
      <c r="AA97" s="47">
        <v>74083026.37</v>
      </c>
      <c r="AB97" s="92">
        <v>348626006.44705886</v>
      </c>
      <c r="AC97" s="47">
        <v>6087118.02</v>
      </c>
      <c r="AD97" s="47">
        <v>0</v>
      </c>
    </row>
    <row r="98" spans="1:30" ht="15" customHeight="1">
      <c r="A98" s="68" t="s">
        <v>186</v>
      </c>
      <c r="B98" s="82">
        <v>8469</v>
      </c>
      <c r="C98" s="83">
        <f t="shared" si="9"/>
        <v>28401679.686070584</v>
      </c>
      <c r="D98" s="83">
        <f t="shared" si="10"/>
        <v>1031755.4</v>
      </c>
      <c r="E98" s="83">
        <v>0</v>
      </c>
      <c r="F98" s="83">
        <f t="shared" si="11"/>
        <v>29433435.086070582</v>
      </c>
      <c r="G98" s="84">
        <f t="shared" si="12"/>
        <v>3475.4321745271677</v>
      </c>
      <c r="H98" s="75">
        <f t="shared" si="13"/>
        <v>232.59782547283248</v>
      </c>
      <c r="I98" s="9">
        <f t="shared" si="14"/>
      </c>
      <c r="J98" s="9">
        <f t="shared" si="15"/>
      </c>
      <c r="K98" s="63">
        <f t="shared" si="16"/>
        <v>186.078260378266</v>
      </c>
      <c r="L98" s="85">
        <f t="shared" si="17"/>
        <v>1575896.7871435347</v>
      </c>
      <c r="M98" s="86">
        <v>3812691.2493494023</v>
      </c>
      <c r="N98" s="86"/>
      <c r="O98" s="93">
        <v>240</v>
      </c>
      <c r="P98" s="20" t="s">
        <v>185</v>
      </c>
      <c r="Q98" s="88">
        <v>0</v>
      </c>
      <c r="R98" s="89" t="s">
        <v>74</v>
      </c>
      <c r="Y98" s="90" t="s">
        <v>186</v>
      </c>
      <c r="Z98" s="91">
        <v>21.25</v>
      </c>
      <c r="AA98" s="47">
        <v>30435486.3</v>
      </c>
      <c r="AB98" s="92">
        <v>143225817.88235295</v>
      </c>
      <c r="AC98" s="47">
        <v>1031755.4</v>
      </c>
      <c r="AD98" s="47">
        <v>0</v>
      </c>
    </row>
    <row r="99" spans="1:30" ht="15" customHeight="1">
      <c r="A99" s="68" t="s">
        <v>187</v>
      </c>
      <c r="B99" s="82">
        <v>16889</v>
      </c>
      <c r="C99" s="83">
        <f t="shared" si="9"/>
        <v>56731342.43054634</v>
      </c>
      <c r="D99" s="83">
        <f t="shared" si="10"/>
        <v>2340234.31</v>
      </c>
      <c r="E99" s="83">
        <v>0</v>
      </c>
      <c r="F99" s="83">
        <f t="shared" si="11"/>
        <v>59071576.740546346</v>
      </c>
      <c r="G99" s="84">
        <f t="shared" si="12"/>
        <v>3497.6361383472286</v>
      </c>
      <c r="H99" s="75">
        <f t="shared" si="13"/>
        <v>210.39386165277165</v>
      </c>
      <c r="I99" s="9">
        <f t="shared" si="14"/>
      </c>
      <c r="J99" s="9">
        <f t="shared" si="15"/>
      </c>
      <c r="K99" s="63">
        <f t="shared" si="16"/>
        <v>168.31508932221732</v>
      </c>
      <c r="L99" s="85">
        <f t="shared" si="17"/>
        <v>2842673.543562928</v>
      </c>
      <c r="M99" s="86">
        <v>1562911.861809523</v>
      </c>
      <c r="N99" s="86"/>
      <c r="O99" s="93">
        <v>241</v>
      </c>
      <c r="P99" s="20" t="s">
        <v>186</v>
      </c>
      <c r="Q99" s="88">
        <v>0</v>
      </c>
      <c r="R99" s="89" t="s">
        <v>74</v>
      </c>
      <c r="Y99" s="90" t="s">
        <v>187</v>
      </c>
      <c r="Z99" s="91">
        <v>20.5</v>
      </c>
      <c r="AA99" s="47">
        <v>58648135.14</v>
      </c>
      <c r="AB99" s="92">
        <v>286088464.097561</v>
      </c>
      <c r="AC99" s="47">
        <v>2340234.31</v>
      </c>
      <c r="AD99" s="47">
        <v>0</v>
      </c>
    </row>
    <row r="100" spans="1:30" ht="15" customHeight="1">
      <c r="A100" s="68" t="s">
        <v>188</v>
      </c>
      <c r="B100" s="82">
        <v>35317</v>
      </c>
      <c r="C100" s="83">
        <f t="shared" si="9"/>
        <v>138871029.69513157</v>
      </c>
      <c r="D100" s="83">
        <f t="shared" si="10"/>
        <v>10394784.11</v>
      </c>
      <c r="E100" s="83">
        <v>0</v>
      </c>
      <c r="F100" s="83">
        <f t="shared" si="11"/>
        <v>149265813.80513155</v>
      </c>
      <c r="G100" s="84">
        <f t="shared" si="12"/>
        <v>4226.457904270792</v>
      </c>
      <c r="H100" s="75">
        <f t="shared" si="13"/>
        <v>-518.4279042707917</v>
      </c>
      <c r="I100" s="9">
        <f t="shared" si="14"/>
        <v>6.250800971272262</v>
      </c>
      <c r="J100" s="9">
        <f t="shared" si="15"/>
        <v>36.25080097127226</v>
      </c>
      <c r="K100" s="63">
        <f t="shared" si="16"/>
        <v>-187.9342677567426</v>
      </c>
      <c r="L100" s="85">
        <f t="shared" si="17"/>
        <v>-6637274.534364878</v>
      </c>
      <c r="M100" s="86">
        <v>3221254.330926825</v>
      </c>
      <c r="N100" s="86"/>
      <c r="O100" s="93">
        <v>244</v>
      </c>
      <c r="P100" s="20" t="s">
        <v>187</v>
      </c>
      <c r="Q100" s="88">
        <v>0</v>
      </c>
      <c r="R100" s="89" t="s">
        <v>60</v>
      </c>
      <c r="Y100" s="90" t="s">
        <v>188</v>
      </c>
      <c r="Z100" s="91">
        <v>19</v>
      </c>
      <c r="AA100" s="47">
        <v>133058475.25</v>
      </c>
      <c r="AB100" s="92">
        <v>700307764.4736842</v>
      </c>
      <c r="AC100" s="47">
        <v>10394784.11</v>
      </c>
      <c r="AD100" s="47">
        <v>0</v>
      </c>
    </row>
    <row r="101" spans="1:30" ht="15" customHeight="1">
      <c r="A101" s="68" t="s">
        <v>189</v>
      </c>
      <c r="B101" s="82">
        <v>10177</v>
      </c>
      <c r="C101" s="83">
        <f t="shared" si="9"/>
        <v>28091205.539517067</v>
      </c>
      <c r="D101" s="83">
        <f t="shared" si="10"/>
        <v>2534821.27</v>
      </c>
      <c r="E101" s="83">
        <v>0</v>
      </c>
      <c r="F101" s="83">
        <f t="shared" si="11"/>
        <v>30626026.809517067</v>
      </c>
      <c r="G101" s="84">
        <f t="shared" si="12"/>
        <v>3009.3374088156693</v>
      </c>
      <c r="H101" s="75">
        <f t="shared" si="13"/>
        <v>698.6925911843309</v>
      </c>
      <c r="I101" s="9">
        <f t="shared" si="14"/>
      </c>
      <c r="J101" s="9">
        <f t="shared" si="15"/>
      </c>
      <c r="K101" s="63">
        <f t="shared" si="16"/>
        <v>558.9540729474647</v>
      </c>
      <c r="L101" s="85">
        <f t="shared" si="17"/>
        <v>5688475.600386349</v>
      </c>
      <c r="M101" s="86">
        <v>-6661307.481469089</v>
      </c>
      <c r="N101" s="86"/>
      <c r="O101" s="93">
        <v>245</v>
      </c>
      <c r="P101" s="95" t="s">
        <v>190</v>
      </c>
      <c r="Q101" s="88">
        <v>0</v>
      </c>
      <c r="R101" s="89" t="s">
        <v>65</v>
      </c>
      <c r="Y101" s="90" t="s">
        <v>189</v>
      </c>
      <c r="Z101" s="91">
        <v>20.5</v>
      </c>
      <c r="AA101" s="47">
        <v>29040328.47</v>
      </c>
      <c r="AB101" s="92">
        <v>141660138.87804878</v>
      </c>
      <c r="AC101" s="47">
        <v>2534821.27</v>
      </c>
      <c r="AD101" s="47">
        <v>0</v>
      </c>
    </row>
    <row r="102" spans="1:30" ht="15" customHeight="1">
      <c r="A102" s="68" t="s">
        <v>191</v>
      </c>
      <c r="B102" s="82">
        <v>2080</v>
      </c>
      <c r="C102" s="83">
        <f t="shared" si="9"/>
        <v>4722066.97840465</v>
      </c>
      <c r="D102" s="83">
        <f t="shared" si="10"/>
        <v>574768.02</v>
      </c>
      <c r="E102" s="83">
        <v>0</v>
      </c>
      <c r="F102" s="83">
        <f t="shared" si="11"/>
        <v>5296834.99840465</v>
      </c>
      <c r="G102" s="84">
        <f t="shared" si="12"/>
        <v>2546.5552876945435</v>
      </c>
      <c r="H102" s="75">
        <f t="shared" si="13"/>
        <v>1161.4747123054567</v>
      </c>
      <c r="I102" s="9">
        <f t="shared" si="14"/>
      </c>
      <c r="J102" s="9">
        <f t="shared" si="15"/>
      </c>
      <c r="K102" s="63">
        <f t="shared" si="16"/>
        <v>929.1797698443654</v>
      </c>
      <c r="L102" s="85">
        <f t="shared" si="17"/>
        <v>1932693.92127628</v>
      </c>
      <c r="M102" s="86">
        <v>5412223.79082927</v>
      </c>
      <c r="N102" s="86"/>
      <c r="O102" s="93">
        <v>249</v>
      </c>
      <c r="P102" s="20" t="s">
        <v>189</v>
      </c>
      <c r="Q102" s="88">
        <v>0</v>
      </c>
      <c r="R102" s="89" t="s">
        <v>94</v>
      </c>
      <c r="Y102" s="90" t="s">
        <v>191</v>
      </c>
      <c r="Z102" s="91">
        <v>21.5</v>
      </c>
      <c r="AA102" s="47">
        <v>5119739.79</v>
      </c>
      <c r="AB102" s="92">
        <v>23812743.209302325</v>
      </c>
      <c r="AC102" s="47">
        <v>574768.02</v>
      </c>
      <c r="AD102" s="47">
        <v>0</v>
      </c>
    </row>
    <row r="103" spans="1:30" s="3" customFormat="1" ht="15" customHeight="1">
      <c r="A103" s="68" t="s">
        <v>192</v>
      </c>
      <c r="B103" s="82">
        <v>1766</v>
      </c>
      <c r="C103" s="83">
        <f t="shared" si="9"/>
        <v>3737042.2976487805</v>
      </c>
      <c r="D103" s="83">
        <f t="shared" si="10"/>
        <v>549596.74</v>
      </c>
      <c r="E103" s="83">
        <v>0</v>
      </c>
      <c r="F103" s="83">
        <f t="shared" si="11"/>
        <v>4286639.03764878</v>
      </c>
      <c r="G103" s="84">
        <f t="shared" si="12"/>
        <v>2427.3154233571804</v>
      </c>
      <c r="H103" s="75">
        <f t="shared" si="13"/>
        <v>1280.7145766428198</v>
      </c>
      <c r="I103" s="9">
        <f t="shared" si="14"/>
      </c>
      <c r="J103" s="9">
        <f t="shared" si="15"/>
      </c>
      <c r="K103" s="63">
        <f t="shared" si="16"/>
        <v>1024.5716613142558</v>
      </c>
      <c r="L103" s="85">
        <f t="shared" si="17"/>
        <v>1809393.5538809758</v>
      </c>
      <c r="M103" s="86">
        <v>1949544.854341463</v>
      </c>
      <c r="N103" s="86"/>
      <c r="O103" s="93">
        <v>250</v>
      </c>
      <c r="P103" s="20" t="s">
        <v>191</v>
      </c>
      <c r="Q103" s="88">
        <v>0</v>
      </c>
      <c r="R103" s="89" t="s">
        <v>69</v>
      </c>
      <c r="S103"/>
      <c r="T103"/>
      <c r="U103"/>
      <c r="V103"/>
      <c r="W103"/>
      <c r="X103"/>
      <c r="Y103" s="90" t="s">
        <v>192</v>
      </c>
      <c r="Z103" s="91">
        <v>20.5</v>
      </c>
      <c r="AA103" s="47">
        <v>3863306.46</v>
      </c>
      <c r="AB103" s="92">
        <v>18845397.36585366</v>
      </c>
      <c r="AC103" s="47">
        <v>549596.74</v>
      </c>
      <c r="AD103" s="47">
        <v>0</v>
      </c>
    </row>
    <row r="104" spans="1:30" ht="15" customHeight="1">
      <c r="A104" s="68" t="s">
        <v>193</v>
      </c>
      <c r="B104" s="82">
        <v>38220</v>
      </c>
      <c r="C104" s="83">
        <f t="shared" si="9"/>
        <v>166512410.57543075</v>
      </c>
      <c r="D104" s="83">
        <f t="shared" si="10"/>
        <v>8258084.19</v>
      </c>
      <c r="E104" s="83">
        <v>0</v>
      </c>
      <c r="F104" s="83">
        <f t="shared" si="11"/>
        <v>174770494.76543075</v>
      </c>
      <c r="G104" s="84">
        <f t="shared" si="12"/>
        <v>4572.749732219539</v>
      </c>
      <c r="H104" s="75">
        <f t="shared" si="13"/>
        <v>-864.7197322195384</v>
      </c>
      <c r="I104" s="9">
        <f t="shared" si="14"/>
        <v>6.7624054454348705</v>
      </c>
      <c r="J104" s="9">
        <f t="shared" si="15"/>
        <v>36.76240544543487</v>
      </c>
      <c r="K104" s="63">
        <f t="shared" si="16"/>
        <v>-317.89177392522544</v>
      </c>
      <c r="L104" s="85">
        <f t="shared" si="17"/>
        <v>-12149823.599422116</v>
      </c>
      <c r="M104" s="86">
        <v>1839426.5399024398</v>
      </c>
      <c r="N104" s="86"/>
      <c r="O104" s="93">
        <v>256</v>
      </c>
      <c r="P104" s="20" t="s">
        <v>192</v>
      </c>
      <c r="Q104" s="88">
        <v>0</v>
      </c>
      <c r="R104" s="89" t="s">
        <v>94</v>
      </c>
      <c r="Y104" s="90" t="s">
        <v>193</v>
      </c>
      <c r="Z104" s="91">
        <v>19.5</v>
      </c>
      <c r="AA104" s="47">
        <v>163741402.23</v>
      </c>
      <c r="AB104" s="92">
        <v>839699498.6153846</v>
      </c>
      <c r="AC104" s="47">
        <v>8258084.19</v>
      </c>
      <c r="AD104" s="47">
        <v>0</v>
      </c>
    </row>
    <row r="105" spans="1:30" ht="15" customHeight="1">
      <c r="A105" s="68" t="s">
        <v>194</v>
      </c>
      <c r="B105" s="82">
        <v>10986</v>
      </c>
      <c r="C105" s="83">
        <f t="shared" si="9"/>
        <v>26852032.287679996</v>
      </c>
      <c r="D105" s="83">
        <f t="shared" si="10"/>
        <v>2379679.44</v>
      </c>
      <c r="E105" s="83">
        <v>0</v>
      </c>
      <c r="F105" s="83">
        <f t="shared" si="11"/>
        <v>29231711.727679998</v>
      </c>
      <c r="G105" s="84">
        <f t="shared" si="12"/>
        <v>2660.814830482432</v>
      </c>
      <c r="H105" s="75">
        <f t="shared" si="13"/>
        <v>1047.215169517568</v>
      </c>
      <c r="I105" s="9">
        <f t="shared" si="14"/>
      </c>
      <c r="J105" s="9">
        <f t="shared" si="15"/>
      </c>
      <c r="K105" s="63">
        <f t="shared" si="16"/>
        <v>837.7721356140545</v>
      </c>
      <c r="L105" s="85">
        <f t="shared" si="17"/>
        <v>9203764.681856003</v>
      </c>
      <c r="M105" s="86">
        <v>-11640649.15203888</v>
      </c>
      <c r="N105" s="86"/>
      <c r="O105" s="93">
        <v>257</v>
      </c>
      <c r="P105" s="95" t="s">
        <v>195</v>
      </c>
      <c r="Q105" s="88">
        <v>1</v>
      </c>
      <c r="R105" s="89" t="s">
        <v>65</v>
      </c>
      <c r="Y105" s="90" t="s">
        <v>194</v>
      </c>
      <c r="Z105" s="91">
        <v>22.5</v>
      </c>
      <c r="AA105" s="47">
        <v>30467510.16</v>
      </c>
      <c r="AB105" s="92">
        <v>135411156.26666665</v>
      </c>
      <c r="AC105" s="47">
        <v>2379679.44</v>
      </c>
      <c r="AD105" s="47">
        <v>0</v>
      </c>
    </row>
    <row r="106" spans="1:30" s="3" customFormat="1" ht="15" customHeight="1">
      <c r="A106" s="68" t="s">
        <v>196</v>
      </c>
      <c r="B106" s="82">
        <v>6470</v>
      </c>
      <c r="C106" s="83">
        <f t="shared" si="9"/>
        <v>18674470.917846154</v>
      </c>
      <c r="D106" s="83">
        <f t="shared" si="10"/>
        <v>4667641.87</v>
      </c>
      <c r="E106" s="83">
        <v>0</v>
      </c>
      <c r="F106" s="83">
        <f t="shared" si="11"/>
        <v>23342112.787846155</v>
      </c>
      <c r="G106" s="84">
        <f t="shared" si="12"/>
        <v>3607.745407704197</v>
      </c>
      <c r="H106" s="75">
        <f t="shared" si="13"/>
        <v>100.28459229580312</v>
      </c>
      <c r="I106" s="9">
        <f t="shared" si="14"/>
      </c>
      <c r="J106" s="9">
        <f t="shared" si="15"/>
      </c>
      <c r="K106" s="63">
        <f t="shared" si="16"/>
        <v>80.22767383664251</v>
      </c>
      <c r="L106" s="85">
        <f t="shared" si="17"/>
        <v>519073.04972307704</v>
      </c>
      <c r="M106" s="86">
        <v>9038032.991377786</v>
      </c>
      <c r="N106" s="86"/>
      <c r="O106" s="93">
        <v>260</v>
      </c>
      <c r="P106" s="20" t="s">
        <v>194</v>
      </c>
      <c r="Q106" s="88">
        <v>0</v>
      </c>
      <c r="R106" s="89" t="s">
        <v>130</v>
      </c>
      <c r="S106"/>
      <c r="T106"/>
      <c r="U106"/>
      <c r="V106"/>
      <c r="W106"/>
      <c r="X106"/>
      <c r="Y106" s="94" t="s">
        <v>196</v>
      </c>
      <c r="Z106" s="91">
        <v>19.5</v>
      </c>
      <c r="AA106" s="47">
        <v>18363700.6</v>
      </c>
      <c r="AB106" s="92">
        <v>94172823.5897436</v>
      </c>
      <c r="AC106" s="47">
        <v>4667641.87</v>
      </c>
      <c r="AD106" s="47">
        <v>0</v>
      </c>
    </row>
    <row r="107" spans="1:30" ht="15" customHeight="1">
      <c r="A107" s="68" t="s">
        <v>197</v>
      </c>
      <c r="B107" s="82">
        <v>8752</v>
      </c>
      <c r="C107" s="83">
        <f t="shared" si="9"/>
        <v>19806814.926462647</v>
      </c>
      <c r="D107" s="83">
        <f t="shared" si="10"/>
        <v>1952169.55</v>
      </c>
      <c r="E107" s="83">
        <v>0</v>
      </c>
      <c r="F107" s="83">
        <f t="shared" si="11"/>
        <v>21758984.476462647</v>
      </c>
      <c r="G107" s="84">
        <f t="shared" si="12"/>
        <v>2486.1728149523133</v>
      </c>
      <c r="H107" s="75">
        <f t="shared" si="13"/>
        <v>1221.857185047687</v>
      </c>
      <c r="I107" s="9">
        <f t="shared" si="14"/>
      </c>
      <c r="J107" s="9">
        <f t="shared" si="15"/>
      </c>
      <c r="K107" s="63">
        <f t="shared" si="16"/>
        <v>977.4857480381496</v>
      </c>
      <c r="L107" s="85">
        <f t="shared" si="17"/>
        <v>8554955.266829886</v>
      </c>
      <c r="M107" s="86">
        <v>2054516.600410257</v>
      </c>
      <c r="N107" s="86"/>
      <c r="O107" s="93">
        <v>261</v>
      </c>
      <c r="P107" s="20" t="s">
        <v>196</v>
      </c>
      <c r="Q107" s="88">
        <v>0</v>
      </c>
      <c r="R107" s="89" t="s">
        <v>74</v>
      </c>
      <c r="T107" s="3"/>
      <c r="U107" s="3"/>
      <c r="V107" s="3"/>
      <c r="X107" s="3"/>
      <c r="Y107" s="90" t="s">
        <v>197</v>
      </c>
      <c r="Z107" s="91">
        <v>20.75</v>
      </c>
      <c r="AA107" s="47">
        <v>20725739.27</v>
      </c>
      <c r="AB107" s="92">
        <v>99883080.81927711</v>
      </c>
      <c r="AC107" s="47">
        <v>1952169.55</v>
      </c>
      <c r="AD107" s="47">
        <v>0</v>
      </c>
    </row>
    <row r="108" spans="1:30" ht="15" customHeight="1">
      <c r="A108" s="68" t="s">
        <v>198</v>
      </c>
      <c r="B108" s="82">
        <v>1244</v>
      </c>
      <c r="C108" s="83">
        <f t="shared" si="9"/>
        <v>2458040.860557143</v>
      </c>
      <c r="D108" s="83">
        <f t="shared" si="10"/>
        <v>579703.01</v>
      </c>
      <c r="E108" s="83">
        <v>0</v>
      </c>
      <c r="F108" s="83">
        <f t="shared" si="11"/>
        <v>3037743.8705571434</v>
      </c>
      <c r="G108" s="84">
        <f t="shared" si="12"/>
        <v>2441.916294660083</v>
      </c>
      <c r="H108" s="75">
        <f t="shared" si="13"/>
        <v>1266.113705339917</v>
      </c>
      <c r="I108" s="9">
        <f t="shared" si="14"/>
      </c>
      <c r="J108" s="9">
        <f t="shared" si="15"/>
      </c>
      <c r="K108" s="63">
        <f t="shared" si="16"/>
        <v>1012.8909642719336</v>
      </c>
      <c r="L108" s="85">
        <f t="shared" si="17"/>
        <v>1260036.3595542854</v>
      </c>
      <c r="M108" s="86">
        <v>8271782.767903617</v>
      </c>
      <c r="N108" s="86"/>
      <c r="O108" s="93">
        <v>263</v>
      </c>
      <c r="P108" s="20" t="s">
        <v>197</v>
      </c>
      <c r="Q108" s="88">
        <v>0</v>
      </c>
      <c r="R108" s="89" t="s">
        <v>123</v>
      </c>
      <c r="Y108" s="90" t="s">
        <v>198</v>
      </c>
      <c r="Z108" s="91">
        <v>21</v>
      </c>
      <c r="AA108" s="47">
        <v>2603068.99</v>
      </c>
      <c r="AB108" s="92">
        <v>12395566.619047621</v>
      </c>
      <c r="AC108" s="47">
        <v>579703.01</v>
      </c>
      <c r="AD108" s="47">
        <v>0</v>
      </c>
    </row>
    <row r="109" spans="1:30" ht="15" customHeight="1">
      <c r="A109" s="68" t="s">
        <v>199</v>
      </c>
      <c r="B109" s="82">
        <v>7702</v>
      </c>
      <c r="C109" s="83">
        <f t="shared" si="9"/>
        <v>21353023.36665882</v>
      </c>
      <c r="D109" s="83">
        <f t="shared" si="10"/>
        <v>1602801.99</v>
      </c>
      <c r="E109" s="83">
        <v>0</v>
      </c>
      <c r="F109" s="83">
        <f t="shared" si="11"/>
        <v>22955825.35665882</v>
      </c>
      <c r="G109" s="84">
        <f t="shared" si="12"/>
        <v>2980.501864016985</v>
      </c>
      <c r="H109" s="75">
        <f t="shared" si="13"/>
        <v>727.5281359830151</v>
      </c>
      <c r="I109" s="9">
        <f t="shared" si="14"/>
      </c>
      <c r="J109" s="9">
        <f t="shared" si="15"/>
      </c>
      <c r="K109" s="63">
        <f t="shared" si="16"/>
        <v>582.0225087864121</v>
      </c>
      <c r="L109" s="85">
        <f t="shared" si="17"/>
        <v>4482737.362672946</v>
      </c>
      <c r="M109" s="86">
        <v>1264864.4729999998</v>
      </c>
      <c r="N109" s="86"/>
      <c r="O109" s="93">
        <v>265</v>
      </c>
      <c r="P109" s="20" t="s">
        <v>198</v>
      </c>
      <c r="Q109" s="88">
        <v>0</v>
      </c>
      <c r="R109" s="89" t="s">
        <v>94</v>
      </c>
      <c r="Y109" s="90" t="s">
        <v>199</v>
      </c>
      <c r="Z109" s="91">
        <v>21.25</v>
      </c>
      <c r="AA109" s="47">
        <v>22882085.05</v>
      </c>
      <c r="AB109" s="92">
        <v>107680400.23529412</v>
      </c>
      <c r="AC109" s="47">
        <v>1602801.99</v>
      </c>
      <c r="AD109" s="47">
        <v>0</v>
      </c>
    </row>
    <row r="110" spans="1:30" s="101" customFormat="1" ht="15" customHeight="1">
      <c r="A110" s="68" t="s">
        <v>200</v>
      </c>
      <c r="B110" s="82">
        <v>47278</v>
      </c>
      <c r="C110" s="83">
        <f t="shared" si="9"/>
        <v>144012003.29565713</v>
      </c>
      <c r="D110" s="83">
        <f t="shared" si="10"/>
        <v>14674214</v>
      </c>
      <c r="E110" s="83">
        <v>0</v>
      </c>
      <c r="F110" s="83">
        <f t="shared" si="11"/>
        <v>158686217.29565713</v>
      </c>
      <c r="G110" s="84">
        <f t="shared" si="12"/>
        <v>3356.4494541997783</v>
      </c>
      <c r="H110" s="75">
        <f t="shared" si="13"/>
        <v>351.5805458002219</v>
      </c>
      <c r="I110" s="9">
        <f t="shared" si="14"/>
      </c>
      <c r="J110" s="9">
        <f t="shared" si="15"/>
      </c>
      <c r="K110" s="63">
        <f t="shared" si="16"/>
        <v>281.2644366401775</v>
      </c>
      <c r="L110" s="85">
        <f t="shared" si="17"/>
        <v>13297620.035474312</v>
      </c>
      <c r="M110" s="86">
        <v>4300236.213686749</v>
      </c>
      <c r="N110" s="86"/>
      <c r="O110" s="93">
        <v>271</v>
      </c>
      <c r="P110" s="95" t="s">
        <v>201</v>
      </c>
      <c r="Q110" s="88">
        <v>0</v>
      </c>
      <c r="R110" s="89" t="s">
        <v>78</v>
      </c>
      <c r="S110"/>
      <c r="T110" s="3"/>
      <c r="U110" s="3"/>
      <c r="V110" s="3"/>
      <c r="W110"/>
      <c r="X110" s="3"/>
      <c r="Y110" s="90" t="s">
        <v>200</v>
      </c>
      <c r="Z110" s="91">
        <v>21</v>
      </c>
      <c r="AA110" s="47">
        <v>152508929.36</v>
      </c>
      <c r="AB110" s="92">
        <v>726232996.952381</v>
      </c>
      <c r="AC110" s="47">
        <v>14674214</v>
      </c>
      <c r="AD110" s="47">
        <v>0</v>
      </c>
    </row>
    <row r="111" spans="1:30" ht="15" customHeight="1">
      <c r="A111" s="81" t="s">
        <v>202</v>
      </c>
      <c r="B111" s="82">
        <v>3840</v>
      </c>
      <c r="C111" s="83">
        <f t="shared" si="9"/>
        <v>10127262.015464999</v>
      </c>
      <c r="D111" s="83">
        <f t="shared" si="10"/>
        <v>691003.07</v>
      </c>
      <c r="E111" s="83">
        <v>0</v>
      </c>
      <c r="F111" s="83">
        <f t="shared" si="11"/>
        <v>10818265.085465</v>
      </c>
      <c r="G111" s="84">
        <f t="shared" si="12"/>
        <v>2817.256532673177</v>
      </c>
      <c r="H111" s="75">
        <f t="shared" si="13"/>
        <v>890.7734673268233</v>
      </c>
      <c r="I111" s="9">
        <f t="shared" si="14"/>
      </c>
      <c r="J111" s="9">
        <f t="shared" si="15"/>
      </c>
      <c r="K111" s="63">
        <f t="shared" si="16"/>
        <v>712.6187738614586</v>
      </c>
      <c r="L111" s="85">
        <f t="shared" si="17"/>
        <v>2736456.091628001</v>
      </c>
      <c r="M111" s="86">
        <v>11732119.527804848</v>
      </c>
      <c r="N111" s="86"/>
      <c r="O111" s="87">
        <v>272</v>
      </c>
      <c r="P111" s="95" t="s">
        <v>203</v>
      </c>
      <c r="Q111" s="88">
        <v>1</v>
      </c>
      <c r="R111" s="89" t="s">
        <v>89</v>
      </c>
      <c r="Y111" s="90" t="s">
        <v>202</v>
      </c>
      <c r="Z111" s="91">
        <v>20</v>
      </c>
      <c r="AA111" s="47">
        <v>10214081.71</v>
      </c>
      <c r="AB111" s="92">
        <v>51070408.550000004</v>
      </c>
      <c r="AC111" s="47">
        <v>691003.07</v>
      </c>
      <c r="AD111" s="47">
        <v>0</v>
      </c>
    </row>
    <row r="112" spans="1:30" s="3" customFormat="1" ht="15" customHeight="1">
      <c r="A112" s="68" t="s">
        <v>204</v>
      </c>
      <c r="B112" s="82">
        <v>2831</v>
      </c>
      <c r="C112" s="83">
        <f t="shared" si="9"/>
        <v>6780450.179232556</v>
      </c>
      <c r="D112" s="83">
        <f t="shared" si="10"/>
        <v>707125.82</v>
      </c>
      <c r="E112" s="83">
        <v>0</v>
      </c>
      <c r="F112" s="83">
        <f t="shared" si="11"/>
        <v>7487575.999232557</v>
      </c>
      <c r="G112" s="84">
        <f t="shared" si="12"/>
        <v>2644.8519954901294</v>
      </c>
      <c r="H112" s="75">
        <f t="shared" si="13"/>
        <v>1063.1780045098708</v>
      </c>
      <c r="I112" s="9">
        <f t="shared" si="14"/>
      </c>
      <c r="J112" s="9">
        <f t="shared" si="15"/>
      </c>
      <c r="K112" s="63">
        <f t="shared" si="16"/>
        <v>850.5424036078966</v>
      </c>
      <c r="L112" s="85">
        <f t="shared" si="17"/>
        <v>2407885.5446139555</v>
      </c>
      <c r="M112" s="86">
        <v>2667911.933100002</v>
      </c>
      <c r="N112" s="86"/>
      <c r="O112" s="93">
        <v>273</v>
      </c>
      <c r="P112" s="20" t="s">
        <v>202</v>
      </c>
      <c r="Q112" s="88">
        <v>0</v>
      </c>
      <c r="R112" s="89" t="s">
        <v>74</v>
      </c>
      <c r="S112"/>
      <c r="T112"/>
      <c r="U112"/>
      <c r="V112"/>
      <c r="W112"/>
      <c r="X112"/>
      <c r="Y112" s="90" t="s">
        <v>204</v>
      </c>
      <c r="Z112" s="91">
        <v>21.5</v>
      </c>
      <c r="AA112" s="47">
        <v>7351471.45</v>
      </c>
      <c r="AB112" s="92">
        <v>34192890.46511628</v>
      </c>
      <c r="AC112" s="47">
        <v>707125.82</v>
      </c>
      <c r="AD112" s="47">
        <v>0</v>
      </c>
    </row>
    <row r="113" spans="1:30" ht="15" customHeight="1">
      <c r="A113" s="68" t="s">
        <v>205</v>
      </c>
      <c r="B113" s="82">
        <v>14681</v>
      </c>
      <c r="C113" s="83">
        <f t="shared" si="9"/>
        <v>44052660.05517074</v>
      </c>
      <c r="D113" s="83">
        <f t="shared" si="10"/>
        <v>2177538.66</v>
      </c>
      <c r="E113" s="83">
        <v>0</v>
      </c>
      <c r="F113" s="83">
        <f t="shared" si="11"/>
        <v>46230198.71517074</v>
      </c>
      <c r="G113" s="84">
        <f t="shared" si="12"/>
        <v>3148.981589481012</v>
      </c>
      <c r="H113" s="75">
        <f t="shared" si="13"/>
        <v>559.048410518988</v>
      </c>
      <c r="I113" s="9">
        <f t="shared" si="14"/>
      </c>
      <c r="J113" s="9">
        <f t="shared" si="15"/>
      </c>
      <c r="K113" s="63">
        <f t="shared" si="16"/>
        <v>447.23872841519045</v>
      </c>
      <c r="L113" s="85">
        <f t="shared" si="17"/>
        <v>6565911.771863411</v>
      </c>
      <c r="M113" s="86">
        <v>2478465.390476191</v>
      </c>
      <c r="N113" s="86"/>
      <c r="O113" s="93">
        <v>275</v>
      </c>
      <c r="P113" s="20" t="s">
        <v>204</v>
      </c>
      <c r="Q113" s="88">
        <v>0</v>
      </c>
      <c r="R113" s="89" t="s">
        <v>94</v>
      </c>
      <c r="Y113" s="90" t="s">
        <v>205</v>
      </c>
      <c r="Z113" s="91">
        <v>20.5</v>
      </c>
      <c r="AA113" s="47">
        <v>45541075.7</v>
      </c>
      <c r="AB113" s="92">
        <v>222151588.78048784</v>
      </c>
      <c r="AC113" s="47">
        <v>2177538.66</v>
      </c>
      <c r="AD113" s="47">
        <v>0</v>
      </c>
    </row>
    <row r="114" spans="1:30" ht="15" customHeight="1">
      <c r="A114" s="68" t="s">
        <v>206</v>
      </c>
      <c r="B114" s="82">
        <v>2219</v>
      </c>
      <c r="C114" s="83">
        <f t="shared" si="9"/>
        <v>5226418.0671999995</v>
      </c>
      <c r="D114" s="83">
        <f t="shared" si="10"/>
        <v>984225.67</v>
      </c>
      <c r="E114" s="83">
        <v>0</v>
      </c>
      <c r="F114" s="83">
        <f t="shared" si="11"/>
        <v>6210643.737199999</v>
      </c>
      <c r="G114" s="84">
        <f t="shared" si="12"/>
        <v>2798.8480113564665</v>
      </c>
      <c r="H114" s="75">
        <f t="shared" si="13"/>
        <v>909.1819886435337</v>
      </c>
      <c r="I114" s="9">
        <f t="shared" si="14"/>
      </c>
      <c r="J114" s="9">
        <f t="shared" si="15"/>
      </c>
      <c r="K114" s="63">
        <f t="shared" si="16"/>
        <v>727.345590914827</v>
      </c>
      <c r="L114" s="85">
        <f t="shared" si="17"/>
        <v>1613979.866240001</v>
      </c>
      <c r="M114" s="86">
        <v>6448416.592000002</v>
      </c>
      <c r="N114" s="86"/>
      <c r="O114" s="93">
        <v>276</v>
      </c>
      <c r="P114" s="20" t="s">
        <v>205</v>
      </c>
      <c r="Q114" s="88">
        <v>0</v>
      </c>
      <c r="R114" s="89" t="s">
        <v>130</v>
      </c>
      <c r="T114" s="101"/>
      <c r="U114" s="101"/>
      <c r="V114" s="101"/>
      <c r="X114" s="101"/>
      <c r="Y114" s="90" t="s">
        <v>206</v>
      </c>
      <c r="Z114" s="91">
        <v>21</v>
      </c>
      <c r="AA114" s="47">
        <v>5534784.64</v>
      </c>
      <c r="AB114" s="92">
        <v>26356117.333333332</v>
      </c>
      <c r="AC114" s="47">
        <v>984225.67</v>
      </c>
      <c r="AD114" s="47">
        <v>0</v>
      </c>
    </row>
    <row r="115" spans="1:30" ht="15" customHeight="1">
      <c r="A115" s="68" t="s">
        <v>207</v>
      </c>
      <c r="B115" s="82">
        <v>2438</v>
      </c>
      <c r="C115" s="83">
        <f t="shared" si="9"/>
        <v>6098962.086923076</v>
      </c>
      <c r="D115" s="83">
        <f t="shared" si="10"/>
        <v>369156.27</v>
      </c>
      <c r="E115" s="83">
        <v>0</v>
      </c>
      <c r="F115" s="83">
        <f t="shared" si="11"/>
        <v>6468118.356923075</v>
      </c>
      <c r="G115" s="84">
        <f t="shared" si="12"/>
        <v>2653.0428043162738</v>
      </c>
      <c r="H115" s="75">
        <f t="shared" si="13"/>
        <v>1054.9871956837264</v>
      </c>
      <c r="I115" s="9">
        <f t="shared" si="14"/>
      </c>
      <c r="J115" s="9">
        <f t="shared" si="15"/>
      </c>
      <c r="K115" s="63">
        <f t="shared" si="16"/>
        <v>843.9897565469812</v>
      </c>
      <c r="L115" s="85">
        <f t="shared" si="17"/>
        <v>2057647.0264615403</v>
      </c>
      <c r="M115" s="86">
        <v>1570128.1634285718</v>
      </c>
      <c r="N115" s="86"/>
      <c r="O115" s="93">
        <v>280</v>
      </c>
      <c r="P115" s="20" t="s">
        <v>206</v>
      </c>
      <c r="Q115" s="88">
        <v>3</v>
      </c>
      <c r="R115" s="89" t="s">
        <v>139</v>
      </c>
      <c r="Y115" s="90" t="s">
        <v>207</v>
      </c>
      <c r="Z115" s="91">
        <v>19.5</v>
      </c>
      <c r="AA115" s="47">
        <v>5997466.5</v>
      </c>
      <c r="AB115" s="92">
        <v>30756238.46153846</v>
      </c>
      <c r="AC115" s="47">
        <v>369156.27</v>
      </c>
      <c r="AD115" s="47">
        <v>0</v>
      </c>
    </row>
    <row r="116" spans="1:30" ht="15" customHeight="1">
      <c r="A116" s="68" t="s">
        <v>208</v>
      </c>
      <c r="B116" s="82">
        <v>54518</v>
      </c>
      <c r="C116" s="83">
        <f t="shared" si="9"/>
        <v>179562476.94273654</v>
      </c>
      <c r="D116" s="83">
        <f t="shared" si="10"/>
        <v>10200042.04</v>
      </c>
      <c r="E116" s="83">
        <v>0</v>
      </c>
      <c r="F116" s="83">
        <f t="shared" si="11"/>
        <v>189762518.98273653</v>
      </c>
      <c r="G116" s="84">
        <f t="shared" si="12"/>
        <v>3480.7314828632107</v>
      </c>
      <c r="H116" s="75">
        <f t="shared" si="13"/>
        <v>227.29851713678954</v>
      </c>
      <c r="I116" s="9">
        <f t="shared" si="14"/>
      </c>
      <c r="J116" s="9">
        <f t="shared" si="15"/>
      </c>
      <c r="K116" s="63">
        <f t="shared" si="16"/>
        <v>181.83881370943163</v>
      </c>
      <c r="L116" s="85">
        <f t="shared" si="17"/>
        <v>9913488.445810793</v>
      </c>
      <c r="M116" s="86">
        <v>1966447.55251282</v>
      </c>
      <c r="N116" s="86"/>
      <c r="O116" s="93">
        <v>284</v>
      </c>
      <c r="P116" s="20" t="s">
        <v>207</v>
      </c>
      <c r="Q116" s="88">
        <v>0</v>
      </c>
      <c r="R116" s="89" t="s">
        <v>67</v>
      </c>
      <c r="T116" s="3"/>
      <c r="U116" s="3"/>
      <c r="V116" s="3"/>
      <c r="X116" s="3"/>
      <c r="Y116" s="90" t="s">
        <v>208</v>
      </c>
      <c r="Z116" s="91">
        <v>20.5</v>
      </c>
      <c r="AA116" s="47">
        <v>185629388.67</v>
      </c>
      <c r="AB116" s="92">
        <v>905509213.0243902</v>
      </c>
      <c r="AC116" s="47">
        <v>10200042.04</v>
      </c>
      <c r="AD116" s="47">
        <v>0</v>
      </c>
    </row>
    <row r="117" spans="1:30" ht="15" customHeight="1">
      <c r="A117" s="68" t="s">
        <v>209</v>
      </c>
      <c r="B117" s="82">
        <v>86453</v>
      </c>
      <c r="C117" s="83">
        <f t="shared" si="9"/>
        <v>280778574.3642732</v>
      </c>
      <c r="D117" s="83">
        <f t="shared" si="10"/>
        <v>19308261.24</v>
      </c>
      <c r="E117" s="83">
        <v>0</v>
      </c>
      <c r="F117" s="83">
        <f t="shared" si="11"/>
        <v>300086835.6042732</v>
      </c>
      <c r="G117" s="84">
        <f t="shared" si="12"/>
        <v>3471.0980024322257</v>
      </c>
      <c r="H117" s="75">
        <f t="shared" si="13"/>
        <v>236.9319975677745</v>
      </c>
      <c r="I117" s="9">
        <f t="shared" si="14"/>
      </c>
      <c r="J117" s="9">
        <f t="shared" si="15"/>
      </c>
      <c r="K117" s="63">
        <f t="shared" si="16"/>
        <v>189.5455980542196</v>
      </c>
      <c r="L117" s="85">
        <f t="shared" si="17"/>
        <v>16386785.588581447</v>
      </c>
      <c r="M117" s="86">
        <v>7373705.105268302</v>
      </c>
      <c r="N117" s="86"/>
      <c r="O117" s="93">
        <v>285</v>
      </c>
      <c r="P117" s="20" t="s">
        <v>208</v>
      </c>
      <c r="Q117" s="88">
        <v>0</v>
      </c>
      <c r="R117" s="89" t="s">
        <v>92</v>
      </c>
      <c r="Y117" s="90" t="s">
        <v>209</v>
      </c>
      <c r="Z117" s="91">
        <v>20.5</v>
      </c>
      <c r="AA117" s="47">
        <v>290265293.72</v>
      </c>
      <c r="AB117" s="92">
        <v>1415928262.0487807</v>
      </c>
      <c r="AC117" s="47">
        <v>19308261.24</v>
      </c>
      <c r="AD117" s="47">
        <v>0</v>
      </c>
    </row>
    <row r="118" spans="1:30" ht="15" customHeight="1">
      <c r="A118" s="81" t="s">
        <v>210</v>
      </c>
      <c r="B118" s="82">
        <v>6845</v>
      </c>
      <c r="C118" s="83">
        <f t="shared" si="9"/>
        <v>18573670.87572558</v>
      </c>
      <c r="D118" s="83">
        <f t="shared" si="10"/>
        <v>1200973.97</v>
      </c>
      <c r="E118" s="83">
        <v>0</v>
      </c>
      <c r="F118" s="83">
        <f t="shared" si="11"/>
        <v>19774644.845725577</v>
      </c>
      <c r="G118" s="84">
        <f t="shared" si="12"/>
        <v>2888.918165920464</v>
      </c>
      <c r="H118" s="75">
        <f t="shared" si="13"/>
        <v>819.111834079536</v>
      </c>
      <c r="I118" s="9">
        <f t="shared" si="14"/>
      </c>
      <c r="J118" s="9">
        <f t="shared" si="15"/>
      </c>
      <c r="K118" s="63">
        <f t="shared" si="16"/>
        <v>655.2894672636289</v>
      </c>
      <c r="L118" s="85">
        <f t="shared" si="17"/>
        <v>4485456.40341954</v>
      </c>
      <c r="M118" s="86">
        <v>15607187.746100025</v>
      </c>
      <c r="N118" s="86"/>
      <c r="O118" s="87">
        <v>286</v>
      </c>
      <c r="P118" s="20" t="s">
        <v>209</v>
      </c>
      <c r="Q118" s="88">
        <v>0</v>
      </c>
      <c r="R118" s="89" t="s">
        <v>92</v>
      </c>
      <c r="Y118" s="90" t="s">
        <v>210</v>
      </c>
      <c r="Z118" s="91">
        <v>21.5</v>
      </c>
      <c r="AA118" s="47">
        <v>20137868.07</v>
      </c>
      <c r="AB118" s="92">
        <v>93664502.65116279</v>
      </c>
      <c r="AC118" s="47">
        <v>1200973.97</v>
      </c>
      <c r="AD118" s="47">
        <v>0</v>
      </c>
    </row>
    <row r="119" spans="1:30" ht="15" customHeight="1">
      <c r="A119" s="68" t="s">
        <v>211</v>
      </c>
      <c r="B119" s="82">
        <v>6662</v>
      </c>
      <c r="C119" s="83">
        <f t="shared" si="9"/>
        <v>17952613.643450603</v>
      </c>
      <c r="D119" s="83">
        <f t="shared" si="10"/>
        <v>2266568.23</v>
      </c>
      <c r="E119" s="83">
        <v>0</v>
      </c>
      <c r="F119" s="83">
        <f t="shared" si="11"/>
        <v>20219181.873450603</v>
      </c>
      <c r="G119" s="84">
        <f t="shared" si="12"/>
        <v>3035.001782265176</v>
      </c>
      <c r="H119" s="75">
        <f t="shared" si="13"/>
        <v>673.028217734824</v>
      </c>
      <c r="I119" s="9">
        <f t="shared" si="14"/>
      </c>
      <c r="J119" s="9">
        <f t="shared" si="15"/>
      </c>
      <c r="K119" s="63">
        <f t="shared" si="16"/>
        <v>538.4225741878593</v>
      </c>
      <c r="L119" s="85">
        <f t="shared" si="17"/>
        <v>3586971.1892395183</v>
      </c>
      <c r="M119" s="86">
        <v>4413865.933714289</v>
      </c>
      <c r="N119" s="86"/>
      <c r="O119" s="93">
        <v>287</v>
      </c>
      <c r="P119" s="95" t="s">
        <v>212</v>
      </c>
      <c r="Q119" s="88">
        <v>3</v>
      </c>
      <c r="R119" s="89" t="s">
        <v>139</v>
      </c>
      <c r="Y119" s="90" t="s">
        <v>211</v>
      </c>
      <c r="Z119" s="91">
        <v>20.75</v>
      </c>
      <c r="AA119" s="47">
        <v>18785513.52</v>
      </c>
      <c r="AB119" s="92">
        <v>90532595.27710843</v>
      </c>
      <c r="AC119" s="47">
        <v>2266568.23</v>
      </c>
      <c r="AD119" s="47">
        <v>0</v>
      </c>
    </row>
    <row r="120" spans="1:30" ht="15" customHeight="1">
      <c r="A120" s="68" t="s">
        <v>213</v>
      </c>
      <c r="B120" s="82">
        <v>8950</v>
      </c>
      <c r="C120" s="83">
        <f t="shared" si="9"/>
        <v>22296437.30397209</v>
      </c>
      <c r="D120" s="83">
        <f t="shared" si="10"/>
        <v>2947639.11</v>
      </c>
      <c r="E120" s="83">
        <v>0</v>
      </c>
      <c r="F120" s="83">
        <f t="shared" si="11"/>
        <v>25244076.41397209</v>
      </c>
      <c r="G120" s="84">
        <f t="shared" si="12"/>
        <v>2820.567197091854</v>
      </c>
      <c r="H120" s="75">
        <f t="shared" si="13"/>
        <v>887.4628029081464</v>
      </c>
      <c r="I120" s="9">
        <f t="shared" si="14"/>
      </c>
      <c r="J120" s="9">
        <f t="shared" si="15"/>
      </c>
      <c r="K120" s="63">
        <f t="shared" si="16"/>
        <v>709.9702423265171</v>
      </c>
      <c r="L120" s="85">
        <f t="shared" si="17"/>
        <v>6354233.668822329</v>
      </c>
      <c r="M120" s="86">
        <v>3475213.267200004</v>
      </c>
      <c r="N120" s="86"/>
      <c r="O120" s="93">
        <v>288</v>
      </c>
      <c r="P120" s="95" t="s">
        <v>214</v>
      </c>
      <c r="Q120" s="88">
        <v>3</v>
      </c>
      <c r="R120" s="89" t="s">
        <v>139</v>
      </c>
      <c r="Y120" s="90" t="s">
        <v>213</v>
      </c>
      <c r="Z120" s="91">
        <v>21.5</v>
      </c>
      <c r="AA120" s="47">
        <v>24174150.38</v>
      </c>
      <c r="AB120" s="92">
        <v>112437908.74418604</v>
      </c>
      <c r="AC120" s="47">
        <v>2947639.11</v>
      </c>
      <c r="AD120" s="47">
        <v>0</v>
      </c>
    </row>
    <row r="121" spans="1:30" ht="15" customHeight="1">
      <c r="A121" s="68" t="s">
        <v>215</v>
      </c>
      <c r="B121" s="82">
        <v>2374</v>
      </c>
      <c r="C121" s="83">
        <f t="shared" si="9"/>
        <v>5744928.743696386</v>
      </c>
      <c r="D121" s="83">
        <f t="shared" si="10"/>
        <v>918113.08</v>
      </c>
      <c r="E121" s="83">
        <v>0</v>
      </c>
      <c r="F121" s="83">
        <f t="shared" si="11"/>
        <v>6663041.823696386</v>
      </c>
      <c r="G121" s="84">
        <f t="shared" si="12"/>
        <v>2806.6730512621675</v>
      </c>
      <c r="H121" s="75">
        <f t="shared" si="13"/>
        <v>901.3569487378327</v>
      </c>
      <c r="I121" s="9">
        <f t="shared" si="14"/>
      </c>
      <c r="J121" s="9">
        <f t="shared" si="15"/>
      </c>
      <c r="K121" s="63">
        <f t="shared" si="16"/>
        <v>721.0855589902662</v>
      </c>
      <c r="L121" s="85">
        <f t="shared" si="17"/>
        <v>1711857.1170428921</v>
      </c>
      <c r="M121" s="86">
        <v>6258947.84316279</v>
      </c>
      <c r="N121" s="86"/>
      <c r="O121" s="93">
        <v>290</v>
      </c>
      <c r="P121" s="20" t="s">
        <v>213</v>
      </c>
      <c r="Q121" s="88">
        <v>0</v>
      </c>
      <c r="R121" s="89" t="s">
        <v>112</v>
      </c>
      <c r="Y121" s="90" t="s">
        <v>215</v>
      </c>
      <c r="Z121" s="91">
        <v>20.75</v>
      </c>
      <c r="AA121" s="47">
        <v>6011460.99</v>
      </c>
      <c r="AB121" s="92">
        <v>28970896.3373494</v>
      </c>
      <c r="AC121" s="47">
        <v>918113.08</v>
      </c>
      <c r="AD121" s="47">
        <v>0</v>
      </c>
    </row>
    <row r="122" spans="1:30" ht="15" customHeight="1">
      <c r="A122" s="68" t="s">
        <v>216</v>
      </c>
      <c r="B122" s="82">
        <v>116171</v>
      </c>
      <c r="C122" s="83">
        <f t="shared" si="9"/>
        <v>369006050.0188706</v>
      </c>
      <c r="D122" s="83">
        <f t="shared" si="10"/>
        <v>22763142.47</v>
      </c>
      <c r="E122" s="83">
        <v>0</v>
      </c>
      <c r="F122" s="83">
        <f t="shared" si="11"/>
        <v>391769192.4888706</v>
      </c>
      <c r="G122" s="84">
        <f t="shared" si="12"/>
        <v>3372.3493168593764</v>
      </c>
      <c r="H122" s="75">
        <f t="shared" si="13"/>
        <v>335.68068314062384</v>
      </c>
      <c r="I122" s="9">
        <f t="shared" si="14"/>
      </c>
      <c r="J122" s="9">
        <f t="shared" si="15"/>
      </c>
      <c r="K122" s="63">
        <f t="shared" si="16"/>
        <v>268.5445465124991</v>
      </c>
      <c r="L122" s="85">
        <f t="shared" si="17"/>
        <v>31197088.512903534</v>
      </c>
      <c r="M122" s="86">
        <v>1857745.384000001</v>
      </c>
      <c r="N122" s="86"/>
      <c r="O122" s="93">
        <v>291</v>
      </c>
      <c r="P122" s="20" t="s">
        <v>215</v>
      </c>
      <c r="Q122" s="88">
        <v>0</v>
      </c>
      <c r="R122" s="89" t="s">
        <v>94</v>
      </c>
      <c r="Y122" s="90" t="s">
        <v>216</v>
      </c>
      <c r="Z122" s="91">
        <v>20.5</v>
      </c>
      <c r="AA122" s="47">
        <v>382086339.21</v>
      </c>
      <c r="AB122" s="92">
        <v>1860847453.448667</v>
      </c>
      <c r="AC122" s="47">
        <v>22763142.47</v>
      </c>
      <c r="AD122" s="47">
        <v>0</v>
      </c>
    </row>
    <row r="123" spans="1:30" ht="15" customHeight="1">
      <c r="A123" s="68" t="s">
        <v>217</v>
      </c>
      <c r="B123" s="82">
        <v>3727</v>
      </c>
      <c r="C123" s="83">
        <f t="shared" si="9"/>
        <v>9125473.53582857</v>
      </c>
      <c r="D123" s="83">
        <f t="shared" si="10"/>
        <v>614864.08</v>
      </c>
      <c r="E123" s="83">
        <v>0</v>
      </c>
      <c r="F123" s="83">
        <f t="shared" si="11"/>
        <v>9740337.61582857</v>
      </c>
      <c r="G123" s="84">
        <f t="shared" si="12"/>
        <v>2613.452539798382</v>
      </c>
      <c r="H123" s="75">
        <f t="shared" si="13"/>
        <v>1094.5774602016181</v>
      </c>
      <c r="I123" s="9">
        <f t="shared" si="14"/>
      </c>
      <c r="J123" s="9">
        <f t="shared" si="15"/>
      </c>
      <c r="K123" s="63">
        <f t="shared" si="16"/>
        <v>875.6619681612946</v>
      </c>
      <c r="L123" s="85">
        <f t="shared" si="17"/>
        <v>3263592.1553371446</v>
      </c>
      <c r="M123" s="102">
        <v>23693923.694048762</v>
      </c>
      <c r="N123" s="86"/>
      <c r="O123" s="93">
        <v>297</v>
      </c>
      <c r="P123" s="20" t="s">
        <v>216</v>
      </c>
      <c r="Q123" s="88">
        <v>0</v>
      </c>
      <c r="R123" s="89" t="s">
        <v>123</v>
      </c>
      <c r="Y123" s="94" t="s">
        <v>217</v>
      </c>
      <c r="Z123" s="103">
        <v>21</v>
      </c>
      <c r="AA123" s="47">
        <v>9663890.28</v>
      </c>
      <c r="AB123" s="92">
        <v>46018525.14285714</v>
      </c>
      <c r="AC123" s="47">
        <v>614864.08</v>
      </c>
      <c r="AD123" s="47">
        <v>0</v>
      </c>
    </row>
    <row r="124" spans="1:30" ht="15" customHeight="1">
      <c r="A124" s="68" t="s">
        <v>218</v>
      </c>
      <c r="B124" s="82">
        <v>22073</v>
      </c>
      <c r="C124" s="83">
        <f t="shared" si="9"/>
        <v>56215431.82564952</v>
      </c>
      <c r="D124" s="83">
        <f t="shared" si="10"/>
        <v>3707210.62</v>
      </c>
      <c r="E124" s="83">
        <v>0</v>
      </c>
      <c r="F124" s="83">
        <f t="shared" si="11"/>
        <v>59922642.44564952</v>
      </c>
      <c r="G124" s="84">
        <f t="shared" si="12"/>
        <v>2714.7484458682334</v>
      </c>
      <c r="H124" s="75">
        <f t="shared" si="13"/>
        <v>993.2815541317668</v>
      </c>
      <c r="I124" s="9">
        <f t="shared" si="14"/>
      </c>
      <c r="J124" s="9">
        <f t="shared" si="15"/>
      </c>
      <c r="K124" s="63">
        <f t="shared" si="16"/>
        <v>794.6252433054135</v>
      </c>
      <c r="L124" s="85">
        <f t="shared" si="17"/>
        <v>17539762.995480392</v>
      </c>
      <c r="M124" s="86">
        <v>3257805.152</v>
      </c>
      <c r="N124" s="86"/>
      <c r="O124" s="93">
        <v>300</v>
      </c>
      <c r="P124" s="20" t="s">
        <v>217</v>
      </c>
      <c r="Q124" s="88">
        <v>0</v>
      </c>
      <c r="R124" s="89" t="s">
        <v>58</v>
      </c>
      <c r="Y124" s="90" t="s">
        <v>218</v>
      </c>
      <c r="Z124" s="91">
        <v>19</v>
      </c>
      <c r="AA124" s="47">
        <v>56853707.17</v>
      </c>
      <c r="AB124" s="92">
        <v>283486796.9019139</v>
      </c>
      <c r="AC124" s="47">
        <v>3707210.62</v>
      </c>
      <c r="AD124" s="47">
        <v>0</v>
      </c>
    </row>
    <row r="125" spans="1:30" ht="15" customHeight="1">
      <c r="A125" s="81" t="s">
        <v>219</v>
      </c>
      <c r="B125" s="82">
        <v>892</v>
      </c>
      <c r="C125" s="83">
        <f t="shared" si="9"/>
        <v>2668125.902524675</v>
      </c>
      <c r="D125" s="83">
        <f t="shared" si="10"/>
        <v>168590.29</v>
      </c>
      <c r="E125" s="83">
        <v>0</v>
      </c>
      <c r="F125" s="83">
        <f t="shared" si="11"/>
        <v>2836716.192524675</v>
      </c>
      <c r="G125" s="84">
        <f t="shared" si="12"/>
        <v>3180.175103727214</v>
      </c>
      <c r="H125" s="75">
        <f t="shared" si="13"/>
        <v>527.8548962727864</v>
      </c>
      <c r="I125" s="9">
        <f t="shared" si="14"/>
      </c>
      <c r="J125" s="9">
        <f t="shared" si="15"/>
      </c>
      <c r="K125" s="63">
        <f t="shared" si="16"/>
        <v>422.28391701822915</v>
      </c>
      <c r="L125" s="85">
        <f t="shared" si="17"/>
        <v>376677.2539802604</v>
      </c>
      <c r="M125" s="98">
        <v>16671432.257186608</v>
      </c>
      <c r="N125" s="86"/>
      <c r="O125" s="87">
        <v>301</v>
      </c>
      <c r="P125" s="20" t="s">
        <v>218</v>
      </c>
      <c r="Q125" s="88">
        <v>0</v>
      </c>
      <c r="R125" s="89" t="s">
        <v>58</v>
      </c>
      <c r="S125">
        <v>2</v>
      </c>
      <c r="Y125" s="90" t="s">
        <v>219</v>
      </c>
      <c r="Z125" s="99">
        <v>19.25</v>
      </c>
      <c r="AA125" s="47">
        <v>2590086.92</v>
      </c>
      <c r="AB125" s="92">
        <v>13454996.987012986</v>
      </c>
      <c r="AC125" s="47">
        <v>168590.29</v>
      </c>
      <c r="AD125" s="47">
        <v>0</v>
      </c>
    </row>
    <row r="126" spans="1:30" ht="15" customHeight="1">
      <c r="A126" s="68" t="s">
        <v>220</v>
      </c>
      <c r="B126" s="82">
        <v>15823</v>
      </c>
      <c r="C126" s="83">
        <f t="shared" si="9"/>
        <v>41520253.35099</v>
      </c>
      <c r="D126" s="83">
        <f t="shared" si="10"/>
        <v>3629027.74</v>
      </c>
      <c r="E126" s="83">
        <v>0</v>
      </c>
      <c r="F126" s="83">
        <f t="shared" si="11"/>
        <v>45149281.09099</v>
      </c>
      <c r="G126" s="84">
        <f t="shared" si="12"/>
        <v>2853.395758768249</v>
      </c>
      <c r="H126" s="75">
        <f t="shared" si="13"/>
        <v>854.6342412317513</v>
      </c>
      <c r="I126" s="9">
        <f t="shared" si="14"/>
      </c>
      <c r="J126" s="9">
        <f t="shared" si="15"/>
      </c>
      <c r="K126" s="63">
        <f t="shared" si="16"/>
        <v>683.707392985401</v>
      </c>
      <c r="L126" s="85">
        <f t="shared" si="17"/>
        <v>10818302.079208001</v>
      </c>
      <c r="M126" s="86">
        <v>417917.8321038961</v>
      </c>
      <c r="N126" s="86"/>
      <c r="O126" s="93">
        <v>304</v>
      </c>
      <c r="P126" s="95" t="s">
        <v>221</v>
      </c>
      <c r="Q126" s="88">
        <v>0</v>
      </c>
      <c r="R126" s="89" t="s">
        <v>67</v>
      </c>
      <c r="Y126" s="90" t="s">
        <v>220</v>
      </c>
      <c r="Z126" s="91">
        <v>20</v>
      </c>
      <c r="AA126" s="47">
        <v>41876201.06</v>
      </c>
      <c r="AB126" s="92">
        <v>209381005.3</v>
      </c>
      <c r="AC126" s="47">
        <v>3629027.74</v>
      </c>
      <c r="AD126" s="47">
        <v>0</v>
      </c>
    </row>
    <row r="127" spans="1:30" s="3" customFormat="1" ht="15" customHeight="1">
      <c r="A127" s="68" t="s">
        <v>222</v>
      </c>
      <c r="B127" s="82">
        <v>7172</v>
      </c>
      <c r="C127" s="83">
        <f t="shared" si="9"/>
        <v>17838688.21762247</v>
      </c>
      <c r="D127" s="83">
        <f t="shared" si="10"/>
        <v>1548676.46</v>
      </c>
      <c r="E127" s="83">
        <v>0</v>
      </c>
      <c r="F127" s="83">
        <f t="shared" si="11"/>
        <v>19387364.67762247</v>
      </c>
      <c r="G127" s="84">
        <f t="shared" si="12"/>
        <v>2703.2019907449067</v>
      </c>
      <c r="H127" s="75">
        <f t="shared" si="13"/>
        <v>1004.8280092550935</v>
      </c>
      <c r="I127" s="9">
        <f t="shared" si="14"/>
      </c>
      <c r="J127" s="9">
        <f t="shared" si="15"/>
      </c>
      <c r="K127" s="63">
        <f t="shared" si="16"/>
        <v>803.8624074040749</v>
      </c>
      <c r="L127" s="85">
        <f t="shared" si="17"/>
        <v>5765301.185902026</v>
      </c>
      <c r="M127" s="86">
        <v>10663051.599000003</v>
      </c>
      <c r="N127" s="86"/>
      <c r="O127" s="93">
        <v>305</v>
      </c>
      <c r="P127" s="20" t="s">
        <v>220</v>
      </c>
      <c r="Q127" s="88">
        <v>0</v>
      </c>
      <c r="R127" s="89" t="s">
        <v>60</v>
      </c>
      <c r="S127"/>
      <c r="T127"/>
      <c r="U127"/>
      <c r="V127"/>
      <c r="W127"/>
      <c r="X127"/>
      <c r="Y127" s="90" t="s">
        <v>222</v>
      </c>
      <c r="Z127" s="91">
        <v>22.25</v>
      </c>
      <c r="AA127" s="47">
        <v>20015673.87</v>
      </c>
      <c r="AB127" s="92">
        <v>89958084.80898876</v>
      </c>
      <c r="AC127" s="47">
        <v>1548676.46</v>
      </c>
      <c r="AD127" s="47">
        <v>0</v>
      </c>
    </row>
    <row r="128" spans="1:30" ht="15" customHeight="1">
      <c r="A128" s="68" t="s">
        <v>223</v>
      </c>
      <c r="B128" s="82">
        <v>1399</v>
      </c>
      <c r="C128" s="83">
        <f t="shared" si="9"/>
        <v>3130951.899760976</v>
      </c>
      <c r="D128" s="83">
        <f t="shared" si="10"/>
        <v>712268.1</v>
      </c>
      <c r="E128" s="83">
        <v>0</v>
      </c>
      <c r="F128" s="83">
        <f t="shared" si="11"/>
        <v>3843219.999760976</v>
      </c>
      <c r="G128" s="84">
        <f t="shared" si="12"/>
        <v>2747.1193708084174</v>
      </c>
      <c r="H128" s="75">
        <f t="shared" si="13"/>
        <v>960.9106291915828</v>
      </c>
      <c r="I128" s="9">
        <f t="shared" si="14"/>
      </c>
      <c r="J128" s="9">
        <f t="shared" si="15"/>
      </c>
      <c r="K128" s="63">
        <f t="shared" si="16"/>
        <v>768.7285033532662</v>
      </c>
      <c r="L128" s="85">
        <f t="shared" si="17"/>
        <v>1075451.1761912194</v>
      </c>
      <c r="M128" s="86">
        <v>5465127.652674157</v>
      </c>
      <c r="N128" s="86"/>
      <c r="O128" s="93">
        <v>309</v>
      </c>
      <c r="P128" s="20" t="s">
        <v>222</v>
      </c>
      <c r="Q128" s="88">
        <v>0</v>
      </c>
      <c r="R128" s="89" t="s">
        <v>130</v>
      </c>
      <c r="Y128" s="90" t="s">
        <v>223</v>
      </c>
      <c r="Z128" s="91">
        <v>20.5</v>
      </c>
      <c r="AA128" s="47">
        <v>3236737.97</v>
      </c>
      <c r="AB128" s="92">
        <v>15788965.707317075</v>
      </c>
      <c r="AC128" s="47">
        <v>712268.1</v>
      </c>
      <c r="AD128" s="47">
        <v>0</v>
      </c>
    </row>
    <row r="129" spans="1:30" ht="15" customHeight="1">
      <c r="A129" s="68" t="s">
        <v>224</v>
      </c>
      <c r="B129" s="82">
        <v>4647</v>
      </c>
      <c r="C129" s="83">
        <f t="shared" si="9"/>
        <v>13140119.244068963</v>
      </c>
      <c r="D129" s="83">
        <f t="shared" si="10"/>
        <v>637305.58</v>
      </c>
      <c r="E129" s="83">
        <v>0</v>
      </c>
      <c r="F129" s="83">
        <f t="shared" si="11"/>
        <v>13777424.824068964</v>
      </c>
      <c r="G129" s="84">
        <f t="shared" si="12"/>
        <v>2964.799833025385</v>
      </c>
      <c r="H129" s="75">
        <f t="shared" si="13"/>
        <v>743.2301669746153</v>
      </c>
      <c r="I129" s="9">
        <f t="shared" si="14"/>
      </c>
      <c r="J129" s="9">
        <f t="shared" si="15"/>
      </c>
      <c r="K129" s="63">
        <f t="shared" si="16"/>
        <v>594.5841335796922</v>
      </c>
      <c r="L129" s="85">
        <f t="shared" si="17"/>
        <v>2763032.4687448298</v>
      </c>
      <c r="M129" s="86">
        <v>911480.6914146346</v>
      </c>
      <c r="N129" s="86"/>
      <c r="O129" s="93">
        <v>312</v>
      </c>
      <c r="P129" s="20" t="s">
        <v>223</v>
      </c>
      <c r="Q129" s="88">
        <v>0</v>
      </c>
      <c r="R129" s="89" t="s">
        <v>94</v>
      </c>
      <c r="Y129" s="90" t="s">
        <v>224</v>
      </c>
      <c r="Z129" s="91">
        <v>21.75</v>
      </c>
      <c r="AA129" s="47">
        <v>14412384.95</v>
      </c>
      <c r="AB129" s="92">
        <v>66263838.85057471</v>
      </c>
      <c r="AC129" s="47">
        <v>637305.58</v>
      </c>
      <c r="AD129" s="47">
        <v>0</v>
      </c>
    </row>
    <row r="130" spans="1:30" s="3" customFormat="1" ht="15" customHeight="1">
      <c r="A130" s="68" t="s">
        <v>225</v>
      </c>
      <c r="B130" s="82">
        <v>2696</v>
      </c>
      <c r="C130" s="83">
        <f t="shared" si="9"/>
        <v>5662628.190906976</v>
      </c>
      <c r="D130" s="83">
        <f t="shared" si="10"/>
        <v>483456.09</v>
      </c>
      <c r="E130" s="83">
        <v>0</v>
      </c>
      <c r="F130" s="83">
        <f t="shared" si="11"/>
        <v>6146084.280906976</v>
      </c>
      <c r="G130" s="84">
        <f t="shared" si="12"/>
        <v>2279.704851968463</v>
      </c>
      <c r="H130" s="75">
        <f t="shared" si="13"/>
        <v>1428.325148031537</v>
      </c>
      <c r="I130" s="9">
        <f t="shared" si="14"/>
      </c>
      <c r="J130" s="9">
        <f t="shared" si="15"/>
      </c>
      <c r="K130" s="63">
        <f t="shared" si="16"/>
        <v>1142.6601184252297</v>
      </c>
      <c r="L130" s="85">
        <f t="shared" si="17"/>
        <v>3080611.6792744193</v>
      </c>
      <c r="M130" s="86">
        <v>2895883.2923809527</v>
      </c>
      <c r="N130" s="86"/>
      <c r="O130" s="93">
        <v>316</v>
      </c>
      <c r="P130" s="20" t="s">
        <v>224</v>
      </c>
      <c r="Q130" s="88">
        <v>0</v>
      </c>
      <c r="R130" s="89" t="s">
        <v>63</v>
      </c>
      <c r="S130"/>
      <c r="T130"/>
      <c r="U130"/>
      <c r="V130"/>
      <c r="W130"/>
      <c r="X130"/>
      <c r="Y130" s="90" t="s">
        <v>225</v>
      </c>
      <c r="Z130" s="91">
        <v>21.5</v>
      </c>
      <c r="AA130" s="47">
        <v>6139511.15</v>
      </c>
      <c r="AB130" s="92">
        <v>28555865.81395349</v>
      </c>
      <c r="AC130" s="47">
        <v>483456.09</v>
      </c>
      <c r="AD130" s="47">
        <v>0</v>
      </c>
    </row>
    <row r="131" spans="1:30" ht="15" customHeight="1">
      <c r="A131" s="68" t="s">
        <v>226</v>
      </c>
      <c r="B131" s="82">
        <v>7892</v>
      </c>
      <c r="C131" s="83">
        <f t="shared" si="9"/>
        <v>22467300.184609756</v>
      </c>
      <c r="D131" s="83">
        <f t="shared" si="10"/>
        <v>1201440.59</v>
      </c>
      <c r="E131" s="83">
        <v>0</v>
      </c>
      <c r="F131" s="83">
        <f t="shared" si="11"/>
        <v>23668740.774609756</v>
      </c>
      <c r="G131" s="84">
        <f t="shared" si="12"/>
        <v>2999.080179246041</v>
      </c>
      <c r="H131" s="75">
        <f t="shared" si="13"/>
        <v>708.9498207539591</v>
      </c>
      <c r="I131" s="9">
        <f t="shared" si="14"/>
      </c>
      <c r="J131" s="9">
        <f t="shared" si="15"/>
      </c>
      <c r="K131" s="63">
        <f t="shared" si="16"/>
        <v>567.1598566031673</v>
      </c>
      <c r="L131" s="85">
        <f t="shared" si="17"/>
        <v>4476025.588312197</v>
      </c>
      <c r="M131" s="86">
        <v>3060442.872186047</v>
      </c>
      <c r="N131" s="86"/>
      <c r="O131" s="93">
        <v>317</v>
      </c>
      <c r="P131" s="20" t="s">
        <v>225</v>
      </c>
      <c r="Q131" s="88">
        <v>0</v>
      </c>
      <c r="R131" s="89" t="s">
        <v>60</v>
      </c>
      <c r="Y131" s="90" t="s">
        <v>226</v>
      </c>
      <c r="Z131" s="91">
        <v>20.5</v>
      </c>
      <c r="AA131" s="47">
        <v>23226407.15</v>
      </c>
      <c r="AB131" s="92">
        <v>113299547.07317074</v>
      </c>
      <c r="AC131" s="47">
        <v>1201440.59</v>
      </c>
      <c r="AD131" s="47">
        <v>0</v>
      </c>
    </row>
    <row r="132" spans="1:30" ht="15" customHeight="1">
      <c r="A132" s="68" t="s">
        <v>227</v>
      </c>
      <c r="B132" s="82">
        <v>6943</v>
      </c>
      <c r="C132" s="83">
        <f t="shared" si="9"/>
        <v>18615087.408486072</v>
      </c>
      <c r="D132" s="83">
        <f t="shared" si="10"/>
        <v>797005.41</v>
      </c>
      <c r="E132" s="83">
        <v>0</v>
      </c>
      <c r="F132" s="83">
        <f t="shared" si="11"/>
        <v>19412092.818486072</v>
      </c>
      <c r="G132" s="84">
        <f t="shared" si="12"/>
        <v>2795.922917828903</v>
      </c>
      <c r="H132" s="75">
        <f t="shared" si="13"/>
        <v>912.1070821710973</v>
      </c>
      <c r="I132" s="9">
        <f t="shared" si="14"/>
      </c>
      <c r="J132" s="9">
        <f t="shared" si="15"/>
      </c>
      <c r="K132" s="63">
        <f t="shared" si="16"/>
        <v>729.6856657368779</v>
      </c>
      <c r="L132" s="85">
        <f t="shared" si="17"/>
        <v>5066207.577211143</v>
      </c>
      <c r="M132" s="86">
        <v>4374708.104000003</v>
      </c>
      <c r="N132" s="86"/>
      <c r="O132" s="93">
        <v>320</v>
      </c>
      <c r="P132" s="20" t="s">
        <v>226</v>
      </c>
      <c r="Q132" s="88">
        <v>0</v>
      </c>
      <c r="R132" s="89" t="s">
        <v>74</v>
      </c>
      <c r="T132" s="3"/>
      <c r="U132" s="3"/>
      <c r="V132" s="3"/>
      <c r="X132" s="3"/>
      <c r="Y132" s="90" t="s">
        <v>227</v>
      </c>
      <c r="Z132" s="91">
        <v>19.75</v>
      </c>
      <c r="AA132" s="47">
        <v>18539988.72</v>
      </c>
      <c r="AB132" s="92">
        <v>93873360.60759492</v>
      </c>
      <c r="AC132" s="47">
        <v>797005.41</v>
      </c>
      <c r="AD132" s="47">
        <v>0</v>
      </c>
    </row>
    <row r="133" spans="1:30" ht="15" customHeight="1">
      <c r="A133" s="81" t="s">
        <v>228</v>
      </c>
      <c r="B133" s="82">
        <v>118644</v>
      </c>
      <c r="C133" s="83">
        <f t="shared" si="9"/>
        <v>378934313.8281163</v>
      </c>
      <c r="D133" s="83">
        <f t="shared" si="10"/>
        <v>25569647.549999997</v>
      </c>
      <c r="E133" s="83">
        <v>0</v>
      </c>
      <c r="F133" s="83">
        <f t="shared" si="11"/>
        <v>404503961.3781163</v>
      </c>
      <c r="G133" s="84">
        <f t="shared" si="12"/>
        <v>3409.392479839826</v>
      </c>
      <c r="H133" s="75">
        <f t="shared" si="13"/>
        <v>298.63752016017406</v>
      </c>
      <c r="I133" s="9">
        <f t="shared" si="14"/>
      </c>
      <c r="J133" s="9">
        <f t="shared" si="15"/>
      </c>
      <c r="K133" s="63">
        <f t="shared" si="16"/>
        <v>238.91001612813926</v>
      </c>
      <c r="L133" s="85">
        <f t="shared" si="17"/>
        <v>28345239.953506954</v>
      </c>
      <c r="M133" s="86">
        <v>4867032.727999999</v>
      </c>
      <c r="N133" s="86"/>
      <c r="O133" s="87">
        <v>322</v>
      </c>
      <c r="P133" s="20" t="s">
        <v>229</v>
      </c>
      <c r="Q133" s="88">
        <v>3</v>
      </c>
      <c r="R133" s="89" t="s">
        <v>67</v>
      </c>
      <c r="Y133" s="90" t="s">
        <v>228</v>
      </c>
      <c r="Z133" s="91">
        <v>20.25</v>
      </c>
      <c r="AA133" s="47">
        <v>388126401</v>
      </c>
      <c r="AB133" s="92">
        <v>1910914341.0394168</v>
      </c>
      <c r="AC133" s="47">
        <v>25569647.549999997</v>
      </c>
      <c r="AD133" s="47">
        <v>0</v>
      </c>
    </row>
    <row r="134" spans="1:30" ht="15" customHeight="1">
      <c r="A134" s="68" t="s">
        <v>230</v>
      </c>
      <c r="B134" s="82">
        <v>8068</v>
      </c>
      <c r="C134" s="83">
        <f t="shared" si="9"/>
        <v>25094560.033046514</v>
      </c>
      <c r="D134" s="83">
        <f t="shared" si="10"/>
        <v>1071147.68</v>
      </c>
      <c r="E134" s="83">
        <v>0</v>
      </c>
      <c r="F134" s="83">
        <f t="shared" si="11"/>
        <v>26165707.713046513</v>
      </c>
      <c r="G134" s="84">
        <f t="shared" si="12"/>
        <v>3243.1467170360083</v>
      </c>
      <c r="H134" s="75">
        <f t="shared" si="13"/>
        <v>464.88328296399186</v>
      </c>
      <c r="I134" s="9">
        <f t="shared" si="14"/>
      </c>
      <c r="J134" s="9">
        <f t="shared" si="15"/>
      </c>
      <c r="K134" s="63">
        <f t="shared" si="16"/>
        <v>371.9066263711935</v>
      </c>
      <c r="L134" s="85">
        <f t="shared" si="17"/>
        <v>3000542.661562789</v>
      </c>
      <c r="M134" s="98">
        <v>25759781.014225855</v>
      </c>
      <c r="N134" s="86"/>
      <c r="O134" s="93">
        <v>398</v>
      </c>
      <c r="P134" s="95" t="s">
        <v>231</v>
      </c>
      <c r="Q134" s="88">
        <v>0</v>
      </c>
      <c r="R134" s="89" t="s">
        <v>63</v>
      </c>
      <c r="S134">
        <v>1</v>
      </c>
      <c r="Y134" s="90" t="s">
        <v>230</v>
      </c>
      <c r="Z134" s="99">
        <v>21.5</v>
      </c>
      <c r="AA134" s="47">
        <v>27207919.35</v>
      </c>
      <c r="AB134" s="92">
        <v>126548462.09302327</v>
      </c>
      <c r="AC134" s="47">
        <v>1071147.68</v>
      </c>
      <c r="AD134" s="47">
        <v>0</v>
      </c>
    </row>
    <row r="135" spans="1:30" ht="15" customHeight="1">
      <c r="A135" s="68" t="s">
        <v>232</v>
      </c>
      <c r="B135" s="82">
        <v>8542</v>
      </c>
      <c r="C135" s="83">
        <f t="shared" si="9"/>
        <v>23972683.05419277</v>
      </c>
      <c r="D135" s="83">
        <f t="shared" si="10"/>
        <v>2143422.1</v>
      </c>
      <c r="E135" s="83">
        <v>0</v>
      </c>
      <c r="F135" s="83">
        <f t="shared" si="11"/>
        <v>26116105.15419277</v>
      </c>
      <c r="G135" s="84">
        <f t="shared" si="12"/>
        <v>3057.3759253327994</v>
      </c>
      <c r="H135" s="75">
        <f t="shared" si="13"/>
        <v>650.6540746672008</v>
      </c>
      <c r="I135" s="9">
        <f t="shared" si="14"/>
      </c>
      <c r="J135" s="9">
        <f t="shared" si="15"/>
      </c>
      <c r="K135" s="63">
        <f t="shared" si="16"/>
        <v>520.5232597337607</v>
      </c>
      <c r="L135" s="85">
        <f t="shared" si="17"/>
        <v>4446309.684645784</v>
      </c>
      <c r="M135" s="86">
        <v>2403589.8903132533</v>
      </c>
      <c r="N135" s="86"/>
      <c r="O135" s="93">
        <v>399</v>
      </c>
      <c r="P135" s="95" t="s">
        <v>233</v>
      </c>
      <c r="Q135" s="88">
        <v>0</v>
      </c>
      <c r="R135" s="89" t="s">
        <v>139</v>
      </c>
      <c r="Y135" s="90" t="s">
        <v>232</v>
      </c>
      <c r="Z135" s="91">
        <v>20.75</v>
      </c>
      <c r="AA135" s="47">
        <v>25084880.15</v>
      </c>
      <c r="AB135" s="92">
        <v>120890988.6746988</v>
      </c>
      <c r="AC135" s="47">
        <v>2143422.1</v>
      </c>
      <c r="AD135" s="47">
        <v>0</v>
      </c>
    </row>
    <row r="136" spans="1:30" ht="15" customHeight="1">
      <c r="A136" s="68" t="s">
        <v>234</v>
      </c>
      <c r="B136" s="82">
        <v>10093</v>
      </c>
      <c r="C136" s="83">
        <f t="shared" si="9"/>
        <v>25117690.16237037</v>
      </c>
      <c r="D136" s="83">
        <f t="shared" si="10"/>
        <v>2016173.43</v>
      </c>
      <c r="E136" s="83">
        <v>0</v>
      </c>
      <c r="F136" s="83">
        <f t="shared" si="11"/>
        <v>27133863.59237037</v>
      </c>
      <c r="G136" s="84">
        <f t="shared" si="12"/>
        <v>2688.3843844615444</v>
      </c>
      <c r="H136" s="75">
        <f t="shared" si="13"/>
        <v>1019.6456155384558</v>
      </c>
      <c r="I136" s="9">
        <f t="shared" si="14"/>
      </c>
      <c r="J136" s="9">
        <f t="shared" si="15"/>
      </c>
      <c r="K136" s="63">
        <f t="shared" si="16"/>
        <v>815.7164924307647</v>
      </c>
      <c r="L136" s="85">
        <f t="shared" si="17"/>
        <v>8233026.558103708</v>
      </c>
      <c r="M136" s="86">
        <v>4055848.489975309</v>
      </c>
      <c r="N136" s="86"/>
      <c r="O136" s="93">
        <v>400</v>
      </c>
      <c r="P136" s="20" t="s">
        <v>232</v>
      </c>
      <c r="Q136" s="88">
        <v>0</v>
      </c>
      <c r="R136" s="89" t="s">
        <v>67</v>
      </c>
      <c r="T136" s="3"/>
      <c r="U136" s="3"/>
      <c r="V136" s="3"/>
      <c r="X136" s="3"/>
      <c r="Y136" s="90" t="s">
        <v>234</v>
      </c>
      <c r="Z136" s="91">
        <v>20.25</v>
      </c>
      <c r="AA136" s="47">
        <v>25649683.6</v>
      </c>
      <c r="AB136" s="92">
        <v>126665104.19753087</v>
      </c>
      <c r="AC136" s="47">
        <v>2016173.43</v>
      </c>
      <c r="AD136" s="47">
        <v>0</v>
      </c>
    </row>
    <row r="137" spans="1:30" ht="15" customHeight="1">
      <c r="A137" s="68" t="s">
        <v>235</v>
      </c>
      <c r="B137" s="82">
        <v>3259</v>
      </c>
      <c r="C137" s="83">
        <f t="shared" si="9"/>
        <v>7918885.250085714</v>
      </c>
      <c r="D137" s="83">
        <f t="shared" si="10"/>
        <v>1146387.08</v>
      </c>
      <c r="E137" s="83">
        <v>0</v>
      </c>
      <c r="F137" s="83">
        <f t="shared" si="11"/>
        <v>9065272.330085713</v>
      </c>
      <c r="G137" s="84">
        <f t="shared" si="12"/>
        <v>2781.6116385657297</v>
      </c>
      <c r="H137" s="75">
        <f t="shared" si="13"/>
        <v>926.4183614342705</v>
      </c>
      <c r="I137" s="9">
        <f t="shared" si="14"/>
      </c>
      <c r="J137" s="9">
        <f t="shared" si="15"/>
      </c>
      <c r="K137" s="63">
        <f t="shared" si="16"/>
        <v>741.1346891474165</v>
      </c>
      <c r="L137" s="85">
        <f t="shared" si="17"/>
        <v>2415357.95193143</v>
      </c>
      <c r="M137" s="86">
        <v>7964510.474461543</v>
      </c>
      <c r="N137" s="86"/>
      <c r="O137" s="93">
        <v>402</v>
      </c>
      <c r="P137" s="20" t="s">
        <v>234</v>
      </c>
      <c r="Q137" s="88">
        <v>0</v>
      </c>
      <c r="R137" s="89" t="s">
        <v>123</v>
      </c>
      <c r="Y137" s="90" t="s">
        <v>235</v>
      </c>
      <c r="Z137" s="91">
        <v>21</v>
      </c>
      <c r="AA137" s="47">
        <v>8386111.46</v>
      </c>
      <c r="AB137" s="92">
        <v>39933864.0952381</v>
      </c>
      <c r="AC137" s="47">
        <v>1146387.08</v>
      </c>
      <c r="AD137" s="47">
        <v>0</v>
      </c>
    </row>
    <row r="138" spans="1:30" ht="15" customHeight="1">
      <c r="A138" s="68" t="s">
        <v>236</v>
      </c>
      <c r="B138" s="82">
        <v>72794</v>
      </c>
      <c r="C138" s="83">
        <f t="shared" si="9"/>
        <v>235312199.51440004</v>
      </c>
      <c r="D138" s="83">
        <f t="shared" si="10"/>
        <v>23438696.85</v>
      </c>
      <c r="E138" s="83">
        <v>0</v>
      </c>
      <c r="F138" s="83">
        <f t="shared" si="11"/>
        <v>258750896.36440003</v>
      </c>
      <c r="G138" s="84">
        <f t="shared" si="12"/>
        <v>3554.5635129873344</v>
      </c>
      <c r="H138" s="75">
        <f t="shared" si="13"/>
        <v>153.46648701266577</v>
      </c>
      <c r="I138" s="9">
        <f t="shared" si="14"/>
      </c>
      <c r="J138" s="9">
        <f t="shared" si="15"/>
      </c>
      <c r="K138" s="63">
        <f t="shared" si="16"/>
        <v>122.77318961013262</v>
      </c>
      <c r="L138" s="85">
        <f t="shared" si="17"/>
        <v>8937151.564479994</v>
      </c>
      <c r="M138" s="86">
        <v>2573755.65704762</v>
      </c>
      <c r="N138" s="86"/>
      <c r="O138" s="93">
        <v>403</v>
      </c>
      <c r="P138" s="20" t="s">
        <v>235</v>
      </c>
      <c r="Q138" s="88">
        <v>0</v>
      </c>
      <c r="R138" s="89" t="s">
        <v>58</v>
      </c>
      <c r="Y138" s="90" t="s">
        <v>236</v>
      </c>
      <c r="Z138" s="91">
        <v>21</v>
      </c>
      <c r="AA138" s="47">
        <v>249195975.28</v>
      </c>
      <c r="AB138" s="92">
        <v>1186647501.3333335</v>
      </c>
      <c r="AC138" s="47">
        <v>23438696.85</v>
      </c>
      <c r="AD138" s="47">
        <v>0</v>
      </c>
    </row>
    <row r="139" spans="1:30" ht="15" customHeight="1">
      <c r="A139" s="81" t="s">
        <v>237</v>
      </c>
      <c r="B139" s="82">
        <v>2779</v>
      </c>
      <c r="C139" s="83">
        <f t="shared" si="9"/>
        <v>7419568.317204879</v>
      </c>
      <c r="D139" s="83">
        <f t="shared" si="10"/>
        <v>418655.04</v>
      </c>
      <c r="E139" s="83">
        <v>0</v>
      </c>
      <c r="F139" s="83">
        <f t="shared" si="11"/>
        <v>7838223.357204879</v>
      </c>
      <c r="G139" s="84">
        <f t="shared" si="12"/>
        <v>2820.519380066527</v>
      </c>
      <c r="H139" s="75">
        <f t="shared" si="13"/>
        <v>887.5106199334732</v>
      </c>
      <c r="I139" s="9">
        <f t="shared" si="14"/>
      </c>
      <c r="J139" s="9">
        <f t="shared" si="15"/>
      </c>
      <c r="K139" s="63">
        <f t="shared" si="16"/>
        <v>710.0084959467786</v>
      </c>
      <c r="L139" s="85">
        <f t="shared" si="17"/>
        <v>1973113.6102360976</v>
      </c>
      <c r="M139" s="86">
        <v>8222491.637619076</v>
      </c>
      <c r="N139" s="86"/>
      <c r="O139" s="87">
        <v>405</v>
      </c>
      <c r="P139" s="95" t="s">
        <v>238</v>
      </c>
      <c r="Q139" s="88">
        <v>0</v>
      </c>
      <c r="R139" s="89" t="s">
        <v>141</v>
      </c>
      <c r="Y139" s="90" t="s">
        <v>237</v>
      </c>
      <c r="Z139" s="91">
        <v>20.5</v>
      </c>
      <c r="AA139" s="47">
        <v>7670254.69</v>
      </c>
      <c r="AB139" s="92">
        <v>37415876.53658537</v>
      </c>
      <c r="AC139" s="47">
        <v>418655.04</v>
      </c>
      <c r="AD139" s="47">
        <v>0</v>
      </c>
    </row>
    <row r="140" spans="1:30" ht="15" customHeight="1">
      <c r="A140" s="68" t="s">
        <v>239</v>
      </c>
      <c r="B140" s="82">
        <v>14733</v>
      </c>
      <c r="C140" s="83">
        <f t="shared" si="9"/>
        <v>40991287.304957144</v>
      </c>
      <c r="D140" s="83">
        <f t="shared" si="10"/>
        <v>2522056.08</v>
      </c>
      <c r="E140" s="83">
        <v>0</v>
      </c>
      <c r="F140" s="83">
        <f t="shared" si="11"/>
        <v>43513343.38495714</v>
      </c>
      <c r="G140" s="84">
        <f t="shared" si="12"/>
        <v>2953.4611677836924</v>
      </c>
      <c r="H140" s="75">
        <f t="shared" si="13"/>
        <v>754.5688322163078</v>
      </c>
      <c r="I140" s="9">
        <f t="shared" si="14"/>
      </c>
      <c r="J140" s="9">
        <f t="shared" si="15"/>
      </c>
      <c r="K140" s="63">
        <f t="shared" si="16"/>
        <v>603.6550657730462</v>
      </c>
      <c r="L140" s="85">
        <f t="shared" si="17"/>
        <v>8893650.08403429</v>
      </c>
      <c r="M140" s="86">
        <v>1860475.8078048788</v>
      </c>
      <c r="N140" s="86"/>
      <c r="O140" s="93">
        <v>407</v>
      </c>
      <c r="P140" s="95" t="s">
        <v>240</v>
      </c>
      <c r="Q140" s="88">
        <v>1</v>
      </c>
      <c r="R140" s="89" t="s">
        <v>65</v>
      </c>
      <c r="Y140" s="90" t="s">
        <v>239</v>
      </c>
      <c r="Z140" s="91">
        <v>21</v>
      </c>
      <c r="AA140" s="47">
        <v>43409835.27</v>
      </c>
      <c r="AB140" s="92">
        <v>206713501.2857143</v>
      </c>
      <c r="AC140" s="47">
        <v>2522056.08</v>
      </c>
      <c r="AD140" s="47">
        <v>0</v>
      </c>
    </row>
    <row r="141" spans="1:30" ht="15" customHeight="1">
      <c r="A141" s="68" t="s">
        <v>241</v>
      </c>
      <c r="B141" s="82">
        <v>18709</v>
      </c>
      <c r="C141" s="83">
        <f t="shared" si="9"/>
        <v>54296204.520976745</v>
      </c>
      <c r="D141" s="83">
        <f t="shared" si="10"/>
        <v>2222069.61</v>
      </c>
      <c r="E141" s="83">
        <v>0</v>
      </c>
      <c r="F141" s="83">
        <f t="shared" si="11"/>
        <v>56518274.130976744</v>
      </c>
      <c r="G141" s="84">
        <f t="shared" si="12"/>
        <v>3020.913684909762</v>
      </c>
      <c r="H141" s="75">
        <f t="shared" si="13"/>
        <v>687.116315090238</v>
      </c>
      <c r="I141" s="9">
        <f t="shared" si="14"/>
      </c>
      <c r="J141" s="9">
        <f t="shared" si="15"/>
      </c>
      <c r="K141" s="63">
        <f t="shared" si="16"/>
        <v>549.6930520721904</v>
      </c>
      <c r="L141" s="85">
        <f t="shared" si="17"/>
        <v>10284207.31121861</v>
      </c>
      <c r="M141" s="86">
        <v>8424980.761142857</v>
      </c>
      <c r="N141" s="86"/>
      <c r="O141" s="93">
        <v>408</v>
      </c>
      <c r="P141" s="95" t="s">
        <v>242</v>
      </c>
      <c r="Q141" s="88">
        <v>0</v>
      </c>
      <c r="R141" s="89" t="s">
        <v>58</v>
      </c>
      <c r="Y141" s="90" t="s">
        <v>241</v>
      </c>
      <c r="Z141" s="91">
        <v>21.5</v>
      </c>
      <c r="AA141" s="47">
        <v>58868804.7</v>
      </c>
      <c r="AB141" s="92">
        <v>273808393.9534884</v>
      </c>
      <c r="AC141" s="47">
        <v>2222069.61</v>
      </c>
      <c r="AD141" s="47">
        <v>0</v>
      </c>
    </row>
    <row r="142" spans="1:30" ht="15" customHeight="1">
      <c r="A142" s="68" t="s">
        <v>243</v>
      </c>
      <c r="B142" s="82">
        <v>3116</v>
      </c>
      <c r="C142" s="83">
        <f t="shared" si="9"/>
        <v>8875636.470642855</v>
      </c>
      <c r="D142" s="83">
        <f t="shared" si="10"/>
        <v>526870.64</v>
      </c>
      <c r="E142" s="83">
        <v>0</v>
      </c>
      <c r="F142" s="83">
        <f t="shared" si="11"/>
        <v>9402507.110642856</v>
      </c>
      <c r="G142" s="84">
        <f t="shared" si="12"/>
        <v>3017.492654249954</v>
      </c>
      <c r="H142" s="75">
        <f t="shared" si="13"/>
        <v>690.5373457500464</v>
      </c>
      <c r="I142" s="9">
        <f t="shared" si="14"/>
      </c>
      <c r="J142" s="9">
        <f t="shared" si="15"/>
      </c>
      <c r="K142" s="63">
        <f t="shared" si="16"/>
        <v>552.4298766000371</v>
      </c>
      <c r="L142" s="85">
        <f t="shared" si="17"/>
        <v>1721371.4954857156</v>
      </c>
      <c r="M142" s="86">
        <v>9942595.39980488</v>
      </c>
      <c r="N142" s="86"/>
      <c r="O142" s="93">
        <v>410</v>
      </c>
      <c r="P142" s="20" t="s">
        <v>241</v>
      </c>
      <c r="Q142" s="88">
        <v>0</v>
      </c>
      <c r="R142" s="89" t="s">
        <v>94</v>
      </c>
      <c r="Y142" s="90" t="s">
        <v>243</v>
      </c>
      <c r="Z142" s="91">
        <v>21</v>
      </c>
      <c r="AA142" s="47">
        <v>9399312.45</v>
      </c>
      <c r="AB142" s="92">
        <v>44758630.71428571</v>
      </c>
      <c r="AC142" s="47">
        <v>526870.64</v>
      </c>
      <c r="AD142" s="47">
        <v>0</v>
      </c>
    </row>
    <row r="143" spans="1:30" ht="15" customHeight="1">
      <c r="A143" s="68" t="s">
        <v>244</v>
      </c>
      <c r="B143" s="82">
        <v>22233</v>
      </c>
      <c r="C143" s="83">
        <f t="shared" si="9"/>
        <v>78264999.33897072</v>
      </c>
      <c r="D143" s="83">
        <f t="shared" si="10"/>
        <v>3884316.5</v>
      </c>
      <c r="E143" s="83">
        <v>0</v>
      </c>
      <c r="F143" s="83">
        <f t="shared" si="11"/>
        <v>82149315.83897072</v>
      </c>
      <c r="G143" s="84">
        <f t="shared" si="12"/>
        <v>3694.9271730747414</v>
      </c>
      <c r="H143" s="75">
        <f t="shared" si="13"/>
        <v>13.102826925258796</v>
      </c>
      <c r="I143" s="9">
        <f t="shared" si="14"/>
      </c>
      <c r="J143" s="9">
        <f t="shared" si="15"/>
      </c>
      <c r="K143" s="63">
        <f t="shared" si="16"/>
        <v>10.482261540207038</v>
      </c>
      <c r="L143" s="85">
        <f t="shared" si="17"/>
        <v>233052.12082342306</v>
      </c>
      <c r="M143" s="86">
        <v>1915204.9491428572</v>
      </c>
      <c r="N143" s="86"/>
      <c r="O143" s="93">
        <v>416</v>
      </c>
      <c r="P143" s="20" t="s">
        <v>243</v>
      </c>
      <c r="Q143" s="88">
        <v>0</v>
      </c>
      <c r="R143" s="89" t="s">
        <v>141</v>
      </c>
      <c r="Y143" s="90" t="s">
        <v>244</v>
      </c>
      <c r="Z143" s="91">
        <v>20.5</v>
      </c>
      <c r="AA143" s="47">
        <v>80909353.83</v>
      </c>
      <c r="AB143" s="92">
        <v>394679774.78048784</v>
      </c>
      <c r="AC143" s="47">
        <v>3884316.5</v>
      </c>
      <c r="AD143" s="47">
        <v>0</v>
      </c>
    </row>
    <row r="144" spans="1:30" ht="15" customHeight="1">
      <c r="A144" s="68" t="s">
        <v>245</v>
      </c>
      <c r="B144" s="82">
        <v>10015</v>
      </c>
      <c r="C144" s="83">
        <f t="shared" si="9"/>
        <v>28190648.948549997</v>
      </c>
      <c r="D144" s="83">
        <f t="shared" si="10"/>
        <v>2422770.17</v>
      </c>
      <c r="E144" s="83">
        <v>0</v>
      </c>
      <c r="F144" s="83">
        <f t="shared" si="11"/>
        <v>30613419.118549995</v>
      </c>
      <c r="G144" s="84">
        <f t="shared" si="12"/>
        <v>3056.7567766899647</v>
      </c>
      <c r="H144" s="75">
        <f t="shared" si="13"/>
        <v>651.2732233100355</v>
      </c>
      <c r="I144" s="9">
        <f t="shared" si="14"/>
      </c>
      <c r="J144" s="9">
        <f t="shared" si="15"/>
      </c>
      <c r="K144" s="63">
        <f t="shared" si="16"/>
        <v>521.0185786480284</v>
      </c>
      <c r="L144" s="85">
        <f t="shared" si="17"/>
        <v>5218001.065160004</v>
      </c>
      <c r="M144" s="86">
        <v>700738.0348292679</v>
      </c>
      <c r="N144" s="86"/>
      <c r="O144" s="93">
        <v>418</v>
      </c>
      <c r="P144" s="20" t="s">
        <v>244</v>
      </c>
      <c r="Q144" s="88">
        <v>0</v>
      </c>
      <c r="R144" s="89" t="s">
        <v>69</v>
      </c>
      <c r="Y144" s="90" t="s">
        <v>245</v>
      </c>
      <c r="Z144" s="91">
        <v>20</v>
      </c>
      <c r="AA144" s="47">
        <v>28432323.7</v>
      </c>
      <c r="AB144" s="92">
        <v>142161618.5</v>
      </c>
      <c r="AC144" s="47">
        <v>2422770.17</v>
      </c>
      <c r="AD144" s="47">
        <v>0</v>
      </c>
    </row>
    <row r="145" spans="1:30" ht="15" customHeight="1">
      <c r="A145" s="68" t="s">
        <v>246</v>
      </c>
      <c r="B145" s="82">
        <v>817</v>
      </c>
      <c r="C145" s="83">
        <f aca="true" t="shared" si="18" ref="C145:C208">19.83*AB145/100</f>
        <v>1720853.9637299997</v>
      </c>
      <c r="D145" s="83">
        <f aca="true" t="shared" si="19" ref="D145:D208">AC145</f>
        <v>342748.13</v>
      </c>
      <c r="E145" s="83">
        <v>0</v>
      </c>
      <c r="F145" s="83">
        <f aca="true" t="shared" si="20" ref="F145:F208">C145+D145+E145</f>
        <v>2063602.0937299998</v>
      </c>
      <c r="G145" s="84">
        <f aca="true" t="shared" si="21" ref="G145:G208">F145/B145</f>
        <v>2525.828756095471</v>
      </c>
      <c r="H145" s="75">
        <f aca="true" t="shared" si="22" ref="H145:H208">$G$15-G145</f>
        <v>1182.2012439045293</v>
      </c>
      <c r="I145" s="9">
        <f aca="true" t="shared" si="23" ref="I145:I208">IF(H145&lt;0,LN(-H145),"")</f>
      </c>
      <c r="J145" s="9">
        <f aca="true" t="shared" si="24" ref="J145:J208">IF(H145&lt;0,30+I145,"")</f>
      </c>
      <c r="K145" s="63">
        <f aca="true" t="shared" si="25" ref="K145:K208">IF(H145&gt;0,H145*0.8,J145*H145/100)</f>
        <v>945.7609951236235</v>
      </c>
      <c r="L145" s="85">
        <f aca="true" t="shared" si="26" ref="L145:L208">K145*B145</f>
        <v>772686.7330160004</v>
      </c>
      <c r="M145" s="86">
        <v>5329687.542400004</v>
      </c>
      <c r="N145" s="86"/>
      <c r="O145" s="93">
        <v>420</v>
      </c>
      <c r="P145" s="20" t="s">
        <v>245</v>
      </c>
      <c r="Q145" s="88">
        <v>0</v>
      </c>
      <c r="R145" s="89" t="s">
        <v>123</v>
      </c>
      <c r="Y145" s="90" t="s">
        <v>246</v>
      </c>
      <c r="Z145" s="91">
        <v>20</v>
      </c>
      <c r="AA145" s="47">
        <v>1735606.62</v>
      </c>
      <c r="AB145" s="92">
        <v>8678033.1</v>
      </c>
      <c r="AC145" s="47">
        <v>342748.13</v>
      </c>
      <c r="AD145" s="47">
        <v>0</v>
      </c>
    </row>
    <row r="146" spans="1:30" s="3" customFormat="1" ht="15" customHeight="1">
      <c r="A146" s="68" t="s">
        <v>247</v>
      </c>
      <c r="B146" s="82">
        <v>12117</v>
      </c>
      <c r="C146" s="83">
        <f t="shared" si="18"/>
        <v>31169012.507714286</v>
      </c>
      <c r="D146" s="83">
        <f t="shared" si="19"/>
        <v>4466229.16</v>
      </c>
      <c r="E146" s="83">
        <v>0</v>
      </c>
      <c r="F146" s="83">
        <f t="shared" si="20"/>
        <v>35635241.66771428</v>
      </c>
      <c r="G146" s="84">
        <f t="shared" si="21"/>
        <v>2940.929410556597</v>
      </c>
      <c r="H146" s="75">
        <f t="shared" si="22"/>
        <v>767.1005894434034</v>
      </c>
      <c r="I146" s="9">
        <f t="shared" si="23"/>
      </c>
      <c r="J146" s="9">
        <f t="shared" si="24"/>
      </c>
      <c r="K146" s="63">
        <f t="shared" si="25"/>
        <v>613.6804715547227</v>
      </c>
      <c r="L146" s="85">
        <f t="shared" si="26"/>
        <v>7435966.273828574</v>
      </c>
      <c r="M146" s="86">
        <v>699272.3579000002</v>
      </c>
      <c r="N146" s="86"/>
      <c r="O146" s="93">
        <v>421</v>
      </c>
      <c r="P146" s="20" t="s">
        <v>246</v>
      </c>
      <c r="Q146" s="88">
        <v>0</v>
      </c>
      <c r="R146" s="89" t="s">
        <v>89</v>
      </c>
      <c r="S146"/>
      <c r="T146"/>
      <c r="U146"/>
      <c r="V146"/>
      <c r="W146"/>
      <c r="X146"/>
      <c r="Y146" s="90" t="s">
        <v>247</v>
      </c>
      <c r="Z146" s="91">
        <v>21</v>
      </c>
      <c r="AA146" s="47">
        <v>33008031.4</v>
      </c>
      <c r="AB146" s="92">
        <v>157181101.9047619</v>
      </c>
      <c r="AC146" s="47">
        <v>4466229.16</v>
      </c>
      <c r="AD146" s="47">
        <v>0</v>
      </c>
    </row>
    <row r="147" spans="1:30" ht="15" customHeight="1">
      <c r="A147" s="68" t="s">
        <v>248</v>
      </c>
      <c r="B147" s="82">
        <v>19209</v>
      </c>
      <c r="C147" s="83">
        <f t="shared" si="18"/>
        <v>68613911.56958462</v>
      </c>
      <c r="D147" s="83">
        <f t="shared" si="19"/>
        <v>3101444.95</v>
      </c>
      <c r="E147" s="83">
        <v>0</v>
      </c>
      <c r="F147" s="83">
        <f t="shared" si="20"/>
        <v>71715356.51958463</v>
      </c>
      <c r="G147" s="84">
        <f t="shared" si="21"/>
        <v>3733.4247758646793</v>
      </c>
      <c r="H147" s="75">
        <f t="shared" si="22"/>
        <v>-25.394775864679104</v>
      </c>
      <c r="I147" s="9">
        <f t="shared" si="23"/>
        <v>3.234543478251633</v>
      </c>
      <c r="J147" s="9">
        <f t="shared" si="24"/>
        <v>33.23454347825163</v>
      </c>
      <c r="K147" s="63">
        <f t="shared" si="25"/>
        <v>-8.43983782595133</v>
      </c>
      <c r="L147" s="85">
        <f t="shared" si="26"/>
        <v>-162120.84479869908</v>
      </c>
      <c r="M147" s="86">
        <v>7451101.902095244</v>
      </c>
      <c r="N147" s="86"/>
      <c r="O147" s="93">
        <v>422</v>
      </c>
      <c r="P147" s="20" t="s">
        <v>247</v>
      </c>
      <c r="Q147" s="88">
        <v>0</v>
      </c>
      <c r="R147" s="89" t="s">
        <v>130</v>
      </c>
      <c r="Y147" s="90" t="s">
        <v>248</v>
      </c>
      <c r="Z147" s="91">
        <v>19.5</v>
      </c>
      <c r="AA147" s="47">
        <v>67472076.43</v>
      </c>
      <c r="AB147" s="92">
        <v>346010648.3589744</v>
      </c>
      <c r="AC147" s="47">
        <v>3101444.95</v>
      </c>
      <c r="AD147" s="47">
        <v>0</v>
      </c>
    </row>
    <row r="148" spans="1:30" ht="15" customHeight="1">
      <c r="A148" s="68" t="s">
        <v>249</v>
      </c>
      <c r="B148" s="82">
        <v>9740</v>
      </c>
      <c r="C148" s="83">
        <f t="shared" si="18"/>
        <v>26690430.822600003</v>
      </c>
      <c r="D148" s="83">
        <f t="shared" si="19"/>
        <v>642129.79</v>
      </c>
      <c r="E148" s="83">
        <v>0</v>
      </c>
      <c r="F148" s="83">
        <f t="shared" si="20"/>
        <v>27332560.612600002</v>
      </c>
      <c r="G148" s="84">
        <f t="shared" si="21"/>
        <v>2806.2177220328545</v>
      </c>
      <c r="H148" s="75">
        <f t="shared" si="22"/>
        <v>901.8122779671457</v>
      </c>
      <c r="I148" s="9">
        <f t="shared" si="23"/>
      </c>
      <c r="J148" s="9">
        <f t="shared" si="24"/>
      </c>
      <c r="K148" s="63">
        <f t="shared" si="25"/>
        <v>721.4498223737166</v>
      </c>
      <c r="L148" s="85">
        <f t="shared" si="26"/>
        <v>7026921.26992</v>
      </c>
      <c r="M148" s="102">
        <v>42004.460641607366</v>
      </c>
      <c r="N148" s="86"/>
      <c r="O148" s="93">
        <v>423</v>
      </c>
      <c r="P148" s="95" t="s">
        <v>250</v>
      </c>
      <c r="Q148" s="88">
        <v>0</v>
      </c>
      <c r="R148" s="89" t="s">
        <v>67</v>
      </c>
      <c r="Y148" s="90" t="s">
        <v>249</v>
      </c>
      <c r="Z148" s="103">
        <v>20.5</v>
      </c>
      <c r="AA148" s="47">
        <v>27592225.51</v>
      </c>
      <c r="AB148" s="92">
        <v>134596222.00000003</v>
      </c>
      <c r="AC148" s="47">
        <v>642129.79</v>
      </c>
      <c r="AD148" s="47">
        <v>0</v>
      </c>
    </row>
    <row r="149" spans="1:30" ht="15" customHeight="1">
      <c r="A149" s="68" t="s">
        <v>251</v>
      </c>
      <c r="B149" s="82">
        <v>12335</v>
      </c>
      <c r="C149" s="83">
        <f t="shared" si="18"/>
        <v>33538712.615846504</v>
      </c>
      <c r="D149" s="83">
        <f t="shared" si="19"/>
        <v>1390443.61</v>
      </c>
      <c r="E149" s="83">
        <v>0</v>
      </c>
      <c r="F149" s="83">
        <f t="shared" si="20"/>
        <v>34929156.22584651</v>
      </c>
      <c r="G149" s="84">
        <f t="shared" si="21"/>
        <v>2831.711084381557</v>
      </c>
      <c r="H149" s="75">
        <f t="shared" si="22"/>
        <v>876.318915618443</v>
      </c>
      <c r="I149" s="9">
        <f t="shared" si="23"/>
      </c>
      <c r="J149" s="9">
        <f t="shared" si="24"/>
      </c>
      <c r="K149" s="63">
        <f t="shared" si="25"/>
        <v>701.0551324947545</v>
      </c>
      <c r="L149" s="85">
        <f t="shared" si="26"/>
        <v>8647515.059322797</v>
      </c>
      <c r="M149" s="86">
        <v>6691442.387024394</v>
      </c>
      <c r="N149" s="86"/>
      <c r="O149" s="93">
        <v>425</v>
      </c>
      <c r="P149" s="95" t="s">
        <v>252</v>
      </c>
      <c r="Q149" s="88">
        <v>0</v>
      </c>
      <c r="R149" s="89" t="s">
        <v>60</v>
      </c>
      <c r="Y149" s="90" t="s">
        <v>251</v>
      </c>
      <c r="Z149" s="91">
        <v>21.5</v>
      </c>
      <c r="AA149" s="47">
        <v>36363203.29</v>
      </c>
      <c r="AB149" s="92">
        <v>169131178.09302324</v>
      </c>
      <c r="AC149" s="47">
        <v>1390443.61</v>
      </c>
      <c r="AD149" s="47">
        <v>0</v>
      </c>
    </row>
    <row r="150" spans="1:30" ht="15" customHeight="1">
      <c r="A150" s="68" t="s">
        <v>253</v>
      </c>
      <c r="B150" s="82">
        <v>16607</v>
      </c>
      <c r="C150" s="83">
        <f t="shared" si="18"/>
        <v>45127839.11479024</v>
      </c>
      <c r="D150" s="83">
        <f t="shared" si="19"/>
        <v>3115554.51</v>
      </c>
      <c r="E150" s="83">
        <v>0</v>
      </c>
      <c r="F150" s="83">
        <f t="shared" si="20"/>
        <v>48243393.62479024</v>
      </c>
      <c r="G150" s="84">
        <f t="shared" si="21"/>
        <v>2905.003530125263</v>
      </c>
      <c r="H150" s="75">
        <f t="shared" si="22"/>
        <v>803.0264698747374</v>
      </c>
      <c r="I150" s="9">
        <f t="shared" si="23"/>
      </c>
      <c r="J150" s="9">
        <f t="shared" si="24"/>
      </c>
      <c r="K150" s="63">
        <f t="shared" si="25"/>
        <v>642.4211758997899</v>
      </c>
      <c r="L150" s="85">
        <f t="shared" si="26"/>
        <v>10668688.46816781</v>
      </c>
      <c r="M150" s="86">
        <v>8480919.201953487</v>
      </c>
      <c r="N150" s="86"/>
      <c r="O150" s="93">
        <v>426</v>
      </c>
      <c r="P150" s="20" t="s">
        <v>251</v>
      </c>
      <c r="Q150" s="88">
        <v>0</v>
      </c>
      <c r="R150" s="89" t="s">
        <v>130</v>
      </c>
      <c r="Y150" s="90" t="s">
        <v>253</v>
      </c>
      <c r="Z150" s="91">
        <v>20.5</v>
      </c>
      <c r="AA150" s="47">
        <v>46652582.04</v>
      </c>
      <c r="AB150" s="92">
        <v>227573570.92682928</v>
      </c>
      <c r="AC150" s="47">
        <v>3115554.51</v>
      </c>
      <c r="AD150" s="47">
        <v>0</v>
      </c>
    </row>
    <row r="151" spans="1:30" ht="15" customHeight="1">
      <c r="A151" s="81" t="s">
        <v>254</v>
      </c>
      <c r="B151" s="82">
        <v>8291</v>
      </c>
      <c r="C151" s="83">
        <f t="shared" si="18"/>
        <v>23495593.966082927</v>
      </c>
      <c r="D151" s="83">
        <f t="shared" si="19"/>
        <v>1505237.61</v>
      </c>
      <c r="E151" s="83">
        <v>0</v>
      </c>
      <c r="F151" s="83">
        <f t="shared" si="20"/>
        <v>25000831.576082926</v>
      </c>
      <c r="G151" s="84">
        <f t="shared" si="21"/>
        <v>3015.4181131447262</v>
      </c>
      <c r="H151" s="75">
        <f t="shared" si="22"/>
        <v>692.611886855274</v>
      </c>
      <c r="I151" s="9">
        <f t="shared" si="23"/>
      </c>
      <c r="J151" s="9">
        <f t="shared" si="24"/>
      </c>
      <c r="K151" s="63">
        <f t="shared" si="25"/>
        <v>554.0895094842192</v>
      </c>
      <c r="L151" s="85">
        <f t="shared" si="26"/>
        <v>4593956.123133661</v>
      </c>
      <c r="M151" s="86">
        <v>10358667.101853663</v>
      </c>
      <c r="N151" s="86"/>
      <c r="O151" s="87">
        <v>430</v>
      </c>
      <c r="P151" s="20" t="s">
        <v>253</v>
      </c>
      <c r="Q151" s="88">
        <v>0</v>
      </c>
      <c r="R151" s="89" t="s">
        <v>67</v>
      </c>
      <c r="Y151" s="90" t="s">
        <v>254</v>
      </c>
      <c r="Z151" s="91">
        <v>20.5</v>
      </c>
      <c r="AA151" s="47">
        <v>24289444.09</v>
      </c>
      <c r="AB151" s="92">
        <v>118485093.12195122</v>
      </c>
      <c r="AC151" s="47">
        <v>1505237.61</v>
      </c>
      <c r="AD151" s="47">
        <v>0</v>
      </c>
    </row>
    <row r="152" spans="1:30" ht="15" customHeight="1">
      <c r="A152" s="68" t="s">
        <v>255</v>
      </c>
      <c r="B152" s="82">
        <v>15480</v>
      </c>
      <c r="C152" s="83">
        <f t="shared" si="18"/>
        <v>49434312.63616709</v>
      </c>
      <c r="D152" s="83">
        <f t="shared" si="19"/>
        <v>9208863.76</v>
      </c>
      <c r="E152" s="83">
        <v>1582032.5762175</v>
      </c>
      <c r="F152" s="83">
        <f t="shared" si="20"/>
        <v>60225208.97238459</v>
      </c>
      <c r="G152" s="84">
        <f t="shared" si="21"/>
        <v>3890.5173754770403</v>
      </c>
      <c r="H152" s="75">
        <f t="shared" si="22"/>
        <v>-182.48737547704013</v>
      </c>
      <c r="I152" s="9">
        <f t="shared" si="23"/>
        <v>5.20668099516154</v>
      </c>
      <c r="J152" s="9">
        <f t="shared" si="24"/>
        <v>35.20668099516154</v>
      </c>
      <c r="K152" s="63">
        <f t="shared" si="25"/>
        <v>-64.24774814064418</v>
      </c>
      <c r="L152" s="85">
        <f t="shared" si="26"/>
        <v>-994555.1412171719</v>
      </c>
      <c r="M152" s="86">
        <v>4548700.110700002</v>
      </c>
      <c r="N152" s="86"/>
      <c r="O152" s="93">
        <v>433</v>
      </c>
      <c r="P152" s="20" t="s">
        <v>254</v>
      </c>
      <c r="Q152" s="88">
        <v>0</v>
      </c>
      <c r="R152" s="89" t="s">
        <v>83</v>
      </c>
      <c r="V152" s="104"/>
      <c r="Y152" s="90" t="s">
        <v>255</v>
      </c>
      <c r="Z152" s="91">
        <v>19.75</v>
      </c>
      <c r="AA152" s="47">
        <v>49234880.21</v>
      </c>
      <c r="AB152" s="92">
        <v>249290532.70886075</v>
      </c>
      <c r="AC152" s="47">
        <v>9208863.76</v>
      </c>
      <c r="AD152" s="47">
        <v>111019829.91</v>
      </c>
    </row>
    <row r="153" spans="1:30" ht="15" customHeight="1">
      <c r="A153" s="68" t="s">
        <v>256</v>
      </c>
      <c r="B153" s="82">
        <v>761</v>
      </c>
      <c r="C153" s="83">
        <f t="shared" si="18"/>
        <v>1783833.8882210522</v>
      </c>
      <c r="D153" s="83">
        <f t="shared" si="19"/>
        <v>266028.46</v>
      </c>
      <c r="E153" s="83">
        <v>0</v>
      </c>
      <c r="F153" s="83">
        <f t="shared" si="20"/>
        <v>2049862.3482210522</v>
      </c>
      <c r="G153" s="84">
        <f t="shared" si="21"/>
        <v>2693.643033141987</v>
      </c>
      <c r="H153" s="75">
        <f t="shared" si="22"/>
        <v>1014.3869668580132</v>
      </c>
      <c r="I153" s="9">
        <f t="shared" si="23"/>
      </c>
      <c r="J153" s="9">
        <f t="shared" si="24"/>
      </c>
      <c r="K153" s="63">
        <f t="shared" si="25"/>
        <v>811.5095734864107</v>
      </c>
      <c r="L153" s="85">
        <f t="shared" si="26"/>
        <v>617558.7854231586</v>
      </c>
      <c r="M153" s="86">
        <v>-796500.7888768702</v>
      </c>
      <c r="N153" s="86"/>
      <c r="O153" s="93">
        <v>434</v>
      </c>
      <c r="P153" s="95" t="s">
        <v>257</v>
      </c>
      <c r="Q153" s="88">
        <v>1</v>
      </c>
      <c r="R153" s="89" t="s">
        <v>65</v>
      </c>
      <c r="U153" s="105">
        <v>111019829.91</v>
      </c>
      <c r="V153" s="106"/>
      <c r="Y153" s="90" t="s">
        <v>256</v>
      </c>
      <c r="Z153" s="91">
        <v>19</v>
      </c>
      <c r="AA153" s="47">
        <v>1709170.14</v>
      </c>
      <c r="AB153" s="92">
        <v>8995632.315789472</v>
      </c>
      <c r="AC153" s="47">
        <v>266028.46</v>
      </c>
      <c r="AD153" s="47">
        <v>0</v>
      </c>
    </row>
    <row r="154" spans="1:30" ht="15" customHeight="1">
      <c r="A154" s="68" t="s">
        <v>258</v>
      </c>
      <c r="B154" s="82">
        <v>2074</v>
      </c>
      <c r="C154" s="83">
        <f t="shared" si="18"/>
        <v>4766611.834917072</v>
      </c>
      <c r="D154" s="83">
        <f t="shared" si="19"/>
        <v>145182.74</v>
      </c>
      <c r="E154" s="83">
        <v>0</v>
      </c>
      <c r="F154" s="83">
        <f t="shared" si="20"/>
        <v>4911794.574917072</v>
      </c>
      <c r="G154" s="84">
        <f t="shared" si="21"/>
        <v>2368.271251165416</v>
      </c>
      <c r="H154" s="75">
        <f t="shared" si="22"/>
        <v>1339.7587488345844</v>
      </c>
      <c r="I154" s="9">
        <f t="shared" si="23"/>
      </c>
      <c r="J154" s="9">
        <f t="shared" si="24"/>
      </c>
      <c r="K154" s="63">
        <f t="shared" si="25"/>
        <v>1071.8069990676674</v>
      </c>
      <c r="L154" s="85">
        <f t="shared" si="26"/>
        <v>2222927.7160663423</v>
      </c>
      <c r="M154" s="86">
        <v>557618.2394736842</v>
      </c>
      <c r="N154" s="86"/>
      <c r="O154" s="93">
        <v>435</v>
      </c>
      <c r="P154" s="20" t="s">
        <v>256</v>
      </c>
      <c r="Q154" s="88">
        <v>0</v>
      </c>
      <c r="R154" s="89" t="s">
        <v>94</v>
      </c>
      <c r="Y154" s="90" t="s">
        <v>258</v>
      </c>
      <c r="Z154" s="91">
        <v>20.5</v>
      </c>
      <c r="AA154" s="47">
        <v>4927662.26</v>
      </c>
      <c r="AB154" s="92">
        <v>24037376.87804878</v>
      </c>
      <c r="AC154" s="47">
        <v>145182.74</v>
      </c>
      <c r="AD154" s="47">
        <v>0</v>
      </c>
    </row>
    <row r="155" spans="1:30" ht="15" customHeight="1">
      <c r="A155" s="68" t="s">
        <v>259</v>
      </c>
      <c r="B155" s="82">
        <v>5107</v>
      </c>
      <c r="C155" s="83">
        <f t="shared" si="18"/>
        <v>13554386.019</v>
      </c>
      <c r="D155" s="83">
        <f t="shared" si="19"/>
        <v>311830.25</v>
      </c>
      <c r="E155" s="83">
        <v>0</v>
      </c>
      <c r="F155" s="83">
        <f t="shared" si="20"/>
        <v>13866216.269</v>
      </c>
      <c r="G155" s="84">
        <f t="shared" si="21"/>
        <v>2715.1392733503035</v>
      </c>
      <c r="H155" s="75">
        <f t="shared" si="22"/>
        <v>992.8907266496967</v>
      </c>
      <c r="I155" s="9">
        <f t="shared" si="23"/>
      </c>
      <c r="J155" s="9">
        <f t="shared" si="24"/>
      </c>
      <c r="K155" s="63">
        <f t="shared" si="25"/>
        <v>794.3125813197574</v>
      </c>
      <c r="L155" s="85">
        <f t="shared" si="26"/>
        <v>4056554.3528000014</v>
      </c>
      <c r="M155" s="86">
        <v>2116967.311902439</v>
      </c>
      <c r="N155" s="86"/>
      <c r="O155" s="93">
        <v>436</v>
      </c>
      <c r="P155" s="20" t="s">
        <v>258</v>
      </c>
      <c r="Q155" s="88">
        <v>0</v>
      </c>
      <c r="R155" s="89" t="s">
        <v>60</v>
      </c>
      <c r="Y155" s="90" t="s">
        <v>259</v>
      </c>
      <c r="Z155" s="91">
        <v>20</v>
      </c>
      <c r="AA155" s="47">
        <v>13670586</v>
      </c>
      <c r="AB155" s="92">
        <v>68352930</v>
      </c>
      <c r="AC155" s="47">
        <v>311830.25</v>
      </c>
      <c r="AD155" s="47">
        <v>0</v>
      </c>
    </row>
    <row r="156" spans="1:30" ht="15" customHeight="1">
      <c r="A156" s="68" t="s">
        <v>260</v>
      </c>
      <c r="B156" s="82">
        <v>4949</v>
      </c>
      <c r="C156" s="83">
        <f t="shared" si="18"/>
        <v>13524516.130162023</v>
      </c>
      <c r="D156" s="83">
        <f t="shared" si="19"/>
        <v>1971594.88</v>
      </c>
      <c r="E156" s="83">
        <v>0</v>
      </c>
      <c r="F156" s="83">
        <f t="shared" si="20"/>
        <v>15496111.010162022</v>
      </c>
      <c r="G156" s="84">
        <f t="shared" si="21"/>
        <v>3131.1600343831124</v>
      </c>
      <c r="H156" s="75">
        <f t="shared" si="22"/>
        <v>576.8699656168878</v>
      </c>
      <c r="I156" s="9">
        <f t="shared" si="23"/>
      </c>
      <c r="J156" s="9">
        <f t="shared" si="24"/>
      </c>
      <c r="K156" s="63">
        <f t="shared" si="25"/>
        <v>461.4959724935103</v>
      </c>
      <c r="L156" s="85">
        <f t="shared" si="26"/>
        <v>2283943.567870382</v>
      </c>
      <c r="M156" s="86">
        <v>3965355.743179489</v>
      </c>
      <c r="N156" s="86"/>
      <c r="O156" s="93">
        <v>440</v>
      </c>
      <c r="P156" s="95" t="s">
        <v>261</v>
      </c>
      <c r="Q156" s="88">
        <v>3</v>
      </c>
      <c r="R156" s="89" t="s">
        <v>139</v>
      </c>
      <c r="Y156" s="90" t="s">
        <v>260</v>
      </c>
      <c r="Z156" s="91">
        <v>19.75</v>
      </c>
      <c r="AA156" s="47">
        <v>13469954.29</v>
      </c>
      <c r="AB156" s="92">
        <v>68202300.20253164</v>
      </c>
      <c r="AC156" s="47">
        <v>1971594.88</v>
      </c>
      <c r="AD156" s="47">
        <v>0</v>
      </c>
    </row>
    <row r="157" spans="1:30" ht="15" customHeight="1">
      <c r="A157" s="68" t="s">
        <v>262</v>
      </c>
      <c r="B157" s="82">
        <v>47624</v>
      </c>
      <c r="C157" s="83">
        <f t="shared" si="18"/>
        <v>165294680.99146828</v>
      </c>
      <c r="D157" s="83">
        <f t="shared" si="19"/>
        <v>6677404.31</v>
      </c>
      <c r="E157" s="83">
        <v>0</v>
      </c>
      <c r="F157" s="83">
        <f t="shared" si="20"/>
        <v>171972085.30146828</v>
      </c>
      <c r="G157" s="84">
        <f t="shared" si="21"/>
        <v>3611.038243353525</v>
      </c>
      <c r="H157" s="75">
        <f t="shared" si="22"/>
        <v>96.9917566464751</v>
      </c>
      <c r="I157" s="9">
        <f t="shared" si="23"/>
      </c>
      <c r="J157" s="9">
        <f t="shared" si="24"/>
      </c>
      <c r="K157" s="63">
        <f t="shared" si="25"/>
        <v>77.59340531718009</v>
      </c>
      <c r="L157" s="85">
        <f t="shared" si="26"/>
        <v>3695308.3348253844</v>
      </c>
      <c r="M157" s="86">
        <v>2273630.3552631605</v>
      </c>
      <c r="N157" s="86"/>
      <c r="O157" s="93">
        <v>441</v>
      </c>
      <c r="P157" s="20" t="s">
        <v>260</v>
      </c>
      <c r="Q157" s="88">
        <v>0</v>
      </c>
      <c r="R157" s="89" t="s">
        <v>141</v>
      </c>
      <c r="Y157" s="90" t="s">
        <v>262</v>
      </c>
      <c r="Z157" s="91">
        <v>20.5</v>
      </c>
      <c r="AA157" s="47">
        <v>170879523.97</v>
      </c>
      <c r="AB157" s="92">
        <v>833558653.5121951</v>
      </c>
      <c r="AC157" s="47">
        <v>6677404.31</v>
      </c>
      <c r="AD157" s="47">
        <v>0</v>
      </c>
    </row>
    <row r="158" spans="1:30" ht="15" customHeight="1">
      <c r="A158" s="68" t="s">
        <v>263</v>
      </c>
      <c r="B158" s="82">
        <v>15494</v>
      </c>
      <c r="C158" s="83">
        <f t="shared" si="18"/>
        <v>54031057.35420758</v>
      </c>
      <c r="D158" s="83">
        <f t="shared" si="19"/>
        <v>2350203.59</v>
      </c>
      <c r="E158" s="83">
        <v>0</v>
      </c>
      <c r="F158" s="83">
        <f t="shared" si="20"/>
        <v>56381260.94420758</v>
      </c>
      <c r="G158" s="84">
        <f t="shared" si="21"/>
        <v>3638.9093161357673</v>
      </c>
      <c r="H158" s="75">
        <f t="shared" si="22"/>
        <v>69.12068386423289</v>
      </c>
      <c r="I158" s="9">
        <f t="shared" si="23"/>
      </c>
      <c r="J158" s="9">
        <f t="shared" si="24"/>
      </c>
      <c r="K158" s="63">
        <f t="shared" si="25"/>
        <v>55.296547091386316</v>
      </c>
      <c r="L158" s="85">
        <f t="shared" si="26"/>
        <v>856764.7006339396</v>
      </c>
      <c r="M158" s="86">
        <v>1174933.038439025</v>
      </c>
      <c r="N158" s="86"/>
      <c r="O158" s="93">
        <v>442</v>
      </c>
      <c r="P158" s="20" t="s">
        <v>264</v>
      </c>
      <c r="Q158" s="88">
        <v>0</v>
      </c>
      <c r="R158" s="89" t="s">
        <v>78</v>
      </c>
      <c r="Y158" s="90" t="s">
        <v>263</v>
      </c>
      <c r="Z158" s="91">
        <v>19.75</v>
      </c>
      <c r="AA158" s="47">
        <v>53813080.32</v>
      </c>
      <c r="AB158" s="92">
        <v>272471292.75949365</v>
      </c>
      <c r="AC158" s="47">
        <v>2350203.59</v>
      </c>
      <c r="AD158" s="47">
        <v>0</v>
      </c>
    </row>
    <row r="159" spans="1:30" s="101" customFormat="1" ht="15" customHeight="1">
      <c r="A159" s="81" t="s">
        <v>265</v>
      </c>
      <c r="B159" s="82">
        <v>5573</v>
      </c>
      <c r="C159" s="83">
        <f t="shared" si="18"/>
        <v>15736397.703865113</v>
      </c>
      <c r="D159" s="83">
        <f t="shared" si="19"/>
        <v>1096609.3</v>
      </c>
      <c r="E159" s="83">
        <v>0</v>
      </c>
      <c r="F159" s="83">
        <f t="shared" si="20"/>
        <v>16833007.00386511</v>
      </c>
      <c r="G159" s="84">
        <f t="shared" si="21"/>
        <v>3020.4570256352254</v>
      </c>
      <c r="H159" s="75">
        <f t="shared" si="22"/>
        <v>687.5729743647748</v>
      </c>
      <c r="I159" s="9">
        <f t="shared" si="23"/>
      </c>
      <c r="J159" s="9">
        <f t="shared" si="24"/>
      </c>
      <c r="K159" s="63">
        <f t="shared" si="25"/>
        <v>550.0583794918199</v>
      </c>
      <c r="L159" s="85">
        <f t="shared" si="26"/>
        <v>3065475.348907912</v>
      </c>
      <c r="M159" s="86">
        <v>3620401.8891000347</v>
      </c>
      <c r="N159" s="86"/>
      <c r="O159" s="87">
        <v>444</v>
      </c>
      <c r="P159" s="95" t="s">
        <v>266</v>
      </c>
      <c r="Q159" s="88">
        <v>1</v>
      </c>
      <c r="R159" s="89" t="s">
        <v>65</v>
      </c>
      <c r="S159"/>
      <c r="T159" s="3"/>
      <c r="U159" s="3"/>
      <c r="V159" s="3"/>
      <c r="W159"/>
      <c r="X159" s="3"/>
      <c r="Y159" s="94" t="s">
        <v>265</v>
      </c>
      <c r="Z159" s="91">
        <v>21.5</v>
      </c>
      <c r="AA159" s="47">
        <v>17061651.57</v>
      </c>
      <c r="AB159" s="92">
        <v>79356518.93023255</v>
      </c>
      <c r="AC159" s="47">
        <v>1096609.3</v>
      </c>
      <c r="AD159" s="47">
        <v>0</v>
      </c>
    </row>
    <row r="160" spans="1:30" ht="15" customHeight="1">
      <c r="A160" s="81" t="s">
        <v>267</v>
      </c>
      <c r="B160" s="82">
        <v>2070</v>
      </c>
      <c r="C160" s="83">
        <f t="shared" si="18"/>
        <v>5481482.279466666</v>
      </c>
      <c r="D160" s="83">
        <f t="shared" si="19"/>
        <v>255929.19</v>
      </c>
      <c r="E160" s="83">
        <v>0</v>
      </c>
      <c r="F160" s="83">
        <f t="shared" si="20"/>
        <v>5737411.469466667</v>
      </c>
      <c r="G160" s="84">
        <f t="shared" si="21"/>
        <v>2771.696362061192</v>
      </c>
      <c r="H160" s="75">
        <f t="shared" si="22"/>
        <v>936.3336379388084</v>
      </c>
      <c r="I160" s="9">
        <f t="shared" si="23"/>
      </c>
      <c r="J160" s="9">
        <f t="shared" si="24"/>
      </c>
      <c r="K160" s="63">
        <f t="shared" si="25"/>
        <v>749.0669103510468</v>
      </c>
      <c r="L160" s="85">
        <f t="shared" si="26"/>
        <v>1550568.5044266668</v>
      </c>
      <c r="M160" s="86">
        <v>1131304.240000002</v>
      </c>
      <c r="N160" s="86"/>
      <c r="O160" s="87">
        <v>445</v>
      </c>
      <c r="P160" s="95" t="s">
        <v>268</v>
      </c>
      <c r="Q160" s="88">
        <v>3</v>
      </c>
      <c r="R160" s="89" t="s">
        <v>67</v>
      </c>
      <c r="T160" s="101"/>
      <c r="U160" s="101"/>
      <c r="V160" s="101"/>
      <c r="X160" s="101"/>
      <c r="Y160" s="90" t="s">
        <v>267</v>
      </c>
      <c r="Z160" s="91">
        <v>20.25</v>
      </c>
      <c r="AA160" s="47">
        <v>5597580.24</v>
      </c>
      <c r="AB160" s="92">
        <v>27642371.555555556</v>
      </c>
      <c r="AC160" s="47">
        <v>255929.19</v>
      </c>
      <c r="AD160" s="47">
        <v>0</v>
      </c>
    </row>
    <row r="161" spans="1:30" ht="15" customHeight="1">
      <c r="A161" s="68" t="s">
        <v>269</v>
      </c>
      <c r="B161" s="82">
        <v>9767</v>
      </c>
      <c r="C161" s="83">
        <f t="shared" si="18"/>
        <v>34306104.91318554</v>
      </c>
      <c r="D161" s="83">
        <f t="shared" si="19"/>
        <v>1661177.77</v>
      </c>
      <c r="E161" s="83">
        <v>0</v>
      </c>
      <c r="F161" s="83">
        <f t="shared" si="20"/>
        <v>35967282.68318554</v>
      </c>
      <c r="G161" s="84">
        <f t="shared" si="21"/>
        <v>3682.531246358712</v>
      </c>
      <c r="H161" s="75">
        <f t="shared" si="22"/>
        <v>25.498753641288204</v>
      </c>
      <c r="I161" s="9">
        <f t="shared" si="23"/>
      </c>
      <c r="J161" s="9">
        <f t="shared" si="24"/>
      </c>
      <c r="K161" s="63">
        <f t="shared" si="25"/>
        <v>20.399002913030564</v>
      </c>
      <c r="L161" s="85">
        <f t="shared" si="26"/>
        <v>199237.06145156952</v>
      </c>
      <c r="M161" s="86">
        <v>2991374.969523811</v>
      </c>
      <c r="N161" s="86"/>
      <c r="O161" s="93">
        <v>475</v>
      </c>
      <c r="P161" s="95" t="s">
        <v>270</v>
      </c>
      <c r="Q161" s="88">
        <v>3</v>
      </c>
      <c r="R161" s="89" t="s">
        <v>139</v>
      </c>
      <c r="Y161" s="90" t="s">
        <v>269</v>
      </c>
      <c r="Z161" s="91">
        <v>20.75</v>
      </c>
      <c r="AA161" s="47">
        <v>35897714.42</v>
      </c>
      <c r="AB161" s="92">
        <v>173001033.3493976</v>
      </c>
      <c r="AC161" s="47">
        <v>1661177.77</v>
      </c>
      <c r="AD161" s="47">
        <v>0</v>
      </c>
    </row>
    <row r="162" spans="1:30" ht="15" customHeight="1">
      <c r="A162" s="68" t="s">
        <v>271</v>
      </c>
      <c r="B162" s="82">
        <v>1150</v>
      </c>
      <c r="C162" s="83">
        <f t="shared" si="18"/>
        <v>2156956.0876571424</v>
      </c>
      <c r="D162" s="83">
        <f t="shared" si="19"/>
        <v>104893.83</v>
      </c>
      <c r="E162" s="83">
        <v>0</v>
      </c>
      <c r="F162" s="83">
        <f t="shared" si="20"/>
        <v>2261849.9176571425</v>
      </c>
      <c r="G162" s="84">
        <f t="shared" si="21"/>
        <v>1966.826015354037</v>
      </c>
      <c r="H162" s="75">
        <f t="shared" si="22"/>
        <v>1741.2039846459631</v>
      </c>
      <c r="I162" s="9">
        <f t="shared" si="23"/>
      </c>
      <c r="J162" s="9">
        <f t="shared" si="24"/>
      </c>
      <c r="K162" s="63">
        <f t="shared" si="25"/>
        <v>1392.9631877167706</v>
      </c>
      <c r="L162" s="85">
        <f t="shared" si="26"/>
        <v>1601907.665874286</v>
      </c>
      <c r="M162" s="86">
        <v>1469317.6527407411</v>
      </c>
      <c r="N162" s="86"/>
      <c r="O162" s="93">
        <v>480</v>
      </c>
      <c r="P162" s="20" t="s">
        <v>267</v>
      </c>
      <c r="Q162" s="88">
        <v>0</v>
      </c>
      <c r="R162" s="89" t="s">
        <v>67</v>
      </c>
      <c r="Y162" s="90" t="s">
        <v>271</v>
      </c>
      <c r="Z162" s="91">
        <v>21</v>
      </c>
      <c r="AA162" s="47">
        <v>2284219.76</v>
      </c>
      <c r="AB162" s="92">
        <v>10877236.952380951</v>
      </c>
      <c r="AC162" s="47">
        <v>104893.83</v>
      </c>
      <c r="AD162" s="47">
        <v>0</v>
      </c>
    </row>
    <row r="163" spans="1:30" ht="15" customHeight="1">
      <c r="A163" s="81" t="s">
        <v>272</v>
      </c>
      <c r="B163" s="82">
        <v>3246</v>
      </c>
      <c r="C163" s="83">
        <f t="shared" si="18"/>
        <v>7931568.387338462</v>
      </c>
      <c r="D163" s="83">
        <f t="shared" si="19"/>
        <v>734412.86</v>
      </c>
      <c r="E163" s="83">
        <v>0</v>
      </c>
      <c r="F163" s="83">
        <f t="shared" si="20"/>
        <v>8665981.247338463</v>
      </c>
      <c r="G163" s="84">
        <f t="shared" si="21"/>
        <v>2669.7416042324285</v>
      </c>
      <c r="H163" s="75">
        <f t="shared" si="22"/>
        <v>1038.2883957675717</v>
      </c>
      <c r="I163" s="9">
        <f t="shared" si="23"/>
      </c>
      <c r="J163" s="9">
        <f t="shared" si="24"/>
      </c>
      <c r="K163" s="63">
        <f t="shared" si="25"/>
        <v>830.6307166140574</v>
      </c>
      <c r="L163" s="85">
        <f t="shared" si="26"/>
        <v>2696227.30612923</v>
      </c>
      <c r="M163" s="86">
        <v>-393.5013292047151</v>
      </c>
      <c r="N163" s="86"/>
      <c r="O163" s="87">
        <v>481</v>
      </c>
      <c r="P163" s="20" t="s">
        <v>269</v>
      </c>
      <c r="Q163" s="88">
        <v>0</v>
      </c>
      <c r="R163" s="89" t="s">
        <v>67</v>
      </c>
      <c r="Y163" s="90" t="s">
        <v>272</v>
      </c>
      <c r="Z163" s="91">
        <v>19.5</v>
      </c>
      <c r="AA163" s="47">
        <v>7799575.57</v>
      </c>
      <c r="AB163" s="92">
        <v>39997823.43589744</v>
      </c>
      <c r="AC163" s="47">
        <v>734412.86</v>
      </c>
      <c r="AD163" s="47">
        <v>0</v>
      </c>
    </row>
    <row r="164" spans="1:30" ht="15" customHeight="1">
      <c r="A164" s="68" t="s">
        <v>273</v>
      </c>
      <c r="B164" s="82">
        <v>2123</v>
      </c>
      <c r="C164" s="83">
        <f t="shared" si="18"/>
        <v>4718865.22476</v>
      </c>
      <c r="D164" s="83">
        <f t="shared" si="19"/>
        <v>725794.68</v>
      </c>
      <c r="E164" s="83">
        <v>0</v>
      </c>
      <c r="F164" s="83">
        <f t="shared" si="20"/>
        <v>5444659.904759999</v>
      </c>
      <c r="G164" s="84">
        <f t="shared" si="21"/>
        <v>2564.6066437870936</v>
      </c>
      <c r="H164" s="75">
        <f t="shared" si="22"/>
        <v>1143.4233562129066</v>
      </c>
      <c r="I164" s="9">
        <f t="shared" si="23"/>
      </c>
      <c r="J164" s="9">
        <f t="shared" si="24"/>
      </c>
      <c r="K164" s="63">
        <f t="shared" si="25"/>
        <v>914.7386849703253</v>
      </c>
      <c r="L164" s="85">
        <f t="shared" si="26"/>
        <v>1941990.2281920006</v>
      </c>
      <c r="M164" s="86">
        <v>1464317.7399047618</v>
      </c>
      <c r="N164" s="86"/>
      <c r="O164" s="93">
        <v>483</v>
      </c>
      <c r="P164" s="20" t="s">
        <v>271</v>
      </c>
      <c r="Q164" s="88">
        <v>0</v>
      </c>
      <c r="R164" s="89" t="s">
        <v>60</v>
      </c>
      <c r="T164" s="101"/>
      <c r="U164" s="101"/>
      <c r="V164" s="101"/>
      <c r="X164" s="101"/>
      <c r="Y164" s="90" t="s">
        <v>273</v>
      </c>
      <c r="Z164" s="91">
        <v>20</v>
      </c>
      <c r="AA164" s="47">
        <v>4759319.44</v>
      </c>
      <c r="AB164" s="92">
        <v>23796597.2</v>
      </c>
      <c r="AC164" s="47">
        <v>725794.68</v>
      </c>
      <c r="AD164" s="47">
        <v>0</v>
      </c>
    </row>
    <row r="165" spans="1:30" s="24" customFormat="1" ht="15" customHeight="1">
      <c r="A165" s="68" t="s">
        <v>274</v>
      </c>
      <c r="B165" s="82">
        <v>54605</v>
      </c>
      <c r="C165" s="83">
        <f t="shared" si="18"/>
        <v>166743653.03098497</v>
      </c>
      <c r="D165" s="83">
        <f t="shared" si="19"/>
        <v>12485749.53</v>
      </c>
      <c r="E165" s="83">
        <v>0</v>
      </c>
      <c r="F165" s="83">
        <f t="shared" si="20"/>
        <v>179229402.56098497</v>
      </c>
      <c r="G165" s="84">
        <f t="shared" si="21"/>
        <v>3282.289214558831</v>
      </c>
      <c r="H165" s="75">
        <f t="shared" si="22"/>
        <v>425.740785441169</v>
      </c>
      <c r="I165" s="9">
        <f t="shared" si="23"/>
      </c>
      <c r="J165" s="9">
        <f t="shared" si="24"/>
      </c>
      <c r="K165" s="63">
        <f t="shared" si="25"/>
        <v>340.5926283529352</v>
      </c>
      <c r="L165" s="85">
        <f t="shared" si="26"/>
        <v>18598060.471212026</v>
      </c>
      <c r="M165" s="86">
        <v>2437238.6053333343</v>
      </c>
      <c r="N165" s="86"/>
      <c r="O165" s="93">
        <v>484</v>
      </c>
      <c r="P165" s="95" t="s">
        <v>275</v>
      </c>
      <c r="Q165" s="88">
        <v>0</v>
      </c>
      <c r="R165" s="89" t="s">
        <v>78</v>
      </c>
      <c r="S165"/>
      <c r="T165"/>
      <c r="U165"/>
      <c r="V165"/>
      <c r="W165"/>
      <c r="X165"/>
      <c r="Y165" s="90" t="s">
        <v>274</v>
      </c>
      <c r="Z165" s="91">
        <v>20</v>
      </c>
      <c r="AA165" s="47">
        <v>168173124.59</v>
      </c>
      <c r="AB165" s="92">
        <v>840865622.9499999</v>
      </c>
      <c r="AC165" s="47">
        <v>12485749.53</v>
      </c>
      <c r="AD165" s="47">
        <v>0</v>
      </c>
    </row>
    <row r="166" spans="1:30" ht="15" customHeight="1">
      <c r="A166" s="68" t="s">
        <v>276</v>
      </c>
      <c r="B166" s="82">
        <v>8986</v>
      </c>
      <c r="C166" s="83">
        <f t="shared" si="18"/>
        <v>23613294.0798439</v>
      </c>
      <c r="D166" s="83">
        <f t="shared" si="19"/>
        <v>1237816.2</v>
      </c>
      <c r="E166" s="83">
        <v>0</v>
      </c>
      <c r="F166" s="83">
        <f t="shared" si="20"/>
        <v>24851110.2798439</v>
      </c>
      <c r="G166" s="84">
        <f t="shared" si="21"/>
        <v>2765.5364210821167</v>
      </c>
      <c r="H166" s="75">
        <f t="shared" si="22"/>
        <v>942.4935789178835</v>
      </c>
      <c r="I166" s="9">
        <f t="shared" si="23"/>
      </c>
      <c r="J166" s="9">
        <f t="shared" si="24"/>
      </c>
      <c r="K166" s="63">
        <f t="shared" si="25"/>
        <v>753.9948631343068</v>
      </c>
      <c r="L166" s="85">
        <f t="shared" si="26"/>
        <v>6775397.840124881</v>
      </c>
      <c r="M166" s="86">
        <v>1972519.3729</v>
      </c>
      <c r="N166" s="86"/>
      <c r="O166" s="93">
        <v>489</v>
      </c>
      <c r="P166" s="20" t="s">
        <v>273</v>
      </c>
      <c r="Q166" s="88">
        <v>0</v>
      </c>
      <c r="R166" s="89" t="s">
        <v>92</v>
      </c>
      <c r="Y166" s="90" t="s">
        <v>276</v>
      </c>
      <c r="Z166" s="91">
        <v>20.5</v>
      </c>
      <c r="AA166" s="47">
        <v>24411120.96</v>
      </c>
      <c r="AB166" s="92">
        <v>119078638.8292683</v>
      </c>
      <c r="AC166" s="47">
        <v>1237816.2</v>
      </c>
      <c r="AD166" s="47">
        <v>0</v>
      </c>
    </row>
    <row r="167" spans="1:30" ht="15" customHeight="1">
      <c r="A167" s="68" t="s">
        <v>277</v>
      </c>
      <c r="B167" s="82">
        <v>1763</v>
      </c>
      <c r="C167" s="83">
        <f t="shared" si="18"/>
        <v>3855782.159342857</v>
      </c>
      <c r="D167" s="83">
        <f t="shared" si="19"/>
        <v>1028750.06</v>
      </c>
      <c r="E167" s="83">
        <v>0</v>
      </c>
      <c r="F167" s="83">
        <f t="shared" si="20"/>
        <v>4884532.219342858</v>
      </c>
      <c r="G167" s="84">
        <f t="shared" si="21"/>
        <v>2770.5798181184673</v>
      </c>
      <c r="H167" s="75">
        <f t="shared" si="22"/>
        <v>937.4501818815329</v>
      </c>
      <c r="I167" s="9">
        <f t="shared" si="23"/>
      </c>
      <c r="J167" s="9">
        <f t="shared" si="24"/>
      </c>
      <c r="K167" s="63">
        <f t="shared" si="25"/>
        <v>749.9601455052264</v>
      </c>
      <c r="L167" s="85">
        <f t="shared" si="26"/>
        <v>1322179.7365257142</v>
      </c>
      <c r="M167" s="86">
        <v>17789639.48210001</v>
      </c>
      <c r="N167" s="86"/>
      <c r="O167" s="93">
        <v>491</v>
      </c>
      <c r="P167" s="95" t="s">
        <v>278</v>
      </c>
      <c r="Q167" s="88">
        <v>0</v>
      </c>
      <c r="R167" s="89" t="s">
        <v>71</v>
      </c>
      <c r="Y167" s="94" t="s">
        <v>277</v>
      </c>
      <c r="Z167" s="91">
        <v>21</v>
      </c>
      <c r="AA167" s="47">
        <v>4083279.14</v>
      </c>
      <c r="AB167" s="92">
        <v>19444186.38095238</v>
      </c>
      <c r="AC167" s="47">
        <v>1028750.06</v>
      </c>
      <c r="AD167" s="47">
        <v>0</v>
      </c>
    </row>
    <row r="168" spans="1:30" ht="15" customHeight="1">
      <c r="A168" s="68" t="s">
        <v>279</v>
      </c>
      <c r="B168" s="82">
        <v>2375</v>
      </c>
      <c r="C168" s="83">
        <f t="shared" si="18"/>
        <v>6578804.850985714</v>
      </c>
      <c r="D168" s="83">
        <f t="shared" si="19"/>
        <v>644102.11</v>
      </c>
      <c r="E168" s="83">
        <v>0</v>
      </c>
      <c r="F168" s="83">
        <f t="shared" si="20"/>
        <v>7222906.960985715</v>
      </c>
      <c r="G168" s="84">
        <f t="shared" si="21"/>
        <v>3041.2239835729324</v>
      </c>
      <c r="H168" s="75">
        <f t="shared" si="22"/>
        <v>666.8060164270678</v>
      </c>
      <c r="I168" s="9">
        <f t="shared" si="23"/>
      </c>
      <c r="J168" s="9">
        <f t="shared" si="24"/>
      </c>
      <c r="K168" s="63">
        <f t="shared" si="25"/>
        <v>533.4448131416542</v>
      </c>
      <c r="L168" s="85">
        <f t="shared" si="26"/>
        <v>1266931.4312114287</v>
      </c>
      <c r="M168" s="86">
        <v>6662667.603799999</v>
      </c>
      <c r="N168" s="86"/>
      <c r="O168" s="93">
        <v>494</v>
      </c>
      <c r="P168" s="20" t="s">
        <v>276</v>
      </c>
      <c r="Q168" s="88">
        <v>0</v>
      </c>
      <c r="R168" s="89" t="s">
        <v>60</v>
      </c>
      <c r="Y168" s="90" t="s">
        <v>279</v>
      </c>
      <c r="Z168" s="91">
        <v>21</v>
      </c>
      <c r="AA168" s="47">
        <v>6966964.29</v>
      </c>
      <c r="AB168" s="92">
        <v>33176020.42857143</v>
      </c>
      <c r="AC168" s="47">
        <v>644102.11</v>
      </c>
      <c r="AD168" s="47">
        <v>0</v>
      </c>
    </row>
    <row r="169" spans="1:30" ht="15" customHeight="1">
      <c r="A169" s="68" t="s">
        <v>280</v>
      </c>
      <c r="B169" s="82">
        <v>19287</v>
      </c>
      <c r="C169" s="83">
        <f t="shared" si="18"/>
        <v>65757683.42882892</v>
      </c>
      <c r="D169" s="83">
        <f t="shared" si="19"/>
        <v>2484441.96</v>
      </c>
      <c r="E169" s="83">
        <v>0</v>
      </c>
      <c r="F169" s="83">
        <f t="shared" si="20"/>
        <v>68242125.38882892</v>
      </c>
      <c r="G169" s="84">
        <f t="shared" si="21"/>
        <v>3538.244692737539</v>
      </c>
      <c r="H169" s="75">
        <f t="shared" si="22"/>
        <v>169.78530726246117</v>
      </c>
      <c r="I169" s="9">
        <f t="shared" si="23"/>
      </c>
      <c r="J169" s="9">
        <f t="shared" si="24"/>
      </c>
      <c r="K169" s="63">
        <f t="shared" si="25"/>
        <v>135.82824580996893</v>
      </c>
      <c r="L169" s="85">
        <f t="shared" si="26"/>
        <v>2619719.3769368706</v>
      </c>
      <c r="M169" s="86">
        <v>1457504.524095239</v>
      </c>
      <c r="N169" s="86"/>
      <c r="O169" s="93">
        <v>495</v>
      </c>
      <c r="P169" s="20" t="s">
        <v>277</v>
      </c>
      <c r="Q169" s="88">
        <v>0</v>
      </c>
      <c r="R169" s="89" t="s">
        <v>94</v>
      </c>
      <c r="Y169" s="90" t="s">
        <v>280</v>
      </c>
      <c r="Z169" s="91">
        <v>20.75</v>
      </c>
      <c r="AA169" s="47">
        <v>68808468.54</v>
      </c>
      <c r="AB169" s="92">
        <v>331607077.30120486</v>
      </c>
      <c r="AC169" s="47">
        <v>2484441.96</v>
      </c>
      <c r="AD169" s="47">
        <v>0</v>
      </c>
    </row>
    <row r="170" spans="1:30" s="3" customFormat="1" ht="15" customHeight="1">
      <c r="A170" s="68" t="s">
        <v>281</v>
      </c>
      <c r="B170" s="82">
        <v>9700</v>
      </c>
      <c r="C170" s="83">
        <f t="shared" si="18"/>
        <v>33661530.251538455</v>
      </c>
      <c r="D170" s="83">
        <f t="shared" si="19"/>
        <v>2130708.6</v>
      </c>
      <c r="E170" s="83">
        <v>0</v>
      </c>
      <c r="F170" s="83">
        <f t="shared" si="20"/>
        <v>35792238.85153846</v>
      </c>
      <c r="G170" s="84">
        <f t="shared" si="21"/>
        <v>3689.921531086439</v>
      </c>
      <c r="H170" s="75">
        <f t="shared" si="22"/>
        <v>18.10846891356141</v>
      </c>
      <c r="I170" s="9">
        <f t="shared" si="23"/>
      </c>
      <c r="J170" s="9">
        <f t="shared" si="24"/>
      </c>
      <c r="K170" s="63">
        <f t="shared" si="25"/>
        <v>14.486775130849129</v>
      </c>
      <c r="L170" s="85">
        <f t="shared" si="26"/>
        <v>140521.71876923656</v>
      </c>
      <c r="M170" s="86">
        <v>1288707.4185060253</v>
      </c>
      <c r="N170" s="86"/>
      <c r="O170" s="93">
        <v>498</v>
      </c>
      <c r="P170" s="20" t="s">
        <v>279</v>
      </c>
      <c r="Q170" s="88">
        <v>0</v>
      </c>
      <c r="R170" s="89" t="s">
        <v>74</v>
      </c>
      <c r="S170"/>
      <c r="T170" s="24"/>
      <c r="U170" s="24"/>
      <c r="V170" s="24"/>
      <c r="W170"/>
      <c r="X170" s="24"/>
      <c r="Y170" s="90" t="s">
        <v>281</v>
      </c>
      <c r="Z170" s="91">
        <v>19.5</v>
      </c>
      <c r="AA170" s="47">
        <v>33101353.5</v>
      </c>
      <c r="AB170" s="92">
        <v>169750530.76923075</v>
      </c>
      <c r="AC170" s="47">
        <v>2130708.6</v>
      </c>
      <c r="AD170" s="47">
        <v>0</v>
      </c>
    </row>
    <row r="171" spans="1:30" ht="15" customHeight="1">
      <c r="A171" s="68" t="s">
        <v>282</v>
      </c>
      <c r="B171" s="82">
        <v>7917</v>
      </c>
      <c r="C171" s="83">
        <f t="shared" si="18"/>
        <v>23109818.369882926</v>
      </c>
      <c r="D171" s="83">
        <f t="shared" si="19"/>
        <v>905083.47</v>
      </c>
      <c r="E171" s="83">
        <v>0</v>
      </c>
      <c r="F171" s="83">
        <f t="shared" si="20"/>
        <v>24014901.839882925</v>
      </c>
      <c r="G171" s="84">
        <f t="shared" si="21"/>
        <v>3033.3335657298126</v>
      </c>
      <c r="H171" s="75">
        <f t="shared" si="22"/>
        <v>674.6964342701876</v>
      </c>
      <c r="I171" s="9">
        <f t="shared" si="23"/>
      </c>
      <c r="J171" s="9">
        <f t="shared" si="24"/>
      </c>
      <c r="K171" s="63">
        <f t="shared" si="25"/>
        <v>539.7571474161501</v>
      </c>
      <c r="L171" s="85">
        <f t="shared" si="26"/>
        <v>4273257.33609366</v>
      </c>
      <c r="M171" s="86">
        <v>1966932.2193735028</v>
      </c>
      <c r="N171" s="86"/>
      <c r="O171" s="93">
        <v>499</v>
      </c>
      <c r="P171" s="95" t="s">
        <v>283</v>
      </c>
      <c r="Q171" s="88">
        <v>3</v>
      </c>
      <c r="R171" s="89" t="s">
        <v>139</v>
      </c>
      <c r="Y171" s="90" t="s">
        <v>282</v>
      </c>
      <c r="Z171" s="91">
        <v>20.5</v>
      </c>
      <c r="AA171" s="47">
        <v>23890634.22</v>
      </c>
      <c r="AB171" s="92">
        <v>116539679.12195122</v>
      </c>
      <c r="AC171" s="47">
        <v>905083.47</v>
      </c>
      <c r="AD171" s="47">
        <v>0</v>
      </c>
    </row>
    <row r="172" spans="1:30" ht="15" customHeight="1">
      <c r="A172" s="68" t="s">
        <v>284</v>
      </c>
      <c r="B172" s="82">
        <v>1985</v>
      </c>
      <c r="C172" s="83">
        <f t="shared" si="18"/>
        <v>5125785.837725581</v>
      </c>
      <c r="D172" s="83">
        <f t="shared" si="19"/>
        <v>432283.54</v>
      </c>
      <c r="E172" s="83">
        <v>0</v>
      </c>
      <c r="F172" s="83">
        <f t="shared" si="20"/>
        <v>5558069.377725581</v>
      </c>
      <c r="G172" s="84">
        <f t="shared" si="21"/>
        <v>2800.034950995255</v>
      </c>
      <c r="H172" s="75">
        <f t="shared" si="22"/>
        <v>907.9950490047454</v>
      </c>
      <c r="I172" s="9">
        <f t="shared" si="23"/>
      </c>
      <c r="J172" s="9">
        <f t="shared" si="24"/>
      </c>
      <c r="K172" s="63">
        <f t="shared" si="25"/>
        <v>726.3960392037964</v>
      </c>
      <c r="L172" s="85">
        <f t="shared" si="26"/>
        <v>1441896.1378195358</v>
      </c>
      <c r="M172" s="86">
        <v>-29981.595761279492</v>
      </c>
      <c r="N172" s="86"/>
      <c r="O172" s="93">
        <v>500</v>
      </c>
      <c r="P172" s="20" t="s">
        <v>281</v>
      </c>
      <c r="Q172" s="88">
        <v>0</v>
      </c>
      <c r="R172" s="89" t="s">
        <v>94</v>
      </c>
      <c r="Y172" s="90" t="s">
        <v>284</v>
      </c>
      <c r="Z172" s="91">
        <v>21.5</v>
      </c>
      <c r="AA172" s="47">
        <v>5557458.17</v>
      </c>
      <c r="AB172" s="92">
        <v>25848642.651162792</v>
      </c>
      <c r="AC172" s="47">
        <v>432283.54</v>
      </c>
      <c r="AD172" s="47">
        <v>0</v>
      </c>
    </row>
    <row r="173" spans="1:30" ht="15" customHeight="1">
      <c r="A173" s="68" t="s">
        <v>285</v>
      </c>
      <c r="B173" s="82">
        <v>20621</v>
      </c>
      <c r="C173" s="83">
        <f t="shared" si="18"/>
        <v>67531218.36812195</v>
      </c>
      <c r="D173" s="83">
        <f t="shared" si="19"/>
        <v>2581387.25</v>
      </c>
      <c r="E173" s="83">
        <v>0</v>
      </c>
      <c r="F173" s="83">
        <f t="shared" si="20"/>
        <v>70112605.61812195</v>
      </c>
      <c r="G173" s="84">
        <f t="shared" si="21"/>
        <v>3400.058465550747</v>
      </c>
      <c r="H173" s="75">
        <f t="shared" si="22"/>
        <v>307.97153444925334</v>
      </c>
      <c r="I173" s="9">
        <f t="shared" si="23"/>
      </c>
      <c r="J173" s="9">
        <f t="shared" si="24"/>
      </c>
      <c r="K173" s="63">
        <f t="shared" si="25"/>
        <v>246.37722755940268</v>
      </c>
      <c r="L173" s="85">
        <f t="shared" si="26"/>
        <v>5080544.809502442</v>
      </c>
      <c r="M173" s="86">
        <v>4317728.0504390225</v>
      </c>
      <c r="N173" s="86"/>
      <c r="O173" s="93">
        <v>503</v>
      </c>
      <c r="P173" s="20" t="s">
        <v>282</v>
      </c>
      <c r="Q173" s="88">
        <v>0</v>
      </c>
      <c r="R173" s="89" t="s">
        <v>67</v>
      </c>
      <c r="Y173" s="90" t="s">
        <v>285</v>
      </c>
      <c r="Z173" s="91">
        <v>20.5</v>
      </c>
      <c r="AA173" s="47">
        <v>69812908.55</v>
      </c>
      <c r="AB173" s="92">
        <v>340550773.41463417</v>
      </c>
      <c r="AC173" s="47">
        <v>2581387.25</v>
      </c>
      <c r="AD173" s="47">
        <v>0</v>
      </c>
    </row>
    <row r="174" spans="1:30" ht="15" customHeight="1">
      <c r="A174" s="68" t="s">
        <v>286</v>
      </c>
      <c r="B174" s="82">
        <v>6266</v>
      </c>
      <c r="C174" s="83">
        <f t="shared" si="18"/>
        <v>16036915.421210125</v>
      </c>
      <c r="D174" s="83">
        <f t="shared" si="19"/>
        <v>2324972.08</v>
      </c>
      <c r="E174" s="83">
        <v>0</v>
      </c>
      <c r="F174" s="83">
        <f t="shared" si="20"/>
        <v>18361887.501210123</v>
      </c>
      <c r="G174" s="84">
        <f t="shared" si="21"/>
        <v>2930.400175743716</v>
      </c>
      <c r="H174" s="75">
        <f t="shared" si="22"/>
        <v>777.6298242562843</v>
      </c>
      <c r="I174" s="9">
        <f t="shared" si="23"/>
      </c>
      <c r="J174" s="9">
        <f t="shared" si="24"/>
      </c>
      <c r="K174" s="63">
        <f t="shared" si="25"/>
        <v>622.1038594050275</v>
      </c>
      <c r="L174" s="85">
        <f t="shared" si="26"/>
        <v>3898102.7830319023</v>
      </c>
      <c r="M174" s="86">
        <v>1461938.0659999999</v>
      </c>
      <c r="N174" s="86"/>
      <c r="O174" s="93">
        <v>504</v>
      </c>
      <c r="P174" s="95" t="s">
        <v>287</v>
      </c>
      <c r="Q174" s="88">
        <v>1</v>
      </c>
      <c r="R174" s="89" t="s">
        <v>65</v>
      </c>
      <c r="Y174" s="90" t="s">
        <v>286</v>
      </c>
      <c r="Z174" s="91">
        <v>19.75</v>
      </c>
      <c r="AA174" s="47">
        <v>15972217.83</v>
      </c>
      <c r="AB174" s="92">
        <v>80871989.01265822</v>
      </c>
      <c r="AC174" s="47">
        <v>2324972.08</v>
      </c>
      <c r="AD174" s="47">
        <v>0</v>
      </c>
    </row>
    <row r="175" spans="1:30" ht="15" customHeight="1">
      <c r="A175" s="68" t="s">
        <v>288</v>
      </c>
      <c r="B175" s="82">
        <v>10723</v>
      </c>
      <c r="C175" s="83">
        <f t="shared" si="18"/>
        <v>32886610.60082727</v>
      </c>
      <c r="D175" s="83">
        <f t="shared" si="19"/>
        <v>1473675.86</v>
      </c>
      <c r="E175" s="83">
        <v>0</v>
      </c>
      <c r="F175" s="83">
        <f t="shared" si="20"/>
        <v>34360286.46082727</v>
      </c>
      <c r="G175" s="84">
        <f t="shared" si="21"/>
        <v>3204.353861869558</v>
      </c>
      <c r="H175" s="75">
        <f t="shared" si="22"/>
        <v>503.67613813044227</v>
      </c>
      <c r="I175" s="9">
        <f t="shared" si="23"/>
      </c>
      <c r="J175" s="9">
        <f t="shared" si="24"/>
      </c>
      <c r="K175" s="63">
        <f t="shared" si="25"/>
        <v>402.94091050435384</v>
      </c>
      <c r="L175" s="85">
        <f t="shared" si="26"/>
        <v>4320735.383338186</v>
      </c>
      <c r="M175" s="86">
        <v>4890485.1840000115</v>
      </c>
      <c r="N175" s="86"/>
      <c r="O175" s="93">
        <v>505</v>
      </c>
      <c r="P175" s="20" t="s">
        <v>285</v>
      </c>
      <c r="Q175" s="88">
        <v>0</v>
      </c>
      <c r="R175" s="89" t="s">
        <v>65</v>
      </c>
      <c r="T175" s="3"/>
      <c r="U175" s="3"/>
      <c r="V175" s="3"/>
      <c r="X175" s="3"/>
      <c r="Y175" s="90" t="s">
        <v>288</v>
      </c>
      <c r="Z175" s="91">
        <v>22</v>
      </c>
      <c r="AA175" s="47">
        <v>36485397.54</v>
      </c>
      <c r="AB175" s="92">
        <v>165842716.0909091</v>
      </c>
      <c r="AC175" s="47">
        <v>1473675.86</v>
      </c>
      <c r="AD175" s="47">
        <v>0</v>
      </c>
    </row>
    <row r="176" spans="1:30" ht="15" customHeight="1">
      <c r="A176" s="68" t="s">
        <v>289</v>
      </c>
      <c r="B176" s="82">
        <v>18871</v>
      </c>
      <c r="C176" s="83">
        <f t="shared" si="18"/>
        <v>73062130.87842162</v>
      </c>
      <c r="D176" s="83">
        <f t="shared" si="19"/>
        <v>7544258.84</v>
      </c>
      <c r="E176" s="83">
        <v>0</v>
      </c>
      <c r="F176" s="83">
        <f t="shared" si="20"/>
        <v>80606389.71842162</v>
      </c>
      <c r="G176" s="84">
        <f t="shared" si="21"/>
        <v>4271.442409963522</v>
      </c>
      <c r="H176" s="75">
        <f t="shared" si="22"/>
        <v>-563.4124099635214</v>
      </c>
      <c r="I176" s="9">
        <f t="shared" si="23"/>
        <v>6.334011882113992</v>
      </c>
      <c r="J176" s="9">
        <f t="shared" si="24"/>
        <v>36.33401188211399</v>
      </c>
      <c r="K176" s="63">
        <f t="shared" si="25"/>
        <v>-204.71033198145065</v>
      </c>
      <c r="L176" s="85">
        <f t="shared" si="26"/>
        <v>-3863088.674821955</v>
      </c>
      <c r="M176" s="86">
        <v>3721624.160000002</v>
      </c>
      <c r="N176" s="86"/>
      <c r="O176" s="93">
        <v>507</v>
      </c>
      <c r="P176" s="20" t="s">
        <v>286</v>
      </c>
      <c r="Q176" s="88">
        <v>0</v>
      </c>
      <c r="R176" s="89" t="s">
        <v>71</v>
      </c>
      <c r="Y176" s="90" t="s">
        <v>289</v>
      </c>
      <c r="Z176" s="91">
        <v>18.5</v>
      </c>
      <c r="AA176" s="47">
        <v>68161846.76</v>
      </c>
      <c r="AB176" s="92">
        <v>368442414.91891897</v>
      </c>
      <c r="AC176" s="47">
        <v>7544258.84</v>
      </c>
      <c r="AD176" s="47">
        <v>0</v>
      </c>
    </row>
    <row r="177" spans="1:30" ht="15" customHeight="1">
      <c r="A177" s="81" t="s">
        <v>290</v>
      </c>
      <c r="B177" s="82">
        <v>5651</v>
      </c>
      <c r="C177" s="83">
        <f t="shared" si="18"/>
        <v>16545334.736414457</v>
      </c>
      <c r="D177" s="83">
        <f t="shared" si="19"/>
        <v>686493.33</v>
      </c>
      <c r="E177" s="83">
        <v>0</v>
      </c>
      <c r="F177" s="83">
        <f t="shared" si="20"/>
        <v>17231828.066414457</v>
      </c>
      <c r="G177" s="84">
        <f t="shared" si="21"/>
        <v>3049.34136726499</v>
      </c>
      <c r="H177" s="75">
        <f t="shared" si="22"/>
        <v>658.6886327350103</v>
      </c>
      <c r="I177" s="9">
        <f t="shared" si="23"/>
      </c>
      <c r="J177" s="9">
        <f t="shared" si="24"/>
      </c>
      <c r="K177" s="63">
        <f t="shared" si="25"/>
        <v>526.9509061880083</v>
      </c>
      <c r="L177" s="85">
        <f t="shared" si="26"/>
        <v>2977799.570868435</v>
      </c>
      <c r="M177" s="86">
        <v>3959677.6411818173</v>
      </c>
      <c r="N177" s="86"/>
      <c r="O177" s="87">
        <v>508</v>
      </c>
      <c r="P177" s="20" t="s">
        <v>291</v>
      </c>
      <c r="Q177" s="88">
        <v>0</v>
      </c>
      <c r="R177" s="89" t="s">
        <v>69</v>
      </c>
      <c r="Y177" s="90" t="s">
        <v>290</v>
      </c>
      <c r="Z177" s="91">
        <v>20.75</v>
      </c>
      <c r="AA177" s="47">
        <v>17312944.82</v>
      </c>
      <c r="AB177" s="92">
        <v>83435878.65060242</v>
      </c>
      <c r="AC177" s="47">
        <v>686493.33</v>
      </c>
      <c r="AD177" s="47">
        <v>0</v>
      </c>
    </row>
    <row r="178" spans="1:30" ht="15" customHeight="1">
      <c r="A178" s="81" t="s">
        <v>292</v>
      </c>
      <c r="B178" s="82">
        <v>10945</v>
      </c>
      <c r="C178" s="83">
        <f t="shared" si="18"/>
        <v>25418060.187544182</v>
      </c>
      <c r="D178" s="83">
        <f t="shared" si="19"/>
        <v>1279908.38</v>
      </c>
      <c r="E178" s="83">
        <v>0</v>
      </c>
      <c r="F178" s="83">
        <f t="shared" si="20"/>
        <v>26697968.56754418</v>
      </c>
      <c r="G178" s="84">
        <f t="shared" si="21"/>
        <v>2439.2844739647494</v>
      </c>
      <c r="H178" s="75">
        <f t="shared" si="22"/>
        <v>1268.7455260352508</v>
      </c>
      <c r="I178" s="9">
        <f t="shared" si="23"/>
      </c>
      <c r="J178" s="9">
        <f t="shared" si="24"/>
      </c>
      <c r="K178" s="63">
        <f t="shared" si="25"/>
        <v>1014.9964208282007</v>
      </c>
      <c r="L178" s="85">
        <f t="shared" si="26"/>
        <v>11109135.825964658</v>
      </c>
      <c r="M178" s="86">
        <v>-3195347.3044736567</v>
      </c>
      <c r="N178" s="86"/>
      <c r="O178" s="87">
        <v>529</v>
      </c>
      <c r="P178" s="95" t="s">
        <v>293</v>
      </c>
      <c r="Q178" s="88">
        <v>0</v>
      </c>
      <c r="R178" s="89" t="s">
        <v>67</v>
      </c>
      <c r="Y178" s="90" t="s">
        <v>292</v>
      </c>
      <c r="Z178" s="91">
        <v>21.5</v>
      </c>
      <c r="AA178" s="47">
        <v>27558663.34</v>
      </c>
      <c r="AB178" s="92">
        <v>128179829.48837209</v>
      </c>
      <c r="AC178" s="47">
        <v>1279908.38</v>
      </c>
      <c r="AD178" s="47">
        <v>0</v>
      </c>
    </row>
    <row r="179" spans="1:30" ht="15" customHeight="1">
      <c r="A179" s="68" t="s">
        <v>294</v>
      </c>
      <c r="B179" s="82">
        <v>32847</v>
      </c>
      <c r="C179" s="83">
        <f t="shared" si="18"/>
        <v>112532648.20359491</v>
      </c>
      <c r="D179" s="83">
        <f t="shared" si="19"/>
        <v>6654682.48</v>
      </c>
      <c r="E179" s="83">
        <v>0</v>
      </c>
      <c r="F179" s="83">
        <f t="shared" si="20"/>
        <v>119187330.68359491</v>
      </c>
      <c r="G179" s="84">
        <f t="shared" si="21"/>
        <v>3628.560619952961</v>
      </c>
      <c r="H179" s="75">
        <f t="shared" si="22"/>
        <v>79.46938004703907</v>
      </c>
      <c r="I179" s="9">
        <f t="shared" si="23"/>
      </c>
      <c r="J179" s="9">
        <f t="shared" si="24"/>
      </c>
      <c r="K179" s="63">
        <f t="shared" si="25"/>
        <v>63.575504037631255</v>
      </c>
      <c r="L179" s="85">
        <f t="shared" si="26"/>
        <v>2088264.5811240738</v>
      </c>
      <c r="M179" s="86">
        <v>3134380.1861728374</v>
      </c>
      <c r="N179" s="86"/>
      <c r="O179" s="93">
        <v>531</v>
      </c>
      <c r="P179" s="20" t="s">
        <v>290</v>
      </c>
      <c r="Q179" s="88">
        <v>0</v>
      </c>
      <c r="R179" s="89" t="s">
        <v>78</v>
      </c>
      <c r="Y179" s="90" t="s">
        <v>294</v>
      </c>
      <c r="Z179" s="91">
        <v>19.75</v>
      </c>
      <c r="AA179" s="47">
        <v>112078658.7</v>
      </c>
      <c r="AB179" s="92">
        <v>567486879.4936708</v>
      </c>
      <c r="AC179" s="47">
        <v>6654682.48</v>
      </c>
      <c r="AD179" s="47">
        <v>0</v>
      </c>
    </row>
    <row r="180" spans="1:30" ht="15" customHeight="1">
      <c r="A180" s="68" t="s">
        <v>295</v>
      </c>
      <c r="B180" s="82">
        <v>4844</v>
      </c>
      <c r="C180" s="83">
        <f t="shared" si="18"/>
        <v>15124294.796099998</v>
      </c>
      <c r="D180" s="83">
        <f t="shared" si="19"/>
        <v>317872.28</v>
      </c>
      <c r="E180" s="83">
        <v>0</v>
      </c>
      <c r="F180" s="83">
        <f t="shared" si="20"/>
        <v>15442167.076099997</v>
      </c>
      <c r="G180" s="84">
        <f t="shared" si="21"/>
        <v>3187.895763026424</v>
      </c>
      <c r="H180" s="75">
        <f t="shared" si="22"/>
        <v>520.1342369735762</v>
      </c>
      <c r="I180" s="9">
        <f t="shared" si="23"/>
      </c>
      <c r="J180" s="9">
        <f t="shared" si="24"/>
      </c>
      <c r="K180" s="63">
        <f t="shared" si="25"/>
        <v>416.107389578861</v>
      </c>
      <c r="L180" s="85">
        <f t="shared" si="26"/>
        <v>2015624.1951200026</v>
      </c>
      <c r="M180" s="86">
        <v>10235118.197488375</v>
      </c>
      <c r="N180" s="86"/>
      <c r="O180" s="93">
        <v>535</v>
      </c>
      <c r="P180" s="20" t="s">
        <v>292</v>
      </c>
      <c r="Q180" s="88">
        <v>0</v>
      </c>
      <c r="R180" s="89" t="s">
        <v>60</v>
      </c>
      <c r="Y180" s="90" t="s">
        <v>295</v>
      </c>
      <c r="Z180" s="91">
        <v>21</v>
      </c>
      <c r="AA180" s="47">
        <v>16016651.07</v>
      </c>
      <c r="AB180" s="92">
        <v>76269767</v>
      </c>
      <c r="AC180" s="47">
        <v>317872.28</v>
      </c>
      <c r="AD180" s="47">
        <v>0</v>
      </c>
    </row>
    <row r="181" spans="1:30" ht="15" customHeight="1">
      <c r="A181" s="68" t="s">
        <v>296</v>
      </c>
      <c r="B181" s="82">
        <v>8082</v>
      </c>
      <c r="C181" s="83">
        <f t="shared" si="18"/>
        <v>19852238.058468293</v>
      </c>
      <c r="D181" s="83">
        <f t="shared" si="19"/>
        <v>2261923.09</v>
      </c>
      <c r="E181" s="83">
        <v>0</v>
      </c>
      <c r="F181" s="83">
        <f t="shared" si="20"/>
        <v>22114161.148468293</v>
      </c>
      <c r="G181" s="84">
        <f t="shared" si="21"/>
        <v>2736.223849105208</v>
      </c>
      <c r="H181" s="75">
        <f t="shared" si="22"/>
        <v>971.8061508947922</v>
      </c>
      <c r="I181" s="9">
        <f t="shared" si="23"/>
      </c>
      <c r="J181" s="9">
        <f t="shared" si="24"/>
      </c>
      <c r="K181" s="63">
        <f t="shared" si="25"/>
        <v>777.4449207158337</v>
      </c>
      <c r="L181" s="85">
        <f t="shared" si="26"/>
        <v>6283309.849225368</v>
      </c>
      <c r="M181" s="86">
        <v>1517692.4080000035</v>
      </c>
      <c r="N181" s="86"/>
      <c r="O181" s="93">
        <v>536</v>
      </c>
      <c r="P181" s="20" t="s">
        <v>294</v>
      </c>
      <c r="Q181" s="88">
        <v>0</v>
      </c>
      <c r="R181" s="89" t="s">
        <v>69</v>
      </c>
      <c r="Y181" s="90" t="s">
        <v>296</v>
      </c>
      <c r="Z181" s="91">
        <v>20.5</v>
      </c>
      <c r="AA181" s="47">
        <v>20522989.42</v>
      </c>
      <c r="AB181" s="92">
        <v>100112143.51219514</v>
      </c>
      <c r="AC181" s="47">
        <v>2261923.09</v>
      </c>
      <c r="AD181" s="47">
        <v>0</v>
      </c>
    </row>
    <row r="182" spans="1:30" ht="15" customHeight="1">
      <c r="A182" s="68" t="s">
        <v>297</v>
      </c>
      <c r="B182" s="82">
        <v>41577</v>
      </c>
      <c r="C182" s="83">
        <f t="shared" si="18"/>
        <v>166482147.31075382</v>
      </c>
      <c r="D182" s="83">
        <f t="shared" si="19"/>
        <v>7079194.74</v>
      </c>
      <c r="E182" s="83">
        <v>0</v>
      </c>
      <c r="F182" s="83">
        <f t="shared" si="20"/>
        <v>173561342.05075383</v>
      </c>
      <c r="G182" s="84">
        <f t="shared" si="21"/>
        <v>4174.455637750531</v>
      </c>
      <c r="H182" s="75">
        <f t="shared" si="22"/>
        <v>-466.4256377505312</v>
      </c>
      <c r="I182" s="9">
        <f t="shared" si="23"/>
        <v>6.1450986029734835</v>
      </c>
      <c r="J182" s="9">
        <f t="shared" si="24"/>
        <v>36.14509860297348</v>
      </c>
      <c r="K182" s="63">
        <f t="shared" si="25"/>
        <v>-168.59000667447742</v>
      </c>
      <c r="L182" s="85">
        <f t="shared" si="26"/>
        <v>-7009466.707504747</v>
      </c>
      <c r="M182" s="86">
        <v>2020708.1703414635</v>
      </c>
      <c r="N182" s="86"/>
      <c r="O182" s="93">
        <v>538</v>
      </c>
      <c r="P182" s="95" t="s">
        <v>298</v>
      </c>
      <c r="Q182" s="88">
        <v>0</v>
      </c>
      <c r="R182" s="89" t="s">
        <v>67</v>
      </c>
      <c r="Y182" s="90" t="s">
        <v>297</v>
      </c>
      <c r="Z182" s="91">
        <v>19.5</v>
      </c>
      <c r="AA182" s="47">
        <v>163711642.59</v>
      </c>
      <c r="AB182" s="92">
        <v>839546885.076923</v>
      </c>
      <c r="AC182" s="47">
        <v>7079194.74</v>
      </c>
      <c r="AD182" s="47">
        <v>0</v>
      </c>
    </row>
    <row r="183" spans="1:30" ht="15" customHeight="1">
      <c r="A183" s="68" t="s">
        <v>299</v>
      </c>
      <c r="B183" s="82">
        <v>9389</v>
      </c>
      <c r="C183" s="83">
        <f t="shared" si="18"/>
        <v>24771067.445571426</v>
      </c>
      <c r="D183" s="83">
        <f t="shared" si="19"/>
        <v>2369234.52</v>
      </c>
      <c r="E183" s="83">
        <v>0</v>
      </c>
      <c r="F183" s="83">
        <f t="shared" si="20"/>
        <v>27140301.965571426</v>
      </c>
      <c r="G183" s="84">
        <f t="shared" si="21"/>
        <v>2890.6488407254687</v>
      </c>
      <c r="H183" s="75">
        <f t="shared" si="22"/>
        <v>817.3811592745315</v>
      </c>
      <c r="I183" s="9">
        <f t="shared" si="23"/>
      </c>
      <c r="J183" s="9">
        <f t="shared" si="24"/>
      </c>
      <c r="K183" s="63">
        <f t="shared" si="25"/>
        <v>653.9049274196252</v>
      </c>
      <c r="L183" s="85">
        <f t="shared" si="26"/>
        <v>6139513.363542861</v>
      </c>
      <c r="M183" s="86">
        <v>6123861.308878052</v>
      </c>
      <c r="N183" s="86"/>
      <c r="O183" s="93">
        <v>541</v>
      </c>
      <c r="P183" s="20" t="s">
        <v>296</v>
      </c>
      <c r="Q183" s="88">
        <v>0</v>
      </c>
      <c r="R183" s="89" t="s">
        <v>130</v>
      </c>
      <c r="Y183" s="90" t="s">
        <v>299</v>
      </c>
      <c r="Z183" s="91">
        <v>21</v>
      </c>
      <c r="AA183" s="47">
        <v>26232597.9</v>
      </c>
      <c r="AB183" s="92">
        <v>124917132.85714285</v>
      </c>
      <c r="AC183" s="47">
        <v>2369234.52</v>
      </c>
      <c r="AD183" s="47">
        <v>0</v>
      </c>
    </row>
    <row r="184" spans="1:30" ht="15" customHeight="1">
      <c r="A184" s="68" t="s">
        <v>300</v>
      </c>
      <c r="B184" s="82">
        <v>16288</v>
      </c>
      <c r="C184" s="83">
        <f t="shared" si="18"/>
        <v>45929531.20104878</v>
      </c>
      <c r="D184" s="83">
        <f t="shared" si="19"/>
        <v>2733808.01</v>
      </c>
      <c r="E184" s="83">
        <v>0</v>
      </c>
      <c r="F184" s="83">
        <f t="shared" si="20"/>
        <v>48663339.211048774</v>
      </c>
      <c r="G184" s="84">
        <f t="shared" si="21"/>
        <v>2987.680452544743</v>
      </c>
      <c r="H184" s="75">
        <f t="shared" si="22"/>
        <v>720.3495474552574</v>
      </c>
      <c r="I184" s="9">
        <f t="shared" si="23"/>
      </c>
      <c r="J184" s="9">
        <f t="shared" si="24"/>
      </c>
      <c r="K184" s="63">
        <f t="shared" si="25"/>
        <v>576.2796379642059</v>
      </c>
      <c r="L184" s="85">
        <f t="shared" si="26"/>
        <v>9386442.743160985</v>
      </c>
      <c r="M184" s="86">
        <v>-6775957.407190182</v>
      </c>
      <c r="N184" s="86"/>
      <c r="O184" s="93">
        <v>543</v>
      </c>
      <c r="P184" s="20" t="s">
        <v>297</v>
      </c>
      <c r="Q184" s="88">
        <v>0</v>
      </c>
      <c r="R184" s="89" t="s">
        <v>65</v>
      </c>
      <c r="Y184" s="90" t="s">
        <v>300</v>
      </c>
      <c r="Z184" s="91">
        <v>20.5</v>
      </c>
      <c r="AA184" s="47">
        <v>47481361.05</v>
      </c>
      <c r="AB184" s="92">
        <v>231616395.36585367</v>
      </c>
      <c r="AC184" s="47">
        <v>2733808.01</v>
      </c>
      <c r="AD184" s="47">
        <v>0</v>
      </c>
    </row>
    <row r="185" spans="1:30" ht="15" customHeight="1">
      <c r="A185" s="68" t="s">
        <v>301</v>
      </c>
      <c r="B185" s="82">
        <v>1417</v>
      </c>
      <c r="C185" s="83">
        <f t="shared" si="18"/>
        <v>3496061.5720461537</v>
      </c>
      <c r="D185" s="83">
        <f t="shared" si="19"/>
        <v>414000.71</v>
      </c>
      <c r="E185" s="83">
        <v>0</v>
      </c>
      <c r="F185" s="83">
        <f t="shared" si="20"/>
        <v>3910062.2820461537</v>
      </c>
      <c r="G185" s="84">
        <f t="shared" si="21"/>
        <v>2759.3946944574127</v>
      </c>
      <c r="H185" s="75">
        <f t="shared" si="22"/>
        <v>948.6353055425875</v>
      </c>
      <c r="I185" s="9">
        <f t="shared" si="23"/>
      </c>
      <c r="J185" s="9">
        <f t="shared" si="24"/>
      </c>
      <c r="K185" s="63">
        <f t="shared" si="25"/>
        <v>758.9082444340701</v>
      </c>
      <c r="L185" s="85">
        <f t="shared" si="26"/>
        <v>1075372.9823630773</v>
      </c>
      <c r="M185" s="86">
        <v>5768640.093756098</v>
      </c>
      <c r="N185" s="86"/>
      <c r="O185" s="93">
        <v>545</v>
      </c>
      <c r="P185" s="95" t="s">
        <v>302</v>
      </c>
      <c r="Q185" s="88">
        <v>2</v>
      </c>
      <c r="R185" s="89" t="s">
        <v>139</v>
      </c>
      <c r="Y185" s="90" t="s">
        <v>301</v>
      </c>
      <c r="Z185" s="91">
        <v>19.5</v>
      </c>
      <c r="AA185" s="47">
        <v>3437882.03</v>
      </c>
      <c r="AB185" s="92">
        <v>17630164.256410256</v>
      </c>
      <c r="AC185" s="47">
        <v>414000.71</v>
      </c>
      <c r="AD185" s="47">
        <v>0</v>
      </c>
    </row>
    <row r="186" spans="1:30" s="3" customFormat="1" ht="15" customHeight="1">
      <c r="A186" s="68" t="s">
        <v>303</v>
      </c>
      <c r="B186" s="82">
        <v>9579</v>
      </c>
      <c r="C186" s="83">
        <f t="shared" si="18"/>
        <v>26162064.799550556</v>
      </c>
      <c r="D186" s="83">
        <f t="shared" si="19"/>
        <v>1743669.15</v>
      </c>
      <c r="E186" s="83">
        <v>0</v>
      </c>
      <c r="F186" s="83">
        <f t="shared" si="20"/>
        <v>27905733.949550554</v>
      </c>
      <c r="G186" s="84">
        <f t="shared" si="21"/>
        <v>2913.2199550632167</v>
      </c>
      <c r="H186" s="75">
        <f t="shared" si="22"/>
        <v>794.8100449367835</v>
      </c>
      <c r="I186" s="9">
        <f t="shared" si="23"/>
      </c>
      <c r="J186" s="9">
        <f t="shared" si="24"/>
      </c>
      <c r="K186" s="63">
        <f t="shared" si="25"/>
        <v>635.8480359494268</v>
      </c>
      <c r="L186" s="85">
        <f t="shared" si="26"/>
        <v>6090788.33635956</v>
      </c>
      <c r="M186" s="86">
        <v>9443258.728097565</v>
      </c>
      <c r="N186" s="86"/>
      <c r="O186" s="93">
        <v>560</v>
      </c>
      <c r="P186" s="20" t="s">
        <v>300</v>
      </c>
      <c r="Q186" s="88">
        <v>0</v>
      </c>
      <c r="R186" s="89" t="s">
        <v>63</v>
      </c>
      <c r="S186"/>
      <c r="T186"/>
      <c r="U186"/>
      <c r="V186"/>
      <c r="W186"/>
      <c r="X186"/>
      <c r="Y186" s="90" t="s">
        <v>303</v>
      </c>
      <c r="Z186" s="91">
        <v>22.25</v>
      </c>
      <c r="AA186" s="47">
        <v>29354813</v>
      </c>
      <c r="AB186" s="92">
        <v>131931743.82022472</v>
      </c>
      <c r="AC186" s="47">
        <v>1743669.15</v>
      </c>
      <c r="AD186" s="47">
        <v>0</v>
      </c>
    </row>
    <row r="187" spans="1:30" ht="15" customHeight="1">
      <c r="A187" s="68" t="s">
        <v>304</v>
      </c>
      <c r="B187" s="82">
        <v>7725</v>
      </c>
      <c r="C187" s="83">
        <f t="shared" si="18"/>
        <v>20184578.725655176</v>
      </c>
      <c r="D187" s="83">
        <f t="shared" si="19"/>
        <v>1147874.41</v>
      </c>
      <c r="E187" s="83">
        <v>0</v>
      </c>
      <c r="F187" s="83">
        <f t="shared" si="20"/>
        <v>21332453.135655176</v>
      </c>
      <c r="G187" s="84">
        <f t="shared" si="21"/>
        <v>2761.4826065573043</v>
      </c>
      <c r="H187" s="75">
        <f t="shared" si="22"/>
        <v>946.5473934426959</v>
      </c>
      <c r="I187" s="9">
        <f t="shared" si="23"/>
      </c>
      <c r="J187" s="9">
        <f t="shared" si="24"/>
      </c>
      <c r="K187" s="63">
        <f t="shared" si="25"/>
        <v>757.2379147541568</v>
      </c>
      <c r="L187" s="85">
        <f t="shared" si="26"/>
        <v>5849662.891475861</v>
      </c>
      <c r="M187" s="86">
        <v>1097756.4394871802</v>
      </c>
      <c r="N187" s="86"/>
      <c r="O187" s="93">
        <v>561</v>
      </c>
      <c r="P187" s="20" t="s">
        <v>301</v>
      </c>
      <c r="Q187" s="88">
        <v>0</v>
      </c>
      <c r="R187" s="89" t="s">
        <v>67</v>
      </c>
      <c r="Y187" s="90" t="s">
        <v>304</v>
      </c>
      <c r="Z187" s="91">
        <v>21.75</v>
      </c>
      <c r="AA187" s="47">
        <v>22138910.1</v>
      </c>
      <c r="AB187" s="92">
        <v>101788092.41379312</v>
      </c>
      <c r="AC187" s="47">
        <v>1147874.41</v>
      </c>
      <c r="AD187" s="47">
        <v>0</v>
      </c>
    </row>
    <row r="188" spans="1:30" ht="15" customHeight="1">
      <c r="A188" s="68" t="s">
        <v>305</v>
      </c>
      <c r="B188" s="82">
        <v>196291</v>
      </c>
      <c r="C188" s="83">
        <f t="shared" si="18"/>
        <v>649086260.5654498</v>
      </c>
      <c r="D188" s="83">
        <f t="shared" si="19"/>
        <v>36962663.98</v>
      </c>
      <c r="E188" s="83">
        <v>0</v>
      </c>
      <c r="F188" s="83">
        <f t="shared" si="20"/>
        <v>686048924.5454499</v>
      </c>
      <c r="G188" s="84">
        <f t="shared" si="21"/>
        <v>3495.0605200719842</v>
      </c>
      <c r="H188" s="75">
        <f t="shared" si="22"/>
        <v>212.96947992801597</v>
      </c>
      <c r="I188" s="9">
        <f t="shared" si="23"/>
      </c>
      <c r="J188" s="9">
        <f t="shared" si="24"/>
      </c>
      <c r="K188" s="63">
        <f t="shared" si="25"/>
        <v>170.3755839424128</v>
      </c>
      <c r="L188" s="85">
        <f t="shared" si="26"/>
        <v>33443193.747640148</v>
      </c>
      <c r="M188" s="86">
        <v>6229941.851906979</v>
      </c>
      <c r="N188" s="86"/>
      <c r="O188" s="93">
        <v>562</v>
      </c>
      <c r="P188" s="20" t="s">
        <v>306</v>
      </c>
      <c r="Q188" s="88">
        <v>0</v>
      </c>
      <c r="R188" s="89" t="s">
        <v>69</v>
      </c>
      <c r="Y188" s="90" t="s">
        <v>305</v>
      </c>
      <c r="Z188" s="91">
        <v>20</v>
      </c>
      <c r="AA188" s="47">
        <v>654650792.3</v>
      </c>
      <c r="AB188" s="92">
        <v>3273253961.4999995</v>
      </c>
      <c r="AC188" s="47">
        <v>36962663.98</v>
      </c>
      <c r="AD188" s="47">
        <v>0</v>
      </c>
    </row>
    <row r="189" spans="1:30" s="3" customFormat="1" ht="15" customHeight="1">
      <c r="A189" s="68" t="s">
        <v>307</v>
      </c>
      <c r="B189" s="82">
        <v>3197</v>
      </c>
      <c r="C189" s="83">
        <f t="shared" si="18"/>
        <v>7909293.743485714</v>
      </c>
      <c r="D189" s="83">
        <f t="shared" si="19"/>
        <v>1206685.29</v>
      </c>
      <c r="E189" s="83">
        <v>0</v>
      </c>
      <c r="F189" s="83">
        <f t="shared" si="20"/>
        <v>9115979.033485714</v>
      </c>
      <c r="G189" s="84">
        <f t="shared" si="21"/>
        <v>2851.416651074668</v>
      </c>
      <c r="H189" s="75">
        <f t="shared" si="22"/>
        <v>856.613348925332</v>
      </c>
      <c r="I189" s="9">
        <f t="shared" si="23"/>
      </c>
      <c r="J189" s="9">
        <f t="shared" si="24"/>
      </c>
      <c r="K189" s="63">
        <f t="shared" si="25"/>
        <v>685.2906791402656</v>
      </c>
      <c r="L189" s="85">
        <f t="shared" si="26"/>
        <v>2190874.3012114293</v>
      </c>
      <c r="M189" s="86">
        <v>5646684.249302326</v>
      </c>
      <c r="N189" s="86"/>
      <c r="O189" s="93">
        <v>563</v>
      </c>
      <c r="P189" s="20" t="s">
        <v>304</v>
      </c>
      <c r="Q189" s="88">
        <v>0</v>
      </c>
      <c r="R189" s="89" t="s">
        <v>60</v>
      </c>
      <c r="S189"/>
      <c r="T189"/>
      <c r="U189"/>
      <c r="V189"/>
      <c r="W189"/>
      <c r="X189"/>
      <c r="Y189" s="90" t="s">
        <v>307</v>
      </c>
      <c r="Z189" s="91">
        <v>21</v>
      </c>
      <c r="AA189" s="47">
        <v>8375954.04</v>
      </c>
      <c r="AB189" s="92">
        <v>39885495.42857143</v>
      </c>
      <c r="AC189" s="47">
        <v>1206685.29</v>
      </c>
      <c r="AD189" s="47">
        <v>0</v>
      </c>
    </row>
    <row r="190" spans="1:30" ht="15" customHeight="1">
      <c r="A190" s="81" t="s">
        <v>308</v>
      </c>
      <c r="B190" s="82">
        <v>10628</v>
      </c>
      <c r="C190" s="83">
        <f t="shared" si="18"/>
        <v>36426779.27058795</v>
      </c>
      <c r="D190" s="83">
        <f t="shared" si="19"/>
        <v>1366533.98</v>
      </c>
      <c r="E190" s="83">
        <v>0</v>
      </c>
      <c r="F190" s="83">
        <f t="shared" si="20"/>
        <v>37793313.25058795</v>
      </c>
      <c r="G190" s="84">
        <f t="shared" si="21"/>
        <v>3556.0136667847146</v>
      </c>
      <c r="H190" s="75">
        <f t="shared" si="22"/>
        <v>152.0163332152856</v>
      </c>
      <c r="I190" s="9">
        <f t="shared" si="23"/>
      </c>
      <c r="J190" s="9">
        <f t="shared" si="24"/>
      </c>
      <c r="K190" s="63">
        <f t="shared" si="25"/>
        <v>121.61306657222849</v>
      </c>
      <c r="L190" s="85">
        <f t="shared" si="26"/>
        <v>1292503.6715296444</v>
      </c>
      <c r="M190" s="86">
        <v>28733193.8425001</v>
      </c>
      <c r="N190" s="86"/>
      <c r="O190" s="87">
        <v>564</v>
      </c>
      <c r="P190" s="95" t="s">
        <v>309</v>
      </c>
      <c r="Q190" s="88">
        <v>0</v>
      </c>
      <c r="R190" s="89" t="s">
        <v>60</v>
      </c>
      <c r="T190" s="3"/>
      <c r="U190" s="3"/>
      <c r="V190" s="3"/>
      <c r="X190" s="3"/>
      <c r="Y190" s="94" t="s">
        <v>308</v>
      </c>
      <c r="Z190" s="91">
        <v>20.75</v>
      </c>
      <c r="AA190" s="47">
        <v>38116776.09</v>
      </c>
      <c r="AB190" s="92">
        <v>183695306.45783135</v>
      </c>
      <c r="AC190" s="47">
        <v>1366533.98</v>
      </c>
      <c r="AD190" s="47">
        <v>0</v>
      </c>
    </row>
    <row r="191" spans="1:30" s="101" customFormat="1" ht="15" customHeight="1">
      <c r="A191" s="68" t="s">
        <v>310</v>
      </c>
      <c r="B191" s="82">
        <v>3564</v>
      </c>
      <c r="C191" s="83">
        <f t="shared" si="18"/>
        <v>8377664.729031818</v>
      </c>
      <c r="D191" s="83">
        <f t="shared" si="19"/>
        <v>696301.11</v>
      </c>
      <c r="E191" s="83">
        <v>0</v>
      </c>
      <c r="F191" s="83">
        <f t="shared" si="20"/>
        <v>9073965.839031817</v>
      </c>
      <c r="G191" s="84">
        <f t="shared" si="21"/>
        <v>2546.006127674472</v>
      </c>
      <c r="H191" s="75">
        <f t="shared" si="22"/>
        <v>1162.0238723255284</v>
      </c>
      <c r="I191" s="9">
        <f t="shared" si="23"/>
      </c>
      <c r="J191" s="9">
        <f t="shared" si="24"/>
      </c>
      <c r="K191" s="63">
        <f t="shared" si="25"/>
        <v>929.6190978604227</v>
      </c>
      <c r="L191" s="85">
        <f t="shared" si="26"/>
        <v>3313162.4647745467</v>
      </c>
      <c r="M191" s="86">
        <v>2425571.9460000005</v>
      </c>
      <c r="N191" s="86"/>
      <c r="O191" s="93">
        <v>576</v>
      </c>
      <c r="P191" s="20" t="s">
        <v>307</v>
      </c>
      <c r="Q191" s="88">
        <v>0</v>
      </c>
      <c r="R191" s="89" t="s">
        <v>63</v>
      </c>
      <c r="S191"/>
      <c r="T191"/>
      <c r="U191"/>
      <c r="V191"/>
      <c r="W191"/>
      <c r="X191"/>
      <c r="Y191" s="90" t="s">
        <v>310</v>
      </c>
      <c r="Z191" s="91">
        <v>22</v>
      </c>
      <c r="AA191" s="47">
        <v>9294433.89</v>
      </c>
      <c r="AB191" s="92">
        <v>42247426.77272727</v>
      </c>
      <c r="AC191" s="47">
        <v>696301.11</v>
      </c>
      <c r="AD191" s="47">
        <v>0</v>
      </c>
    </row>
    <row r="192" spans="1:30" ht="15" customHeight="1">
      <c r="A192" s="68" t="s">
        <v>311</v>
      </c>
      <c r="B192" s="82">
        <v>5373</v>
      </c>
      <c r="C192" s="83">
        <f t="shared" si="18"/>
        <v>13480453.362215381</v>
      </c>
      <c r="D192" s="83">
        <f t="shared" si="19"/>
        <v>1262275.66</v>
      </c>
      <c r="E192" s="83">
        <v>0</v>
      </c>
      <c r="F192" s="83">
        <f t="shared" si="20"/>
        <v>14742729.022215381</v>
      </c>
      <c r="G192" s="84">
        <f t="shared" si="21"/>
        <v>2743.8542754914165</v>
      </c>
      <c r="H192" s="75">
        <f t="shared" si="22"/>
        <v>964.1757245085837</v>
      </c>
      <c r="I192" s="9">
        <f t="shared" si="23"/>
      </c>
      <c r="J192" s="9">
        <f t="shared" si="24"/>
      </c>
      <c r="K192" s="63">
        <f t="shared" si="25"/>
        <v>771.340579606867</v>
      </c>
      <c r="L192" s="85">
        <f t="shared" si="26"/>
        <v>4144412.934227696</v>
      </c>
      <c r="M192" s="86">
        <v>1793850.7951604947</v>
      </c>
      <c r="N192" s="86"/>
      <c r="O192" s="93">
        <v>577</v>
      </c>
      <c r="P192" s="95" t="s">
        <v>312</v>
      </c>
      <c r="Q192" s="88">
        <v>0</v>
      </c>
      <c r="R192" s="89" t="s">
        <v>67</v>
      </c>
      <c r="T192" s="3"/>
      <c r="U192" s="3"/>
      <c r="V192" s="3"/>
      <c r="X192" s="3"/>
      <c r="Y192" s="90" t="s">
        <v>311</v>
      </c>
      <c r="Z192" s="91">
        <v>19.5</v>
      </c>
      <c r="AA192" s="47">
        <v>13256119.04</v>
      </c>
      <c r="AB192" s="92">
        <v>67980097.64102563</v>
      </c>
      <c r="AC192" s="47">
        <v>1262275.66</v>
      </c>
      <c r="AD192" s="47">
        <v>0</v>
      </c>
    </row>
    <row r="193" spans="1:30" ht="15" customHeight="1">
      <c r="A193" s="68" t="s">
        <v>313</v>
      </c>
      <c r="B193" s="82">
        <v>6808</v>
      </c>
      <c r="C193" s="83">
        <f t="shared" si="18"/>
        <v>17612458.15030244</v>
      </c>
      <c r="D193" s="83">
        <f t="shared" si="19"/>
        <v>1859750.25</v>
      </c>
      <c r="E193" s="83">
        <v>0</v>
      </c>
      <c r="F193" s="83">
        <f t="shared" si="20"/>
        <v>19472208.40030244</v>
      </c>
      <c r="G193" s="84">
        <f t="shared" si="21"/>
        <v>2860.195123428678</v>
      </c>
      <c r="H193" s="75">
        <f t="shared" si="22"/>
        <v>847.8348765713222</v>
      </c>
      <c r="I193" s="9">
        <f t="shared" si="23"/>
      </c>
      <c r="J193" s="9">
        <f t="shared" si="24"/>
      </c>
      <c r="K193" s="63">
        <f t="shared" si="25"/>
        <v>678.2679012570578</v>
      </c>
      <c r="L193" s="85">
        <f t="shared" si="26"/>
        <v>4617647.871758049</v>
      </c>
      <c r="M193" s="86">
        <v>3402290.9392727283</v>
      </c>
      <c r="N193" s="86"/>
      <c r="O193" s="93">
        <v>578</v>
      </c>
      <c r="P193" s="20" t="s">
        <v>310</v>
      </c>
      <c r="Q193" s="88">
        <v>0</v>
      </c>
      <c r="R193" s="89" t="s">
        <v>112</v>
      </c>
      <c r="Y193" s="90" t="s">
        <v>313</v>
      </c>
      <c r="Z193" s="91">
        <v>20.5</v>
      </c>
      <c r="AA193" s="47">
        <v>18207533.64</v>
      </c>
      <c r="AB193" s="92">
        <v>88817237.2682927</v>
      </c>
      <c r="AC193" s="47">
        <v>1859750.25</v>
      </c>
      <c r="AD193" s="47">
        <v>0</v>
      </c>
    </row>
    <row r="194" spans="1:30" ht="15" customHeight="1">
      <c r="A194" s="68" t="s">
        <v>314</v>
      </c>
      <c r="B194" s="82">
        <v>947</v>
      </c>
      <c r="C194" s="83">
        <f t="shared" si="18"/>
        <v>2574238.0294923075</v>
      </c>
      <c r="D194" s="83">
        <f t="shared" si="19"/>
        <v>320068.64</v>
      </c>
      <c r="E194" s="83">
        <v>0</v>
      </c>
      <c r="F194" s="83">
        <f t="shared" si="20"/>
        <v>2894306.6694923076</v>
      </c>
      <c r="G194" s="84">
        <f t="shared" si="21"/>
        <v>3056.290041702542</v>
      </c>
      <c r="H194" s="75">
        <f t="shared" si="22"/>
        <v>651.7399582974581</v>
      </c>
      <c r="I194" s="9">
        <f t="shared" si="23"/>
      </c>
      <c r="J194" s="9">
        <f t="shared" si="24"/>
      </c>
      <c r="K194" s="63">
        <f t="shared" si="25"/>
        <v>521.3919666379664</v>
      </c>
      <c r="L194" s="85">
        <f t="shared" si="26"/>
        <v>493758.19240615424</v>
      </c>
      <c r="M194" s="86">
        <v>4148295.975589743</v>
      </c>
      <c r="N194" s="86"/>
      <c r="O194" s="93">
        <v>580</v>
      </c>
      <c r="P194" s="20" t="s">
        <v>311</v>
      </c>
      <c r="Q194" s="88">
        <v>0</v>
      </c>
      <c r="R194" s="89" t="s">
        <v>141</v>
      </c>
      <c r="Y194" s="90" t="s">
        <v>314</v>
      </c>
      <c r="Z194" s="91">
        <v>19.5</v>
      </c>
      <c r="AA194" s="47">
        <v>2531398.97</v>
      </c>
      <c r="AB194" s="92">
        <v>12981533.17948718</v>
      </c>
      <c r="AC194" s="47">
        <v>320068.64</v>
      </c>
      <c r="AD194" s="47">
        <v>0</v>
      </c>
    </row>
    <row r="195" spans="1:30" ht="15" customHeight="1">
      <c r="A195" s="68" t="s">
        <v>315</v>
      </c>
      <c r="B195" s="82">
        <v>2893</v>
      </c>
      <c r="C195" s="83">
        <f t="shared" si="18"/>
        <v>5792299.043500001</v>
      </c>
      <c r="D195" s="83">
        <f t="shared" si="19"/>
        <v>562678.37</v>
      </c>
      <c r="E195" s="83">
        <v>0</v>
      </c>
      <c r="F195" s="83">
        <f t="shared" si="20"/>
        <v>6354977.413500001</v>
      </c>
      <c r="G195" s="84">
        <f t="shared" si="21"/>
        <v>2196.67383805738</v>
      </c>
      <c r="H195" s="75">
        <f t="shared" si="22"/>
        <v>1511.35616194262</v>
      </c>
      <c r="I195" s="9">
        <f t="shared" si="23"/>
      </c>
      <c r="J195" s="9">
        <f t="shared" si="24"/>
      </c>
      <c r="K195" s="63">
        <f t="shared" si="25"/>
        <v>1209.084929554096</v>
      </c>
      <c r="L195" s="85">
        <f t="shared" si="26"/>
        <v>3497882.7012</v>
      </c>
      <c r="M195" s="86">
        <v>4486548.844000001</v>
      </c>
      <c r="N195" s="86"/>
      <c r="O195" s="93">
        <v>581</v>
      </c>
      <c r="P195" s="20" t="s">
        <v>313</v>
      </c>
      <c r="Q195" s="88">
        <v>0</v>
      </c>
      <c r="R195" s="89" t="s">
        <v>69</v>
      </c>
      <c r="Y195" s="90" t="s">
        <v>315</v>
      </c>
      <c r="Z195" s="91">
        <v>21</v>
      </c>
      <c r="AA195" s="47">
        <v>6134053.45</v>
      </c>
      <c r="AB195" s="92">
        <v>29209778.333333336</v>
      </c>
      <c r="AC195" s="47">
        <v>562678.37</v>
      </c>
      <c r="AD195" s="47">
        <v>0</v>
      </c>
    </row>
    <row r="196" spans="1:30" ht="15" customHeight="1">
      <c r="A196" s="68" t="s">
        <v>316</v>
      </c>
      <c r="B196" s="82">
        <v>1832</v>
      </c>
      <c r="C196" s="83">
        <f t="shared" si="18"/>
        <v>3859020.077285715</v>
      </c>
      <c r="D196" s="83">
        <f t="shared" si="19"/>
        <v>791726.08</v>
      </c>
      <c r="E196" s="83">
        <v>0</v>
      </c>
      <c r="F196" s="83">
        <f t="shared" si="20"/>
        <v>4650746.1572857145</v>
      </c>
      <c r="G196" s="84">
        <f t="shared" si="21"/>
        <v>2538.616898081722</v>
      </c>
      <c r="H196" s="75">
        <f t="shared" si="22"/>
        <v>1169.4131019182782</v>
      </c>
      <c r="I196" s="9">
        <f t="shared" si="23"/>
      </c>
      <c r="J196" s="9">
        <f t="shared" si="24"/>
      </c>
      <c r="K196" s="63">
        <f t="shared" si="25"/>
        <v>935.5304815346226</v>
      </c>
      <c r="L196" s="85">
        <f t="shared" si="26"/>
        <v>1713891.8421714285</v>
      </c>
      <c r="M196" s="86">
        <v>531091.3464615385</v>
      </c>
      <c r="N196" s="86"/>
      <c r="O196" s="93">
        <v>583</v>
      </c>
      <c r="P196" s="20" t="s">
        <v>314</v>
      </c>
      <c r="Q196" s="88">
        <v>0</v>
      </c>
      <c r="R196" s="89" t="s">
        <v>74</v>
      </c>
      <c r="Y196" s="90" t="s">
        <v>316</v>
      </c>
      <c r="Z196" s="91">
        <v>21</v>
      </c>
      <c r="AA196" s="47">
        <v>4086708.1</v>
      </c>
      <c r="AB196" s="92">
        <v>19460514.761904765</v>
      </c>
      <c r="AC196" s="47">
        <v>791726.08</v>
      </c>
      <c r="AD196" s="47">
        <v>0</v>
      </c>
    </row>
    <row r="197" spans="1:30" ht="15" customHeight="1">
      <c r="A197" s="68" t="s">
        <v>317</v>
      </c>
      <c r="B197" s="82">
        <v>4081</v>
      </c>
      <c r="C197" s="83">
        <f t="shared" si="18"/>
        <v>10305916.694004705</v>
      </c>
      <c r="D197" s="83">
        <f t="shared" si="19"/>
        <v>920331.43</v>
      </c>
      <c r="E197" s="83">
        <v>0</v>
      </c>
      <c r="F197" s="83">
        <f t="shared" si="20"/>
        <v>11226248.124004705</v>
      </c>
      <c r="G197" s="84">
        <f t="shared" si="21"/>
        <v>2750.8571732430055</v>
      </c>
      <c r="H197" s="75">
        <f t="shared" si="22"/>
        <v>957.1728267569947</v>
      </c>
      <c r="I197" s="9">
        <f t="shared" si="23"/>
      </c>
      <c r="J197" s="9">
        <f t="shared" si="24"/>
      </c>
      <c r="K197" s="63">
        <f t="shared" si="25"/>
        <v>765.7382614055958</v>
      </c>
      <c r="L197" s="85">
        <f t="shared" si="26"/>
        <v>3124977.8447962366</v>
      </c>
      <c r="M197" s="86">
        <v>3358630.9794285726</v>
      </c>
      <c r="N197" s="86"/>
      <c r="O197" s="93">
        <v>584</v>
      </c>
      <c r="P197" s="20" t="s">
        <v>315</v>
      </c>
      <c r="Q197" s="88">
        <v>0</v>
      </c>
      <c r="R197" s="89" t="s">
        <v>89</v>
      </c>
      <c r="Y197" s="90" t="s">
        <v>317</v>
      </c>
      <c r="Z197" s="91">
        <v>21.25</v>
      </c>
      <c r="AA197" s="47">
        <v>11043909.72</v>
      </c>
      <c r="AB197" s="92">
        <v>51971339.85882353</v>
      </c>
      <c r="AC197" s="47">
        <v>920331.43</v>
      </c>
      <c r="AD197" s="47">
        <v>0</v>
      </c>
    </row>
    <row r="198" spans="1:30" ht="15" customHeight="1">
      <c r="A198" s="68" t="s">
        <v>318</v>
      </c>
      <c r="B198" s="82">
        <v>19051</v>
      </c>
      <c r="C198" s="83">
        <f t="shared" si="18"/>
        <v>54132613.20978138</v>
      </c>
      <c r="D198" s="83">
        <f t="shared" si="19"/>
        <v>4696762.88</v>
      </c>
      <c r="E198" s="83">
        <v>0</v>
      </c>
      <c r="F198" s="83">
        <f t="shared" si="20"/>
        <v>58829376.08978138</v>
      </c>
      <c r="G198" s="84">
        <f t="shared" si="21"/>
        <v>3087.994125756201</v>
      </c>
      <c r="H198" s="75">
        <f t="shared" si="22"/>
        <v>620.0358742437993</v>
      </c>
      <c r="I198" s="9">
        <f t="shared" si="23"/>
      </c>
      <c r="J198" s="9">
        <f t="shared" si="24"/>
      </c>
      <c r="K198" s="63">
        <f t="shared" si="25"/>
        <v>496.02869939503944</v>
      </c>
      <c r="L198" s="85">
        <f t="shared" si="26"/>
        <v>9449842.752174897</v>
      </c>
      <c r="M198" s="86">
        <v>1712986.6410476197</v>
      </c>
      <c r="N198" s="86"/>
      <c r="O198" s="93">
        <v>588</v>
      </c>
      <c r="P198" s="20" t="s">
        <v>316</v>
      </c>
      <c r="Q198" s="88">
        <v>0</v>
      </c>
      <c r="R198" s="89" t="s">
        <v>71</v>
      </c>
      <c r="Y198" s="90" t="s">
        <v>318</v>
      </c>
      <c r="Z198" s="91">
        <v>21.5</v>
      </c>
      <c r="AA198" s="47">
        <v>58691436.41</v>
      </c>
      <c r="AB198" s="92">
        <v>272983425.16279066</v>
      </c>
      <c r="AC198" s="47">
        <v>4696762.88</v>
      </c>
      <c r="AD198" s="47">
        <v>0</v>
      </c>
    </row>
    <row r="199" spans="1:30" ht="15" customHeight="1">
      <c r="A199" s="68" t="s">
        <v>319</v>
      </c>
      <c r="B199" s="82">
        <v>4787</v>
      </c>
      <c r="C199" s="83">
        <f t="shared" si="18"/>
        <v>10230740.22678072</v>
      </c>
      <c r="D199" s="83">
        <f t="shared" si="19"/>
        <v>1464861.88</v>
      </c>
      <c r="E199" s="83">
        <v>0</v>
      </c>
      <c r="F199" s="83">
        <f t="shared" si="20"/>
        <v>11695602.106780719</v>
      </c>
      <c r="G199" s="84">
        <f t="shared" si="21"/>
        <v>2443.2007743431627</v>
      </c>
      <c r="H199" s="75">
        <f t="shared" si="22"/>
        <v>1264.8292256568375</v>
      </c>
      <c r="I199" s="9">
        <f t="shared" si="23"/>
      </c>
      <c r="J199" s="9">
        <f t="shared" si="24"/>
      </c>
      <c r="K199" s="63">
        <f t="shared" si="25"/>
        <v>1011.86338052547</v>
      </c>
      <c r="L199" s="85">
        <f t="shared" si="26"/>
        <v>4843790.0025754245</v>
      </c>
      <c r="M199" s="86">
        <v>3211451.1653647064</v>
      </c>
      <c r="N199" s="86"/>
      <c r="O199" s="93">
        <v>592</v>
      </c>
      <c r="P199" s="20" t="s">
        <v>317</v>
      </c>
      <c r="Q199" s="88">
        <v>0</v>
      </c>
      <c r="R199" s="89" t="s">
        <v>94</v>
      </c>
      <c r="Y199" s="90" t="s">
        <v>319</v>
      </c>
      <c r="Z199" s="91">
        <v>20.75</v>
      </c>
      <c r="AA199" s="47">
        <v>10705388.79</v>
      </c>
      <c r="AB199" s="92">
        <v>51592235.132530116</v>
      </c>
      <c r="AC199" s="47">
        <v>1464861.88</v>
      </c>
      <c r="AD199" s="47">
        <v>0</v>
      </c>
    </row>
    <row r="200" spans="1:30" ht="15" customHeight="1">
      <c r="A200" s="68" t="s">
        <v>320</v>
      </c>
      <c r="B200" s="82">
        <v>19577</v>
      </c>
      <c r="C200" s="83">
        <f t="shared" si="18"/>
        <v>63492229.9885694</v>
      </c>
      <c r="D200" s="83">
        <f t="shared" si="19"/>
        <v>5903518.91</v>
      </c>
      <c r="E200" s="83">
        <v>0</v>
      </c>
      <c r="F200" s="83">
        <f t="shared" si="20"/>
        <v>69395748.8985694</v>
      </c>
      <c r="G200" s="84">
        <f t="shared" si="21"/>
        <v>3544.7590998911683</v>
      </c>
      <c r="H200" s="75">
        <f t="shared" si="22"/>
        <v>163.27090010883194</v>
      </c>
      <c r="I200" s="9">
        <f t="shared" si="23"/>
      </c>
      <c r="J200" s="9">
        <f t="shared" si="24"/>
      </c>
      <c r="K200" s="63">
        <f t="shared" si="25"/>
        <v>130.61672008706554</v>
      </c>
      <c r="L200" s="85">
        <f t="shared" si="26"/>
        <v>2557083.529144482</v>
      </c>
      <c r="M200" s="86">
        <v>9094843.3417561</v>
      </c>
      <c r="N200" s="86"/>
      <c r="O200" s="93">
        <v>593</v>
      </c>
      <c r="P200" s="20" t="s">
        <v>318</v>
      </c>
      <c r="Q200" s="88">
        <v>0</v>
      </c>
      <c r="R200" s="89" t="s">
        <v>71</v>
      </c>
      <c r="Y200" s="90" t="s">
        <v>320</v>
      </c>
      <c r="Z200" s="91">
        <v>21.25</v>
      </c>
      <c r="AA200" s="47">
        <v>68038824.37</v>
      </c>
      <c r="AB200" s="92">
        <v>320182702.91764706</v>
      </c>
      <c r="AC200" s="47">
        <v>5903518.91</v>
      </c>
      <c r="AD200" s="47">
        <v>0</v>
      </c>
    </row>
    <row r="201" spans="1:30" ht="15" customHeight="1">
      <c r="A201" s="68" t="s">
        <v>321</v>
      </c>
      <c r="B201" s="82">
        <v>11060</v>
      </c>
      <c r="C201" s="83">
        <f t="shared" si="18"/>
        <v>29347181.344931707</v>
      </c>
      <c r="D201" s="83">
        <f t="shared" si="19"/>
        <v>3627988.81</v>
      </c>
      <c r="E201" s="83">
        <v>0</v>
      </c>
      <c r="F201" s="83">
        <f t="shared" si="20"/>
        <v>32975170.154931705</v>
      </c>
      <c r="G201" s="84">
        <f t="shared" si="21"/>
        <v>2981.4801225073875</v>
      </c>
      <c r="H201" s="75">
        <f t="shared" si="22"/>
        <v>726.5498774926127</v>
      </c>
      <c r="I201" s="9">
        <f t="shared" si="23"/>
      </c>
      <c r="J201" s="9">
        <f t="shared" si="24"/>
      </c>
      <c r="K201" s="63">
        <f t="shared" si="25"/>
        <v>581.2399019940902</v>
      </c>
      <c r="L201" s="85">
        <f t="shared" si="26"/>
        <v>6428513.3160546385</v>
      </c>
      <c r="M201" s="86">
        <v>4713674.3053493975</v>
      </c>
      <c r="N201" s="86"/>
      <c r="O201" s="93">
        <v>595</v>
      </c>
      <c r="P201" s="20" t="s">
        <v>319</v>
      </c>
      <c r="Q201" s="88">
        <v>0</v>
      </c>
      <c r="R201" s="89" t="s">
        <v>123</v>
      </c>
      <c r="Y201" s="90" t="s">
        <v>321</v>
      </c>
      <c r="Z201" s="91">
        <v>20.5</v>
      </c>
      <c r="AA201" s="47">
        <v>30338740.17</v>
      </c>
      <c r="AB201" s="92">
        <v>147993854.4878049</v>
      </c>
      <c r="AC201" s="47">
        <v>3627988.81</v>
      </c>
      <c r="AD201" s="47">
        <v>0</v>
      </c>
    </row>
    <row r="202" spans="1:30" ht="15" customHeight="1">
      <c r="A202" s="68" t="s">
        <v>322</v>
      </c>
      <c r="B202" s="82">
        <v>4261</v>
      </c>
      <c r="C202" s="83">
        <f t="shared" si="18"/>
        <v>9195895.078285715</v>
      </c>
      <c r="D202" s="83">
        <f t="shared" si="19"/>
        <v>1488729.82</v>
      </c>
      <c r="E202" s="83">
        <v>0</v>
      </c>
      <c r="F202" s="83">
        <f t="shared" si="20"/>
        <v>10684624.898285715</v>
      </c>
      <c r="G202" s="84">
        <f t="shared" si="21"/>
        <v>2507.5392861501327</v>
      </c>
      <c r="H202" s="75">
        <f t="shared" si="22"/>
        <v>1200.4907138498675</v>
      </c>
      <c r="I202" s="9">
        <f t="shared" si="23"/>
      </c>
      <c r="J202" s="9">
        <f t="shared" si="24"/>
      </c>
      <c r="K202" s="63">
        <f t="shared" si="25"/>
        <v>960.392571079894</v>
      </c>
      <c r="L202" s="85">
        <f t="shared" si="26"/>
        <v>4092232.7453714283</v>
      </c>
      <c r="M202" s="86">
        <v>1975058.5108705976</v>
      </c>
      <c r="N202" s="86"/>
      <c r="O202" s="93">
        <v>598</v>
      </c>
      <c r="P202" s="95" t="s">
        <v>323</v>
      </c>
      <c r="Q202" s="88">
        <v>3</v>
      </c>
      <c r="R202" s="89" t="s">
        <v>139</v>
      </c>
      <c r="Y202" s="90" t="s">
        <v>322</v>
      </c>
      <c r="Z202" s="91">
        <v>21</v>
      </c>
      <c r="AA202" s="47">
        <v>9738466.8</v>
      </c>
      <c r="AB202" s="92">
        <v>46373651.42857143</v>
      </c>
      <c r="AC202" s="47">
        <v>1488729.82</v>
      </c>
      <c r="AD202" s="47">
        <v>0</v>
      </c>
    </row>
    <row r="203" spans="1:30" ht="15" customHeight="1">
      <c r="A203" s="68" t="s">
        <v>324</v>
      </c>
      <c r="B203" s="82">
        <v>18689</v>
      </c>
      <c r="C203" s="83">
        <f t="shared" si="18"/>
        <v>74850763.50077999</v>
      </c>
      <c r="D203" s="83">
        <f t="shared" si="19"/>
        <v>3331593.62</v>
      </c>
      <c r="E203" s="83">
        <v>0</v>
      </c>
      <c r="F203" s="83">
        <f t="shared" si="20"/>
        <v>78182357.12077999</v>
      </c>
      <c r="G203" s="84">
        <f t="shared" si="21"/>
        <v>4183.335497928193</v>
      </c>
      <c r="H203" s="75">
        <f t="shared" si="22"/>
        <v>-475.30549792819284</v>
      </c>
      <c r="I203" s="9">
        <f t="shared" si="23"/>
        <v>6.163957750833082</v>
      </c>
      <c r="J203" s="9">
        <f t="shared" si="24"/>
        <v>36.163957750833085</v>
      </c>
      <c r="K203" s="63">
        <f t="shared" si="25"/>
        <v>-171.88927945813847</v>
      </c>
      <c r="L203" s="85">
        <f t="shared" si="26"/>
        <v>-3212438.74379315</v>
      </c>
      <c r="M203" s="86">
        <v>6128410.411121955</v>
      </c>
      <c r="N203" s="86"/>
      <c r="O203" s="93">
        <v>599</v>
      </c>
      <c r="P203" s="95" t="s">
        <v>325</v>
      </c>
      <c r="Q203" s="88">
        <v>3</v>
      </c>
      <c r="R203" s="89" t="s">
        <v>139</v>
      </c>
      <c r="Y203" s="90" t="s">
        <v>324</v>
      </c>
      <c r="Z203" s="91">
        <v>20</v>
      </c>
      <c r="AA203" s="47">
        <v>75492449.32</v>
      </c>
      <c r="AB203" s="92">
        <v>377462246.59999996</v>
      </c>
      <c r="AC203" s="47">
        <v>3331593.62</v>
      </c>
      <c r="AD203" s="47">
        <v>0</v>
      </c>
    </row>
    <row r="204" spans="1:30" ht="15" customHeight="1">
      <c r="A204" s="68" t="s">
        <v>326</v>
      </c>
      <c r="B204" s="82">
        <v>4609</v>
      </c>
      <c r="C204" s="83">
        <f t="shared" si="18"/>
        <v>9791639.400461538</v>
      </c>
      <c r="D204" s="83">
        <f t="shared" si="19"/>
        <v>1106766.83</v>
      </c>
      <c r="E204" s="83">
        <v>0</v>
      </c>
      <c r="F204" s="83">
        <f t="shared" si="20"/>
        <v>10898406.230461538</v>
      </c>
      <c r="G204" s="84">
        <f t="shared" si="21"/>
        <v>2364.592369377639</v>
      </c>
      <c r="H204" s="75">
        <f t="shared" si="22"/>
        <v>1343.4376306223612</v>
      </c>
      <c r="I204" s="9">
        <f t="shared" si="23"/>
      </c>
      <c r="J204" s="9">
        <f t="shared" si="24"/>
      </c>
      <c r="K204" s="63">
        <f t="shared" si="25"/>
        <v>1074.750104497889</v>
      </c>
      <c r="L204" s="85">
        <f t="shared" si="26"/>
        <v>4953523.2316307705</v>
      </c>
      <c r="M204" s="86">
        <v>4047810.9200952398</v>
      </c>
      <c r="N204" s="86"/>
      <c r="O204" s="93">
        <v>601</v>
      </c>
      <c r="P204" s="20" t="s">
        <v>322</v>
      </c>
      <c r="Q204" s="88">
        <v>0</v>
      </c>
      <c r="R204" s="89" t="s">
        <v>94</v>
      </c>
      <c r="Y204" s="90" t="s">
        <v>326</v>
      </c>
      <c r="Z204" s="91">
        <v>19.5</v>
      </c>
      <c r="AA204" s="47">
        <v>9628692.3</v>
      </c>
      <c r="AB204" s="92">
        <v>49377909.23076923</v>
      </c>
      <c r="AC204" s="47">
        <v>1106766.83</v>
      </c>
      <c r="AD204" s="47">
        <v>0</v>
      </c>
    </row>
    <row r="205" spans="1:30" ht="15" customHeight="1">
      <c r="A205" s="68" t="s">
        <v>327</v>
      </c>
      <c r="B205" s="82">
        <v>2275</v>
      </c>
      <c r="C205" s="83">
        <f t="shared" si="18"/>
        <v>5476320.725004877</v>
      </c>
      <c r="D205" s="83">
        <f t="shared" si="19"/>
        <v>467597.91</v>
      </c>
      <c r="E205" s="83">
        <v>0</v>
      </c>
      <c r="F205" s="83">
        <f t="shared" si="20"/>
        <v>5943918.635004877</v>
      </c>
      <c r="G205" s="84">
        <f t="shared" si="21"/>
        <v>2612.711487914232</v>
      </c>
      <c r="H205" s="75">
        <f t="shared" si="22"/>
        <v>1095.3185120857684</v>
      </c>
      <c r="I205" s="9">
        <f t="shared" si="23"/>
      </c>
      <c r="J205" s="9">
        <f t="shared" si="24"/>
      </c>
      <c r="K205" s="63">
        <f t="shared" si="25"/>
        <v>876.2548096686147</v>
      </c>
      <c r="L205" s="85">
        <f t="shared" si="26"/>
        <v>1993479.6919960985</v>
      </c>
      <c r="M205" s="86">
        <v>-2924745.1269726437</v>
      </c>
      <c r="N205" s="86"/>
      <c r="O205" s="93">
        <v>604</v>
      </c>
      <c r="P205" s="95" t="s">
        <v>328</v>
      </c>
      <c r="Q205" s="88">
        <v>0</v>
      </c>
      <c r="R205" s="89" t="s">
        <v>69</v>
      </c>
      <c r="Y205" s="90" t="s">
        <v>327</v>
      </c>
      <c r="Z205" s="91">
        <v>20.5</v>
      </c>
      <c r="AA205" s="47">
        <v>5661350.22</v>
      </c>
      <c r="AB205" s="92">
        <v>27616342.536585364</v>
      </c>
      <c r="AC205" s="47">
        <v>467597.91</v>
      </c>
      <c r="AD205" s="47">
        <v>0</v>
      </c>
    </row>
    <row r="206" spans="1:30" ht="15" customHeight="1">
      <c r="A206" s="68" t="s">
        <v>329</v>
      </c>
      <c r="B206" s="82">
        <v>85418</v>
      </c>
      <c r="C206" s="83">
        <f t="shared" si="18"/>
        <v>271194669.05211645</v>
      </c>
      <c r="D206" s="83">
        <f t="shared" si="19"/>
        <v>17704561.47</v>
      </c>
      <c r="E206" s="83">
        <v>0</v>
      </c>
      <c r="F206" s="83">
        <f t="shared" si="20"/>
        <v>288899230.5221164</v>
      </c>
      <c r="G206" s="84">
        <f t="shared" si="21"/>
        <v>3382.1820988798195</v>
      </c>
      <c r="H206" s="75">
        <f t="shared" si="22"/>
        <v>325.8479011201807</v>
      </c>
      <c r="I206" s="9">
        <f t="shared" si="23"/>
      </c>
      <c r="J206" s="9">
        <f t="shared" si="24"/>
      </c>
      <c r="K206" s="63">
        <f t="shared" si="25"/>
        <v>260.6783208961446</v>
      </c>
      <c r="L206" s="85">
        <f t="shared" si="26"/>
        <v>22266620.81430688</v>
      </c>
      <c r="M206" s="86">
        <v>4770677.457473684</v>
      </c>
      <c r="N206" s="86"/>
      <c r="O206" s="93">
        <v>607</v>
      </c>
      <c r="P206" s="20" t="s">
        <v>326</v>
      </c>
      <c r="Q206" s="88">
        <v>0</v>
      </c>
      <c r="R206" s="89" t="s">
        <v>130</v>
      </c>
      <c r="Y206" s="90" t="s">
        <v>329</v>
      </c>
      <c r="Z206" s="91">
        <v>19.75</v>
      </c>
      <c r="AA206" s="47">
        <v>270100590.71</v>
      </c>
      <c r="AB206" s="92">
        <v>1367597927.6455696</v>
      </c>
      <c r="AC206" s="47">
        <v>17704561.47</v>
      </c>
      <c r="AD206" s="47">
        <v>0</v>
      </c>
    </row>
    <row r="207" spans="1:30" s="3" customFormat="1" ht="15" customHeight="1">
      <c r="A207" s="68" t="s">
        <v>330</v>
      </c>
      <c r="B207" s="82">
        <v>5148</v>
      </c>
      <c r="C207" s="83">
        <f t="shared" si="18"/>
        <v>17117629.636859998</v>
      </c>
      <c r="D207" s="83">
        <f t="shared" si="19"/>
        <v>392789.83</v>
      </c>
      <c r="E207" s="83">
        <v>0</v>
      </c>
      <c r="F207" s="83">
        <f t="shared" si="20"/>
        <v>17510419.466859996</v>
      </c>
      <c r="G207" s="84">
        <f t="shared" si="21"/>
        <v>3401.402382839937</v>
      </c>
      <c r="H207" s="75">
        <f t="shared" si="22"/>
        <v>306.627617160063</v>
      </c>
      <c r="I207" s="9">
        <f t="shared" si="23"/>
      </c>
      <c r="J207" s="9">
        <f t="shared" si="24"/>
      </c>
      <c r="K207" s="63">
        <f t="shared" si="25"/>
        <v>245.3020937280504</v>
      </c>
      <c r="L207" s="85">
        <f t="shared" si="26"/>
        <v>1262815.1785120035</v>
      </c>
      <c r="M207" s="86">
        <v>2013829.338439025</v>
      </c>
      <c r="N207" s="86"/>
      <c r="O207" s="93">
        <v>608</v>
      </c>
      <c r="P207" s="95" t="s">
        <v>331</v>
      </c>
      <c r="Q207" s="88">
        <v>0</v>
      </c>
      <c r="R207" s="89" t="s">
        <v>78</v>
      </c>
      <c r="S207"/>
      <c r="T207"/>
      <c r="U207"/>
      <c r="V207"/>
      <c r="W207"/>
      <c r="X207"/>
      <c r="Y207" s="90" t="s">
        <v>330</v>
      </c>
      <c r="Z207" s="91">
        <v>20</v>
      </c>
      <c r="AA207" s="47">
        <v>17264376.84</v>
      </c>
      <c r="AB207" s="92">
        <v>86321884.19999999</v>
      </c>
      <c r="AC207" s="47">
        <v>392789.83</v>
      </c>
      <c r="AD207" s="47">
        <v>0</v>
      </c>
    </row>
    <row r="208" spans="1:30" ht="15" customHeight="1">
      <c r="A208" s="68" t="s">
        <v>332</v>
      </c>
      <c r="B208" s="82">
        <v>3633</v>
      </c>
      <c r="C208" s="83">
        <f t="shared" si="18"/>
        <v>7902641.883299999</v>
      </c>
      <c r="D208" s="83">
        <f t="shared" si="19"/>
        <v>703964.23</v>
      </c>
      <c r="E208" s="83">
        <v>0</v>
      </c>
      <c r="F208" s="83">
        <f t="shared" si="20"/>
        <v>8606606.1133</v>
      </c>
      <c r="G208" s="84">
        <f t="shared" si="21"/>
        <v>2369.0080135700523</v>
      </c>
      <c r="H208" s="75">
        <f t="shared" si="22"/>
        <v>1339.021986429948</v>
      </c>
      <c r="I208" s="9">
        <f t="shared" si="23"/>
      </c>
      <c r="J208" s="9">
        <f t="shared" si="24"/>
      </c>
      <c r="K208" s="63">
        <f t="shared" si="25"/>
        <v>1071.2175891439583</v>
      </c>
      <c r="L208" s="85">
        <f t="shared" si="26"/>
        <v>3891733.5013600006</v>
      </c>
      <c r="M208" s="102">
        <v>18386828.777593132</v>
      </c>
      <c r="N208" s="86"/>
      <c r="O208" s="93">
        <v>609</v>
      </c>
      <c r="P208" s="95" t="s">
        <v>333</v>
      </c>
      <c r="Q208" s="88">
        <v>0</v>
      </c>
      <c r="R208" s="89" t="s">
        <v>78</v>
      </c>
      <c r="T208" s="3"/>
      <c r="U208" s="3"/>
      <c r="V208" s="3"/>
      <c r="X208" s="3"/>
      <c r="Y208" s="90" t="s">
        <v>332</v>
      </c>
      <c r="Z208" s="103">
        <v>21</v>
      </c>
      <c r="AA208" s="47">
        <v>8368909.71</v>
      </c>
      <c r="AB208" s="92">
        <v>39851951</v>
      </c>
      <c r="AC208" s="47">
        <v>703964.23</v>
      </c>
      <c r="AD208" s="47">
        <v>0</v>
      </c>
    </row>
    <row r="209" spans="1:30" ht="15" customHeight="1">
      <c r="A209" s="68" t="s">
        <v>334</v>
      </c>
      <c r="B209" s="82">
        <v>8399</v>
      </c>
      <c r="C209" s="83">
        <f aca="true" t="shared" si="27" ref="C209:C272">19.83*AB209/100</f>
        <v>17881556.444795124</v>
      </c>
      <c r="D209" s="83">
        <f aca="true" t="shared" si="28" ref="D209:D272">AC209</f>
        <v>2552884.67</v>
      </c>
      <c r="E209" s="83">
        <v>0</v>
      </c>
      <c r="F209" s="83">
        <f aca="true" t="shared" si="29" ref="F209:F272">C209+D209+E209</f>
        <v>20434441.114795126</v>
      </c>
      <c r="G209" s="84">
        <f aca="true" t="shared" si="30" ref="G209:G272">F209/B209</f>
        <v>2432.9611995231726</v>
      </c>
      <c r="H209" s="75">
        <f aca="true" t="shared" si="31" ref="H209:H272">$G$15-G209</f>
        <v>1275.0688004768276</v>
      </c>
      <c r="I209" s="9">
        <f aca="true" t="shared" si="32" ref="I209:I272">IF(H209&lt;0,LN(-H209),"")</f>
      </c>
      <c r="J209" s="9">
        <f aca="true" t="shared" si="33" ref="J209:J272">IF(H209&lt;0,30+I209,"")</f>
      </c>
      <c r="K209" s="63">
        <f aca="true" t="shared" si="34" ref="K209:K272">IF(H209&gt;0,H209*0.8,J209*H209/100)</f>
        <v>1020.0550403814622</v>
      </c>
      <c r="L209" s="85">
        <f aca="true" t="shared" si="35" ref="L209:L272">K209*B209</f>
        <v>8567442.284163902</v>
      </c>
      <c r="M209" s="86">
        <v>1289478.2542000017</v>
      </c>
      <c r="N209" s="86"/>
      <c r="O209" s="93">
        <v>611</v>
      </c>
      <c r="P209" s="95" t="s">
        <v>335</v>
      </c>
      <c r="Q209" s="88">
        <v>0</v>
      </c>
      <c r="R209" s="89" t="s">
        <v>65</v>
      </c>
      <c r="Y209" s="90" t="s">
        <v>334</v>
      </c>
      <c r="Z209" s="91">
        <v>20.5</v>
      </c>
      <c r="AA209" s="47">
        <v>18485724.01</v>
      </c>
      <c r="AB209" s="92">
        <v>90174263.46341465</v>
      </c>
      <c r="AC209" s="47">
        <v>2552884.67</v>
      </c>
      <c r="AD209" s="47">
        <v>0</v>
      </c>
    </row>
    <row r="210" spans="1:30" ht="15" customHeight="1">
      <c r="A210" s="68" t="s">
        <v>336</v>
      </c>
      <c r="B210" s="82">
        <v>2013</v>
      </c>
      <c r="C210" s="83">
        <f t="shared" si="27"/>
        <v>5915337.48435</v>
      </c>
      <c r="D210" s="83">
        <f t="shared" si="28"/>
        <v>334843.08</v>
      </c>
      <c r="E210" s="83">
        <v>0</v>
      </c>
      <c r="F210" s="83">
        <f t="shared" si="29"/>
        <v>6250180.56435</v>
      </c>
      <c r="G210" s="84">
        <f t="shared" si="30"/>
        <v>3104.908377719821</v>
      </c>
      <c r="H210" s="75">
        <f t="shared" si="31"/>
        <v>603.121622280179</v>
      </c>
      <c r="I210" s="9">
        <f t="shared" si="32"/>
      </c>
      <c r="J210" s="9">
        <f t="shared" si="33"/>
      </c>
      <c r="K210" s="63">
        <f t="shared" si="34"/>
        <v>482.4972978241433</v>
      </c>
      <c r="L210" s="85">
        <f t="shared" si="35"/>
        <v>971267.0605200004</v>
      </c>
      <c r="M210" s="86">
        <v>3647812.846</v>
      </c>
      <c r="N210" s="86"/>
      <c r="O210" s="93">
        <v>614</v>
      </c>
      <c r="P210" s="20" t="s">
        <v>332</v>
      </c>
      <c r="Q210" s="88">
        <v>0</v>
      </c>
      <c r="R210" s="89" t="s">
        <v>74</v>
      </c>
      <c r="Y210" s="90" t="s">
        <v>336</v>
      </c>
      <c r="Z210" s="91">
        <v>22</v>
      </c>
      <c r="AA210" s="47">
        <v>6562653.79</v>
      </c>
      <c r="AB210" s="92">
        <v>29830244.5</v>
      </c>
      <c r="AC210" s="47">
        <v>334843.08</v>
      </c>
      <c r="AD210" s="47">
        <v>0</v>
      </c>
    </row>
    <row r="211" spans="1:30" ht="15" customHeight="1">
      <c r="A211" s="68" t="s">
        <v>337</v>
      </c>
      <c r="B211" s="82">
        <v>3117</v>
      </c>
      <c r="C211" s="83">
        <f t="shared" si="27"/>
        <v>7164004.123688373</v>
      </c>
      <c r="D211" s="83">
        <f t="shared" si="28"/>
        <v>508051.76</v>
      </c>
      <c r="E211" s="83">
        <v>0</v>
      </c>
      <c r="F211" s="83">
        <f t="shared" si="29"/>
        <v>7672055.883688373</v>
      </c>
      <c r="G211" s="84">
        <f t="shared" si="30"/>
        <v>2461.3589617222883</v>
      </c>
      <c r="H211" s="75">
        <f t="shared" si="31"/>
        <v>1246.671038277712</v>
      </c>
      <c r="I211" s="9">
        <f t="shared" si="32"/>
      </c>
      <c r="J211" s="9">
        <f t="shared" si="33"/>
      </c>
      <c r="K211" s="63">
        <f t="shared" si="34"/>
        <v>997.3368306221696</v>
      </c>
      <c r="L211" s="85">
        <f t="shared" si="35"/>
        <v>3108698.9010493024</v>
      </c>
      <c r="M211" s="86">
        <v>8576555.86185366</v>
      </c>
      <c r="N211" s="86"/>
      <c r="O211" s="93">
        <v>615</v>
      </c>
      <c r="P211" s="20" t="s">
        <v>334</v>
      </c>
      <c r="Q211" s="88">
        <v>0</v>
      </c>
      <c r="R211" s="89" t="s">
        <v>60</v>
      </c>
      <c r="Y211" s="90" t="s">
        <v>337</v>
      </c>
      <c r="Z211" s="91">
        <v>21.5</v>
      </c>
      <c r="AA211" s="47">
        <v>7767326.71</v>
      </c>
      <c r="AB211" s="92">
        <v>36127100.97674419</v>
      </c>
      <c r="AC211" s="47">
        <v>508051.76</v>
      </c>
      <c r="AD211" s="47">
        <v>0</v>
      </c>
    </row>
    <row r="212" spans="1:30" ht="15" customHeight="1">
      <c r="A212" s="68" t="s">
        <v>338</v>
      </c>
      <c r="B212" s="82">
        <v>2824</v>
      </c>
      <c r="C212" s="83">
        <f t="shared" si="27"/>
        <v>6418691.009623256</v>
      </c>
      <c r="D212" s="83">
        <f t="shared" si="28"/>
        <v>1324011.78</v>
      </c>
      <c r="E212" s="83">
        <v>0</v>
      </c>
      <c r="F212" s="83">
        <f t="shared" si="29"/>
        <v>7742702.789623256</v>
      </c>
      <c r="G212" s="84">
        <f t="shared" si="30"/>
        <v>2741.7502796116346</v>
      </c>
      <c r="H212" s="75">
        <f t="shared" si="31"/>
        <v>966.2797203883656</v>
      </c>
      <c r="I212" s="9">
        <f t="shared" si="32"/>
      </c>
      <c r="J212" s="9">
        <f t="shared" si="33"/>
      </c>
      <c r="K212" s="63">
        <f t="shared" si="34"/>
        <v>773.0237763106925</v>
      </c>
      <c r="L212" s="85">
        <f t="shared" si="35"/>
        <v>2183019.1443013954</v>
      </c>
      <c r="M212" s="86">
        <v>996462.9976190478</v>
      </c>
      <c r="N212" s="86"/>
      <c r="O212" s="93">
        <v>616</v>
      </c>
      <c r="P212" s="20" t="s">
        <v>336</v>
      </c>
      <c r="Q212" s="88">
        <v>0</v>
      </c>
      <c r="R212" s="89" t="s">
        <v>65</v>
      </c>
      <c r="Y212" s="90" t="s">
        <v>338</v>
      </c>
      <c r="Z212" s="91">
        <v>21.5</v>
      </c>
      <c r="AA212" s="47">
        <v>6959246.43</v>
      </c>
      <c r="AB212" s="92">
        <v>32368588.046511628</v>
      </c>
      <c r="AC212" s="47">
        <v>1324011.78</v>
      </c>
      <c r="AD212" s="47">
        <v>0</v>
      </c>
    </row>
    <row r="213" spans="1:30" ht="15" customHeight="1">
      <c r="A213" s="68" t="s">
        <v>339</v>
      </c>
      <c r="B213" s="82">
        <v>2306</v>
      </c>
      <c r="C213" s="83">
        <f t="shared" si="27"/>
        <v>5770711.90397561</v>
      </c>
      <c r="D213" s="83">
        <f t="shared" si="28"/>
        <v>1422224.14</v>
      </c>
      <c r="E213" s="83">
        <v>0</v>
      </c>
      <c r="F213" s="83">
        <f t="shared" si="29"/>
        <v>7192936.043975609</v>
      </c>
      <c r="G213" s="84">
        <f t="shared" si="30"/>
        <v>3119.226385071817</v>
      </c>
      <c r="H213" s="75">
        <f t="shared" si="31"/>
        <v>588.8036149281834</v>
      </c>
      <c r="I213" s="9">
        <f t="shared" si="32"/>
      </c>
      <c r="J213" s="9">
        <f t="shared" si="33"/>
      </c>
      <c r="K213" s="63">
        <f t="shared" si="34"/>
        <v>471.0428919425467</v>
      </c>
      <c r="L213" s="85">
        <f t="shared" si="35"/>
        <v>1086224.9088195127</v>
      </c>
      <c r="M213" s="86">
        <v>3012451.5777560985</v>
      </c>
      <c r="N213" s="86"/>
      <c r="O213" s="93">
        <v>619</v>
      </c>
      <c r="P213" s="20" t="s">
        <v>337</v>
      </c>
      <c r="Q213" s="88">
        <v>0</v>
      </c>
      <c r="R213" s="89" t="s">
        <v>69</v>
      </c>
      <c r="Y213" s="90" t="s">
        <v>339</v>
      </c>
      <c r="Z213" s="91">
        <v>20.5</v>
      </c>
      <c r="AA213" s="47">
        <v>5965688.05</v>
      </c>
      <c r="AB213" s="92">
        <v>29100917.31707317</v>
      </c>
      <c r="AC213" s="47">
        <v>1422224.14</v>
      </c>
      <c r="AD213" s="47">
        <v>0</v>
      </c>
    </row>
    <row r="214" spans="1:30" ht="15" customHeight="1">
      <c r="A214" s="68" t="s">
        <v>340</v>
      </c>
      <c r="B214" s="82">
        <v>5354</v>
      </c>
      <c r="C214" s="83">
        <f t="shared" si="27"/>
        <v>17561388.16862278</v>
      </c>
      <c r="D214" s="83">
        <f t="shared" si="28"/>
        <v>673080.98</v>
      </c>
      <c r="E214" s="83">
        <v>0</v>
      </c>
      <c r="F214" s="83">
        <f t="shared" si="29"/>
        <v>18234469.14862278</v>
      </c>
      <c r="G214" s="84">
        <f t="shared" si="30"/>
        <v>3405.7656235754166</v>
      </c>
      <c r="H214" s="75">
        <f t="shared" si="31"/>
        <v>302.2643764245836</v>
      </c>
      <c r="I214" s="9">
        <f t="shared" si="32"/>
      </c>
      <c r="J214" s="9">
        <f t="shared" si="33"/>
      </c>
      <c r="K214" s="63">
        <f t="shared" si="34"/>
        <v>241.8115011396669</v>
      </c>
      <c r="L214" s="85">
        <f t="shared" si="35"/>
        <v>1294658.7771017766</v>
      </c>
      <c r="M214" s="86">
        <v>2221660.750380952</v>
      </c>
      <c r="N214" s="86"/>
      <c r="O214" s="93">
        <v>620</v>
      </c>
      <c r="P214" s="20" t="s">
        <v>338</v>
      </c>
      <c r="Q214" s="88">
        <v>0</v>
      </c>
      <c r="R214" s="89" t="s">
        <v>112</v>
      </c>
      <c r="Y214" s="90" t="s">
        <v>340</v>
      </c>
      <c r="Z214" s="91">
        <v>19.75</v>
      </c>
      <c r="AA214" s="47">
        <v>17490540.41</v>
      </c>
      <c r="AB214" s="92">
        <v>88559698.278481</v>
      </c>
      <c r="AC214" s="47">
        <v>673080.98</v>
      </c>
      <c r="AD214" s="47">
        <v>0</v>
      </c>
    </row>
    <row r="215" spans="1:30" ht="15" customHeight="1">
      <c r="A215" s="68" t="s">
        <v>341</v>
      </c>
      <c r="B215" s="82">
        <v>3290</v>
      </c>
      <c r="C215" s="83">
        <f t="shared" si="27"/>
        <v>8863102.35397037</v>
      </c>
      <c r="D215" s="83">
        <f t="shared" si="28"/>
        <v>578860.71</v>
      </c>
      <c r="E215" s="83">
        <v>0</v>
      </c>
      <c r="F215" s="83">
        <f t="shared" si="29"/>
        <v>9441963.063970368</v>
      </c>
      <c r="G215" s="84">
        <f t="shared" si="30"/>
        <v>2869.897587832939</v>
      </c>
      <c r="H215" s="75">
        <f t="shared" si="31"/>
        <v>838.1324121670614</v>
      </c>
      <c r="I215" s="9">
        <f t="shared" si="32"/>
      </c>
      <c r="J215" s="9">
        <f t="shared" si="33"/>
      </c>
      <c r="K215" s="63">
        <f t="shared" si="34"/>
        <v>670.5059297336492</v>
      </c>
      <c r="L215" s="85">
        <f t="shared" si="35"/>
        <v>2205964.508823706</v>
      </c>
      <c r="M215" s="86">
        <v>1163376.6689756096</v>
      </c>
      <c r="N215" s="86"/>
      <c r="O215" s="93">
        <v>623</v>
      </c>
      <c r="P215" s="20" t="s">
        <v>339</v>
      </c>
      <c r="Q215" s="88">
        <v>0</v>
      </c>
      <c r="R215" s="89" t="s">
        <v>71</v>
      </c>
      <c r="Y215" s="90" t="s">
        <v>341</v>
      </c>
      <c r="Z215" s="91">
        <v>20.25</v>
      </c>
      <c r="AA215" s="47">
        <v>9050823.13</v>
      </c>
      <c r="AB215" s="92">
        <v>44695422.86419753</v>
      </c>
      <c r="AC215" s="47">
        <v>578860.71</v>
      </c>
      <c r="AD215" s="47">
        <v>0</v>
      </c>
    </row>
    <row r="216" spans="1:30" ht="15" customHeight="1">
      <c r="A216" s="68" t="s">
        <v>342</v>
      </c>
      <c r="B216" s="82">
        <v>5562</v>
      </c>
      <c r="C216" s="83">
        <f t="shared" si="27"/>
        <v>14508421.220081009</v>
      </c>
      <c r="D216" s="83">
        <f t="shared" si="28"/>
        <v>6292485.55</v>
      </c>
      <c r="E216" s="83">
        <v>0</v>
      </c>
      <c r="F216" s="83">
        <f t="shared" si="29"/>
        <v>20800906.77008101</v>
      </c>
      <c r="G216" s="84">
        <f t="shared" si="30"/>
        <v>3739.8250215895378</v>
      </c>
      <c r="H216" s="75">
        <f t="shared" si="31"/>
        <v>-31.795021589537555</v>
      </c>
      <c r="I216" s="9">
        <f t="shared" si="32"/>
        <v>3.4593097237421806</v>
      </c>
      <c r="J216" s="9">
        <f t="shared" si="33"/>
        <v>33.45930972374218</v>
      </c>
      <c r="K216" s="63">
        <f t="shared" si="34"/>
        <v>-10.638394750374063</v>
      </c>
      <c r="L216" s="85">
        <f t="shared" si="35"/>
        <v>-59170.75160158054</v>
      </c>
      <c r="M216" s="86">
        <v>1359488.2160000037</v>
      </c>
      <c r="N216" s="86"/>
      <c r="O216" s="93">
        <v>624</v>
      </c>
      <c r="P216" s="95" t="s">
        <v>343</v>
      </c>
      <c r="Q216" s="88">
        <v>1</v>
      </c>
      <c r="R216" s="89" t="s">
        <v>92</v>
      </c>
      <c r="Y216" s="90" t="s">
        <v>342</v>
      </c>
      <c r="Z216" s="91">
        <v>19.75</v>
      </c>
      <c r="AA216" s="47">
        <v>14449890.02</v>
      </c>
      <c r="AB216" s="92">
        <v>73164000.10126582</v>
      </c>
      <c r="AC216" s="47">
        <v>6292485.55</v>
      </c>
      <c r="AD216" s="47">
        <v>0</v>
      </c>
    </row>
    <row r="217" spans="1:30" ht="15" customHeight="1">
      <c r="A217" s="68" t="s">
        <v>344</v>
      </c>
      <c r="B217" s="82">
        <v>1562</v>
      </c>
      <c r="C217" s="83">
        <f t="shared" si="27"/>
        <v>3734383.9834784805</v>
      </c>
      <c r="D217" s="83">
        <f t="shared" si="28"/>
        <v>501509.47</v>
      </c>
      <c r="E217" s="83">
        <v>0</v>
      </c>
      <c r="F217" s="83">
        <f t="shared" si="29"/>
        <v>4235893.453478481</v>
      </c>
      <c r="G217" s="84">
        <f t="shared" si="30"/>
        <v>2711.839598897875</v>
      </c>
      <c r="H217" s="75">
        <f t="shared" si="31"/>
        <v>996.1904011021252</v>
      </c>
      <c r="I217" s="9">
        <f t="shared" si="32"/>
      </c>
      <c r="J217" s="9">
        <f t="shared" si="33"/>
      </c>
      <c r="K217" s="63">
        <f t="shared" si="34"/>
        <v>796.9523208817002</v>
      </c>
      <c r="L217" s="85">
        <f t="shared" si="35"/>
        <v>1244839.5252172158</v>
      </c>
      <c r="M217" s="86">
        <v>2318699.184592594</v>
      </c>
      <c r="N217" s="86"/>
      <c r="O217" s="93">
        <v>625</v>
      </c>
      <c r="P217" s="20" t="s">
        <v>341</v>
      </c>
      <c r="Q217" s="88">
        <v>0</v>
      </c>
      <c r="R217" s="89" t="s">
        <v>60</v>
      </c>
      <c r="Y217" s="90" t="s">
        <v>344</v>
      </c>
      <c r="Z217" s="91">
        <v>19.75</v>
      </c>
      <c r="AA217" s="47">
        <v>3719318.39</v>
      </c>
      <c r="AB217" s="92">
        <v>18831991.848101266</v>
      </c>
      <c r="AC217" s="47">
        <v>501509.47</v>
      </c>
      <c r="AD217" s="47">
        <v>0</v>
      </c>
    </row>
    <row r="218" spans="1:30" ht="15" customHeight="1">
      <c r="A218" s="68" t="s">
        <v>345</v>
      </c>
      <c r="B218" s="82">
        <v>2136</v>
      </c>
      <c r="C218" s="83">
        <f t="shared" si="27"/>
        <v>6661672.522971429</v>
      </c>
      <c r="D218" s="83">
        <f t="shared" si="28"/>
        <v>243876.47</v>
      </c>
      <c r="E218" s="83">
        <v>0</v>
      </c>
      <c r="F218" s="83">
        <f t="shared" si="29"/>
        <v>6905548.992971429</v>
      </c>
      <c r="G218" s="84">
        <f t="shared" si="30"/>
        <v>3232.9349218031034</v>
      </c>
      <c r="H218" s="75">
        <f t="shared" si="31"/>
        <v>475.0950781968968</v>
      </c>
      <c r="I218" s="9">
        <f t="shared" si="32"/>
      </c>
      <c r="J218" s="9">
        <f t="shared" si="33"/>
      </c>
      <c r="K218" s="63">
        <f t="shared" si="34"/>
        <v>380.07606255751745</v>
      </c>
      <c r="L218" s="85">
        <f t="shared" si="35"/>
        <v>811842.4696228573</v>
      </c>
      <c r="M218" s="86">
        <v>-256405.73704237182</v>
      </c>
      <c r="N218" s="86"/>
      <c r="O218" s="93">
        <v>626</v>
      </c>
      <c r="P218" s="20" t="s">
        <v>342</v>
      </c>
      <c r="Q218" s="88">
        <v>0</v>
      </c>
      <c r="R218" s="89" t="s">
        <v>60</v>
      </c>
      <c r="Y218" s="90" t="s">
        <v>345</v>
      </c>
      <c r="Z218" s="91">
        <v>21</v>
      </c>
      <c r="AA218" s="47">
        <v>7054721.28</v>
      </c>
      <c r="AB218" s="92">
        <v>33593910.85714286</v>
      </c>
      <c r="AC218" s="47">
        <v>243876.47</v>
      </c>
      <c r="AD218" s="47">
        <v>0</v>
      </c>
    </row>
    <row r="219" spans="1:30" ht="15" customHeight="1">
      <c r="A219" s="68" t="s">
        <v>346</v>
      </c>
      <c r="B219" s="82">
        <v>6722</v>
      </c>
      <c r="C219" s="83">
        <f t="shared" si="27"/>
        <v>18306759.890885714</v>
      </c>
      <c r="D219" s="83">
        <f t="shared" si="28"/>
        <v>1214077.93</v>
      </c>
      <c r="E219" s="83">
        <v>0</v>
      </c>
      <c r="F219" s="83">
        <f t="shared" si="29"/>
        <v>19520837.820885714</v>
      </c>
      <c r="G219" s="84">
        <f t="shared" si="30"/>
        <v>2904.0222881412847</v>
      </c>
      <c r="H219" s="75">
        <f t="shared" si="31"/>
        <v>804.0077118587155</v>
      </c>
      <c r="I219" s="9">
        <f t="shared" si="32"/>
      </c>
      <c r="J219" s="9">
        <f t="shared" si="33"/>
      </c>
      <c r="K219" s="63">
        <f t="shared" si="34"/>
        <v>643.2061694869725</v>
      </c>
      <c r="L219" s="85">
        <f t="shared" si="35"/>
        <v>4323631.871291429</v>
      </c>
      <c r="M219" s="86">
        <v>1130133.1679999998</v>
      </c>
      <c r="N219" s="86"/>
      <c r="O219" s="93">
        <v>630</v>
      </c>
      <c r="P219" s="20" t="s">
        <v>344</v>
      </c>
      <c r="Q219" s="88">
        <v>0</v>
      </c>
      <c r="R219" s="89" t="s">
        <v>60</v>
      </c>
      <c r="Y219" s="90" t="s">
        <v>346</v>
      </c>
      <c r="Z219" s="91">
        <v>21</v>
      </c>
      <c r="AA219" s="47">
        <v>19386886.42</v>
      </c>
      <c r="AB219" s="92">
        <v>92318506.76190478</v>
      </c>
      <c r="AC219" s="47">
        <v>1214077.93</v>
      </c>
      <c r="AD219" s="47">
        <v>0</v>
      </c>
    </row>
    <row r="220" spans="1:30" ht="15" customHeight="1">
      <c r="A220" s="68" t="s">
        <v>347</v>
      </c>
      <c r="B220" s="82">
        <v>8619</v>
      </c>
      <c r="C220" s="83">
        <f t="shared" si="27"/>
        <v>22463446.96457349</v>
      </c>
      <c r="D220" s="83">
        <f t="shared" si="28"/>
        <v>1470635.23</v>
      </c>
      <c r="E220" s="83">
        <v>0</v>
      </c>
      <c r="F220" s="83">
        <f t="shared" si="29"/>
        <v>23934082.19457349</v>
      </c>
      <c r="G220" s="84">
        <f t="shared" si="30"/>
        <v>2776.8978065406072</v>
      </c>
      <c r="H220" s="75">
        <f t="shared" si="31"/>
        <v>931.132193459393</v>
      </c>
      <c r="I220" s="9">
        <f t="shared" si="32"/>
      </c>
      <c r="J220" s="9">
        <f t="shared" si="33"/>
      </c>
      <c r="K220" s="63">
        <f t="shared" si="34"/>
        <v>744.9057547675144</v>
      </c>
      <c r="L220" s="85">
        <f t="shared" si="35"/>
        <v>6420342.700341207</v>
      </c>
      <c r="M220" s="86">
        <v>712256.7368780492</v>
      </c>
      <c r="N220" s="86"/>
      <c r="O220" s="93">
        <v>631</v>
      </c>
      <c r="P220" s="20" t="s">
        <v>345</v>
      </c>
      <c r="Q220" s="88">
        <v>0</v>
      </c>
      <c r="R220" s="89" t="s">
        <v>67</v>
      </c>
      <c r="Y220" s="90" t="s">
        <v>347</v>
      </c>
      <c r="Z220" s="91">
        <v>20.75</v>
      </c>
      <c r="AA220" s="47">
        <v>23505624.03</v>
      </c>
      <c r="AB220" s="92">
        <v>113280115.80722892</v>
      </c>
      <c r="AC220" s="47">
        <v>1470635.23</v>
      </c>
      <c r="AD220" s="47">
        <v>0</v>
      </c>
    </row>
    <row r="221" spans="1:30" ht="15" customHeight="1">
      <c r="A221" s="68" t="s">
        <v>348</v>
      </c>
      <c r="B221" s="82">
        <v>49728</v>
      </c>
      <c r="C221" s="83">
        <f t="shared" si="27"/>
        <v>192311911.90724048</v>
      </c>
      <c r="D221" s="83">
        <f t="shared" si="28"/>
        <v>17935560.49</v>
      </c>
      <c r="E221" s="83">
        <v>0</v>
      </c>
      <c r="F221" s="83">
        <f t="shared" si="29"/>
        <v>210247472.3972405</v>
      </c>
      <c r="G221" s="84">
        <f t="shared" si="30"/>
        <v>4227.949493187752</v>
      </c>
      <c r="H221" s="75">
        <f t="shared" si="31"/>
        <v>-519.9194931877514</v>
      </c>
      <c r="I221" s="9">
        <f t="shared" si="32"/>
        <v>6.253673978796711</v>
      </c>
      <c r="J221" s="9">
        <f t="shared" si="33"/>
        <v>36.25367397879671</v>
      </c>
      <c r="K221" s="63">
        <f t="shared" si="34"/>
        <v>-188.48991801249957</v>
      </c>
      <c r="L221" s="85">
        <f t="shared" si="35"/>
        <v>-9373226.64292558</v>
      </c>
      <c r="M221" s="86">
        <v>4524670.460292685</v>
      </c>
      <c r="N221" s="86"/>
      <c r="O221" s="93">
        <v>635</v>
      </c>
      <c r="P221" s="20" t="s">
        <v>346</v>
      </c>
      <c r="Q221" s="88">
        <v>0</v>
      </c>
      <c r="R221" s="89" t="s">
        <v>69</v>
      </c>
      <c r="Y221" s="90" t="s">
        <v>348</v>
      </c>
      <c r="Z221" s="91">
        <v>19.75</v>
      </c>
      <c r="AA221" s="47">
        <v>191536069.6</v>
      </c>
      <c r="AB221" s="92">
        <v>969802884.0506328</v>
      </c>
      <c r="AC221" s="47">
        <v>17935560.49</v>
      </c>
      <c r="AD221" s="47">
        <v>0</v>
      </c>
    </row>
    <row r="222" spans="1:30" ht="15" customHeight="1">
      <c r="A222" s="81" t="s">
        <v>349</v>
      </c>
      <c r="B222" s="82">
        <v>25383</v>
      </c>
      <c r="C222" s="83">
        <f t="shared" si="27"/>
        <v>78484541.92061429</v>
      </c>
      <c r="D222" s="83">
        <f t="shared" si="28"/>
        <v>3179431.19</v>
      </c>
      <c r="E222" s="83">
        <v>0</v>
      </c>
      <c r="F222" s="83">
        <f t="shared" si="29"/>
        <v>81663973.11061428</v>
      </c>
      <c r="G222" s="84">
        <f t="shared" si="30"/>
        <v>3217.2703427732845</v>
      </c>
      <c r="H222" s="75">
        <f t="shared" si="31"/>
        <v>490.7596572267157</v>
      </c>
      <c r="I222" s="9">
        <f t="shared" si="32"/>
      </c>
      <c r="J222" s="9">
        <f t="shared" si="33"/>
      </c>
      <c r="K222" s="63">
        <f t="shared" si="34"/>
        <v>392.6077257813726</v>
      </c>
      <c r="L222" s="85">
        <f t="shared" si="35"/>
        <v>9965561.903508581</v>
      </c>
      <c r="M222" s="86">
        <v>6235993.608963859</v>
      </c>
      <c r="N222" s="86"/>
      <c r="O222" s="87">
        <v>636</v>
      </c>
      <c r="P222" s="20" t="s">
        <v>347</v>
      </c>
      <c r="Q222" s="88">
        <v>0</v>
      </c>
      <c r="R222" s="89" t="s">
        <v>67</v>
      </c>
      <c r="Y222" s="90" t="s">
        <v>349</v>
      </c>
      <c r="Z222" s="91">
        <v>21</v>
      </c>
      <c r="AA222" s="47">
        <v>83115248.63</v>
      </c>
      <c r="AB222" s="92">
        <v>395786898.2380952</v>
      </c>
      <c r="AC222" s="47">
        <v>3179431.19</v>
      </c>
      <c r="AD222" s="47">
        <v>0</v>
      </c>
    </row>
    <row r="223" spans="1:30" ht="15" customHeight="1">
      <c r="A223" s="68" t="s">
        <v>350</v>
      </c>
      <c r="B223" s="82">
        <v>24371</v>
      </c>
      <c r="C223" s="83">
        <f t="shared" si="27"/>
        <v>85441731.05743289</v>
      </c>
      <c r="D223" s="83">
        <f t="shared" si="28"/>
        <v>5941429.61</v>
      </c>
      <c r="E223" s="83">
        <v>0</v>
      </c>
      <c r="F223" s="83">
        <f t="shared" si="29"/>
        <v>91383160.66743289</v>
      </c>
      <c r="G223" s="84">
        <f t="shared" si="30"/>
        <v>3749.6680754762992</v>
      </c>
      <c r="H223" s="75">
        <f t="shared" si="31"/>
        <v>-41.638075476299036</v>
      </c>
      <c r="I223" s="9">
        <f t="shared" si="32"/>
        <v>3.7290150245302383</v>
      </c>
      <c r="J223" s="9">
        <f t="shared" si="33"/>
        <v>33.72901502453024</v>
      </c>
      <c r="K223" s="63">
        <f t="shared" si="34"/>
        <v>-14.044112733326145</v>
      </c>
      <c r="L223" s="85">
        <f t="shared" si="35"/>
        <v>-342269.07142389147</v>
      </c>
      <c r="M223" s="86">
        <v>-7868860.069023255</v>
      </c>
      <c r="N223" s="86"/>
      <c r="O223" s="93">
        <v>638</v>
      </c>
      <c r="P223" s="95" t="s">
        <v>351</v>
      </c>
      <c r="Q223" s="88">
        <v>1</v>
      </c>
      <c r="R223" s="89" t="s">
        <v>65</v>
      </c>
      <c r="Y223" s="90" t="s">
        <v>350</v>
      </c>
      <c r="Z223" s="91">
        <v>19.75</v>
      </c>
      <c r="AA223" s="47">
        <v>85097034.21</v>
      </c>
      <c r="AB223" s="92">
        <v>430871059.2911392</v>
      </c>
      <c r="AC223" s="47">
        <v>5941429.61</v>
      </c>
      <c r="AD223" s="47">
        <v>0</v>
      </c>
    </row>
    <row r="224" spans="1:30" ht="15" customHeight="1">
      <c r="A224" s="68" t="s">
        <v>352</v>
      </c>
      <c r="B224" s="82">
        <v>3815</v>
      </c>
      <c r="C224" s="83">
        <f t="shared" si="27"/>
        <v>8720674.726287805</v>
      </c>
      <c r="D224" s="83">
        <f t="shared" si="28"/>
        <v>1090496.53</v>
      </c>
      <c r="E224" s="83">
        <v>0</v>
      </c>
      <c r="F224" s="83">
        <f t="shared" si="29"/>
        <v>9811171.256287804</v>
      </c>
      <c r="G224" s="84">
        <f t="shared" si="30"/>
        <v>2571.7355848722946</v>
      </c>
      <c r="H224" s="75">
        <f t="shared" si="31"/>
        <v>1136.2944151277056</v>
      </c>
      <c r="I224" s="9">
        <f t="shared" si="32"/>
      </c>
      <c r="J224" s="9">
        <f t="shared" si="33"/>
      </c>
      <c r="K224" s="63">
        <f t="shared" si="34"/>
        <v>909.0355321021646</v>
      </c>
      <c r="L224" s="85">
        <f t="shared" si="35"/>
        <v>3467970.554969758</v>
      </c>
      <c r="M224" s="86">
        <v>9184597.653619057</v>
      </c>
      <c r="N224" s="86"/>
      <c r="O224" s="93">
        <v>678</v>
      </c>
      <c r="P224" s="95" t="s">
        <v>353</v>
      </c>
      <c r="Q224" s="88">
        <v>0</v>
      </c>
      <c r="R224" s="89" t="s">
        <v>60</v>
      </c>
      <c r="Y224" s="94" t="s">
        <v>352</v>
      </c>
      <c r="Z224" s="91">
        <v>20.5</v>
      </c>
      <c r="AA224" s="47">
        <v>9015321.83</v>
      </c>
      <c r="AB224" s="92">
        <v>43977179.65853659</v>
      </c>
      <c r="AC224" s="47">
        <v>1090496.53</v>
      </c>
      <c r="AD224" s="47">
        <v>0</v>
      </c>
    </row>
    <row r="225" spans="1:30" ht="15" customHeight="1">
      <c r="A225" s="68" t="s">
        <v>354</v>
      </c>
      <c r="B225" s="82">
        <v>4093</v>
      </c>
      <c r="C225" s="83">
        <f t="shared" si="27"/>
        <v>8636272.470425315</v>
      </c>
      <c r="D225" s="83">
        <f t="shared" si="28"/>
        <v>610142.29</v>
      </c>
      <c r="E225" s="83">
        <v>0</v>
      </c>
      <c r="F225" s="83">
        <f t="shared" si="29"/>
        <v>9246414.760425314</v>
      </c>
      <c r="G225" s="84">
        <f t="shared" si="30"/>
        <v>2259.080078286175</v>
      </c>
      <c r="H225" s="75">
        <f t="shared" si="31"/>
        <v>1448.949921713825</v>
      </c>
      <c r="I225" s="9">
        <f t="shared" si="32"/>
      </c>
      <c r="J225" s="9">
        <f t="shared" si="33"/>
      </c>
      <c r="K225" s="63">
        <f t="shared" si="34"/>
        <v>1159.15993737106</v>
      </c>
      <c r="L225" s="85">
        <f t="shared" si="35"/>
        <v>4744441.623659749</v>
      </c>
      <c r="M225" s="86">
        <v>-432001.64241168334</v>
      </c>
      <c r="N225" s="86"/>
      <c r="O225" s="93">
        <v>680</v>
      </c>
      <c r="P225" s="95" t="s">
        <v>355</v>
      </c>
      <c r="Q225" s="88">
        <v>0</v>
      </c>
      <c r="R225" s="89" t="s">
        <v>67</v>
      </c>
      <c r="Y225" s="90" t="s">
        <v>354</v>
      </c>
      <c r="Z225" s="91">
        <v>19.75</v>
      </c>
      <c r="AA225" s="47">
        <v>8601431.23</v>
      </c>
      <c r="AB225" s="92">
        <v>43551550.531645566</v>
      </c>
      <c r="AC225" s="47">
        <v>610142.29</v>
      </c>
      <c r="AD225" s="47">
        <v>0</v>
      </c>
    </row>
    <row r="226" spans="1:30" ht="15" customHeight="1">
      <c r="A226" s="68" t="s">
        <v>356</v>
      </c>
      <c r="B226" s="82">
        <v>39970</v>
      </c>
      <c r="C226" s="83">
        <f t="shared" si="27"/>
        <v>143110522.28936842</v>
      </c>
      <c r="D226" s="83">
        <f t="shared" si="28"/>
        <v>21419324.41</v>
      </c>
      <c r="E226" s="83">
        <v>0</v>
      </c>
      <c r="F226" s="83">
        <f t="shared" si="29"/>
        <v>164529846.69936842</v>
      </c>
      <c r="G226" s="84">
        <f t="shared" si="30"/>
        <v>4116.333417547371</v>
      </c>
      <c r="H226" s="75">
        <f t="shared" si="31"/>
        <v>-408.3034175473708</v>
      </c>
      <c r="I226" s="9">
        <f t="shared" si="32"/>
        <v>6.012010568477546</v>
      </c>
      <c r="J226" s="9">
        <f t="shared" si="33"/>
        <v>36.01201056847755</v>
      </c>
      <c r="K226" s="63">
        <f t="shared" si="34"/>
        <v>-147.0382698786142</v>
      </c>
      <c r="L226" s="85">
        <f t="shared" si="35"/>
        <v>-5877119.647048209</v>
      </c>
      <c r="M226" s="86">
        <v>3378138.9957073173</v>
      </c>
      <c r="N226" s="86"/>
      <c r="O226" s="93">
        <v>681</v>
      </c>
      <c r="P226" s="20" t="s">
        <v>352</v>
      </c>
      <c r="Q226" s="88">
        <v>0</v>
      </c>
      <c r="R226" s="89" t="s">
        <v>71</v>
      </c>
      <c r="Y226" s="90" t="s">
        <v>356</v>
      </c>
      <c r="Z226" s="91">
        <v>19</v>
      </c>
      <c r="AA226" s="47">
        <v>137120520.6</v>
      </c>
      <c r="AB226" s="92">
        <v>721686950.5263158</v>
      </c>
      <c r="AC226" s="47">
        <v>21419324.41</v>
      </c>
      <c r="AD226" s="47">
        <v>0</v>
      </c>
    </row>
    <row r="227" spans="1:30" s="3" customFormat="1" ht="15" customHeight="1">
      <c r="A227" s="68" t="s">
        <v>357</v>
      </c>
      <c r="B227" s="82">
        <v>3374</v>
      </c>
      <c r="C227" s="83">
        <f t="shared" si="27"/>
        <v>8005922.508354545</v>
      </c>
      <c r="D227" s="83">
        <f t="shared" si="28"/>
        <v>698754.16</v>
      </c>
      <c r="E227" s="83">
        <v>0</v>
      </c>
      <c r="F227" s="83">
        <f t="shared" si="29"/>
        <v>8704676.668354545</v>
      </c>
      <c r="G227" s="84">
        <f t="shared" si="30"/>
        <v>2579.9278803658995</v>
      </c>
      <c r="H227" s="75">
        <f t="shared" si="31"/>
        <v>1128.1021196341007</v>
      </c>
      <c r="I227" s="9">
        <f t="shared" si="32"/>
      </c>
      <c r="J227" s="9">
        <f t="shared" si="33"/>
      </c>
      <c r="K227" s="63">
        <f t="shared" si="34"/>
        <v>902.4816957072807</v>
      </c>
      <c r="L227" s="85">
        <f t="shared" si="35"/>
        <v>3044973.241316365</v>
      </c>
      <c r="M227" s="86">
        <v>4593805.765818182</v>
      </c>
      <c r="N227" s="86"/>
      <c r="O227" s="93">
        <v>683</v>
      </c>
      <c r="P227" s="20" t="s">
        <v>354</v>
      </c>
      <c r="Q227" s="88">
        <v>0</v>
      </c>
      <c r="R227" s="89" t="s">
        <v>74</v>
      </c>
      <c r="S227"/>
      <c r="W227"/>
      <c r="Y227" s="90" t="s">
        <v>357</v>
      </c>
      <c r="Z227" s="91">
        <v>22</v>
      </c>
      <c r="AA227" s="47">
        <v>8882011.86</v>
      </c>
      <c r="AB227" s="92">
        <v>40372781.18181818</v>
      </c>
      <c r="AC227" s="47">
        <v>698754.16</v>
      </c>
      <c r="AD227" s="47">
        <v>0</v>
      </c>
    </row>
    <row r="228" spans="1:30" ht="15" customHeight="1">
      <c r="A228" s="68" t="s">
        <v>358</v>
      </c>
      <c r="B228" s="82">
        <v>1768</v>
      </c>
      <c r="C228" s="83">
        <f t="shared" si="27"/>
        <v>3672192.053342857</v>
      </c>
      <c r="D228" s="83">
        <f t="shared" si="28"/>
        <v>1316627.19</v>
      </c>
      <c r="E228" s="83">
        <v>0</v>
      </c>
      <c r="F228" s="83">
        <f t="shared" si="29"/>
        <v>4988819.243342857</v>
      </c>
      <c r="G228" s="84">
        <f t="shared" si="30"/>
        <v>2821.730341257272</v>
      </c>
      <c r="H228" s="75">
        <f t="shared" si="31"/>
        <v>886.2996587427283</v>
      </c>
      <c r="I228" s="9">
        <f t="shared" si="32"/>
      </c>
      <c r="J228" s="9">
        <f t="shared" si="33"/>
      </c>
      <c r="K228" s="63">
        <f t="shared" si="34"/>
        <v>709.0397269941827</v>
      </c>
      <c r="L228" s="85">
        <f t="shared" si="35"/>
        <v>1253582.2373257151</v>
      </c>
      <c r="M228" s="86">
        <v>-6679820.736632007</v>
      </c>
      <c r="N228" s="86"/>
      <c r="O228" s="93">
        <v>684</v>
      </c>
      <c r="P228" s="95" t="s">
        <v>359</v>
      </c>
      <c r="Q228" s="88">
        <v>0</v>
      </c>
      <c r="R228" s="89" t="s">
        <v>78</v>
      </c>
      <c r="Y228" s="90" t="s">
        <v>358</v>
      </c>
      <c r="Z228" s="91">
        <v>21</v>
      </c>
      <c r="AA228" s="47">
        <v>3888856.94</v>
      </c>
      <c r="AB228" s="92">
        <v>18518366.38095238</v>
      </c>
      <c r="AC228" s="47">
        <v>1316627.19</v>
      </c>
      <c r="AD228" s="47">
        <v>0</v>
      </c>
    </row>
    <row r="229" spans="1:30" ht="15" customHeight="1">
      <c r="A229" s="68" t="s">
        <v>360</v>
      </c>
      <c r="B229" s="82">
        <v>3626</v>
      </c>
      <c r="C229" s="83">
        <f t="shared" si="27"/>
        <v>10417616.519590244</v>
      </c>
      <c r="D229" s="83">
        <f t="shared" si="28"/>
        <v>746512.68</v>
      </c>
      <c r="E229" s="83">
        <v>0</v>
      </c>
      <c r="F229" s="83">
        <f t="shared" si="29"/>
        <v>11164129.199590243</v>
      </c>
      <c r="G229" s="84">
        <f t="shared" si="30"/>
        <v>3078.9104245974195</v>
      </c>
      <c r="H229" s="75">
        <f t="shared" si="31"/>
        <v>629.1195754025807</v>
      </c>
      <c r="I229" s="9">
        <f t="shared" si="32"/>
      </c>
      <c r="J229" s="9">
        <f t="shared" si="33"/>
      </c>
      <c r="K229" s="63">
        <f t="shared" si="34"/>
        <v>503.2956603220646</v>
      </c>
      <c r="L229" s="85">
        <f t="shared" si="35"/>
        <v>1824950.0643278062</v>
      </c>
      <c r="M229" s="86">
        <v>3037344.5330232563</v>
      </c>
      <c r="N229" s="86"/>
      <c r="O229" s="93">
        <v>686</v>
      </c>
      <c r="P229" s="20" t="s">
        <v>357</v>
      </c>
      <c r="Q229" s="88">
        <v>0</v>
      </c>
      <c r="R229" s="89" t="s">
        <v>123</v>
      </c>
      <c r="Y229" s="90" t="s">
        <v>360</v>
      </c>
      <c r="Z229" s="91">
        <v>20.5</v>
      </c>
      <c r="AA229" s="47">
        <v>10769598.52</v>
      </c>
      <c r="AB229" s="92">
        <v>52534626.92682927</v>
      </c>
      <c r="AC229" s="47">
        <v>746512.68</v>
      </c>
      <c r="AD229" s="47">
        <v>0</v>
      </c>
    </row>
    <row r="230" spans="1:30" s="3" customFormat="1" ht="15" customHeight="1">
      <c r="A230" s="68" t="s">
        <v>361</v>
      </c>
      <c r="B230" s="82">
        <v>2901</v>
      </c>
      <c r="C230" s="83">
        <f t="shared" si="27"/>
        <v>6480397.913277272</v>
      </c>
      <c r="D230" s="83">
        <f t="shared" si="28"/>
        <v>358713.15</v>
      </c>
      <c r="E230" s="83">
        <v>0</v>
      </c>
      <c r="F230" s="83">
        <f t="shared" si="29"/>
        <v>6839111.0632772725</v>
      </c>
      <c r="G230" s="84">
        <f t="shared" si="30"/>
        <v>2357.5012282927514</v>
      </c>
      <c r="H230" s="75">
        <f t="shared" si="31"/>
        <v>1350.5287717072488</v>
      </c>
      <c r="I230" s="9">
        <f t="shared" si="32"/>
      </c>
      <c r="J230" s="9">
        <f t="shared" si="33"/>
      </c>
      <c r="K230" s="63">
        <f t="shared" si="34"/>
        <v>1080.423017365799</v>
      </c>
      <c r="L230" s="85">
        <f t="shared" si="35"/>
        <v>3134307.173378183</v>
      </c>
      <c r="M230" s="86">
        <v>1298945.8166</v>
      </c>
      <c r="N230" s="86"/>
      <c r="O230" s="93">
        <v>687</v>
      </c>
      <c r="P230" s="20" t="s">
        <v>358</v>
      </c>
      <c r="Q230" s="88">
        <v>0</v>
      </c>
      <c r="R230" s="89" t="s">
        <v>123</v>
      </c>
      <c r="S230"/>
      <c r="W230"/>
      <c r="Y230" s="90" t="s">
        <v>361</v>
      </c>
      <c r="Z230" s="91">
        <v>22</v>
      </c>
      <c r="AA230" s="47">
        <v>7189548.87</v>
      </c>
      <c r="AB230" s="92">
        <v>32679767.59090909</v>
      </c>
      <c r="AC230" s="47">
        <v>358713.15</v>
      </c>
      <c r="AD230" s="47">
        <v>0</v>
      </c>
    </row>
    <row r="231" spans="1:30" ht="15" customHeight="1">
      <c r="A231" s="68" t="s">
        <v>362</v>
      </c>
      <c r="B231" s="82">
        <v>29350</v>
      </c>
      <c r="C231" s="83">
        <f t="shared" si="27"/>
        <v>100875555.43859999</v>
      </c>
      <c r="D231" s="83">
        <f t="shared" si="28"/>
        <v>7387117.44</v>
      </c>
      <c r="E231" s="83">
        <v>0</v>
      </c>
      <c r="F231" s="83">
        <f t="shared" si="29"/>
        <v>108262672.87859999</v>
      </c>
      <c r="G231" s="84">
        <f t="shared" si="30"/>
        <v>3688.6770997819417</v>
      </c>
      <c r="H231" s="75">
        <f t="shared" si="31"/>
        <v>19.352900218058494</v>
      </c>
      <c r="I231" s="9">
        <f t="shared" si="32"/>
      </c>
      <c r="J231" s="9">
        <f t="shared" si="33"/>
      </c>
      <c r="K231" s="63">
        <f t="shared" si="34"/>
        <v>15.482320174446796</v>
      </c>
      <c r="L231" s="85">
        <f t="shared" si="35"/>
        <v>454406.0971200135</v>
      </c>
      <c r="M231" s="86">
        <v>1810650.0080000018</v>
      </c>
      <c r="N231" s="86"/>
      <c r="O231" s="93">
        <v>689</v>
      </c>
      <c r="P231" s="20" t="s">
        <v>360</v>
      </c>
      <c r="Q231" s="88">
        <v>0</v>
      </c>
      <c r="R231" s="89" t="s">
        <v>141</v>
      </c>
      <c r="Y231" s="90" t="s">
        <v>362</v>
      </c>
      <c r="Z231" s="91">
        <v>20.5</v>
      </c>
      <c r="AA231" s="47">
        <v>104283857.11</v>
      </c>
      <c r="AB231" s="92">
        <v>508701742</v>
      </c>
      <c r="AC231" s="47">
        <v>7387117.44</v>
      </c>
      <c r="AD231" s="47">
        <v>0</v>
      </c>
    </row>
    <row r="232" spans="1:30" ht="15" customHeight="1">
      <c r="A232" s="68" t="s">
        <v>363</v>
      </c>
      <c r="B232" s="82">
        <v>1416</v>
      </c>
      <c r="C232" s="83">
        <f t="shared" si="27"/>
        <v>3428780.0467255814</v>
      </c>
      <c r="D232" s="83">
        <f t="shared" si="28"/>
        <v>469624.55</v>
      </c>
      <c r="E232" s="83">
        <v>0</v>
      </c>
      <c r="F232" s="83">
        <f t="shared" si="29"/>
        <v>3898404.596725581</v>
      </c>
      <c r="G232" s="84">
        <f t="shared" si="30"/>
        <v>2753.1105909078965</v>
      </c>
      <c r="H232" s="75">
        <f t="shared" si="31"/>
        <v>954.9194090921037</v>
      </c>
      <c r="I232" s="9">
        <f t="shared" si="32"/>
      </c>
      <c r="J232" s="9">
        <f t="shared" si="33"/>
      </c>
      <c r="K232" s="63">
        <f t="shared" si="34"/>
        <v>763.935527273683</v>
      </c>
      <c r="L232" s="85">
        <f t="shared" si="35"/>
        <v>1081732.706619535</v>
      </c>
      <c r="M232" s="86">
        <v>2804509.2479999997</v>
      </c>
      <c r="N232" s="86"/>
      <c r="O232" s="93">
        <v>691</v>
      </c>
      <c r="P232" s="20" t="s">
        <v>361</v>
      </c>
      <c r="Q232" s="88">
        <v>0</v>
      </c>
      <c r="R232" s="89" t="s">
        <v>60</v>
      </c>
      <c r="Y232" s="90" t="s">
        <v>363</v>
      </c>
      <c r="Z232" s="91">
        <v>21.5</v>
      </c>
      <c r="AA232" s="47">
        <v>3717537.62</v>
      </c>
      <c r="AB232" s="92">
        <v>17290872.651162792</v>
      </c>
      <c r="AC232" s="47">
        <v>469624.55</v>
      </c>
      <c r="AD232" s="47">
        <v>0</v>
      </c>
    </row>
    <row r="233" spans="1:30" ht="15" customHeight="1">
      <c r="A233" s="68" t="s">
        <v>364</v>
      </c>
      <c r="B233" s="82">
        <v>61551</v>
      </c>
      <c r="C233" s="83">
        <f t="shared" si="27"/>
        <v>194141730.56739998</v>
      </c>
      <c r="D233" s="83">
        <f t="shared" si="28"/>
        <v>10860789.97</v>
      </c>
      <c r="E233" s="83">
        <v>0</v>
      </c>
      <c r="F233" s="83">
        <f t="shared" si="29"/>
        <v>205002520.53739998</v>
      </c>
      <c r="G233" s="84">
        <f t="shared" si="30"/>
        <v>3330.612346467157</v>
      </c>
      <c r="H233" s="75">
        <f t="shared" si="31"/>
        <v>377.41765353284336</v>
      </c>
      <c r="I233" s="9">
        <f t="shared" si="32"/>
      </c>
      <c r="J233" s="9">
        <f t="shared" si="33"/>
      </c>
      <c r="K233" s="63">
        <f t="shared" si="34"/>
        <v>301.9341228262747</v>
      </c>
      <c r="L233" s="85">
        <f t="shared" si="35"/>
        <v>18584347.194080032</v>
      </c>
      <c r="M233" s="86">
        <v>-530599.2729317237</v>
      </c>
      <c r="N233" s="86"/>
      <c r="O233" s="93">
        <v>694</v>
      </c>
      <c r="P233" s="20" t="s">
        <v>362</v>
      </c>
      <c r="Q233" s="88">
        <v>0</v>
      </c>
      <c r="R233" s="89" t="s">
        <v>83</v>
      </c>
      <c r="Y233" s="90" t="s">
        <v>364</v>
      </c>
      <c r="Z233" s="91">
        <v>21</v>
      </c>
      <c r="AA233" s="47">
        <v>205596386.38</v>
      </c>
      <c r="AB233" s="92">
        <v>979030411.3333334</v>
      </c>
      <c r="AC233" s="47">
        <v>10860789.97</v>
      </c>
      <c r="AD233" s="47">
        <v>0</v>
      </c>
    </row>
    <row r="234" spans="1:30" ht="15" customHeight="1">
      <c r="A234" s="68" t="s">
        <v>365</v>
      </c>
      <c r="B234" s="82">
        <v>5404</v>
      </c>
      <c r="C234" s="83">
        <f t="shared" si="27"/>
        <v>17037336.959882926</v>
      </c>
      <c r="D234" s="83">
        <f t="shared" si="28"/>
        <v>1825994.44</v>
      </c>
      <c r="E234" s="83">
        <v>0</v>
      </c>
      <c r="F234" s="83">
        <f t="shared" si="29"/>
        <v>18863331.399882928</v>
      </c>
      <c r="G234" s="84">
        <f t="shared" si="30"/>
        <v>3490.6238711848496</v>
      </c>
      <c r="H234" s="75">
        <f t="shared" si="31"/>
        <v>217.40612881515062</v>
      </c>
      <c r="I234" s="9">
        <f t="shared" si="32"/>
      </c>
      <c r="J234" s="9">
        <f t="shared" si="33"/>
      </c>
      <c r="K234" s="63">
        <f t="shared" si="34"/>
        <v>173.9249030521205</v>
      </c>
      <c r="L234" s="85">
        <f t="shared" si="35"/>
        <v>939890.1760936591</v>
      </c>
      <c r="M234" s="86">
        <v>1047239.6521904763</v>
      </c>
      <c r="N234" s="86"/>
      <c r="O234" s="93">
        <v>697</v>
      </c>
      <c r="P234" s="20" t="s">
        <v>363</v>
      </c>
      <c r="Q234" s="88">
        <v>0</v>
      </c>
      <c r="R234" s="89" t="s">
        <v>112</v>
      </c>
      <c r="Y234" s="90" t="s">
        <v>365</v>
      </c>
      <c r="Z234" s="91">
        <v>20.5</v>
      </c>
      <c r="AA234" s="47">
        <v>17612980.72</v>
      </c>
      <c r="AB234" s="92">
        <v>85916979.12195122</v>
      </c>
      <c r="AC234" s="47">
        <v>1825994.44</v>
      </c>
      <c r="AD234" s="47">
        <v>0</v>
      </c>
    </row>
    <row r="235" spans="1:30" ht="15" customHeight="1">
      <c r="A235" s="68" t="s">
        <v>366</v>
      </c>
      <c r="B235" s="82">
        <v>4689</v>
      </c>
      <c r="C235" s="83">
        <f t="shared" si="27"/>
        <v>11986201.487137077</v>
      </c>
      <c r="D235" s="83">
        <f t="shared" si="28"/>
        <v>1412318.05</v>
      </c>
      <c r="E235" s="83">
        <v>0</v>
      </c>
      <c r="F235" s="83">
        <f t="shared" si="29"/>
        <v>13398519.537137078</v>
      </c>
      <c r="G235" s="84">
        <f t="shared" si="30"/>
        <v>2857.436454923668</v>
      </c>
      <c r="H235" s="75">
        <f t="shared" si="31"/>
        <v>850.5935450763322</v>
      </c>
      <c r="I235" s="9">
        <f t="shared" si="32"/>
      </c>
      <c r="J235" s="9">
        <f t="shared" si="33"/>
      </c>
      <c r="K235" s="63">
        <f t="shared" si="34"/>
        <v>680.4748360610658</v>
      </c>
      <c r="L235" s="85">
        <f t="shared" si="35"/>
        <v>3190746.5062903375</v>
      </c>
      <c r="M235" s="86">
        <v>17830291.191047616</v>
      </c>
      <c r="N235" s="86"/>
      <c r="O235" s="93">
        <v>698</v>
      </c>
      <c r="P235" s="20" t="s">
        <v>364</v>
      </c>
      <c r="Q235" s="88">
        <v>0</v>
      </c>
      <c r="R235" s="89" t="s">
        <v>74</v>
      </c>
      <c r="Y235" s="90" t="s">
        <v>366</v>
      </c>
      <c r="Z235" s="91">
        <v>22.25</v>
      </c>
      <c r="AA235" s="47">
        <v>13448965.36</v>
      </c>
      <c r="AB235" s="92">
        <v>60444788.13483146</v>
      </c>
      <c r="AC235" s="47">
        <v>1412318.05</v>
      </c>
      <c r="AD235" s="47">
        <v>0</v>
      </c>
    </row>
    <row r="236" spans="1:30" ht="15" customHeight="1">
      <c r="A236" s="68" t="s">
        <v>367</v>
      </c>
      <c r="B236" s="82">
        <v>6045</v>
      </c>
      <c r="C236" s="83">
        <f t="shared" si="27"/>
        <v>20843376.77124615</v>
      </c>
      <c r="D236" s="83">
        <f t="shared" si="28"/>
        <v>879047.74</v>
      </c>
      <c r="E236" s="83">
        <v>0</v>
      </c>
      <c r="F236" s="83">
        <f t="shared" si="29"/>
        <v>21722424.51124615</v>
      </c>
      <c r="G236" s="84">
        <f t="shared" si="30"/>
        <v>3593.453186310364</v>
      </c>
      <c r="H236" s="75">
        <f t="shared" si="31"/>
        <v>114.57681368963631</v>
      </c>
      <c r="I236" s="9">
        <f t="shared" si="32"/>
      </c>
      <c r="J236" s="9">
        <f t="shared" si="33"/>
      </c>
      <c r="K236" s="63">
        <f t="shared" si="34"/>
        <v>91.66145095170906</v>
      </c>
      <c r="L236" s="85">
        <f t="shared" si="35"/>
        <v>554093.4710030813</v>
      </c>
      <c r="M236" s="86">
        <v>1208915.0133333362</v>
      </c>
      <c r="N236" s="86"/>
      <c r="O236" s="93">
        <v>700</v>
      </c>
      <c r="P236" s="20" t="s">
        <v>365</v>
      </c>
      <c r="Q236" s="88">
        <v>0</v>
      </c>
      <c r="R236" s="89" t="s">
        <v>141</v>
      </c>
      <c r="Y236" s="90" t="s">
        <v>367</v>
      </c>
      <c r="Z236" s="91">
        <v>19.5</v>
      </c>
      <c r="AA236" s="47">
        <v>20496512.71</v>
      </c>
      <c r="AB236" s="92">
        <v>105110321.58974358</v>
      </c>
      <c r="AC236" s="47">
        <v>879047.74</v>
      </c>
      <c r="AD236" s="47">
        <v>0</v>
      </c>
    </row>
    <row r="237" spans="1:30" ht="15" customHeight="1">
      <c r="A237" s="68" t="s">
        <v>368</v>
      </c>
      <c r="B237" s="82">
        <v>2435</v>
      </c>
      <c r="C237" s="83">
        <f t="shared" si="27"/>
        <v>4825427.336928571</v>
      </c>
      <c r="D237" s="83">
        <f t="shared" si="28"/>
        <v>492342.29</v>
      </c>
      <c r="E237" s="83">
        <v>0</v>
      </c>
      <c r="F237" s="83">
        <f t="shared" si="29"/>
        <v>5317769.626928571</v>
      </c>
      <c r="G237" s="84">
        <f t="shared" si="30"/>
        <v>2183.888963831035</v>
      </c>
      <c r="H237" s="75">
        <f t="shared" si="31"/>
        <v>1524.141036168965</v>
      </c>
      <c r="I237" s="9">
        <f t="shared" si="32"/>
      </c>
      <c r="J237" s="9">
        <f t="shared" si="33"/>
      </c>
      <c r="K237" s="63">
        <f t="shared" si="34"/>
        <v>1219.312828935172</v>
      </c>
      <c r="L237" s="85">
        <f t="shared" si="35"/>
        <v>2969026.7384571442</v>
      </c>
      <c r="M237" s="86">
        <v>3002989.4264186067</v>
      </c>
      <c r="N237" s="86"/>
      <c r="O237" s="93">
        <v>702</v>
      </c>
      <c r="P237" s="20" t="s">
        <v>366</v>
      </c>
      <c r="Q237" s="88">
        <v>0</v>
      </c>
      <c r="R237" s="89" t="s">
        <v>69</v>
      </c>
      <c r="Y237" s="90" t="s">
        <v>368</v>
      </c>
      <c r="Z237" s="91">
        <v>21</v>
      </c>
      <c r="AA237" s="47">
        <v>5110134.85</v>
      </c>
      <c r="AB237" s="92">
        <v>24333975.476190474</v>
      </c>
      <c r="AC237" s="47">
        <v>492342.29</v>
      </c>
      <c r="AD237" s="47">
        <v>0</v>
      </c>
    </row>
    <row r="238" spans="1:30" ht="15" customHeight="1">
      <c r="A238" s="81" t="s">
        <v>369</v>
      </c>
      <c r="B238" s="82">
        <v>28674</v>
      </c>
      <c r="C238" s="83">
        <f t="shared" si="27"/>
        <v>90148485.72437724</v>
      </c>
      <c r="D238" s="83">
        <f t="shared" si="28"/>
        <v>3819954.5</v>
      </c>
      <c r="E238" s="83">
        <v>0</v>
      </c>
      <c r="F238" s="83">
        <f t="shared" si="29"/>
        <v>93968440.22437724</v>
      </c>
      <c r="G238" s="84">
        <f t="shared" si="30"/>
        <v>3277.130509324728</v>
      </c>
      <c r="H238" s="75">
        <f t="shared" si="31"/>
        <v>430.8994906752723</v>
      </c>
      <c r="I238" s="9">
        <f t="shared" si="32"/>
      </c>
      <c r="J238" s="9">
        <f t="shared" si="33"/>
      </c>
      <c r="K238" s="63">
        <f t="shared" si="34"/>
        <v>344.7195925402179</v>
      </c>
      <c r="L238" s="85">
        <f t="shared" si="35"/>
        <v>9884489.596498208</v>
      </c>
      <c r="M238" s="86">
        <v>831684.7773684234</v>
      </c>
      <c r="N238" s="86"/>
      <c r="O238" s="87">
        <v>704</v>
      </c>
      <c r="P238" s="20" t="s">
        <v>367</v>
      </c>
      <c r="Q238" s="88">
        <v>0</v>
      </c>
      <c r="R238" s="89" t="s">
        <v>67</v>
      </c>
      <c r="Y238" s="90" t="s">
        <v>369</v>
      </c>
      <c r="Z238" s="91">
        <v>22</v>
      </c>
      <c r="AA238" s="47">
        <v>100013448.61</v>
      </c>
      <c r="AB238" s="92">
        <v>454606584.59090906</v>
      </c>
      <c r="AC238" s="47">
        <v>3819954.5</v>
      </c>
      <c r="AD238" s="47">
        <v>0</v>
      </c>
    </row>
    <row r="239" spans="1:30" ht="15" customHeight="1">
      <c r="A239" s="68" t="s">
        <v>370</v>
      </c>
      <c r="B239" s="82">
        <v>10084</v>
      </c>
      <c r="C239" s="83">
        <f t="shared" si="27"/>
        <v>24290633.41420465</v>
      </c>
      <c r="D239" s="83">
        <f t="shared" si="28"/>
        <v>2160387.65</v>
      </c>
      <c r="E239" s="83">
        <v>0</v>
      </c>
      <c r="F239" s="83">
        <f t="shared" si="29"/>
        <v>26451021.064204648</v>
      </c>
      <c r="G239" s="84">
        <f t="shared" si="30"/>
        <v>2623.068332428069</v>
      </c>
      <c r="H239" s="75">
        <f t="shared" si="31"/>
        <v>1084.9616675719312</v>
      </c>
      <c r="I239" s="9">
        <f t="shared" si="32"/>
      </c>
      <c r="J239" s="9">
        <f t="shared" si="33"/>
      </c>
      <c r="K239" s="63">
        <f t="shared" si="34"/>
        <v>867.969334057545</v>
      </c>
      <c r="L239" s="85">
        <f t="shared" si="35"/>
        <v>8752602.764636284</v>
      </c>
      <c r="M239" s="86">
        <v>2913316.1055238107</v>
      </c>
      <c r="N239" s="86"/>
      <c r="O239" s="93">
        <v>707</v>
      </c>
      <c r="P239" s="20" t="s">
        <v>368</v>
      </c>
      <c r="Q239" s="88">
        <v>0</v>
      </c>
      <c r="R239" s="89" t="s">
        <v>130</v>
      </c>
      <c r="Y239" s="90" t="s">
        <v>370</v>
      </c>
      <c r="Z239" s="91">
        <v>21.5</v>
      </c>
      <c r="AA239" s="47">
        <v>26336289.38</v>
      </c>
      <c r="AB239" s="92">
        <v>122494369.20930232</v>
      </c>
      <c r="AC239" s="47">
        <v>2160387.65</v>
      </c>
      <c r="AD239" s="47">
        <v>0</v>
      </c>
    </row>
    <row r="240" spans="1:30" ht="15" customHeight="1">
      <c r="A240" s="81" t="s">
        <v>371</v>
      </c>
      <c r="B240" s="82">
        <v>3781</v>
      </c>
      <c r="C240" s="83">
        <f t="shared" si="27"/>
        <v>9064105.030946342</v>
      </c>
      <c r="D240" s="83">
        <f t="shared" si="28"/>
        <v>1188214.36</v>
      </c>
      <c r="E240" s="83">
        <v>0</v>
      </c>
      <c r="F240" s="83">
        <f t="shared" si="29"/>
        <v>10252319.390946342</v>
      </c>
      <c r="G240" s="84">
        <f t="shared" si="30"/>
        <v>2711.5364694383343</v>
      </c>
      <c r="H240" s="75">
        <f t="shared" si="31"/>
        <v>996.4935305616659</v>
      </c>
      <c r="I240" s="9">
        <f t="shared" si="32"/>
      </c>
      <c r="J240" s="9">
        <f t="shared" si="33"/>
      </c>
      <c r="K240" s="63">
        <f t="shared" si="34"/>
        <v>797.1948244493328</v>
      </c>
      <c r="L240" s="85">
        <f t="shared" si="35"/>
        <v>3014193.6312429276</v>
      </c>
      <c r="M240" s="86">
        <v>9157556.25590909</v>
      </c>
      <c r="N240" s="86"/>
      <c r="O240" s="87">
        <v>710</v>
      </c>
      <c r="P240" s="95" t="s">
        <v>372</v>
      </c>
      <c r="Q240" s="88">
        <v>3</v>
      </c>
      <c r="R240" s="89" t="s">
        <v>65</v>
      </c>
      <c r="Y240" s="90" t="s">
        <v>371</v>
      </c>
      <c r="Z240" s="91">
        <v>20.5</v>
      </c>
      <c r="AA240" s="47">
        <v>9370355.68</v>
      </c>
      <c r="AB240" s="92">
        <v>45709052.09756098</v>
      </c>
      <c r="AC240" s="47">
        <v>1188214.36</v>
      </c>
      <c r="AD240" s="47">
        <v>0</v>
      </c>
    </row>
    <row r="241" spans="1:30" ht="15" customHeight="1">
      <c r="A241" s="81" t="s">
        <v>373</v>
      </c>
      <c r="B241" s="82">
        <v>54238</v>
      </c>
      <c r="C241" s="83">
        <f t="shared" si="27"/>
        <v>163500397.172747</v>
      </c>
      <c r="D241" s="83">
        <f t="shared" si="28"/>
        <v>9431192.89</v>
      </c>
      <c r="E241" s="83">
        <v>0</v>
      </c>
      <c r="F241" s="83">
        <f t="shared" si="29"/>
        <v>172931590.062747</v>
      </c>
      <c r="G241" s="84">
        <f t="shared" si="30"/>
        <v>3188.3843442373795</v>
      </c>
      <c r="H241" s="75">
        <f t="shared" si="31"/>
        <v>519.6456557626207</v>
      </c>
      <c r="I241" s="9">
        <f t="shared" si="32"/>
      </c>
      <c r="J241" s="9">
        <f t="shared" si="33"/>
      </c>
      <c r="K241" s="63">
        <f t="shared" si="34"/>
        <v>415.71652461009654</v>
      </c>
      <c r="L241" s="85">
        <f t="shared" si="35"/>
        <v>22547632.861802418</v>
      </c>
      <c r="M241" s="86">
        <v>8587443.04914286</v>
      </c>
      <c r="N241" s="86"/>
      <c r="O241" s="87">
        <v>729</v>
      </c>
      <c r="P241" s="20" t="s">
        <v>370</v>
      </c>
      <c r="Q241" s="88">
        <v>0</v>
      </c>
      <c r="R241" s="89" t="s">
        <v>94</v>
      </c>
      <c r="Y241" s="90" t="s">
        <v>373</v>
      </c>
      <c r="Z241" s="91">
        <v>20.75</v>
      </c>
      <c r="AA241" s="47">
        <v>171085892.15</v>
      </c>
      <c r="AB241" s="92">
        <v>824510323.6144578</v>
      </c>
      <c r="AC241" s="47">
        <v>9431192.89</v>
      </c>
      <c r="AD241" s="47">
        <v>0</v>
      </c>
    </row>
    <row r="242" spans="1:30" ht="15" customHeight="1">
      <c r="A242" s="68" t="s">
        <v>374</v>
      </c>
      <c r="B242" s="82">
        <v>2999</v>
      </c>
      <c r="C242" s="83">
        <f t="shared" si="27"/>
        <v>8935716.063757144</v>
      </c>
      <c r="D242" s="83">
        <f t="shared" si="28"/>
        <v>391796.53</v>
      </c>
      <c r="E242" s="83">
        <v>0</v>
      </c>
      <c r="F242" s="83">
        <f t="shared" si="29"/>
        <v>9327512.593757143</v>
      </c>
      <c r="G242" s="84">
        <f t="shared" si="30"/>
        <v>3110.207600452532</v>
      </c>
      <c r="H242" s="75">
        <f t="shared" si="31"/>
        <v>597.8223995474682</v>
      </c>
      <c r="I242" s="9">
        <f t="shared" si="32"/>
      </c>
      <c r="J242" s="9">
        <f t="shared" si="33"/>
      </c>
      <c r="K242" s="63">
        <f t="shared" si="34"/>
        <v>478.25791963797457</v>
      </c>
      <c r="L242" s="85">
        <f t="shared" si="35"/>
        <v>1434295.5009942858</v>
      </c>
      <c r="M242" s="86">
        <v>3013013.9434146346</v>
      </c>
      <c r="N242" s="86"/>
      <c r="O242" s="93">
        <v>732</v>
      </c>
      <c r="P242" s="20" t="s">
        <v>371</v>
      </c>
      <c r="Q242" s="88">
        <v>0</v>
      </c>
      <c r="R242" s="89" t="s">
        <v>74</v>
      </c>
      <c r="Y242" s="90" t="s">
        <v>374</v>
      </c>
      <c r="Z242" s="91">
        <v>21</v>
      </c>
      <c r="AA242" s="47">
        <v>9462936.83</v>
      </c>
      <c r="AB242" s="92">
        <v>45061603.952380955</v>
      </c>
      <c r="AC242" s="47">
        <v>391796.53</v>
      </c>
      <c r="AD242" s="47">
        <v>0</v>
      </c>
    </row>
    <row r="243" spans="1:30" ht="15" customHeight="1">
      <c r="A243" s="81" t="s">
        <v>375</v>
      </c>
      <c r="B243" s="82">
        <v>3667</v>
      </c>
      <c r="C243" s="83">
        <f t="shared" si="27"/>
        <v>9352346.1579</v>
      </c>
      <c r="D243" s="83">
        <f t="shared" si="28"/>
        <v>1105635.83</v>
      </c>
      <c r="E243" s="83">
        <v>0</v>
      </c>
      <c r="F243" s="83">
        <f t="shared" si="29"/>
        <v>10457981.9879</v>
      </c>
      <c r="G243" s="84">
        <f t="shared" si="30"/>
        <v>2851.9176405508592</v>
      </c>
      <c r="H243" s="75">
        <f t="shared" si="31"/>
        <v>856.112359449141</v>
      </c>
      <c r="I243" s="9">
        <f t="shared" si="32"/>
      </c>
      <c r="J243" s="9">
        <f t="shared" si="33"/>
      </c>
      <c r="K243" s="63">
        <f t="shared" si="34"/>
        <v>684.8898875593128</v>
      </c>
      <c r="L243" s="85">
        <f t="shared" si="35"/>
        <v>2511491.2176800002</v>
      </c>
      <c r="M243" s="86">
        <v>22765787.86033739</v>
      </c>
      <c r="N243" s="86"/>
      <c r="O243" s="87">
        <v>734</v>
      </c>
      <c r="P243" s="20" t="s">
        <v>373</v>
      </c>
      <c r="Q243" s="88">
        <v>0</v>
      </c>
      <c r="R243" s="89" t="s">
        <v>67</v>
      </c>
      <c r="Y243" s="90" t="s">
        <v>375</v>
      </c>
      <c r="Z243" s="91">
        <v>21</v>
      </c>
      <c r="AA243" s="47">
        <v>9904148.73</v>
      </c>
      <c r="AB243" s="92">
        <v>47162613.00000001</v>
      </c>
      <c r="AC243" s="47">
        <v>1105635.83</v>
      </c>
      <c r="AD243" s="47">
        <v>0</v>
      </c>
    </row>
    <row r="244" spans="1:30" ht="15" customHeight="1">
      <c r="A244" s="68" t="s">
        <v>376</v>
      </c>
      <c r="B244" s="82">
        <v>35944</v>
      </c>
      <c r="C244" s="83">
        <f t="shared" si="27"/>
        <v>102923719.92830454</v>
      </c>
      <c r="D244" s="83">
        <f t="shared" si="28"/>
        <v>9219347.25</v>
      </c>
      <c r="E244" s="83">
        <v>0</v>
      </c>
      <c r="F244" s="83">
        <f t="shared" si="29"/>
        <v>112143067.17830454</v>
      </c>
      <c r="G244" s="84">
        <f t="shared" si="30"/>
        <v>3119.938436965962</v>
      </c>
      <c r="H244" s="75">
        <f t="shared" si="31"/>
        <v>588.0915630340382</v>
      </c>
      <c r="I244" s="9">
        <f t="shared" si="32"/>
      </c>
      <c r="J244" s="9">
        <f t="shared" si="33"/>
      </c>
      <c r="K244" s="63">
        <f t="shared" si="34"/>
        <v>470.4732504272306</v>
      </c>
      <c r="L244" s="85">
        <f t="shared" si="35"/>
        <v>16910690.513356376</v>
      </c>
      <c r="M244" s="86">
        <v>1638803.679228917</v>
      </c>
      <c r="N244" s="86"/>
      <c r="O244" s="93">
        <v>738</v>
      </c>
      <c r="P244" s="95" t="s">
        <v>377</v>
      </c>
      <c r="Q244" s="88">
        <v>0</v>
      </c>
      <c r="R244" s="89" t="s">
        <v>67</v>
      </c>
      <c r="Y244" s="90" t="s">
        <v>376</v>
      </c>
      <c r="Z244" s="91">
        <v>22</v>
      </c>
      <c r="AA244" s="47">
        <v>114186678.69</v>
      </c>
      <c r="AB244" s="92">
        <v>519030357.6818182</v>
      </c>
      <c r="AC244" s="47">
        <v>9219347.25</v>
      </c>
      <c r="AD244" s="47">
        <v>0</v>
      </c>
    </row>
    <row r="245" spans="1:30" ht="15" customHeight="1">
      <c r="A245" s="68" t="s">
        <v>378</v>
      </c>
      <c r="B245" s="82">
        <v>1103</v>
      </c>
      <c r="C245" s="83">
        <f t="shared" si="27"/>
        <v>2674991.390717241</v>
      </c>
      <c r="D245" s="83">
        <f t="shared" si="28"/>
        <v>995047.43</v>
      </c>
      <c r="E245" s="83">
        <v>0</v>
      </c>
      <c r="F245" s="83">
        <f t="shared" si="29"/>
        <v>3670038.820717241</v>
      </c>
      <c r="G245" s="84">
        <f t="shared" si="30"/>
        <v>3327.3244068152685</v>
      </c>
      <c r="H245" s="75">
        <f t="shared" si="31"/>
        <v>380.7055931847317</v>
      </c>
      <c r="I245" s="9">
        <f t="shared" si="32"/>
      </c>
      <c r="J245" s="9">
        <f t="shared" si="33"/>
      </c>
      <c r="K245" s="63">
        <f t="shared" si="34"/>
        <v>304.5644745477854</v>
      </c>
      <c r="L245" s="85">
        <f t="shared" si="35"/>
        <v>335934.61542620725</v>
      </c>
      <c r="M245" s="86">
        <v>2461243.800666669</v>
      </c>
      <c r="N245" s="86"/>
      <c r="O245" s="93">
        <v>739</v>
      </c>
      <c r="P245" s="20" t="s">
        <v>375</v>
      </c>
      <c r="Q245" s="88">
        <v>0</v>
      </c>
      <c r="R245" s="89" t="s">
        <v>141</v>
      </c>
      <c r="Y245" s="90" t="s">
        <v>378</v>
      </c>
      <c r="Z245" s="91">
        <v>21.75</v>
      </c>
      <c r="AA245" s="47">
        <v>2933992.07</v>
      </c>
      <c r="AB245" s="92">
        <v>13489618.712643677</v>
      </c>
      <c r="AC245" s="47">
        <v>995047.43</v>
      </c>
      <c r="AD245" s="47">
        <v>0</v>
      </c>
    </row>
    <row r="246" spans="1:30" ht="15" customHeight="1">
      <c r="A246" s="81" t="s">
        <v>379</v>
      </c>
      <c r="B246" s="82">
        <v>60880</v>
      </c>
      <c r="C246" s="83">
        <f t="shared" si="27"/>
        <v>194715546.65039998</v>
      </c>
      <c r="D246" s="83">
        <f t="shared" si="28"/>
        <v>15134870.62</v>
      </c>
      <c r="E246" s="83">
        <v>0</v>
      </c>
      <c r="F246" s="83">
        <f t="shared" si="29"/>
        <v>209850417.2704</v>
      </c>
      <c r="G246" s="84">
        <f t="shared" si="30"/>
        <v>3446.9516634428383</v>
      </c>
      <c r="H246" s="75">
        <f t="shared" si="31"/>
        <v>261.07833655716195</v>
      </c>
      <c r="I246" s="9">
        <f t="shared" si="32"/>
      </c>
      <c r="J246" s="9">
        <f t="shared" si="33"/>
      </c>
      <c r="K246" s="63">
        <f t="shared" si="34"/>
        <v>208.86266924572956</v>
      </c>
      <c r="L246" s="85">
        <f t="shared" si="35"/>
        <v>12715559.303680016</v>
      </c>
      <c r="M246" s="86">
        <v>16402336.09981818</v>
      </c>
      <c r="N246" s="86"/>
      <c r="O246" s="87">
        <v>740</v>
      </c>
      <c r="P246" s="95" t="s">
        <v>380</v>
      </c>
      <c r="Q246" s="88">
        <v>0</v>
      </c>
      <c r="R246" s="89" t="s">
        <v>71</v>
      </c>
      <c r="Y246" s="94" t="s">
        <v>379</v>
      </c>
      <c r="Z246" s="91">
        <v>21</v>
      </c>
      <c r="AA246" s="47">
        <v>206204058.48</v>
      </c>
      <c r="AB246" s="92">
        <v>981924088</v>
      </c>
      <c r="AC246" s="47">
        <v>15134870.62</v>
      </c>
      <c r="AD246" s="47">
        <v>0</v>
      </c>
    </row>
    <row r="247" spans="1:30" ht="15" customHeight="1">
      <c r="A247" s="68" t="s">
        <v>381</v>
      </c>
      <c r="B247" s="82">
        <v>5154</v>
      </c>
      <c r="C247" s="83">
        <f t="shared" si="27"/>
        <v>11251728.183186207</v>
      </c>
      <c r="D247" s="83">
        <f t="shared" si="28"/>
        <v>1868097.45</v>
      </c>
      <c r="E247" s="83">
        <v>0</v>
      </c>
      <c r="F247" s="83">
        <f t="shared" si="29"/>
        <v>13119825.633186206</v>
      </c>
      <c r="G247" s="84">
        <f t="shared" si="30"/>
        <v>2545.5618225041144</v>
      </c>
      <c r="H247" s="75">
        <f t="shared" si="31"/>
        <v>1162.4681774958858</v>
      </c>
      <c r="I247" s="9">
        <f t="shared" si="32"/>
      </c>
      <c r="J247" s="9">
        <f t="shared" si="33"/>
      </c>
      <c r="K247" s="63">
        <f t="shared" si="34"/>
        <v>929.9745419967087</v>
      </c>
      <c r="L247" s="85">
        <f t="shared" si="35"/>
        <v>4793088.789451037</v>
      </c>
      <c r="M247" s="86">
        <v>405142.37820689665</v>
      </c>
      <c r="N247" s="86"/>
      <c r="O247" s="93">
        <v>742</v>
      </c>
      <c r="P247" s="20" t="s">
        <v>378</v>
      </c>
      <c r="Q247" s="88">
        <v>0</v>
      </c>
      <c r="R247" s="89" t="s">
        <v>74</v>
      </c>
      <c r="Y247" s="90" t="s">
        <v>381</v>
      </c>
      <c r="Z247" s="91">
        <v>21.75</v>
      </c>
      <c r="AA247" s="47">
        <v>12341154.21</v>
      </c>
      <c r="AB247" s="92">
        <v>56740938.89655173</v>
      </c>
      <c r="AC247" s="47">
        <v>1868097.45</v>
      </c>
      <c r="AD247" s="47">
        <v>0</v>
      </c>
    </row>
    <row r="248" spans="1:30" ht="15" customHeight="1">
      <c r="A248" s="81" t="s">
        <v>382</v>
      </c>
      <c r="B248" s="82">
        <v>1593</v>
      </c>
      <c r="C248" s="83">
        <f t="shared" si="27"/>
        <v>3204920.728428571</v>
      </c>
      <c r="D248" s="83">
        <f t="shared" si="28"/>
        <v>586770.84</v>
      </c>
      <c r="E248" s="83">
        <v>0</v>
      </c>
      <c r="F248" s="83">
        <f t="shared" si="29"/>
        <v>3791691.568428571</v>
      </c>
      <c r="G248" s="84">
        <f t="shared" si="30"/>
        <v>2380.2206958120346</v>
      </c>
      <c r="H248" s="75">
        <f t="shared" si="31"/>
        <v>1327.8093041879656</v>
      </c>
      <c r="I248" s="9">
        <f t="shared" si="32"/>
      </c>
      <c r="J248" s="9">
        <f t="shared" si="33"/>
      </c>
      <c r="K248" s="63">
        <f t="shared" si="34"/>
        <v>1062.2474433503726</v>
      </c>
      <c r="L248" s="85">
        <f t="shared" si="35"/>
        <v>1692160.1772571434</v>
      </c>
      <c r="M248" s="86">
        <v>9980624.499714315</v>
      </c>
      <c r="N248" s="86"/>
      <c r="O248" s="87">
        <v>743</v>
      </c>
      <c r="P248" s="20" t="s">
        <v>379</v>
      </c>
      <c r="Q248" s="88">
        <v>0</v>
      </c>
      <c r="R248" s="89" t="s">
        <v>58</v>
      </c>
      <c r="Y248" s="90" t="s">
        <v>382</v>
      </c>
      <c r="Z248" s="91">
        <v>21</v>
      </c>
      <c r="AA248" s="47">
        <v>3394015.9</v>
      </c>
      <c r="AB248" s="92">
        <v>16161980.476190476</v>
      </c>
      <c r="AC248" s="47">
        <v>586770.84</v>
      </c>
      <c r="AD248" s="47">
        <v>0</v>
      </c>
    </row>
    <row r="249" spans="1:30" ht="15" customHeight="1">
      <c r="A249" s="68" t="s">
        <v>383</v>
      </c>
      <c r="B249" s="82">
        <v>5526</v>
      </c>
      <c r="C249" s="83">
        <f t="shared" si="27"/>
        <v>13514434.752354546</v>
      </c>
      <c r="D249" s="83">
        <f t="shared" si="28"/>
        <v>714228.77</v>
      </c>
      <c r="E249" s="83">
        <v>0</v>
      </c>
      <c r="F249" s="83">
        <f t="shared" si="29"/>
        <v>14228663.522354545</v>
      </c>
      <c r="G249" s="84">
        <f t="shared" si="30"/>
        <v>2574.8576768647386</v>
      </c>
      <c r="H249" s="75">
        <f t="shared" si="31"/>
        <v>1133.1723231352616</v>
      </c>
      <c r="I249" s="9">
        <f t="shared" si="32"/>
      </c>
      <c r="J249" s="9">
        <f t="shared" si="33"/>
      </c>
      <c r="K249" s="63">
        <f t="shared" si="34"/>
        <v>906.5378585082094</v>
      </c>
      <c r="L249" s="85">
        <f t="shared" si="35"/>
        <v>5009528.206116365</v>
      </c>
      <c r="M249" s="86">
        <v>4595001.667586206</v>
      </c>
      <c r="N249" s="86"/>
      <c r="O249" s="93">
        <v>746</v>
      </c>
      <c r="P249" s="20" t="s">
        <v>381</v>
      </c>
      <c r="Q249" s="88">
        <v>0</v>
      </c>
      <c r="R249" s="89" t="s">
        <v>60</v>
      </c>
      <c r="Y249" s="90" t="s">
        <v>383</v>
      </c>
      <c r="Z249" s="91">
        <v>22</v>
      </c>
      <c r="AA249" s="47">
        <v>14993321.46</v>
      </c>
      <c r="AB249" s="92">
        <v>68151461.18181819</v>
      </c>
      <c r="AC249" s="47">
        <v>714228.77</v>
      </c>
      <c r="AD249" s="47">
        <v>0</v>
      </c>
    </row>
    <row r="250" spans="1:30" ht="15" customHeight="1">
      <c r="A250" s="68" t="s">
        <v>384</v>
      </c>
      <c r="B250" s="82">
        <v>21668</v>
      </c>
      <c r="C250" s="83">
        <f t="shared" si="27"/>
        <v>70457141.81971763</v>
      </c>
      <c r="D250" s="83">
        <f t="shared" si="28"/>
        <v>5319913.44</v>
      </c>
      <c r="E250" s="83">
        <v>0</v>
      </c>
      <c r="F250" s="83">
        <f t="shared" si="29"/>
        <v>75777055.25971763</v>
      </c>
      <c r="G250" s="84">
        <f t="shared" si="30"/>
        <v>3497.187338919957</v>
      </c>
      <c r="H250" s="75">
        <f t="shared" si="31"/>
        <v>210.8426610800434</v>
      </c>
      <c r="I250" s="9">
        <f t="shared" si="32"/>
      </c>
      <c r="J250" s="9">
        <f t="shared" si="33"/>
      </c>
      <c r="K250" s="63">
        <f t="shared" si="34"/>
        <v>168.67412886403474</v>
      </c>
      <c r="L250" s="85">
        <f t="shared" si="35"/>
        <v>3654831.0242259046</v>
      </c>
      <c r="M250" s="86">
        <v>1725552.7661904762</v>
      </c>
      <c r="N250" s="86"/>
      <c r="O250" s="93">
        <v>747</v>
      </c>
      <c r="P250" s="20" t="s">
        <v>382</v>
      </c>
      <c r="Q250" s="88">
        <v>0</v>
      </c>
      <c r="R250" s="89" t="s">
        <v>78</v>
      </c>
      <c r="Y250" s="90" t="s">
        <v>384</v>
      </c>
      <c r="Z250" s="91">
        <v>21.25</v>
      </c>
      <c r="AA250" s="47">
        <v>75502484.3</v>
      </c>
      <c r="AB250" s="92">
        <v>355305808.4705882</v>
      </c>
      <c r="AC250" s="47">
        <v>5319913.44</v>
      </c>
      <c r="AD250" s="47">
        <v>0</v>
      </c>
    </row>
    <row r="251" spans="1:30" ht="15" customHeight="1">
      <c r="A251" s="68" t="s">
        <v>385</v>
      </c>
      <c r="B251" s="82">
        <v>3296</v>
      </c>
      <c r="C251" s="83">
        <f t="shared" si="27"/>
        <v>9699677.47213793</v>
      </c>
      <c r="D251" s="83">
        <f t="shared" si="28"/>
        <v>316576.17</v>
      </c>
      <c r="E251" s="83">
        <v>0</v>
      </c>
      <c r="F251" s="83">
        <f t="shared" si="29"/>
        <v>10016253.64213793</v>
      </c>
      <c r="G251" s="84">
        <f t="shared" si="30"/>
        <v>3038.9119059884497</v>
      </c>
      <c r="H251" s="75">
        <f t="shared" si="31"/>
        <v>669.1180940115505</v>
      </c>
      <c r="I251" s="9">
        <f t="shared" si="32"/>
      </c>
      <c r="J251" s="9">
        <f t="shared" si="33"/>
      </c>
      <c r="K251" s="63">
        <f t="shared" si="34"/>
        <v>535.2944752092404</v>
      </c>
      <c r="L251" s="85">
        <f t="shared" si="35"/>
        <v>1764330.5902896565</v>
      </c>
      <c r="M251" s="86">
        <v>4631713.743636364</v>
      </c>
      <c r="N251" s="86"/>
      <c r="O251" s="93">
        <v>748</v>
      </c>
      <c r="P251" s="20" t="s">
        <v>383</v>
      </c>
      <c r="Q251" s="88">
        <v>0</v>
      </c>
      <c r="R251" s="89" t="s">
        <v>60</v>
      </c>
      <c r="Y251" s="90" t="s">
        <v>385</v>
      </c>
      <c r="Z251" s="91">
        <v>21.75</v>
      </c>
      <c r="AA251" s="47">
        <v>10638829.3</v>
      </c>
      <c r="AB251" s="92">
        <v>48914157.70114943</v>
      </c>
      <c r="AC251" s="47">
        <v>316576.17</v>
      </c>
      <c r="AD251" s="47">
        <v>0</v>
      </c>
    </row>
    <row r="252" spans="1:30" ht="15" customHeight="1">
      <c r="A252" s="68" t="s">
        <v>386</v>
      </c>
      <c r="B252" s="82">
        <v>19034</v>
      </c>
      <c r="C252" s="83">
        <f t="shared" si="27"/>
        <v>79566778.06620778</v>
      </c>
      <c r="D252" s="83">
        <f t="shared" si="28"/>
        <v>4169653.1</v>
      </c>
      <c r="E252" s="83">
        <v>0</v>
      </c>
      <c r="F252" s="83">
        <f t="shared" si="29"/>
        <v>83736431.16620778</v>
      </c>
      <c r="G252" s="84">
        <f t="shared" si="30"/>
        <v>4399.308141547114</v>
      </c>
      <c r="H252" s="75">
        <f t="shared" si="31"/>
        <v>-691.278141547114</v>
      </c>
      <c r="I252" s="9">
        <f t="shared" si="32"/>
        <v>6.53854226310677</v>
      </c>
      <c r="J252" s="9">
        <f t="shared" si="33"/>
        <v>36.53854226310677</v>
      </c>
      <c r="K252" s="63">
        <f t="shared" si="34"/>
        <v>-252.5829559048113</v>
      </c>
      <c r="L252" s="85">
        <f t="shared" si="35"/>
        <v>-4807663.982692178</v>
      </c>
      <c r="M252" s="86">
        <v>2306863.7126588332</v>
      </c>
      <c r="N252" s="86"/>
      <c r="O252" s="93">
        <v>749</v>
      </c>
      <c r="P252" s="20" t="s">
        <v>384</v>
      </c>
      <c r="Q252" s="88">
        <v>0</v>
      </c>
      <c r="R252" s="89" t="s">
        <v>123</v>
      </c>
      <c r="Y252" s="90" t="s">
        <v>386</v>
      </c>
      <c r="Z252" s="91">
        <v>19.25</v>
      </c>
      <c r="AA252" s="47">
        <v>77239560.15</v>
      </c>
      <c r="AB252" s="92">
        <v>401244468.3116883</v>
      </c>
      <c r="AC252" s="47">
        <v>4169653.1</v>
      </c>
      <c r="AD252" s="47">
        <v>0</v>
      </c>
    </row>
    <row r="253" spans="1:30" ht="15" customHeight="1">
      <c r="A253" s="68" t="s">
        <v>387</v>
      </c>
      <c r="B253" s="82">
        <v>6199</v>
      </c>
      <c r="C253" s="83">
        <f t="shared" si="27"/>
        <v>24154383.006041862</v>
      </c>
      <c r="D253" s="83">
        <f t="shared" si="28"/>
        <v>555154.6</v>
      </c>
      <c r="E253" s="83">
        <v>0</v>
      </c>
      <c r="F253" s="83">
        <f t="shared" si="29"/>
        <v>24709537.606041864</v>
      </c>
      <c r="G253" s="84">
        <f t="shared" si="30"/>
        <v>3986.0522029427107</v>
      </c>
      <c r="H253" s="75">
        <f t="shared" si="31"/>
        <v>-278.02220294271046</v>
      </c>
      <c r="I253" s="9">
        <f t="shared" si="32"/>
        <v>5.627700977201859</v>
      </c>
      <c r="J253" s="9">
        <f t="shared" si="33"/>
        <v>35.62770097720186</v>
      </c>
      <c r="K253" s="63">
        <f t="shared" si="34"/>
        <v>-99.0529191146582</v>
      </c>
      <c r="L253" s="85">
        <f t="shared" si="35"/>
        <v>-614029.0455917661</v>
      </c>
      <c r="M253" s="86">
        <v>1760271.4259764724</v>
      </c>
      <c r="N253" s="86"/>
      <c r="O253" s="93">
        <v>751</v>
      </c>
      <c r="P253" s="20" t="s">
        <v>385</v>
      </c>
      <c r="Q253" s="88">
        <v>0</v>
      </c>
      <c r="R253" s="89" t="s">
        <v>74</v>
      </c>
      <c r="Y253" s="90" t="s">
        <v>387</v>
      </c>
      <c r="Z253" s="91">
        <v>21.5</v>
      </c>
      <c r="AA253" s="47">
        <v>26188564.53</v>
      </c>
      <c r="AB253" s="92">
        <v>121807276.88372093</v>
      </c>
      <c r="AC253" s="47">
        <v>555154.6</v>
      </c>
      <c r="AD253" s="47">
        <v>0</v>
      </c>
    </row>
    <row r="254" spans="1:30" ht="15" customHeight="1">
      <c r="A254" s="68" t="s">
        <v>388</v>
      </c>
      <c r="B254" s="82">
        <v>8820</v>
      </c>
      <c r="C254" s="83">
        <f t="shared" si="27"/>
        <v>27061753.154744998</v>
      </c>
      <c r="D254" s="83">
        <f t="shared" si="28"/>
        <v>2351917.73</v>
      </c>
      <c r="E254" s="83">
        <v>0</v>
      </c>
      <c r="F254" s="83">
        <f t="shared" si="29"/>
        <v>29413670.884744998</v>
      </c>
      <c r="G254" s="84">
        <f t="shared" si="30"/>
        <v>3334.883320265873</v>
      </c>
      <c r="H254" s="75">
        <f t="shared" si="31"/>
        <v>373.14667973412725</v>
      </c>
      <c r="I254" s="9">
        <f t="shared" si="32"/>
      </c>
      <c r="J254" s="9">
        <f t="shared" si="33"/>
      </c>
      <c r="K254" s="63">
        <f t="shared" si="34"/>
        <v>298.5173437873018</v>
      </c>
      <c r="L254" s="85">
        <f t="shared" si="35"/>
        <v>2632922.9722040016</v>
      </c>
      <c r="M254" s="86">
        <v>-4186795.3314672383</v>
      </c>
      <c r="N254" s="86"/>
      <c r="O254" s="93">
        <v>753</v>
      </c>
      <c r="P254" s="95" t="s">
        <v>389</v>
      </c>
      <c r="Q254" s="88">
        <v>1</v>
      </c>
      <c r="R254" s="89" t="s">
        <v>65</v>
      </c>
      <c r="Y254" s="90" t="s">
        <v>388</v>
      </c>
      <c r="Z254" s="91">
        <v>20</v>
      </c>
      <c r="AA254" s="47">
        <v>27293750.03</v>
      </c>
      <c r="AB254" s="92">
        <v>136468750.15</v>
      </c>
      <c r="AC254" s="47">
        <v>2351917.73</v>
      </c>
      <c r="AD254" s="47">
        <v>0</v>
      </c>
    </row>
    <row r="255" spans="1:30" ht="15" customHeight="1">
      <c r="A255" s="68" t="s">
        <v>390</v>
      </c>
      <c r="B255" s="82">
        <v>2273</v>
      </c>
      <c r="C255" s="83">
        <f t="shared" si="27"/>
        <v>4546410.569483721</v>
      </c>
      <c r="D255" s="83">
        <f t="shared" si="28"/>
        <v>514863.56</v>
      </c>
      <c r="E255" s="83">
        <v>0</v>
      </c>
      <c r="F255" s="83">
        <f t="shared" si="29"/>
        <v>5061274.12948372</v>
      </c>
      <c r="G255" s="84">
        <f t="shared" si="30"/>
        <v>2226.693413763185</v>
      </c>
      <c r="H255" s="75">
        <f t="shared" si="31"/>
        <v>1481.336586236815</v>
      </c>
      <c r="I255" s="9">
        <f t="shared" si="32"/>
      </c>
      <c r="J255" s="9">
        <f t="shared" si="33"/>
      </c>
      <c r="K255" s="63">
        <f t="shared" si="34"/>
        <v>1185.069268989452</v>
      </c>
      <c r="L255" s="85">
        <f t="shared" si="35"/>
        <v>2693662.448413024</v>
      </c>
      <c r="M255" s="86">
        <v>-505746.6518214167</v>
      </c>
      <c r="N255" s="86"/>
      <c r="O255" s="93">
        <v>755</v>
      </c>
      <c r="P255" s="95" t="s">
        <v>391</v>
      </c>
      <c r="Q255" s="88">
        <v>1</v>
      </c>
      <c r="R255" s="89" t="s">
        <v>65</v>
      </c>
      <c r="Y255" s="90" t="s">
        <v>390</v>
      </c>
      <c r="Z255" s="91">
        <v>21.5</v>
      </c>
      <c r="AA255" s="47">
        <v>4929290.33</v>
      </c>
      <c r="AB255" s="92">
        <v>22926931.76744186</v>
      </c>
      <c r="AC255" s="47">
        <v>514863.56</v>
      </c>
      <c r="AD255" s="47">
        <v>0</v>
      </c>
    </row>
    <row r="256" spans="1:30" ht="15" customHeight="1">
      <c r="A256" s="68" t="s">
        <v>392</v>
      </c>
      <c r="B256" s="82">
        <v>9173</v>
      </c>
      <c r="C256" s="83">
        <f t="shared" si="27"/>
        <v>24243913.18593846</v>
      </c>
      <c r="D256" s="83">
        <f t="shared" si="28"/>
        <v>1264438.04</v>
      </c>
      <c r="E256" s="83">
        <v>0</v>
      </c>
      <c r="F256" s="83">
        <f t="shared" si="29"/>
        <v>25508351.225938458</v>
      </c>
      <c r="G256" s="84">
        <f t="shared" si="30"/>
        <v>2780.807939162592</v>
      </c>
      <c r="H256" s="75">
        <f t="shared" si="31"/>
        <v>927.2220608374082</v>
      </c>
      <c r="I256" s="9">
        <f t="shared" si="32"/>
      </c>
      <c r="J256" s="9">
        <f t="shared" si="33"/>
      </c>
      <c r="K256" s="63">
        <f t="shared" si="34"/>
        <v>741.7776486699266</v>
      </c>
      <c r="L256" s="85">
        <f t="shared" si="35"/>
        <v>6804326.371249237</v>
      </c>
      <c r="M256" s="86">
        <v>2729763.225500001</v>
      </c>
      <c r="N256" s="86"/>
      <c r="O256" s="93">
        <v>758</v>
      </c>
      <c r="P256" s="20" t="s">
        <v>388</v>
      </c>
      <c r="Q256" s="88">
        <v>0</v>
      </c>
      <c r="R256" s="89" t="s">
        <v>74</v>
      </c>
      <c r="Y256" s="90" t="s">
        <v>392</v>
      </c>
      <c r="Z256" s="91">
        <v>19.5</v>
      </c>
      <c r="AA256" s="47">
        <v>23840459.26</v>
      </c>
      <c r="AB256" s="92">
        <v>122258765.43589744</v>
      </c>
      <c r="AC256" s="47">
        <v>1264438.04</v>
      </c>
      <c r="AD256" s="47">
        <v>0</v>
      </c>
    </row>
    <row r="257" spans="1:30" ht="15" customHeight="1">
      <c r="A257" s="68" t="s">
        <v>393</v>
      </c>
      <c r="B257" s="82">
        <v>4336</v>
      </c>
      <c r="C257" s="83">
        <f t="shared" si="27"/>
        <v>9711323.922556097</v>
      </c>
      <c r="D257" s="83">
        <f t="shared" si="28"/>
        <v>1867677.61</v>
      </c>
      <c r="E257" s="83">
        <v>0</v>
      </c>
      <c r="F257" s="83">
        <f t="shared" si="29"/>
        <v>11579001.532556096</v>
      </c>
      <c r="G257" s="84">
        <f t="shared" si="30"/>
        <v>2670.4339327850776</v>
      </c>
      <c r="H257" s="75">
        <f t="shared" si="31"/>
        <v>1037.5960672149226</v>
      </c>
      <c r="I257" s="9">
        <f t="shared" si="32"/>
      </c>
      <c r="J257" s="9">
        <f t="shared" si="33"/>
      </c>
      <c r="K257" s="63">
        <f t="shared" si="34"/>
        <v>830.0768537719382</v>
      </c>
      <c r="L257" s="85">
        <f t="shared" si="35"/>
        <v>3599213.237955124</v>
      </c>
      <c r="M257" s="86">
        <v>2563123.6127619054</v>
      </c>
      <c r="N257" s="86"/>
      <c r="O257" s="93">
        <v>759</v>
      </c>
      <c r="P257" s="20" t="s">
        <v>390</v>
      </c>
      <c r="Q257" s="88">
        <v>0</v>
      </c>
      <c r="R257" s="89" t="s">
        <v>58</v>
      </c>
      <c r="Y257" s="90" t="s">
        <v>393</v>
      </c>
      <c r="Z257" s="91">
        <v>20.5</v>
      </c>
      <c r="AA257" s="47">
        <v>10039442.28</v>
      </c>
      <c r="AB257" s="92">
        <v>48972889.17073171</v>
      </c>
      <c r="AC257" s="47">
        <v>1867677.61</v>
      </c>
      <c r="AD257" s="47">
        <v>0</v>
      </c>
    </row>
    <row r="258" spans="1:30" ht="15" customHeight="1">
      <c r="A258" s="68" t="s">
        <v>394</v>
      </c>
      <c r="B258" s="82">
        <v>10598</v>
      </c>
      <c r="C258" s="83">
        <f t="shared" si="27"/>
        <v>29848083.469468232</v>
      </c>
      <c r="D258" s="83">
        <f t="shared" si="28"/>
        <v>2646101.8</v>
      </c>
      <c r="E258" s="83">
        <v>0</v>
      </c>
      <c r="F258" s="83">
        <f t="shared" si="29"/>
        <v>32494185.269468233</v>
      </c>
      <c r="G258" s="84">
        <f t="shared" si="30"/>
        <v>3066.0676797007204</v>
      </c>
      <c r="H258" s="75">
        <f t="shared" si="31"/>
        <v>641.9623202992798</v>
      </c>
      <c r="I258" s="9">
        <f t="shared" si="32"/>
      </c>
      <c r="J258" s="9">
        <f t="shared" si="33"/>
      </c>
      <c r="K258" s="63">
        <f t="shared" si="34"/>
        <v>513.5698562394239</v>
      </c>
      <c r="L258" s="85">
        <f t="shared" si="35"/>
        <v>5442813.336425414</v>
      </c>
      <c r="M258" s="86">
        <v>6456503.891794874</v>
      </c>
      <c r="N258" s="86"/>
      <c r="O258" s="93">
        <v>761</v>
      </c>
      <c r="P258" s="20" t="s">
        <v>392</v>
      </c>
      <c r="Q258" s="88">
        <v>0</v>
      </c>
      <c r="R258" s="89" t="s">
        <v>67</v>
      </c>
      <c r="Y258" s="90" t="s">
        <v>394</v>
      </c>
      <c r="Z258" s="91">
        <v>21.25</v>
      </c>
      <c r="AA258" s="47">
        <v>31985465.14</v>
      </c>
      <c r="AB258" s="92">
        <v>150519835.95294118</v>
      </c>
      <c r="AC258" s="47">
        <v>2646101.8</v>
      </c>
      <c r="AD258" s="47">
        <v>0</v>
      </c>
    </row>
    <row r="259" spans="1:30" ht="15" customHeight="1">
      <c r="A259" s="68" t="s">
        <v>395</v>
      </c>
      <c r="B259" s="82">
        <v>2789</v>
      </c>
      <c r="C259" s="83">
        <f t="shared" si="27"/>
        <v>6138003.290176745</v>
      </c>
      <c r="D259" s="83">
        <f t="shared" si="28"/>
        <v>1184262.66</v>
      </c>
      <c r="E259" s="83">
        <v>0</v>
      </c>
      <c r="F259" s="83">
        <f t="shared" si="29"/>
        <v>7322265.950176745</v>
      </c>
      <c r="G259" s="84">
        <f t="shared" si="30"/>
        <v>2625.4090893426837</v>
      </c>
      <c r="H259" s="75">
        <f t="shared" si="31"/>
        <v>1082.6209106573165</v>
      </c>
      <c r="I259" s="9">
        <f t="shared" si="32"/>
      </c>
      <c r="J259" s="9">
        <f t="shared" si="33"/>
      </c>
      <c r="K259" s="63">
        <f t="shared" si="34"/>
        <v>866.0967285258532</v>
      </c>
      <c r="L259" s="85">
        <f t="shared" si="35"/>
        <v>2415543.775858605</v>
      </c>
      <c r="M259" s="86">
        <v>3455657.358439026</v>
      </c>
      <c r="N259" s="86"/>
      <c r="O259" s="93">
        <v>762</v>
      </c>
      <c r="P259" s="20" t="s">
        <v>393</v>
      </c>
      <c r="Q259" s="88">
        <v>0</v>
      </c>
      <c r="R259" s="89" t="s">
        <v>123</v>
      </c>
      <c r="Y259" s="90" t="s">
        <v>395</v>
      </c>
      <c r="Z259" s="91">
        <v>21.5</v>
      </c>
      <c r="AA259" s="47">
        <v>6654920.36</v>
      </c>
      <c r="AB259" s="92">
        <v>30953117.953488376</v>
      </c>
      <c r="AC259" s="47">
        <v>1184262.66</v>
      </c>
      <c r="AD259" s="47">
        <v>0</v>
      </c>
    </row>
    <row r="260" spans="1:30" ht="15" customHeight="1">
      <c r="A260" s="68" t="s">
        <v>396</v>
      </c>
      <c r="B260" s="82">
        <v>8486</v>
      </c>
      <c r="C260" s="83">
        <f t="shared" si="27"/>
        <v>20956243.224907316</v>
      </c>
      <c r="D260" s="83">
        <f t="shared" si="28"/>
        <v>2939205.08</v>
      </c>
      <c r="E260" s="83">
        <v>0</v>
      </c>
      <c r="F260" s="83">
        <f t="shared" si="29"/>
        <v>23895448.304907314</v>
      </c>
      <c r="G260" s="84">
        <f t="shared" si="30"/>
        <v>2815.8671111132826</v>
      </c>
      <c r="H260" s="75">
        <f t="shared" si="31"/>
        <v>892.1628888867176</v>
      </c>
      <c r="I260" s="9">
        <f t="shared" si="32"/>
      </c>
      <c r="J260" s="9">
        <f t="shared" si="33"/>
      </c>
      <c r="K260" s="63">
        <f t="shared" si="34"/>
        <v>713.7303111093742</v>
      </c>
      <c r="L260" s="85">
        <f t="shared" si="35"/>
        <v>6056715.420074149</v>
      </c>
      <c r="M260" s="86">
        <v>5148219.493929416</v>
      </c>
      <c r="N260" s="86"/>
      <c r="O260" s="93">
        <v>765</v>
      </c>
      <c r="P260" s="20" t="s">
        <v>394</v>
      </c>
      <c r="Q260" s="88">
        <v>0</v>
      </c>
      <c r="R260" s="89" t="s">
        <v>112</v>
      </c>
      <c r="Y260" s="90" t="s">
        <v>396</v>
      </c>
      <c r="Z260" s="91">
        <v>20.5</v>
      </c>
      <c r="AA260" s="47">
        <v>21664295.82</v>
      </c>
      <c r="AB260" s="92">
        <v>105679491.80487806</v>
      </c>
      <c r="AC260" s="47">
        <v>2939205.08</v>
      </c>
      <c r="AD260" s="47">
        <v>0</v>
      </c>
    </row>
    <row r="261" spans="1:30" ht="15" customHeight="1">
      <c r="A261" s="68" t="s">
        <v>397</v>
      </c>
      <c r="B261" s="82">
        <v>7419</v>
      </c>
      <c r="C261" s="83">
        <f t="shared" si="27"/>
        <v>19044227.759154543</v>
      </c>
      <c r="D261" s="83">
        <f t="shared" si="28"/>
        <v>1653887.38</v>
      </c>
      <c r="E261" s="83">
        <v>0</v>
      </c>
      <c r="F261" s="83">
        <f t="shared" si="29"/>
        <v>20698115.139154542</v>
      </c>
      <c r="G261" s="84">
        <f t="shared" si="30"/>
        <v>2789.879382552169</v>
      </c>
      <c r="H261" s="75">
        <f t="shared" si="31"/>
        <v>918.1506174478313</v>
      </c>
      <c r="I261" s="9">
        <f t="shared" si="32"/>
      </c>
      <c r="J261" s="9">
        <f t="shared" si="33"/>
      </c>
      <c r="K261" s="63">
        <f t="shared" si="34"/>
        <v>734.5204939582651</v>
      </c>
      <c r="L261" s="85">
        <f t="shared" si="35"/>
        <v>5449407.544676369</v>
      </c>
      <c r="M261" s="86">
        <v>2402483.182139536</v>
      </c>
      <c r="N261" s="86"/>
      <c r="O261" s="93">
        <v>768</v>
      </c>
      <c r="P261" s="20" t="s">
        <v>395</v>
      </c>
      <c r="Q261" s="88">
        <v>0</v>
      </c>
      <c r="R261" s="89" t="s">
        <v>71</v>
      </c>
      <c r="Y261" s="90" t="s">
        <v>397</v>
      </c>
      <c r="Z261" s="91">
        <v>22</v>
      </c>
      <c r="AA261" s="47">
        <v>21128240.58</v>
      </c>
      <c r="AB261" s="92">
        <v>96037457.18181817</v>
      </c>
      <c r="AC261" s="47">
        <v>1653887.38</v>
      </c>
      <c r="AD261" s="47">
        <v>0</v>
      </c>
    </row>
    <row r="262" spans="1:30" ht="15" customHeight="1">
      <c r="A262" s="68" t="s">
        <v>398</v>
      </c>
      <c r="B262" s="82">
        <v>4097</v>
      </c>
      <c r="C262" s="83">
        <f t="shared" si="27"/>
        <v>9335337.372</v>
      </c>
      <c r="D262" s="83">
        <f t="shared" si="28"/>
        <v>1285783.33</v>
      </c>
      <c r="E262" s="83">
        <v>0</v>
      </c>
      <c r="F262" s="83">
        <f t="shared" si="29"/>
        <v>10621120.702</v>
      </c>
      <c r="G262" s="84">
        <f t="shared" si="30"/>
        <v>2592.414132780083</v>
      </c>
      <c r="H262" s="75">
        <f t="shared" si="31"/>
        <v>1115.6158672199172</v>
      </c>
      <c r="I262" s="9">
        <f t="shared" si="32"/>
      </c>
      <c r="J262" s="9">
        <f t="shared" si="33"/>
      </c>
      <c r="K262" s="63">
        <f t="shared" si="34"/>
        <v>892.4926937759337</v>
      </c>
      <c r="L262" s="85">
        <f t="shared" si="35"/>
        <v>3656542.5664000004</v>
      </c>
      <c r="M262" s="86">
        <v>6009771.891219514</v>
      </c>
      <c r="N262" s="86"/>
      <c r="O262" s="93">
        <v>777</v>
      </c>
      <c r="P262" s="20" t="s">
        <v>396</v>
      </c>
      <c r="Q262" s="88">
        <v>0</v>
      </c>
      <c r="R262" s="89" t="s">
        <v>112</v>
      </c>
      <c r="Y262" s="90" t="s">
        <v>398</v>
      </c>
      <c r="Z262" s="91">
        <v>19</v>
      </c>
      <c r="AA262" s="47">
        <v>8944599.6</v>
      </c>
      <c r="AB262" s="92">
        <v>47076840</v>
      </c>
      <c r="AC262" s="47">
        <v>1285783.33</v>
      </c>
      <c r="AD262" s="47">
        <v>0</v>
      </c>
    </row>
    <row r="263" spans="1:30" ht="15" customHeight="1">
      <c r="A263" s="68" t="s">
        <v>399</v>
      </c>
      <c r="B263" s="82">
        <v>7186</v>
      </c>
      <c r="C263" s="83">
        <f t="shared" si="27"/>
        <v>23049412.378653657</v>
      </c>
      <c r="D263" s="83">
        <f t="shared" si="28"/>
        <v>1694410.17</v>
      </c>
      <c r="E263" s="83">
        <v>0</v>
      </c>
      <c r="F263" s="83">
        <f t="shared" si="29"/>
        <v>24743822.548653655</v>
      </c>
      <c r="G263" s="84">
        <f t="shared" si="30"/>
        <v>3443.3373989220227</v>
      </c>
      <c r="H263" s="75">
        <f t="shared" si="31"/>
        <v>264.69260107797754</v>
      </c>
      <c r="I263" s="9">
        <f t="shared" si="32"/>
      </c>
      <c r="J263" s="9">
        <f t="shared" si="33"/>
      </c>
      <c r="K263" s="63">
        <f t="shared" si="34"/>
        <v>211.75408086238204</v>
      </c>
      <c r="L263" s="85">
        <f t="shared" si="35"/>
        <v>1521664.8250770774</v>
      </c>
      <c r="M263" s="86">
        <v>5145131.568000001</v>
      </c>
      <c r="N263" s="86"/>
      <c r="O263" s="93">
        <v>778</v>
      </c>
      <c r="P263" s="20" t="s">
        <v>397</v>
      </c>
      <c r="Q263" s="88">
        <v>0</v>
      </c>
      <c r="R263" s="89" t="s">
        <v>123</v>
      </c>
      <c r="Y263" s="90" t="s">
        <v>399</v>
      </c>
      <c r="Z263" s="91">
        <v>20.5</v>
      </c>
      <c r="AA263" s="47">
        <v>23828187.28</v>
      </c>
      <c r="AB263" s="92">
        <v>116235059.90243903</v>
      </c>
      <c r="AC263" s="47">
        <v>1694410.17</v>
      </c>
      <c r="AD263" s="47">
        <v>0</v>
      </c>
    </row>
    <row r="264" spans="1:30" ht="15" customHeight="1">
      <c r="A264" s="68" t="s">
        <v>400</v>
      </c>
      <c r="B264" s="82">
        <v>3139</v>
      </c>
      <c r="C264" s="83">
        <f t="shared" si="27"/>
        <v>7565403.315725582</v>
      </c>
      <c r="D264" s="83">
        <f t="shared" si="28"/>
        <v>663765.26</v>
      </c>
      <c r="E264" s="83">
        <v>0</v>
      </c>
      <c r="F264" s="83">
        <f t="shared" si="29"/>
        <v>8229168.5757255815</v>
      </c>
      <c r="G264" s="84">
        <f t="shared" si="30"/>
        <v>2621.5892245063974</v>
      </c>
      <c r="H264" s="75">
        <f t="shared" si="31"/>
        <v>1086.4407754936028</v>
      </c>
      <c r="I264" s="9">
        <f t="shared" si="32"/>
      </c>
      <c r="J264" s="9">
        <f t="shared" si="33"/>
      </c>
      <c r="K264" s="63">
        <f t="shared" si="34"/>
        <v>869.1526203948823</v>
      </c>
      <c r="L264" s="85">
        <f t="shared" si="35"/>
        <v>2728270.0754195354</v>
      </c>
      <c r="M264" s="86">
        <v>3571370.5995789496</v>
      </c>
      <c r="N264" s="86"/>
      <c r="O264" s="93">
        <v>781</v>
      </c>
      <c r="P264" s="20" t="s">
        <v>398</v>
      </c>
      <c r="Q264" s="88">
        <v>0</v>
      </c>
      <c r="R264" s="89" t="s">
        <v>63</v>
      </c>
      <c r="Y264" s="90" t="s">
        <v>400</v>
      </c>
      <c r="Z264" s="91">
        <v>21.5</v>
      </c>
      <c r="AA264" s="47">
        <v>8202530.07</v>
      </c>
      <c r="AB264" s="92">
        <v>38151302.651162796</v>
      </c>
      <c r="AC264" s="47">
        <v>663765.26</v>
      </c>
      <c r="AD264" s="47">
        <v>0</v>
      </c>
    </row>
    <row r="265" spans="1:30" ht="15" customHeight="1">
      <c r="A265" s="68" t="s">
        <v>401</v>
      </c>
      <c r="B265" s="82">
        <v>25372</v>
      </c>
      <c r="C265" s="83">
        <f t="shared" si="27"/>
        <v>68482945.88324818</v>
      </c>
      <c r="D265" s="83">
        <f t="shared" si="28"/>
        <v>4628538.95</v>
      </c>
      <c r="E265" s="83">
        <v>0</v>
      </c>
      <c r="F265" s="83">
        <f t="shared" si="29"/>
        <v>73111484.83324818</v>
      </c>
      <c r="G265" s="84">
        <f t="shared" si="30"/>
        <v>2881.581461187458</v>
      </c>
      <c r="H265" s="75">
        <f t="shared" si="31"/>
        <v>826.4485388125422</v>
      </c>
      <c r="I265" s="9">
        <f t="shared" si="32"/>
      </c>
      <c r="J265" s="9">
        <f t="shared" si="33"/>
      </c>
      <c r="K265" s="63">
        <f t="shared" si="34"/>
        <v>661.1588310500338</v>
      </c>
      <c r="L265" s="85">
        <f t="shared" si="35"/>
        <v>16774921.861401457</v>
      </c>
      <c r="M265" s="98">
        <v>1158710.997756097</v>
      </c>
      <c r="N265" s="86"/>
      <c r="O265" s="93">
        <v>783</v>
      </c>
      <c r="P265" s="20" t="s">
        <v>399</v>
      </c>
      <c r="Q265" s="88">
        <v>0</v>
      </c>
      <c r="R265" s="89" t="s">
        <v>78</v>
      </c>
      <c r="S265">
        <v>4</v>
      </c>
      <c r="Y265" s="90" t="s">
        <v>401</v>
      </c>
      <c r="Z265" s="99">
        <v>20.75</v>
      </c>
      <c r="AA265" s="47">
        <v>71660167.78</v>
      </c>
      <c r="AB265" s="92">
        <v>345350206.1686747</v>
      </c>
      <c r="AC265" s="47">
        <v>4628538.95</v>
      </c>
      <c r="AD265" s="47">
        <v>0</v>
      </c>
    </row>
    <row r="266" spans="1:30" ht="15" customHeight="1">
      <c r="A266" s="68" t="s">
        <v>402</v>
      </c>
      <c r="B266" s="82">
        <v>5816</v>
      </c>
      <c r="C266" s="83">
        <f t="shared" si="27"/>
        <v>12979123.971020222</v>
      </c>
      <c r="D266" s="83">
        <f t="shared" si="28"/>
        <v>1128891.07</v>
      </c>
      <c r="E266" s="83">
        <v>0</v>
      </c>
      <c r="F266" s="83">
        <f t="shared" si="29"/>
        <v>14108015.041020222</v>
      </c>
      <c r="G266" s="84">
        <f t="shared" si="30"/>
        <v>2425.724731949832</v>
      </c>
      <c r="H266" s="75">
        <f t="shared" si="31"/>
        <v>1282.3052680501683</v>
      </c>
      <c r="I266" s="9">
        <f t="shared" si="32"/>
      </c>
      <c r="J266" s="9">
        <f t="shared" si="33"/>
      </c>
      <c r="K266" s="63">
        <f t="shared" si="34"/>
        <v>1025.8442144401347</v>
      </c>
      <c r="L266" s="85">
        <f t="shared" si="35"/>
        <v>5966309.951183823</v>
      </c>
      <c r="M266" s="86">
        <v>2702930.212651164</v>
      </c>
      <c r="N266" s="86"/>
      <c r="O266" s="93">
        <v>785</v>
      </c>
      <c r="P266" s="20" t="s">
        <v>400</v>
      </c>
      <c r="Q266" s="88">
        <v>0</v>
      </c>
      <c r="R266" s="89" t="s">
        <v>60</v>
      </c>
      <c r="Y266" s="90" t="s">
        <v>402</v>
      </c>
      <c r="Z266" s="91">
        <v>22.25</v>
      </c>
      <c r="AA266" s="47">
        <v>14563061.44</v>
      </c>
      <c r="AB266" s="92">
        <v>65451961.52808988</v>
      </c>
      <c r="AC266" s="47">
        <v>1128891.07</v>
      </c>
      <c r="AD266" s="47">
        <v>0</v>
      </c>
    </row>
    <row r="267" spans="1:30" ht="15" customHeight="1">
      <c r="A267" s="68" t="s">
        <v>403</v>
      </c>
      <c r="B267" s="82">
        <v>4798</v>
      </c>
      <c r="C267" s="83">
        <f t="shared" si="27"/>
        <v>16066013.702909997</v>
      </c>
      <c r="D267" s="83">
        <f t="shared" si="28"/>
        <v>721449.4</v>
      </c>
      <c r="E267" s="83">
        <v>0</v>
      </c>
      <c r="F267" s="83">
        <f t="shared" si="29"/>
        <v>16787463.102909997</v>
      </c>
      <c r="G267" s="84">
        <f t="shared" si="30"/>
        <v>3498.845998939141</v>
      </c>
      <c r="H267" s="75">
        <f t="shared" si="31"/>
        <v>209.18400106085937</v>
      </c>
      <c r="I267" s="9">
        <f t="shared" si="32"/>
      </c>
      <c r="J267" s="9">
        <f t="shared" si="33"/>
      </c>
      <c r="K267" s="63">
        <f t="shared" si="34"/>
        <v>167.34720084868752</v>
      </c>
      <c r="L267" s="85">
        <f t="shared" si="35"/>
        <v>802931.8696720027</v>
      </c>
      <c r="M267" s="86">
        <v>15944048.014900008</v>
      </c>
      <c r="N267" s="86"/>
      <c r="O267" s="93">
        <v>790</v>
      </c>
      <c r="P267" s="20" t="s">
        <v>401</v>
      </c>
      <c r="Q267" s="88">
        <v>0</v>
      </c>
      <c r="R267" s="89" t="s">
        <v>69</v>
      </c>
      <c r="Y267" s="94" t="s">
        <v>403</v>
      </c>
      <c r="Z267" s="91">
        <v>20</v>
      </c>
      <c r="AA267" s="47">
        <v>16203745.54</v>
      </c>
      <c r="AB267" s="92">
        <v>81018727.69999999</v>
      </c>
      <c r="AC267" s="47">
        <v>721449.4</v>
      </c>
      <c r="AD267" s="47">
        <v>0</v>
      </c>
    </row>
    <row r="268" spans="1:30" ht="15" customHeight="1">
      <c r="A268" s="81" t="s">
        <v>404</v>
      </c>
      <c r="B268" s="82">
        <v>4231</v>
      </c>
      <c r="C268" s="83">
        <f t="shared" si="27"/>
        <v>9732745.284892682</v>
      </c>
      <c r="D268" s="83">
        <f t="shared" si="28"/>
        <v>1174413.2</v>
      </c>
      <c r="E268" s="83">
        <v>0</v>
      </c>
      <c r="F268" s="83">
        <f t="shared" si="29"/>
        <v>10907158.484892681</v>
      </c>
      <c r="G268" s="84">
        <f t="shared" si="30"/>
        <v>2577.9150283367244</v>
      </c>
      <c r="H268" s="75">
        <f t="shared" si="31"/>
        <v>1130.1149716632758</v>
      </c>
      <c r="I268" s="9">
        <f t="shared" si="32"/>
      </c>
      <c r="J268" s="9">
        <f t="shared" si="33"/>
      </c>
      <c r="K268" s="63">
        <f t="shared" si="34"/>
        <v>904.0919773306207</v>
      </c>
      <c r="L268" s="85">
        <f t="shared" si="35"/>
        <v>3825213.1560858563</v>
      </c>
      <c r="M268" s="86">
        <v>5754609.3104367815</v>
      </c>
      <c r="N268" s="86"/>
      <c r="O268" s="87">
        <v>791</v>
      </c>
      <c r="P268" s="20" t="s">
        <v>402</v>
      </c>
      <c r="Q268" s="88">
        <v>0</v>
      </c>
      <c r="R268" s="89" t="s">
        <v>60</v>
      </c>
      <c r="Y268" s="90" t="s">
        <v>404</v>
      </c>
      <c r="Z268" s="91">
        <v>20.5</v>
      </c>
      <c r="AA268" s="47">
        <v>10061587.41</v>
      </c>
      <c r="AB268" s="92">
        <v>49080914.19512195</v>
      </c>
      <c r="AC268" s="47">
        <v>1174413.2</v>
      </c>
      <c r="AD268" s="47">
        <v>0</v>
      </c>
    </row>
    <row r="269" spans="1:30" ht="15" customHeight="1">
      <c r="A269" s="68" t="s">
        <v>405</v>
      </c>
      <c r="B269" s="82">
        <v>1645</v>
      </c>
      <c r="C269" s="83">
        <f t="shared" si="27"/>
        <v>4640640.260575609</v>
      </c>
      <c r="D269" s="83">
        <f t="shared" si="28"/>
        <v>271132.99</v>
      </c>
      <c r="E269" s="83">
        <v>0</v>
      </c>
      <c r="F269" s="83">
        <f t="shared" si="29"/>
        <v>4911773.2505756095</v>
      </c>
      <c r="G269" s="84">
        <f t="shared" si="30"/>
        <v>2985.8803954866926</v>
      </c>
      <c r="H269" s="75">
        <f t="shared" si="31"/>
        <v>722.1496045133076</v>
      </c>
      <c r="I269" s="9">
        <f t="shared" si="32"/>
      </c>
      <c r="J269" s="9">
        <f t="shared" si="33"/>
      </c>
      <c r="K269" s="63">
        <f t="shared" si="34"/>
        <v>577.7196836106461</v>
      </c>
      <c r="L269" s="85">
        <f t="shared" si="35"/>
        <v>950348.8795395129</v>
      </c>
      <c r="M269" s="86">
        <v>840636.400000002</v>
      </c>
      <c r="N269" s="86"/>
      <c r="O269" s="93">
        <v>831</v>
      </c>
      <c r="P269" s="20" t="s">
        <v>403</v>
      </c>
      <c r="Q269" s="88">
        <v>0</v>
      </c>
      <c r="R269" s="89" t="s">
        <v>141</v>
      </c>
      <c r="Y269" s="90" t="s">
        <v>405</v>
      </c>
      <c r="Z269" s="91">
        <v>20.5</v>
      </c>
      <c r="AA269" s="47">
        <v>4797434.46</v>
      </c>
      <c r="AB269" s="92">
        <v>23402119.31707317</v>
      </c>
      <c r="AC269" s="47">
        <v>271132.99</v>
      </c>
      <c r="AD269" s="47">
        <v>0</v>
      </c>
    </row>
    <row r="270" spans="1:30" ht="15" customHeight="1">
      <c r="A270" s="68" t="s">
        <v>406</v>
      </c>
      <c r="B270" s="82">
        <v>6395</v>
      </c>
      <c r="C270" s="83">
        <f t="shared" si="27"/>
        <v>18388423.991553847</v>
      </c>
      <c r="D270" s="83">
        <f t="shared" si="28"/>
        <v>1294153.52</v>
      </c>
      <c r="E270" s="83">
        <v>0</v>
      </c>
      <c r="F270" s="83">
        <f t="shared" si="29"/>
        <v>19682577.511553846</v>
      </c>
      <c r="G270" s="84">
        <f t="shared" si="30"/>
        <v>3077.8072731124075</v>
      </c>
      <c r="H270" s="75">
        <f t="shared" si="31"/>
        <v>630.2227268875927</v>
      </c>
      <c r="I270" s="9">
        <f t="shared" si="32"/>
      </c>
      <c r="J270" s="9">
        <f t="shared" si="33"/>
      </c>
      <c r="K270" s="63">
        <f t="shared" si="34"/>
        <v>504.1781815100742</v>
      </c>
      <c r="L270" s="85">
        <f t="shared" si="35"/>
        <v>3224219.4707569242</v>
      </c>
      <c r="M270" s="86">
        <v>4044289.871512199</v>
      </c>
      <c r="N270" s="86"/>
      <c r="O270" s="93">
        <v>832</v>
      </c>
      <c r="P270" s="20" t="s">
        <v>404</v>
      </c>
      <c r="Q270" s="88">
        <v>0</v>
      </c>
      <c r="R270" s="89" t="s">
        <v>60</v>
      </c>
      <c r="Y270" s="90" t="s">
        <v>406</v>
      </c>
      <c r="Z270" s="91">
        <v>19.5</v>
      </c>
      <c r="AA270" s="47">
        <v>18082413.91</v>
      </c>
      <c r="AB270" s="92">
        <v>92730327.74358974</v>
      </c>
      <c r="AC270" s="47">
        <v>1294153.52</v>
      </c>
      <c r="AD270" s="47">
        <v>0</v>
      </c>
    </row>
    <row r="271" spans="1:30" ht="15" customHeight="1">
      <c r="A271" s="68" t="s">
        <v>407</v>
      </c>
      <c r="B271" s="82">
        <v>223004</v>
      </c>
      <c r="C271" s="83">
        <f t="shared" si="27"/>
        <v>767059300.0067999</v>
      </c>
      <c r="D271" s="83">
        <f t="shared" si="28"/>
        <v>66797031.47</v>
      </c>
      <c r="E271" s="83">
        <v>0</v>
      </c>
      <c r="F271" s="83">
        <f t="shared" si="29"/>
        <v>833856331.4768</v>
      </c>
      <c r="G271" s="84">
        <f t="shared" si="30"/>
        <v>3739.1989896001865</v>
      </c>
      <c r="H271" s="75">
        <f t="shared" si="31"/>
        <v>-31.16898960018625</v>
      </c>
      <c r="I271" s="9">
        <f t="shared" si="32"/>
        <v>3.43942367747541</v>
      </c>
      <c r="J271" s="9">
        <f t="shared" si="33"/>
        <v>33.43942367747541</v>
      </c>
      <c r="K271" s="63">
        <f t="shared" si="34"/>
        <v>-10.42273048839453</v>
      </c>
      <c r="L271" s="85">
        <f t="shared" si="35"/>
        <v>-2324310.589833934</v>
      </c>
      <c r="M271" s="86">
        <v>935670.6706000011</v>
      </c>
      <c r="N271" s="86"/>
      <c r="O271" s="93">
        <v>833</v>
      </c>
      <c r="P271" s="95" t="s">
        <v>408</v>
      </c>
      <c r="Q271" s="88">
        <v>0</v>
      </c>
      <c r="R271" s="89" t="s">
        <v>67</v>
      </c>
      <c r="Y271" s="90" t="s">
        <v>407</v>
      </c>
      <c r="Z271" s="91">
        <v>19.75</v>
      </c>
      <c r="AA271" s="47">
        <v>763964759.21</v>
      </c>
      <c r="AB271" s="92">
        <v>3868175996</v>
      </c>
      <c r="AC271" s="47">
        <v>66797031.47</v>
      </c>
      <c r="AD271" s="47">
        <v>0</v>
      </c>
    </row>
    <row r="272" spans="1:30" ht="15" customHeight="1">
      <c r="A272" s="68" t="s">
        <v>409</v>
      </c>
      <c r="B272" s="82">
        <v>1627</v>
      </c>
      <c r="C272" s="83">
        <f t="shared" si="27"/>
        <v>3512151.834212658</v>
      </c>
      <c r="D272" s="83">
        <f t="shared" si="28"/>
        <v>416367.92</v>
      </c>
      <c r="E272" s="83">
        <v>0</v>
      </c>
      <c r="F272" s="83">
        <f t="shared" si="29"/>
        <v>3928519.754212658</v>
      </c>
      <c r="G272" s="84">
        <f t="shared" si="30"/>
        <v>2414.5788286494517</v>
      </c>
      <c r="H272" s="75">
        <f t="shared" si="31"/>
        <v>1293.4511713505485</v>
      </c>
      <c r="I272" s="9">
        <f t="shared" si="32"/>
      </c>
      <c r="J272" s="9">
        <f t="shared" si="33"/>
      </c>
      <c r="K272" s="63">
        <f t="shared" si="34"/>
        <v>1034.760937080439</v>
      </c>
      <c r="L272" s="85">
        <f t="shared" si="35"/>
        <v>1683556.0446298742</v>
      </c>
      <c r="M272" s="86">
        <v>3276009.692410259</v>
      </c>
      <c r="N272" s="86"/>
      <c r="O272" s="93">
        <v>834</v>
      </c>
      <c r="P272" s="20" t="s">
        <v>406</v>
      </c>
      <c r="Q272" s="88">
        <v>0</v>
      </c>
      <c r="R272" s="89" t="s">
        <v>83</v>
      </c>
      <c r="Y272" s="90" t="s">
        <v>409</v>
      </c>
      <c r="Z272" s="91">
        <v>19.75</v>
      </c>
      <c r="AA272" s="47">
        <v>3497982.79</v>
      </c>
      <c r="AB272" s="92">
        <v>17711305.265822783</v>
      </c>
      <c r="AC272" s="47">
        <v>416367.92</v>
      </c>
      <c r="AD272" s="47">
        <v>0</v>
      </c>
    </row>
    <row r="273" spans="1:30" ht="15" customHeight="1">
      <c r="A273" s="68" t="s">
        <v>410</v>
      </c>
      <c r="B273" s="82">
        <v>3239</v>
      </c>
      <c r="C273" s="83">
        <f aca="true" t="shared" si="36" ref="C273:C311">19.83*AB273/100</f>
        <v>8484172.115953844</v>
      </c>
      <c r="D273" s="83">
        <f aca="true" t="shared" si="37" ref="D273:D311">AC273</f>
        <v>542063.94</v>
      </c>
      <c r="E273" s="83">
        <v>0</v>
      </c>
      <c r="F273" s="83">
        <f aca="true" t="shared" si="38" ref="F273:F311">C273+D273+E273</f>
        <v>9026236.055953844</v>
      </c>
      <c r="G273" s="84">
        <f aca="true" t="shared" si="39" ref="G273:G311">F273/B273</f>
        <v>2786.735429439285</v>
      </c>
      <c r="H273" s="75">
        <f aca="true" t="shared" si="40" ref="H273:H311">$G$15-G273</f>
        <v>921.2945705607153</v>
      </c>
      <c r="I273" s="9">
        <f aca="true" t="shared" si="41" ref="I273:I311">IF(H273&lt;0,LN(-H273),"")</f>
      </c>
      <c r="J273" s="9">
        <f aca="true" t="shared" si="42" ref="J273:J311">IF(H273&lt;0,30+I273,"")</f>
      </c>
      <c r="K273" s="63">
        <f aca="true" t="shared" si="43" ref="K273:K311">IF(H273&gt;0,H273*0.8,J273*H273/100)</f>
        <v>737.0356564485724</v>
      </c>
      <c r="L273" s="85">
        <f aca="true" t="shared" si="44" ref="L273:L311">K273*B273</f>
        <v>2387258.491236926</v>
      </c>
      <c r="M273" s="86">
        <v>-4560349.905908109</v>
      </c>
      <c r="N273" s="86"/>
      <c r="O273" s="93">
        <v>837</v>
      </c>
      <c r="P273" s="95" t="s">
        <v>411</v>
      </c>
      <c r="Q273" s="88">
        <v>0</v>
      </c>
      <c r="R273" s="89" t="s">
        <v>69</v>
      </c>
      <c r="Y273" s="90" t="s">
        <v>410</v>
      </c>
      <c r="Z273" s="91">
        <v>19.5</v>
      </c>
      <c r="AA273" s="47">
        <v>8342983.17</v>
      </c>
      <c r="AB273" s="92">
        <v>42784529.07692307</v>
      </c>
      <c r="AC273" s="47">
        <v>542063.94</v>
      </c>
      <c r="AD273" s="47">
        <v>0</v>
      </c>
    </row>
    <row r="274" spans="1:30" ht="15" customHeight="1">
      <c r="A274" s="68" t="s">
        <v>412</v>
      </c>
      <c r="B274" s="82">
        <v>5543</v>
      </c>
      <c r="C274" s="83">
        <f t="shared" si="36"/>
        <v>13347636.465013634</v>
      </c>
      <c r="D274" s="83">
        <f t="shared" si="37"/>
        <v>843571.55</v>
      </c>
      <c r="E274" s="83">
        <v>0</v>
      </c>
      <c r="F274" s="83">
        <f t="shared" si="38"/>
        <v>14191208.015013635</v>
      </c>
      <c r="G274" s="84">
        <f t="shared" si="39"/>
        <v>2560.2035026183717</v>
      </c>
      <c r="H274" s="75">
        <f t="shared" si="40"/>
        <v>1147.8264973816285</v>
      </c>
      <c r="I274" s="9">
        <f t="shared" si="41"/>
      </c>
      <c r="J274" s="9">
        <f t="shared" si="42"/>
      </c>
      <c r="K274" s="63">
        <f t="shared" si="43"/>
        <v>918.2611979053029</v>
      </c>
      <c r="L274" s="85">
        <f t="shared" si="44"/>
        <v>5089921.819989094</v>
      </c>
      <c r="M274" s="86">
        <v>1751451.6000000008</v>
      </c>
      <c r="N274" s="86"/>
      <c r="O274" s="93">
        <v>844</v>
      </c>
      <c r="P274" s="20" t="s">
        <v>409</v>
      </c>
      <c r="Q274" s="88">
        <v>0</v>
      </c>
      <c r="R274" s="89" t="s">
        <v>123</v>
      </c>
      <c r="Y274" s="90" t="s">
        <v>412</v>
      </c>
      <c r="Z274" s="91">
        <v>22</v>
      </c>
      <c r="AA274" s="47">
        <v>14808270.41</v>
      </c>
      <c r="AB274" s="92">
        <v>67310320.04545455</v>
      </c>
      <c r="AC274" s="47">
        <v>843571.55</v>
      </c>
      <c r="AD274" s="47">
        <v>0</v>
      </c>
    </row>
    <row r="275" spans="1:30" ht="15" customHeight="1">
      <c r="A275" s="68" t="s">
        <v>413</v>
      </c>
      <c r="B275" s="82">
        <v>4794</v>
      </c>
      <c r="C275" s="83">
        <f t="shared" si="36"/>
        <v>11018928.90649655</v>
      </c>
      <c r="D275" s="83">
        <f t="shared" si="37"/>
        <v>996009.87</v>
      </c>
      <c r="E275" s="83">
        <v>0</v>
      </c>
      <c r="F275" s="83">
        <f t="shared" si="38"/>
        <v>12014938.77649655</v>
      </c>
      <c r="G275" s="84">
        <f t="shared" si="39"/>
        <v>2506.24505141772</v>
      </c>
      <c r="H275" s="75">
        <f t="shared" si="40"/>
        <v>1201.7849485822803</v>
      </c>
      <c r="I275" s="9">
        <f t="shared" si="41"/>
      </c>
      <c r="J275" s="9">
        <f t="shared" si="42"/>
      </c>
      <c r="K275" s="63">
        <f t="shared" si="43"/>
        <v>961.4279588658243</v>
      </c>
      <c r="L275" s="85">
        <f t="shared" si="44"/>
        <v>4609085.6348027615</v>
      </c>
      <c r="M275" s="86">
        <v>2382839.4484102563</v>
      </c>
      <c r="N275" s="86"/>
      <c r="O275" s="93">
        <v>845</v>
      </c>
      <c r="P275" s="20" t="s">
        <v>410</v>
      </c>
      <c r="Q275" s="88">
        <v>0</v>
      </c>
      <c r="R275" s="89" t="s">
        <v>74</v>
      </c>
      <c r="Y275" s="90" t="s">
        <v>413</v>
      </c>
      <c r="Z275" s="91">
        <v>21.75</v>
      </c>
      <c r="AA275" s="47">
        <v>12085814.61</v>
      </c>
      <c r="AB275" s="92">
        <v>55566963.72413793</v>
      </c>
      <c r="AC275" s="47">
        <v>996009.87</v>
      </c>
      <c r="AD275" s="47">
        <v>0</v>
      </c>
    </row>
    <row r="276" spans="1:30" s="3" customFormat="1" ht="15" customHeight="1">
      <c r="A276" s="68" t="s">
        <v>414</v>
      </c>
      <c r="B276" s="82">
        <v>3354</v>
      </c>
      <c r="C276" s="83">
        <f t="shared" si="36"/>
        <v>8042784.6576</v>
      </c>
      <c r="D276" s="83">
        <f t="shared" si="37"/>
        <v>568967.75</v>
      </c>
      <c r="E276" s="83">
        <v>0</v>
      </c>
      <c r="F276" s="83">
        <f t="shared" si="38"/>
        <v>8611752.4076</v>
      </c>
      <c r="G276" s="84">
        <f t="shared" si="39"/>
        <v>2567.606561598092</v>
      </c>
      <c r="H276" s="75">
        <f t="shared" si="40"/>
        <v>1140.4234384019082</v>
      </c>
      <c r="I276" s="9">
        <f t="shared" si="41"/>
      </c>
      <c r="J276" s="9">
        <f t="shared" si="42"/>
      </c>
      <c r="K276" s="63">
        <f t="shared" si="43"/>
        <v>912.3387507215266</v>
      </c>
      <c r="L276" s="85">
        <f t="shared" si="44"/>
        <v>3059984.1699200002</v>
      </c>
      <c r="M276" s="86">
        <v>4934795.555909093</v>
      </c>
      <c r="N276" s="86"/>
      <c r="O276" s="93">
        <v>846</v>
      </c>
      <c r="P276" s="95" t="s">
        <v>415</v>
      </c>
      <c r="Q276" s="88">
        <v>0</v>
      </c>
      <c r="R276" s="89" t="s">
        <v>58</v>
      </c>
      <c r="S276"/>
      <c r="T276"/>
      <c r="U276"/>
      <c r="V276"/>
      <c r="W276"/>
      <c r="X276"/>
      <c r="Y276" s="90" t="s">
        <v>414</v>
      </c>
      <c r="Z276" s="91">
        <v>21.5</v>
      </c>
      <c r="AA276" s="47">
        <v>8720114.48</v>
      </c>
      <c r="AB276" s="92">
        <v>40558672</v>
      </c>
      <c r="AC276" s="47">
        <v>568967.75</v>
      </c>
      <c r="AD276" s="47">
        <v>0</v>
      </c>
    </row>
    <row r="277" spans="1:30" ht="15" customHeight="1">
      <c r="A277" s="68" t="s">
        <v>416</v>
      </c>
      <c r="B277" s="82">
        <v>2472</v>
      </c>
      <c r="C277" s="83">
        <f t="shared" si="36"/>
        <v>6484668.786336585</v>
      </c>
      <c r="D277" s="83">
        <f t="shared" si="37"/>
        <v>456206.46</v>
      </c>
      <c r="E277" s="83">
        <v>0</v>
      </c>
      <c r="F277" s="83">
        <f t="shared" si="38"/>
        <v>6940875.246336585</v>
      </c>
      <c r="G277" s="84">
        <f t="shared" si="39"/>
        <v>2807.7974297478095</v>
      </c>
      <c r="H277" s="75">
        <f t="shared" si="40"/>
        <v>900.2325702521907</v>
      </c>
      <c r="I277" s="9">
        <f t="shared" si="41"/>
      </c>
      <c r="J277" s="9">
        <f t="shared" si="42"/>
      </c>
      <c r="K277" s="63">
        <f t="shared" si="43"/>
        <v>720.1860562017526</v>
      </c>
      <c r="L277" s="85">
        <f t="shared" si="44"/>
        <v>1780299.9309307325</v>
      </c>
      <c r="M277" s="86">
        <v>4492270.520000002</v>
      </c>
      <c r="N277" s="86"/>
      <c r="O277" s="93">
        <v>848</v>
      </c>
      <c r="P277" s="20" t="s">
        <v>413</v>
      </c>
      <c r="Q277" s="88">
        <v>0</v>
      </c>
      <c r="R277" s="89" t="s">
        <v>130</v>
      </c>
      <c r="T277" s="3"/>
      <c r="U277" s="3"/>
      <c r="V277" s="3"/>
      <c r="X277" s="3"/>
      <c r="Y277" s="90" t="s">
        <v>416</v>
      </c>
      <c r="Z277" s="91">
        <v>20.5</v>
      </c>
      <c r="AA277" s="47">
        <v>6703767.53</v>
      </c>
      <c r="AB277" s="92">
        <v>32701305.024390247</v>
      </c>
      <c r="AC277" s="47">
        <v>456206.46</v>
      </c>
      <c r="AD277" s="47">
        <v>0</v>
      </c>
    </row>
    <row r="278" spans="1:30" ht="15" customHeight="1">
      <c r="A278" s="68" t="s">
        <v>417</v>
      </c>
      <c r="B278" s="82">
        <v>22322</v>
      </c>
      <c r="C278" s="83">
        <f t="shared" si="36"/>
        <v>69420340.72982927</v>
      </c>
      <c r="D278" s="83">
        <f t="shared" si="37"/>
        <v>2940020.14</v>
      </c>
      <c r="E278" s="83">
        <v>0</v>
      </c>
      <c r="F278" s="83">
        <f t="shared" si="38"/>
        <v>72360360.86982927</v>
      </c>
      <c r="G278" s="84">
        <f t="shared" si="39"/>
        <v>3241.661180442132</v>
      </c>
      <c r="H278" s="75">
        <f t="shared" si="40"/>
        <v>466.3688195578684</v>
      </c>
      <c r="I278" s="9">
        <f t="shared" si="41"/>
      </c>
      <c r="J278" s="9">
        <f t="shared" si="42"/>
      </c>
      <c r="K278" s="63">
        <f t="shared" si="43"/>
        <v>373.0950556462947</v>
      </c>
      <c r="L278" s="85">
        <f t="shared" si="44"/>
        <v>8328227.832136591</v>
      </c>
      <c r="M278" s="86">
        <v>2783079.721767443</v>
      </c>
      <c r="N278" s="86"/>
      <c r="O278" s="93">
        <v>849</v>
      </c>
      <c r="P278" s="20" t="s">
        <v>414</v>
      </c>
      <c r="Q278" s="88">
        <v>0</v>
      </c>
      <c r="R278" s="89" t="s">
        <v>89</v>
      </c>
      <c r="Y278" s="90" t="s">
        <v>417</v>
      </c>
      <c r="Z278" s="91">
        <v>20.5</v>
      </c>
      <c r="AA278" s="47">
        <v>71765859.05</v>
      </c>
      <c r="AB278" s="92">
        <v>350077361.2195122</v>
      </c>
      <c r="AC278" s="47">
        <v>2940020.14</v>
      </c>
      <c r="AD278" s="47">
        <v>0</v>
      </c>
    </row>
    <row r="279" spans="1:30" ht="15" customHeight="1">
      <c r="A279" s="68" t="s">
        <v>418</v>
      </c>
      <c r="B279" s="82">
        <v>183824</v>
      </c>
      <c r="C279" s="83">
        <f t="shared" si="36"/>
        <v>607143510.4862922</v>
      </c>
      <c r="D279" s="83">
        <f t="shared" si="37"/>
        <v>86931459.34</v>
      </c>
      <c r="E279" s="83">
        <v>0</v>
      </c>
      <c r="F279" s="83">
        <f t="shared" si="38"/>
        <v>694074969.8262923</v>
      </c>
      <c r="G279" s="84">
        <f t="shared" si="39"/>
        <v>3775.758169914115</v>
      </c>
      <c r="H279" s="75">
        <f t="shared" si="40"/>
        <v>-67.72816991411491</v>
      </c>
      <c r="I279" s="9">
        <f t="shared" si="41"/>
        <v>4.215502192547493</v>
      </c>
      <c r="J279" s="9">
        <f t="shared" si="42"/>
        <v>34.21550219254749</v>
      </c>
      <c r="K279" s="63">
        <f t="shared" si="43"/>
        <v>-23.173533461936277</v>
      </c>
      <c r="L279" s="85">
        <f t="shared" si="44"/>
        <v>-4259851.615106974</v>
      </c>
      <c r="M279" s="86">
        <v>1800378.9839024395</v>
      </c>
      <c r="N279" s="86"/>
      <c r="O279" s="93">
        <v>850</v>
      </c>
      <c r="P279" s="20" t="s">
        <v>416</v>
      </c>
      <c r="Q279" s="88">
        <v>0</v>
      </c>
      <c r="R279" s="89" t="s">
        <v>94</v>
      </c>
      <c r="Y279" s="90" t="s">
        <v>418</v>
      </c>
      <c r="Z279" s="91">
        <v>19.5</v>
      </c>
      <c r="AA279" s="47">
        <v>597039760.69</v>
      </c>
      <c r="AB279" s="92">
        <v>3061742362.5128207</v>
      </c>
      <c r="AC279" s="47">
        <v>86931459.34</v>
      </c>
      <c r="AD279" s="47">
        <v>0</v>
      </c>
    </row>
    <row r="280" spans="1:30" ht="15" customHeight="1">
      <c r="A280" s="68" t="s">
        <v>419</v>
      </c>
      <c r="B280" s="82">
        <v>3676</v>
      </c>
      <c r="C280" s="83">
        <f t="shared" si="36"/>
        <v>9765931.750044443</v>
      </c>
      <c r="D280" s="83">
        <f t="shared" si="37"/>
        <v>771841.85</v>
      </c>
      <c r="E280" s="83">
        <v>0</v>
      </c>
      <c r="F280" s="83">
        <f t="shared" si="38"/>
        <v>10537773.600044442</v>
      </c>
      <c r="G280" s="84">
        <f t="shared" si="39"/>
        <v>2866.6413493047994</v>
      </c>
      <c r="H280" s="75">
        <f t="shared" si="40"/>
        <v>841.3886506952008</v>
      </c>
      <c r="I280" s="9">
        <f t="shared" si="41"/>
      </c>
      <c r="J280" s="9">
        <f t="shared" si="42"/>
      </c>
      <c r="K280" s="63">
        <f t="shared" si="43"/>
        <v>673.1109205561606</v>
      </c>
      <c r="L280" s="85">
        <f t="shared" si="44"/>
        <v>2474355.7439644467</v>
      </c>
      <c r="M280" s="86">
        <v>8497062.601268303</v>
      </c>
      <c r="N280" s="86"/>
      <c r="O280" s="93">
        <v>851</v>
      </c>
      <c r="P280" s="95" t="s">
        <v>420</v>
      </c>
      <c r="Q280" s="88">
        <v>0</v>
      </c>
      <c r="R280" s="89" t="s">
        <v>74</v>
      </c>
      <c r="Y280" s="90" t="s">
        <v>419</v>
      </c>
      <c r="Z280" s="91">
        <v>20.25</v>
      </c>
      <c r="AA280" s="47">
        <v>9972774.48</v>
      </c>
      <c r="AB280" s="92">
        <v>49248269.03703704</v>
      </c>
      <c r="AC280" s="47">
        <v>771841.85</v>
      </c>
      <c r="AD280" s="47">
        <v>0</v>
      </c>
    </row>
    <row r="281" spans="1:30" ht="15" customHeight="1">
      <c r="A281" s="68" t="s">
        <v>421</v>
      </c>
      <c r="B281" s="82">
        <v>2750</v>
      </c>
      <c r="C281" s="83">
        <f t="shared" si="36"/>
        <v>6231624.839618181</v>
      </c>
      <c r="D281" s="83">
        <f t="shared" si="37"/>
        <v>806025.87</v>
      </c>
      <c r="E281" s="83">
        <v>0</v>
      </c>
      <c r="F281" s="83">
        <f t="shared" si="38"/>
        <v>7037650.709618181</v>
      </c>
      <c r="G281" s="84">
        <f t="shared" si="39"/>
        <v>2559.1457125884294</v>
      </c>
      <c r="H281" s="75">
        <f t="shared" si="40"/>
        <v>1148.8842874115708</v>
      </c>
      <c r="I281" s="9">
        <f t="shared" si="41"/>
      </c>
      <c r="J281" s="9">
        <f t="shared" si="42"/>
      </c>
      <c r="K281" s="63">
        <f t="shared" si="43"/>
        <v>919.1074299292567</v>
      </c>
      <c r="L281" s="85">
        <f t="shared" si="44"/>
        <v>2527545.4323054557</v>
      </c>
      <c r="M281" s="86">
        <v>-5476897.829546126</v>
      </c>
      <c r="N281" s="86"/>
      <c r="O281" s="93">
        <v>853</v>
      </c>
      <c r="P281" s="95" t="s">
        <v>422</v>
      </c>
      <c r="Q281" s="88">
        <v>1</v>
      </c>
      <c r="R281" s="89" t="s">
        <v>67</v>
      </c>
      <c r="Y281" s="90" t="s">
        <v>421</v>
      </c>
      <c r="Z281" s="91">
        <v>22</v>
      </c>
      <c r="AA281" s="47">
        <v>6913552.52</v>
      </c>
      <c r="AB281" s="92">
        <v>31425238.727272727</v>
      </c>
      <c r="AC281" s="47">
        <v>806025.87</v>
      </c>
      <c r="AD281" s="47">
        <v>0</v>
      </c>
    </row>
    <row r="282" spans="1:30" ht="15" customHeight="1">
      <c r="A282" s="68" t="s">
        <v>423</v>
      </c>
      <c r="B282" s="82">
        <v>38198</v>
      </c>
      <c r="C282" s="83">
        <f t="shared" si="36"/>
        <v>160528669.70692304</v>
      </c>
      <c r="D282" s="83">
        <f t="shared" si="37"/>
        <v>7339640.06</v>
      </c>
      <c r="E282" s="83">
        <v>0</v>
      </c>
      <c r="F282" s="83">
        <f t="shared" si="38"/>
        <v>167868309.76692304</v>
      </c>
      <c r="G282" s="84">
        <f t="shared" si="39"/>
        <v>4394.6884592628685</v>
      </c>
      <c r="H282" s="75">
        <f t="shared" si="40"/>
        <v>-686.6584592628683</v>
      </c>
      <c r="I282" s="9">
        <f t="shared" si="41"/>
        <v>6.531837020514281</v>
      </c>
      <c r="J282" s="9">
        <f t="shared" si="42"/>
        <v>36.53183702051428</v>
      </c>
      <c r="K282" s="63">
        <f t="shared" si="43"/>
        <v>-250.84894922548548</v>
      </c>
      <c r="L282" s="85">
        <f t="shared" si="44"/>
        <v>-9581928.162515095</v>
      </c>
      <c r="M282" s="86">
        <v>2592053.7449876545</v>
      </c>
      <c r="N282" s="86"/>
      <c r="O282" s="93">
        <v>854</v>
      </c>
      <c r="P282" s="20" t="s">
        <v>419</v>
      </c>
      <c r="Q282" s="88">
        <v>0</v>
      </c>
      <c r="R282" s="89" t="s">
        <v>74</v>
      </c>
      <c r="Y282" s="90" t="s">
        <v>423</v>
      </c>
      <c r="Z282" s="91">
        <v>19.5</v>
      </c>
      <c r="AA282" s="47">
        <v>157857239.5</v>
      </c>
      <c r="AB282" s="92">
        <v>809524305.1282051</v>
      </c>
      <c r="AC282" s="47">
        <v>7339640.06</v>
      </c>
      <c r="AD282" s="47">
        <v>0</v>
      </c>
    </row>
    <row r="283" spans="1:30" ht="15" customHeight="1">
      <c r="A283" s="68" t="s">
        <v>424</v>
      </c>
      <c r="B283" s="82">
        <v>6735</v>
      </c>
      <c r="C283" s="83">
        <f t="shared" si="36"/>
        <v>16017482.052556098</v>
      </c>
      <c r="D283" s="83">
        <f t="shared" si="37"/>
        <v>580361.82</v>
      </c>
      <c r="E283" s="83">
        <v>0</v>
      </c>
      <c r="F283" s="83">
        <f t="shared" si="38"/>
        <v>16597843.872556098</v>
      </c>
      <c r="G283" s="84">
        <f t="shared" si="39"/>
        <v>2464.4163136683146</v>
      </c>
      <c r="H283" s="75">
        <f t="shared" si="40"/>
        <v>1243.6136863316856</v>
      </c>
      <c r="I283" s="9">
        <f t="shared" si="41"/>
      </c>
      <c r="J283" s="9">
        <f t="shared" si="42"/>
      </c>
      <c r="K283" s="63">
        <f t="shared" si="43"/>
        <v>994.8909490653485</v>
      </c>
      <c r="L283" s="85">
        <f t="shared" si="44"/>
        <v>6700590.541955123</v>
      </c>
      <c r="M283" s="86">
        <v>2626476.4826666666</v>
      </c>
      <c r="N283" s="86"/>
      <c r="O283" s="93">
        <v>857</v>
      </c>
      <c r="P283" s="20" t="s">
        <v>421</v>
      </c>
      <c r="Q283" s="88">
        <v>0</v>
      </c>
      <c r="R283" s="89" t="s">
        <v>123</v>
      </c>
      <c r="Y283" s="90" t="s">
        <v>424</v>
      </c>
      <c r="Z283" s="91">
        <v>20.5</v>
      </c>
      <c r="AA283" s="47">
        <v>16558667.78</v>
      </c>
      <c r="AB283" s="92">
        <v>80773989.17073171</v>
      </c>
      <c r="AC283" s="47">
        <v>580361.82</v>
      </c>
      <c r="AD283" s="47">
        <v>0</v>
      </c>
    </row>
    <row r="284" spans="1:30" ht="15" customHeight="1">
      <c r="A284" s="68" t="s">
        <v>425</v>
      </c>
      <c r="B284" s="82">
        <v>13322</v>
      </c>
      <c r="C284" s="83">
        <f t="shared" si="36"/>
        <v>42843207.12256097</v>
      </c>
      <c r="D284" s="83">
        <f t="shared" si="37"/>
        <v>1556421.32</v>
      </c>
      <c r="E284" s="83">
        <v>0</v>
      </c>
      <c r="F284" s="83">
        <f t="shared" si="38"/>
        <v>44399628.44256097</v>
      </c>
      <c r="G284" s="84">
        <f t="shared" si="39"/>
        <v>3332.805017456911</v>
      </c>
      <c r="H284" s="75">
        <f t="shared" si="40"/>
        <v>375.224982543089</v>
      </c>
      <c r="I284" s="9">
        <f t="shared" si="41"/>
      </c>
      <c r="J284" s="9">
        <f t="shared" si="42"/>
      </c>
      <c r="K284" s="63">
        <f t="shared" si="43"/>
        <v>300.17998603447126</v>
      </c>
      <c r="L284" s="85">
        <f t="shared" si="44"/>
        <v>3998997.773951226</v>
      </c>
      <c r="M284" s="86">
        <v>-9171058.46314058</v>
      </c>
      <c r="N284" s="86"/>
      <c r="O284" s="93">
        <v>858</v>
      </c>
      <c r="P284" s="95" t="s">
        <v>426</v>
      </c>
      <c r="Q284" s="88">
        <v>0</v>
      </c>
      <c r="R284" s="89" t="s">
        <v>65</v>
      </c>
      <c r="Y284" s="90" t="s">
        <v>425</v>
      </c>
      <c r="Z284" s="91">
        <v>20.5</v>
      </c>
      <c r="AA284" s="47">
        <v>44290758.75</v>
      </c>
      <c r="AB284" s="92">
        <v>216052481.70731708</v>
      </c>
      <c r="AC284" s="47">
        <v>1556421.32</v>
      </c>
      <c r="AD284" s="47">
        <v>0</v>
      </c>
    </row>
    <row r="285" spans="1:30" ht="15" customHeight="1">
      <c r="A285" s="68" t="s">
        <v>427</v>
      </c>
      <c r="B285" s="82">
        <v>4984</v>
      </c>
      <c r="C285" s="83">
        <f t="shared" si="36"/>
        <v>12503635.033595452</v>
      </c>
      <c r="D285" s="83">
        <f t="shared" si="37"/>
        <v>979481.56</v>
      </c>
      <c r="E285" s="83">
        <v>0</v>
      </c>
      <c r="F285" s="83">
        <f t="shared" si="38"/>
        <v>13483116.593595453</v>
      </c>
      <c r="G285" s="84">
        <f t="shared" si="39"/>
        <v>2705.2802154083975</v>
      </c>
      <c r="H285" s="75">
        <f t="shared" si="40"/>
        <v>1002.7497845916027</v>
      </c>
      <c r="I285" s="9">
        <f t="shared" si="41"/>
      </c>
      <c r="J285" s="9">
        <f t="shared" si="42"/>
      </c>
      <c r="K285" s="63">
        <f t="shared" si="43"/>
        <v>802.1998276732822</v>
      </c>
      <c r="L285" s="85">
        <f t="shared" si="44"/>
        <v>3998163.941123639</v>
      </c>
      <c r="M285" s="86">
        <v>6278478.261268297</v>
      </c>
      <c r="N285" s="86"/>
      <c r="O285" s="93">
        <v>859</v>
      </c>
      <c r="P285" s="20" t="s">
        <v>424</v>
      </c>
      <c r="Q285" s="88">
        <v>0</v>
      </c>
      <c r="R285" s="89" t="s">
        <v>60</v>
      </c>
      <c r="Y285" s="90" t="s">
        <v>427</v>
      </c>
      <c r="Z285" s="91">
        <v>22</v>
      </c>
      <c r="AA285" s="47">
        <v>13871909.77</v>
      </c>
      <c r="AB285" s="92">
        <v>63054135.31818181</v>
      </c>
      <c r="AC285" s="47">
        <v>979481.56</v>
      </c>
      <c r="AD285" s="47">
        <v>0</v>
      </c>
    </row>
    <row r="286" spans="1:30" ht="15" customHeight="1">
      <c r="A286" s="68" t="s">
        <v>428</v>
      </c>
      <c r="B286" s="82">
        <v>2907</v>
      </c>
      <c r="C286" s="83">
        <f t="shared" si="36"/>
        <v>6578971.705580487</v>
      </c>
      <c r="D286" s="83">
        <f t="shared" si="37"/>
        <v>904068.51</v>
      </c>
      <c r="E286" s="83">
        <v>0</v>
      </c>
      <c r="F286" s="83">
        <f t="shared" si="38"/>
        <v>7483040.215580487</v>
      </c>
      <c r="G286" s="84">
        <f t="shared" si="39"/>
        <v>2574.1452409977596</v>
      </c>
      <c r="H286" s="75">
        <f t="shared" si="40"/>
        <v>1133.8847590022406</v>
      </c>
      <c r="I286" s="9">
        <f t="shared" si="41"/>
      </c>
      <c r="J286" s="9">
        <f t="shared" si="42"/>
      </c>
      <c r="K286" s="63">
        <f t="shared" si="43"/>
        <v>907.1078072017925</v>
      </c>
      <c r="L286" s="85">
        <f t="shared" si="44"/>
        <v>2636962.395535611</v>
      </c>
      <c r="M286" s="86">
        <v>3352588.7221463434</v>
      </c>
      <c r="N286" s="86"/>
      <c r="O286" s="93">
        <v>886</v>
      </c>
      <c r="P286" s="95" t="s">
        <v>429</v>
      </c>
      <c r="Q286" s="88">
        <v>0</v>
      </c>
      <c r="R286" s="89" t="s">
        <v>78</v>
      </c>
      <c r="Y286" s="90" t="s">
        <v>428</v>
      </c>
      <c r="Z286" s="91">
        <v>20.5</v>
      </c>
      <c r="AA286" s="47">
        <v>6801256.68</v>
      </c>
      <c r="AB286" s="92">
        <v>33176861.85365854</v>
      </c>
      <c r="AC286" s="47">
        <v>904068.51</v>
      </c>
      <c r="AD286" s="47">
        <v>0</v>
      </c>
    </row>
    <row r="287" spans="1:30" ht="15" customHeight="1">
      <c r="A287" s="68" t="s">
        <v>430</v>
      </c>
      <c r="B287" s="82">
        <v>1260</v>
      </c>
      <c r="C287" s="83">
        <f t="shared" si="36"/>
        <v>3537403.1625397587</v>
      </c>
      <c r="D287" s="83">
        <f t="shared" si="37"/>
        <v>136147.01</v>
      </c>
      <c r="E287" s="83">
        <v>0</v>
      </c>
      <c r="F287" s="83">
        <f t="shared" si="38"/>
        <v>3673550.1725397585</v>
      </c>
      <c r="G287" s="84">
        <f t="shared" si="39"/>
        <v>2915.5160099521895</v>
      </c>
      <c r="H287" s="75">
        <f t="shared" si="40"/>
        <v>792.5139900478107</v>
      </c>
      <c r="I287" s="9">
        <f t="shared" si="41"/>
      </c>
      <c r="J287" s="9">
        <f t="shared" si="42"/>
      </c>
      <c r="K287" s="63">
        <f t="shared" si="43"/>
        <v>634.0111920382486</v>
      </c>
      <c r="L287" s="85">
        <f t="shared" si="44"/>
        <v>798854.1019681933</v>
      </c>
      <c r="M287" s="86">
        <v>3764149.076</v>
      </c>
      <c r="N287" s="86"/>
      <c r="O287" s="93">
        <v>887</v>
      </c>
      <c r="P287" s="20" t="s">
        <v>427</v>
      </c>
      <c r="Q287" s="88">
        <v>0</v>
      </c>
      <c r="R287" s="89" t="s">
        <v>69</v>
      </c>
      <c r="Y287" s="90" t="s">
        <v>430</v>
      </c>
      <c r="Z287" s="91">
        <v>20.75</v>
      </c>
      <c r="AA287" s="47">
        <v>3701518.69</v>
      </c>
      <c r="AB287" s="92">
        <v>17838644.289156627</v>
      </c>
      <c r="AC287" s="47">
        <v>136147.01</v>
      </c>
      <c r="AD287" s="47">
        <v>0</v>
      </c>
    </row>
    <row r="288" spans="1:30" ht="15" customHeight="1">
      <c r="A288" s="68" t="s">
        <v>431</v>
      </c>
      <c r="B288" s="82">
        <v>3611</v>
      </c>
      <c r="C288" s="83">
        <f t="shared" si="36"/>
        <v>8874391.111404877</v>
      </c>
      <c r="D288" s="83">
        <f t="shared" si="37"/>
        <v>553682.87</v>
      </c>
      <c r="E288" s="83">
        <v>0</v>
      </c>
      <c r="F288" s="83">
        <f t="shared" si="38"/>
        <v>9428073.981404876</v>
      </c>
      <c r="G288" s="84">
        <f t="shared" si="39"/>
        <v>2610.9315927457424</v>
      </c>
      <c r="H288" s="75">
        <f t="shared" si="40"/>
        <v>1097.0984072542578</v>
      </c>
      <c r="I288" s="9">
        <f t="shared" si="41"/>
      </c>
      <c r="J288" s="9">
        <f t="shared" si="42"/>
      </c>
      <c r="K288" s="63">
        <f t="shared" si="43"/>
        <v>877.6787258034063</v>
      </c>
      <c r="L288" s="85">
        <f t="shared" si="44"/>
        <v>3169297.8788761003</v>
      </c>
      <c r="M288" s="86">
        <v>2646510.182769231</v>
      </c>
      <c r="N288" s="86"/>
      <c r="O288" s="93">
        <v>889</v>
      </c>
      <c r="P288" s="20" t="s">
        <v>428</v>
      </c>
      <c r="Q288" s="88">
        <v>0</v>
      </c>
      <c r="R288" s="89" t="s">
        <v>60</v>
      </c>
      <c r="Y288" s="90" t="s">
        <v>431</v>
      </c>
      <c r="Z288" s="91">
        <v>20.5</v>
      </c>
      <c r="AA288" s="47">
        <v>9174231.86</v>
      </c>
      <c r="AB288" s="92">
        <v>44752350.53658537</v>
      </c>
      <c r="AC288" s="47">
        <v>553682.87</v>
      </c>
      <c r="AD288" s="47">
        <v>0</v>
      </c>
    </row>
    <row r="289" spans="1:30" ht="15" customHeight="1">
      <c r="A289" s="68" t="s">
        <v>432</v>
      </c>
      <c r="B289" s="82">
        <v>7533</v>
      </c>
      <c r="C289" s="83">
        <f t="shared" si="36"/>
        <v>20696656.520502437</v>
      </c>
      <c r="D289" s="83">
        <f t="shared" si="37"/>
        <v>4916954.58</v>
      </c>
      <c r="E289" s="83">
        <v>0</v>
      </c>
      <c r="F289" s="83">
        <f t="shared" si="38"/>
        <v>25613611.10050244</v>
      </c>
      <c r="G289" s="84">
        <f t="shared" si="39"/>
        <v>3400.187322514594</v>
      </c>
      <c r="H289" s="75">
        <f t="shared" si="40"/>
        <v>307.84267748540606</v>
      </c>
      <c r="I289" s="9">
        <f t="shared" si="41"/>
      </c>
      <c r="J289" s="9">
        <f t="shared" si="42"/>
      </c>
      <c r="K289" s="63">
        <f t="shared" si="43"/>
        <v>246.27414198832486</v>
      </c>
      <c r="L289" s="85">
        <f t="shared" si="44"/>
        <v>1855183.1115980512</v>
      </c>
      <c r="M289" s="86">
        <v>827082.1768674699</v>
      </c>
      <c r="N289" s="86"/>
      <c r="O289" s="93">
        <v>890</v>
      </c>
      <c r="P289" s="20" t="s">
        <v>430</v>
      </c>
      <c r="Q289" s="88">
        <v>0</v>
      </c>
      <c r="R289" s="89" t="s">
        <v>74</v>
      </c>
      <c r="Y289" s="90" t="s">
        <v>432</v>
      </c>
      <c r="Z289" s="91">
        <v>20.5</v>
      </c>
      <c r="AA289" s="47">
        <v>21395938.41</v>
      </c>
      <c r="AB289" s="92">
        <v>104370431.2682927</v>
      </c>
      <c r="AC289" s="47">
        <v>4916954.58</v>
      </c>
      <c r="AD289" s="47">
        <v>0</v>
      </c>
    </row>
    <row r="290" spans="1:30" s="3" customFormat="1" ht="15" customHeight="1">
      <c r="A290" s="68" t="s">
        <v>433</v>
      </c>
      <c r="B290" s="82">
        <v>15567</v>
      </c>
      <c r="C290" s="83">
        <f t="shared" si="36"/>
        <v>50868199.91781687</v>
      </c>
      <c r="D290" s="83">
        <f t="shared" si="37"/>
        <v>3839866.96</v>
      </c>
      <c r="E290" s="83">
        <v>0</v>
      </c>
      <c r="F290" s="83">
        <f t="shared" si="38"/>
        <v>54708066.87781687</v>
      </c>
      <c r="G290" s="84">
        <f t="shared" si="39"/>
        <v>3514.361590403859</v>
      </c>
      <c r="H290" s="75">
        <f t="shared" si="40"/>
        <v>193.66840959614137</v>
      </c>
      <c r="I290" s="9">
        <f t="shared" si="41"/>
      </c>
      <c r="J290" s="9">
        <f t="shared" si="42"/>
      </c>
      <c r="K290" s="63">
        <f t="shared" si="43"/>
        <v>154.9347276769131</v>
      </c>
      <c r="L290" s="85">
        <f t="shared" si="44"/>
        <v>2411868.905746506</v>
      </c>
      <c r="M290" s="86">
        <v>3124352.927414634</v>
      </c>
      <c r="N290" s="86"/>
      <c r="O290" s="93">
        <v>892</v>
      </c>
      <c r="P290" s="20" t="s">
        <v>431</v>
      </c>
      <c r="Q290" s="88">
        <v>0</v>
      </c>
      <c r="R290" s="89" t="s">
        <v>94</v>
      </c>
      <c r="S290"/>
      <c r="T290"/>
      <c r="U290"/>
      <c r="V290"/>
      <c r="W290"/>
      <c r="X290"/>
      <c r="Y290" s="90" t="s">
        <v>433</v>
      </c>
      <c r="Z290" s="91">
        <v>20.75</v>
      </c>
      <c r="AA290" s="47">
        <v>53228197.09</v>
      </c>
      <c r="AB290" s="92">
        <v>256521431.75903618</v>
      </c>
      <c r="AC290" s="47">
        <v>3839866.96</v>
      </c>
      <c r="AD290" s="47">
        <v>0</v>
      </c>
    </row>
    <row r="291" spans="1:30" ht="15" customHeight="1">
      <c r="A291" s="68" t="s">
        <v>434</v>
      </c>
      <c r="B291" s="82">
        <v>66965</v>
      </c>
      <c r="C291" s="83">
        <f t="shared" si="36"/>
        <v>228975260.06859997</v>
      </c>
      <c r="D291" s="83">
        <f t="shared" si="37"/>
        <v>33195219.01</v>
      </c>
      <c r="E291" s="83">
        <v>0</v>
      </c>
      <c r="F291" s="83">
        <f t="shared" si="38"/>
        <v>262170479.07859996</v>
      </c>
      <c r="G291" s="84">
        <f t="shared" si="39"/>
        <v>3915.0373938415582</v>
      </c>
      <c r="H291" s="75">
        <f t="shared" si="40"/>
        <v>-207.00739384155804</v>
      </c>
      <c r="I291" s="9">
        <f t="shared" si="41"/>
        <v>5.332754511668803</v>
      </c>
      <c r="J291" s="9">
        <f t="shared" si="42"/>
        <v>35.3327545116688</v>
      </c>
      <c r="K291" s="63">
        <f t="shared" si="43"/>
        <v>-73.1414142870411</v>
      </c>
      <c r="L291" s="85">
        <f t="shared" si="44"/>
        <v>-4897914.807731708</v>
      </c>
      <c r="M291" s="86">
        <v>2102297.8527000034</v>
      </c>
      <c r="N291" s="86"/>
      <c r="O291" s="93">
        <v>893</v>
      </c>
      <c r="P291" s="95" t="s">
        <v>435</v>
      </c>
      <c r="Q291" s="88">
        <v>3</v>
      </c>
      <c r="R291" s="89" t="s">
        <v>139</v>
      </c>
      <c r="Y291" s="90" t="s">
        <v>434</v>
      </c>
      <c r="Z291" s="91">
        <v>19.5</v>
      </c>
      <c r="AA291" s="47">
        <v>225164779.19</v>
      </c>
      <c r="AB291" s="92">
        <v>1154691175.3333333</v>
      </c>
      <c r="AC291" s="47">
        <v>33195219.01</v>
      </c>
      <c r="AD291" s="47">
        <v>0</v>
      </c>
    </row>
    <row r="292" spans="1:30" ht="15" customHeight="1">
      <c r="A292" s="68" t="s">
        <v>436</v>
      </c>
      <c r="B292" s="82">
        <v>21162</v>
      </c>
      <c r="C292" s="83">
        <f t="shared" si="36"/>
        <v>70311722.80408101</v>
      </c>
      <c r="D292" s="83">
        <f t="shared" si="37"/>
        <v>3902274.86</v>
      </c>
      <c r="E292" s="83">
        <v>0</v>
      </c>
      <c r="F292" s="83">
        <f t="shared" si="38"/>
        <v>74213997.664081</v>
      </c>
      <c r="G292" s="84">
        <f t="shared" si="39"/>
        <v>3506.946302999764</v>
      </c>
      <c r="H292" s="75">
        <f t="shared" si="40"/>
        <v>201.08369700023604</v>
      </c>
      <c r="I292" s="9">
        <f t="shared" si="41"/>
      </c>
      <c r="J292" s="9">
        <f t="shared" si="42"/>
      </c>
      <c r="K292" s="63">
        <f t="shared" si="43"/>
        <v>160.86695760018884</v>
      </c>
      <c r="L292" s="85">
        <f t="shared" si="44"/>
        <v>3404266.556735196</v>
      </c>
      <c r="M292" s="86">
        <v>1784938.7637073249</v>
      </c>
      <c r="N292" s="86"/>
      <c r="O292" s="93">
        <v>895</v>
      </c>
      <c r="P292" s="95" t="s">
        <v>437</v>
      </c>
      <c r="Q292" s="88">
        <v>0</v>
      </c>
      <c r="R292" s="89" t="s">
        <v>67</v>
      </c>
      <c r="T292" s="3"/>
      <c r="U292" s="3"/>
      <c r="V292" s="3"/>
      <c r="X292" s="3"/>
      <c r="Y292" s="90" t="s">
        <v>436</v>
      </c>
      <c r="Z292" s="91">
        <v>19.75</v>
      </c>
      <c r="AA292" s="47">
        <v>70028064.82</v>
      </c>
      <c r="AB292" s="92">
        <v>354572480.1012658</v>
      </c>
      <c r="AC292" s="47">
        <v>3902274.86</v>
      </c>
      <c r="AD292" s="47">
        <v>0</v>
      </c>
    </row>
    <row r="293" spans="1:30" ht="15" customHeight="1">
      <c r="A293" s="68" t="s">
        <v>438</v>
      </c>
      <c r="B293" s="82">
        <v>2362</v>
      </c>
      <c r="C293" s="83">
        <f t="shared" si="36"/>
        <v>5055851.138534999</v>
      </c>
      <c r="D293" s="83">
        <f t="shared" si="37"/>
        <v>1098526.14</v>
      </c>
      <c r="E293" s="83">
        <v>0</v>
      </c>
      <c r="F293" s="83">
        <f t="shared" si="38"/>
        <v>6154377.278534999</v>
      </c>
      <c r="G293" s="84">
        <f t="shared" si="39"/>
        <v>2605.5788647480945</v>
      </c>
      <c r="H293" s="75">
        <f t="shared" si="40"/>
        <v>1102.4511352519057</v>
      </c>
      <c r="I293" s="9">
        <f t="shared" si="41"/>
      </c>
      <c r="J293" s="9">
        <f t="shared" si="42"/>
      </c>
      <c r="K293" s="63">
        <f t="shared" si="43"/>
        <v>881.9609082015246</v>
      </c>
      <c r="L293" s="85">
        <f t="shared" si="44"/>
        <v>2083191.665172001</v>
      </c>
      <c r="M293" s="86">
        <v>-6352622.987346875</v>
      </c>
      <c r="N293" s="86"/>
      <c r="O293" s="93">
        <v>905</v>
      </c>
      <c r="P293" s="95" t="s">
        <v>439</v>
      </c>
      <c r="Q293" s="88">
        <v>1</v>
      </c>
      <c r="R293" s="89" t="s">
        <v>139</v>
      </c>
      <c r="Y293" s="94" t="s">
        <v>438</v>
      </c>
      <c r="Z293" s="91">
        <v>20</v>
      </c>
      <c r="AA293" s="47">
        <v>5099194.29</v>
      </c>
      <c r="AB293" s="92">
        <v>25495971.45</v>
      </c>
      <c r="AC293" s="47">
        <v>1098526.14</v>
      </c>
      <c r="AD293" s="47">
        <v>0</v>
      </c>
    </row>
    <row r="294" spans="1:30" ht="15" customHeight="1">
      <c r="A294" s="68" t="s">
        <v>440</v>
      </c>
      <c r="B294" s="82">
        <v>21860</v>
      </c>
      <c r="C294" s="83">
        <f t="shared" si="36"/>
        <v>67257131.67892048</v>
      </c>
      <c r="D294" s="83">
        <f t="shared" si="37"/>
        <v>5378005.11</v>
      </c>
      <c r="E294" s="83">
        <v>0</v>
      </c>
      <c r="F294" s="83">
        <f t="shared" si="38"/>
        <v>72635136.78892048</v>
      </c>
      <c r="G294" s="84">
        <f t="shared" si="39"/>
        <v>3322.741847617588</v>
      </c>
      <c r="H294" s="75">
        <f t="shared" si="40"/>
        <v>385.28815238241214</v>
      </c>
      <c r="I294" s="9">
        <f t="shared" si="41"/>
      </c>
      <c r="J294" s="9">
        <f t="shared" si="42"/>
      </c>
      <c r="K294" s="63">
        <f t="shared" si="43"/>
        <v>308.2305219059297</v>
      </c>
      <c r="L294" s="85">
        <f t="shared" si="44"/>
        <v>6737919.208863623</v>
      </c>
      <c r="M294" s="86">
        <v>3406242.575999995</v>
      </c>
      <c r="N294" s="86"/>
      <c r="O294" s="93">
        <v>908</v>
      </c>
      <c r="P294" s="20" t="s">
        <v>436</v>
      </c>
      <c r="Q294" s="88">
        <v>0</v>
      </c>
      <c r="R294" s="89" t="s">
        <v>69</v>
      </c>
      <c r="Y294" s="90" t="s">
        <v>440</v>
      </c>
      <c r="Z294" s="91">
        <v>20.75</v>
      </c>
      <c r="AA294" s="47">
        <v>70377482.72</v>
      </c>
      <c r="AB294" s="92">
        <v>339168591.42168677</v>
      </c>
      <c r="AC294" s="47">
        <v>5378005.11</v>
      </c>
      <c r="AD294" s="47">
        <v>0</v>
      </c>
    </row>
    <row r="295" spans="1:30" ht="15" customHeight="1">
      <c r="A295" s="68" t="s">
        <v>441</v>
      </c>
      <c r="B295" s="82">
        <v>2339</v>
      </c>
      <c r="C295" s="83">
        <f t="shared" si="36"/>
        <v>6218932.360939535</v>
      </c>
      <c r="D295" s="83">
        <f t="shared" si="37"/>
        <v>369466.63</v>
      </c>
      <c r="E295" s="83">
        <v>0</v>
      </c>
      <c r="F295" s="83">
        <f t="shared" si="38"/>
        <v>6588398.990939535</v>
      </c>
      <c r="G295" s="84">
        <f t="shared" si="39"/>
        <v>2816.7588674388776</v>
      </c>
      <c r="H295" s="75">
        <f t="shared" si="40"/>
        <v>891.2711325611226</v>
      </c>
      <c r="I295" s="9">
        <f t="shared" si="41"/>
      </c>
      <c r="J295" s="9">
        <f t="shared" si="42"/>
      </c>
      <c r="K295" s="63">
        <f t="shared" si="43"/>
        <v>713.0169060488981</v>
      </c>
      <c r="L295" s="85">
        <f t="shared" si="44"/>
        <v>1667746.5432483729</v>
      </c>
      <c r="M295" s="86">
        <v>1867780.1665000007</v>
      </c>
      <c r="N295" s="86"/>
      <c r="O295" s="93">
        <v>911</v>
      </c>
      <c r="P295" s="20" t="s">
        <v>438</v>
      </c>
      <c r="Q295" s="88">
        <v>0</v>
      </c>
      <c r="R295" s="89" t="s">
        <v>130</v>
      </c>
      <c r="Y295" s="90" t="s">
        <v>441</v>
      </c>
      <c r="Z295" s="91">
        <v>21.5</v>
      </c>
      <c r="AA295" s="47">
        <v>6742664.94</v>
      </c>
      <c r="AB295" s="92">
        <v>31361232.27906977</v>
      </c>
      <c r="AC295" s="47">
        <v>369466.63</v>
      </c>
      <c r="AD295" s="47">
        <v>0</v>
      </c>
    </row>
    <row r="296" spans="1:30" ht="15" customHeight="1">
      <c r="A296" s="68" t="s">
        <v>442</v>
      </c>
      <c r="B296" s="82">
        <v>2244</v>
      </c>
      <c r="C296" s="83">
        <f t="shared" si="36"/>
        <v>4654039.451457144</v>
      </c>
      <c r="D296" s="83">
        <f t="shared" si="37"/>
        <v>567302.18</v>
      </c>
      <c r="E296" s="83">
        <v>0</v>
      </c>
      <c r="F296" s="83">
        <f t="shared" si="38"/>
        <v>5221341.631457143</v>
      </c>
      <c r="G296" s="84">
        <f t="shared" si="39"/>
        <v>2326.8010835370515</v>
      </c>
      <c r="H296" s="75">
        <f t="shared" si="40"/>
        <v>1381.2289164629487</v>
      </c>
      <c r="I296" s="9">
        <f t="shared" si="41"/>
      </c>
      <c r="J296" s="9">
        <f t="shared" si="42"/>
      </c>
      <c r="K296" s="63">
        <f t="shared" si="43"/>
        <v>1104.983133170359</v>
      </c>
      <c r="L296" s="85">
        <f t="shared" si="44"/>
        <v>2479582.1508342857</v>
      </c>
      <c r="M296" s="86">
        <v>7350290.881951226</v>
      </c>
      <c r="N296" s="86"/>
      <c r="O296" s="93">
        <v>915</v>
      </c>
      <c r="P296" s="20" t="s">
        <v>440</v>
      </c>
      <c r="Q296" s="88">
        <v>0</v>
      </c>
      <c r="R296" s="89" t="s">
        <v>123</v>
      </c>
      <c r="Y296" s="90" t="s">
        <v>442</v>
      </c>
      <c r="Z296" s="91">
        <v>21</v>
      </c>
      <c r="AA296" s="47">
        <v>4928634.82</v>
      </c>
      <c r="AB296" s="92">
        <v>23469689.619047623</v>
      </c>
      <c r="AC296" s="47">
        <v>567302.18</v>
      </c>
      <c r="AD296" s="47">
        <v>0</v>
      </c>
    </row>
    <row r="297" spans="1:30" ht="15" customHeight="1">
      <c r="A297" s="68" t="s">
        <v>443</v>
      </c>
      <c r="B297" s="82">
        <v>4492</v>
      </c>
      <c r="C297" s="83">
        <f t="shared" si="36"/>
        <v>13566418.245041858</v>
      </c>
      <c r="D297" s="83">
        <f t="shared" si="37"/>
        <v>444318.2</v>
      </c>
      <c r="E297" s="83">
        <v>0</v>
      </c>
      <c r="F297" s="83">
        <f t="shared" si="38"/>
        <v>14010736.445041858</v>
      </c>
      <c r="G297" s="84">
        <f t="shared" si="39"/>
        <v>3119.041951255979</v>
      </c>
      <c r="H297" s="75">
        <f t="shared" si="40"/>
        <v>588.9880487440214</v>
      </c>
      <c r="I297" s="9">
        <f t="shared" si="41"/>
      </c>
      <c r="J297" s="9">
        <f t="shared" si="42"/>
      </c>
      <c r="K297" s="63">
        <f t="shared" si="43"/>
        <v>471.19043899521716</v>
      </c>
      <c r="L297" s="85">
        <f t="shared" si="44"/>
        <v>2116587.4519665153</v>
      </c>
      <c r="M297" s="86">
        <v>1684498.3705116292</v>
      </c>
      <c r="N297" s="86"/>
      <c r="O297" s="93">
        <v>918</v>
      </c>
      <c r="P297" s="20" t="s">
        <v>441</v>
      </c>
      <c r="Q297" s="88">
        <v>0</v>
      </c>
      <c r="R297" s="89" t="s">
        <v>67</v>
      </c>
      <c r="Y297" s="90" t="s">
        <v>443</v>
      </c>
      <c r="Z297" s="91">
        <v>21.5</v>
      </c>
      <c r="AA297" s="47">
        <v>14708925.48</v>
      </c>
      <c r="AB297" s="92">
        <v>68413606.88372093</v>
      </c>
      <c r="AC297" s="47">
        <v>444318.2</v>
      </c>
      <c r="AD297" s="47">
        <v>0</v>
      </c>
    </row>
    <row r="298" spans="1:30" ht="15" customHeight="1">
      <c r="A298" s="68" t="s">
        <v>444</v>
      </c>
      <c r="B298" s="82">
        <v>3342</v>
      </c>
      <c r="C298" s="83">
        <f t="shared" si="36"/>
        <v>8508491.65776818</v>
      </c>
      <c r="D298" s="83">
        <f t="shared" si="37"/>
        <v>834137.98</v>
      </c>
      <c r="E298" s="83">
        <v>0</v>
      </c>
      <c r="F298" s="83">
        <f t="shared" si="38"/>
        <v>9342629.637768181</v>
      </c>
      <c r="G298" s="84">
        <f t="shared" si="39"/>
        <v>2795.5205379318318</v>
      </c>
      <c r="H298" s="75">
        <f t="shared" si="40"/>
        <v>912.5094620681684</v>
      </c>
      <c r="I298" s="9">
        <f t="shared" si="41"/>
      </c>
      <c r="J298" s="9">
        <f t="shared" si="42"/>
      </c>
      <c r="K298" s="63">
        <f t="shared" si="43"/>
        <v>730.0075696545348</v>
      </c>
      <c r="L298" s="85">
        <f t="shared" si="44"/>
        <v>2439685.2977854554</v>
      </c>
      <c r="M298" s="86">
        <v>2411272.0227317084</v>
      </c>
      <c r="N298" s="86"/>
      <c r="O298" s="93">
        <v>921</v>
      </c>
      <c r="P298" s="20" t="s">
        <v>442</v>
      </c>
      <c r="Q298" s="88">
        <v>0</v>
      </c>
      <c r="R298" s="89" t="s">
        <v>123</v>
      </c>
      <c r="Y298" s="90" t="s">
        <v>444</v>
      </c>
      <c r="Z298" s="91">
        <v>22</v>
      </c>
      <c r="AA298" s="47">
        <v>9439577.23</v>
      </c>
      <c r="AB298" s="92">
        <v>42907169.22727273</v>
      </c>
      <c r="AC298" s="47">
        <v>834137.98</v>
      </c>
      <c r="AD298" s="47">
        <v>0</v>
      </c>
    </row>
    <row r="299" spans="1:30" ht="15" customHeight="1">
      <c r="A299" s="68" t="s">
        <v>445</v>
      </c>
      <c r="B299" s="82">
        <v>3816</v>
      </c>
      <c r="C299" s="83">
        <f t="shared" si="36"/>
        <v>8991818.105754217</v>
      </c>
      <c r="D299" s="83">
        <f t="shared" si="37"/>
        <v>1986642.76</v>
      </c>
      <c r="E299" s="83">
        <v>0</v>
      </c>
      <c r="F299" s="83">
        <f t="shared" si="38"/>
        <v>10978460.865754217</v>
      </c>
      <c r="G299" s="84">
        <f t="shared" si="39"/>
        <v>2876.9551534995326</v>
      </c>
      <c r="H299" s="75">
        <f t="shared" si="40"/>
        <v>831.0748465004676</v>
      </c>
      <c r="I299" s="9">
        <f t="shared" si="41"/>
      </c>
      <c r="J299" s="9">
        <f t="shared" si="42"/>
      </c>
      <c r="K299" s="63">
        <f t="shared" si="43"/>
        <v>664.8598772003742</v>
      </c>
      <c r="L299" s="85">
        <f t="shared" si="44"/>
        <v>2537105.2913966277</v>
      </c>
      <c r="M299" s="86">
        <v>2233948.582790698</v>
      </c>
      <c r="N299" s="86"/>
      <c r="O299" s="93">
        <v>922</v>
      </c>
      <c r="P299" s="20" t="s">
        <v>443</v>
      </c>
      <c r="Q299" s="88">
        <v>0</v>
      </c>
      <c r="R299" s="89" t="s">
        <v>69</v>
      </c>
      <c r="Y299" s="90" t="s">
        <v>445</v>
      </c>
      <c r="Z299" s="91">
        <v>20.75</v>
      </c>
      <c r="AA299" s="47">
        <v>9408987.68</v>
      </c>
      <c r="AB299" s="92">
        <v>45344518.93975904</v>
      </c>
      <c r="AC299" s="47">
        <v>1986642.76</v>
      </c>
      <c r="AD299" s="47">
        <v>0</v>
      </c>
    </row>
    <row r="300" spans="1:30" ht="15" customHeight="1">
      <c r="A300" s="68" t="s">
        <v>446</v>
      </c>
      <c r="B300" s="82">
        <v>28995</v>
      </c>
      <c r="C300" s="83">
        <f t="shared" si="36"/>
        <v>108391130.42995608</v>
      </c>
      <c r="D300" s="83">
        <f t="shared" si="37"/>
        <v>3487314.5</v>
      </c>
      <c r="E300" s="83">
        <v>0</v>
      </c>
      <c r="F300" s="83">
        <f t="shared" si="38"/>
        <v>111878444.92995608</v>
      </c>
      <c r="G300" s="84">
        <f t="shared" si="39"/>
        <v>3858.5426773566505</v>
      </c>
      <c r="H300" s="75">
        <f t="shared" si="40"/>
        <v>-150.51267735665033</v>
      </c>
      <c r="I300" s="9">
        <f t="shared" si="41"/>
        <v>5.014047315569277</v>
      </c>
      <c r="J300" s="9">
        <f t="shared" si="42"/>
        <v>35.01404731556928</v>
      </c>
      <c r="K300" s="63">
        <f t="shared" si="43"/>
        <v>-52.70058006558767</v>
      </c>
      <c r="L300" s="85">
        <f t="shared" si="44"/>
        <v>-1528053.3190017145</v>
      </c>
      <c r="M300" s="86">
        <v>2381363.030727273</v>
      </c>
      <c r="N300" s="86"/>
      <c r="O300" s="93">
        <v>924</v>
      </c>
      <c r="P300" s="95" t="s">
        <v>447</v>
      </c>
      <c r="Q300" s="88">
        <v>0</v>
      </c>
      <c r="R300" s="89" t="s">
        <v>89</v>
      </c>
      <c r="Y300" s="90" t="s">
        <v>446</v>
      </c>
      <c r="Z300" s="91">
        <v>20.5</v>
      </c>
      <c r="AA300" s="47">
        <v>112053362.27</v>
      </c>
      <c r="AB300" s="92">
        <v>546601767.1707317</v>
      </c>
      <c r="AC300" s="47">
        <v>3487314.5</v>
      </c>
      <c r="AD300" s="47">
        <v>0</v>
      </c>
    </row>
    <row r="301" spans="1:30" ht="15" customHeight="1">
      <c r="A301" s="68" t="s">
        <v>448</v>
      </c>
      <c r="B301" s="82">
        <v>6780</v>
      </c>
      <c r="C301" s="83">
        <f t="shared" si="36"/>
        <v>16063956.069400001</v>
      </c>
      <c r="D301" s="83">
        <f t="shared" si="37"/>
        <v>2094181.34</v>
      </c>
      <c r="E301" s="83">
        <v>0</v>
      </c>
      <c r="F301" s="83">
        <f t="shared" si="38"/>
        <v>18158137.4094</v>
      </c>
      <c r="G301" s="84">
        <f t="shared" si="39"/>
        <v>2678.191358318584</v>
      </c>
      <c r="H301" s="75">
        <f t="shared" si="40"/>
        <v>1029.838641681416</v>
      </c>
      <c r="I301" s="9">
        <f t="shared" si="41"/>
      </c>
      <c r="J301" s="9">
        <f t="shared" si="42"/>
      </c>
      <c r="K301" s="63">
        <f t="shared" si="43"/>
        <v>823.8709133451329</v>
      </c>
      <c r="L301" s="85">
        <f t="shared" si="44"/>
        <v>5585844.792480001</v>
      </c>
      <c r="M301" s="86">
        <v>2122180.2634216878</v>
      </c>
      <c r="N301" s="86"/>
      <c r="O301" s="93">
        <v>925</v>
      </c>
      <c r="P301" s="20" t="s">
        <v>445</v>
      </c>
      <c r="Q301" s="88">
        <v>0</v>
      </c>
      <c r="R301" s="89" t="s">
        <v>123</v>
      </c>
      <c r="Y301" s="90" t="s">
        <v>448</v>
      </c>
      <c r="Z301" s="91">
        <v>21</v>
      </c>
      <c r="AA301" s="47">
        <v>17011753.78</v>
      </c>
      <c r="AB301" s="92">
        <v>81008351.33333334</v>
      </c>
      <c r="AC301" s="47">
        <v>2094181.34</v>
      </c>
      <c r="AD301" s="47">
        <v>0</v>
      </c>
    </row>
    <row r="302" spans="1:30" ht="15" customHeight="1">
      <c r="A302" s="68" t="s">
        <v>449</v>
      </c>
      <c r="B302" s="82">
        <v>3106</v>
      </c>
      <c r="C302" s="83">
        <f t="shared" si="36"/>
        <v>8209651.394495454</v>
      </c>
      <c r="D302" s="83">
        <f t="shared" si="37"/>
        <v>595196.82</v>
      </c>
      <c r="E302" s="83">
        <v>0</v>
      </c>
      <c r="F302" s="83">
        <f t="shared" si="38"/>
        <v>8804848.214495454</v>
      </c>
      <c r="G302" s="84">
        <f t="shared" si="39"/>
        <v>2834.786933192355</v>
      </c>
      <c r="H302" s="75">
        <f t="shared" si="40"/>
        <v>873.2430668076454</v>
      </c>
      <c r="I302" s="9">
        <f t="shared" si="41"/>
      </c>
      <c r="J302" s="9">
        <f t="shared" si="42"/>
      </c>
      <c r="K302" s="63">
        <f t="shared" si="43"/>
        <v>698.5944534461164</v>
      </c>
      <c r="L302" s="85">
        <f t="shared" si="44"/>
        <v>2169834.3724036375</v>
      </c>
      <c r="M302" s="86">
        <v>-1248552.1968703787</v>
      </c>
      <c r="N302" s="86"/>
      <c r="O302" s="93">
        <v>927</v>
      </c>
      <c r="P302" s="95" t="s">
        <v>450</v>
      </c>
      <c r="Q302" s="88">
        <v>0</v>
      </c>
      <c r="R302" s="89" t="s">
        <v>65</v>
      </c>
      <c r="Y302" s="90" t="s">
        <v>449</v>
      </c>
      <c r="Z302" s="91">
        <v>22</v>
      </c>
      <c r="AA302" s="47">
        <v>9108034.83</v>
      </c>
      <c r="AB302" s="92">
        <v>41400158.31818182</v>
      </c>
      <c r="AC302" s="47">
        <v>595196.82</v>
      </c>
      <c r="AD302" s="47">
        <v>0</v>
      </c>
    </row>
    <row r="303" spans="1:30" ht="15" customHeight="1">
      <c r="A303" s="68" t="s">
        <v>451</v>
      </c>
      <c r="B303" s="82">
        <v>3399</v>
      </c>
      <c r="C303" s="83">
        <f t="shared" si="36"/>
        <v>8567552.104814999</v>
      </c>
      <c r="D303" s="83">
        <f t="shared" si="37"/>
        <v>1339712.73</v>
      </c>
      <c r="E303" s="83">
        <v>0</v>
      </c>
      <c r="F303" s="83">
        <f t="shared" si="38"/>
        <v>9907264.834815</v>
      </c>
      <c r="G303" s="84">
        <f t="shared" si="39"/>
        <v>2914.7587039761693</v>
      </c>
      <c r="H303" s="75">
        <f t="shared" si="40"/>
        <v>793.2712960238309</v>
      </c>
      <c r="I303" s="9">
        <f t="shared" si="41"/>
      </c>
      <c r="J303" s="9">
        <f t="shared" si="42"/>
      </c>
      <c r="K303" s="63">
        <f t="shared" si="43"/>
        <v>634.6170368190648</v>
      </c>
      <c r="L303" s="85">
        <f t="shared" si="44"/>
        <v>2157063.3081480013</v>
      </c>
      <c r="M303" s="86">
        <v>5312909.672761906</v>
      </c>
      <c r="N303" s="86"/>
      <c r="O303" s="93">
        <v>931</v>
      </c>
      <c r="P303" s="20" t="s">
        <v>448</v>
      </c>
      <c r="Q303" s="88">
        <v>0</v>
      </c>
      <c r="R303" s="89" t="s">
        <v>94</v>
      </c>
      <c r="Y303" s="90" t="s">
        <v>451</v>
      </c>
      <c r="Z303" s="91">
        <v>20</v>
      </c>
      <c r="AA303" s="47">
        <v>8641000.61</v>
      </c>
      <c r="AB303" s="92">
        <v>43205003.05</v>
      </c>
      <c r="AC303" s="47">
        <v>1339712.73</v>
      </c>
      <c r="AD303" s="47">
        <v>0</v>
      </c>
    </row>
    <row r="304" spans="1:30" ht="15" customHeight="1">
      <c r="A304" s="68" t="s">
        <v>452</v>
      </c>
      <c r="B304" s="82">
        <v>7157</v>
      </c>
      <c r="C304" s="83">
        <f t="shared" si="36"/>
        <v>17655737.701274075</v>
      </c>
      <c r="D304" s="83">
        <f t="shared" si="37"/>
        <v>2187033.77</v>
      </c>
      <c r="E304" s="83">
        <v>0</v>
      </c>
      <c r="F304" s="83">
        <f t="shared" si="38"/>
        <v>19842771.471274074</v>
      </c>
      <c r="G304" s="84">
        <f t="shared" si="39"/>
        <v>2772.498459029492</v>
      </c>
      <c r="H304" s="75">
        <f t="shared" si="40"/>
        <v>935.5315409705081</v>
      </c>
      <c r="I304" s="9">
        <f t="shared" si="41"/>
      </c>
      <c r="J304" s="9">
        <f t="shared" si="42"/>
      </c>
      <c r="K304" s="63">
        <f t="shared" si="43"/>
        <v>748.4252327764066</v>
      </c>
      <c r="L304" s="85">
        <f t="shared" si="44"/>
        <v>5356479.390980742</v>
      </c>
      <c r="M304" s="86">
        <v>2161893.326511629</v>
      </c>
      <c r="N304" s="86"/>
      <c r="O304" s="93">
        <v>934</v>
      </c>
      <c r="P304" s="20" t="s">
        <v>449</v>
      </c>
      <c r="Q304" s="88">
        <v>0</v>
      </c>
      <c r="R304" s="89" t="s">
        <v>58</v>
      </c>
      <c r="Y304" s="90" t="s">
        <v>452</v>
      </c>
      <c r="Z304" s="91">
        <v>20.25</v>
      </c>
      <c r="AA304" s="47">
        <v>18029686.76</v>
      </c>
      <c r="AB304" s="92">
        <v>89035490.17283951</v>
      </c>
      <c r="AC304" s="47">
        <v>2187033.77</v>
      </c>
      <c r="AD304" s="47">
        <v>0</v>
      </c>
    </row>
    <row r="305" spans="1:30" ht="15" customHeight="1">
      <c r="A305" s="68" t="s">
        <v>453</v>
      </c>
      <c r="B305" s="82">
        <v>6705</v>
      </c>
      <c r="C305" s="83">
        <f t="shared" si="36"/>
        <v>18340401.589757144</v>
      </c>
      <c r="D305" s="83">
        <f t="shared" si="37"/>
        <v>2868236.94</v>
      </c>
      <c r="E305" s="83">
        <v>0</v>
      </c>
      <c r="F305" s="83">
        <f t="shared" si="38"/>
        <v>21208638.529757146</v>
      </c>
      <c r="G305" s="84">
        <f t="shared" si="39"/>
        <v>3163.107908986897</v>
      </c>
      <c r="H305" s="75">
        <f t="shared" si="40"/>
        <v>544.922091013103</v>
      </c>
      <c r="I305" s="9">
        <f t="shared" si="41"/>
      </c>
      <c r="J305" s="9">
        <f t="shared" si="42"/>
      </c>
      <c r="K305" s="63">
        <f t="shared" si="43"/>
        <v>435.9376728104824</v>
      </c>
      <c r="L305" s="85">
        <f t="shared" si="44"/>
        <v>2922962.0961942845</v>
      </c>
      <c r="M305" s="86">
        <v>2240270.922300001</v>
      </c>
      <c r="N305" s="86"/>
      <c r="O305" s="93">
        <v>935</v>
      </c>
      <c r="P305" s="20" t="s">
        <v>451</v>
      </c>
      <c r="Q305" s="88">
        <v>0</v>
      </c>
      <c r="R305" s="89" t="s">
        <v>92</v>
      </c>
      <c r="Y305" s="90" t="s">
        <v>453</v>
      </c>
      <c r="Z305" s="91">
        <v>21</v>
      </c>
      <c r="AA305" s="47">
        <v>19422513.03</v>
      </c>
      <c r="AB305" s="92">
        <v>92488157.2857143</v>
      </c>
      <c r="AC305" s="47">
        <v>2868236.94</v>
      </c>
      <c r="AD305" s="47">
        <v>0</v>
      </c>
    </row>
    <row r="306" spans="1:30" ht="15" customHeight="1">
      <c r="A306" s="68" t="s">
        <v>454</v>
      </c>
      <c r="B306" s="82">
        <v>4348</v>
      </c>
      <c r="C306" s="83">
        <f t="shared" si="36"/>
        <v>10840546.491335062</v>
      </c>
      <c r="D306" s="83">
        <f t="shared" si="37"/>
        <v>841875.78</v>
      </c>
      <c r="E306" s="83">
        <v>0</v>
      </c>
      <c r="F306" s="83">
        <f t="shared" si="38"/>
        <v>11682422.271335062</v>
      </c>
      <c r="G306" s="84">
        <f t="shared" si="39"/>
        <v>2686.8496484211273</v>
      </c>
      <c r="H306" s="75">
        <f t="shared" si="40"/>
        <v>1021.1803515788729</v>
      </c>
      <c r="I306" s="9">
        <f t="shared" si="41"/>
      </c>
      <c r="J306" s="9">
        <f t="shared" si="42"/>
      </c>
      <c r="K306" s="63">
        <f t="shared" si="43"/>
        <v>816.9442812630983</v>
      </c>
      <c r="L306" s="85">
        <f t="shared" si="44"/>
        <v>3552073.7349319514</v>
      </c>
      <c r="M306" s="86">
        <v>5560395.987851851</v>
      </c>
      <c r="N306" s="86"/>
      <c r="O306" s="93">
        <v>936</v>
      </c>
      <c r="P306" s="95" t="s">
        <v>455</v>
      </c>
      <c r="Q306" s="88">
        <v>0</v>
      </c>
      <c r="R306" s="89" t="s">
        <v>69</v>
      </c>
      <c r="Y306" s="90" t="s">
        <v>454</v>
      </c>
      <c r="Z306" s="91">
        <v>19.25</v>
      </c>
      <c r="AA306" s="47">
        <v>10523475.54</v>
      </c>
      <c r="AB306" s="92">
        <v>54667405.4025974</v>
      </c>
      <c r="AC306" s="47">
        <v>841875.78</v>
      </c>
      <c r="AD306" s="47">
        <v>0</v>
      </c>
    </row>
    <row r="307" spans="1:30" ht="15" customHeight="1">
      <c r="A307" s="68" t="s">
        <v>456</v>
      </c>
      <c r="B307" s="82">
        <v>14976</v>
      </c>
      <c r="C307" s="83">
        <f t="shared" si="36"/>
        <v>42103180.10813024</v>
      </c>
      <c r="D307" s="83">
        <f t="shared" si="37"/>
        <v>2740311.24</v>
      </c>
      <c r="E307" s="83">
        <v>0</v>
      </c>
      <c r="F307" s="83">
        <f t="shared" si="38"/>
        <v>44843491.34813024</v>
      </c>
      <c r="G307" s="84">
        <f t="shared" si="39"/>
        <v>2994.3570611732266</v>
      </c>
      <c r="H307" s="75">
        <f t="shared" si="40"/>
        <v>713.6729388267736</v>
      </c>
      <c r="I307" s="9">
        <f t="shared" si="41"/>
      </c>
      <c r="J307" s="9">
        <f t="shared" si="42"/>
      </c>
      <c r="K307" s="63">
        <f t="shared" si="43"/>
        <v>570.9383510614189</v>
      </c>
      <c r="L307" s="85">
        <f t="shared" si="44"/>
        <v>8550372.74549581</v>
      </c>
      <c r="M307" s="86">
        <v>2914433.5642999997</v>
      </c>
      <c r="N307" s="86"/>
      <c r="O307" s="93">
        <v>946</v>
      </c>
      <c r="P307" s="95" t="s">
        <v>457</v>
      </c>
      <c r="Q307" s="88">
        <v>3</v>
      </c>
      <c r="R307" s="89" t="s">
        <v>139</v>
      </c>
      <c r="Y307" s="90" t="s">
        <v>456</v>
      </c>
      <c r="Z307" s="91">
        <v>21.5</v>
      </c>
      <c r="AA307" s="47">
        <v>45648934.56</v>
      </c>
      <c r="AB307" s="92">
        <v>212320625.86046514</v>
      </c>
      <c r="AC307" s="47">
        <v>2740311.24</v>
      </c>
      <c r="AD307" s="47">
        <v>0</v>
      </c>
    </row>
    <row r="308" spans="1:30" ht="15" customHeight="1">
      <c r="A308" s="68" t="s">
        <v>458</v>
      </c>
      <c r="B308" s="82">
        <v>32260</v>
      </c>
      <c r="C308" s="83">
        <f t="shared" si="36"/>
        <v>105795833.41618536</v>
      </c>
      <c r="D308" s="83">
        <f t="shared" si="37"/>
        <v>5607624.63</v>
      </c>
      <c r="E308" s="83">
        <v>0</v>
      </c>
      <c r="F308" s="83">
        <f t="shared" si="38"/>
        <v>111403458.04618536</v>
      </c>
      <c r="G308" s="84">
        <f t="shared" si="39"/>
        <v>3453.3000014316603</v>
      </c>
      <c r="H308" s="75">
        <f t="shared" si="40"/>
        <v>254.72999856833985</v>
      </c>
      <c r="I308" s="9">
        <f t="shared" si="41"/>
      </c>
      <c r="J308" s="9">
        <f t="shared" si="42"/>
      </c>
      <c r="K308" s="63">
        <f t="shared" si="43"/>
        <v>203.7839988546719</v>
      </c>
      <c r="L308" s="85">
        <f t="shared" si="44"/>
        <v>6574071.803051716</v>
      </c>
      <c r="M308" s="86">
        <v>3619120.384415586</v>
      </c>
      <c r="N308" s="86"/>
      <c r="O308" s="93">
        <v>976</v>
      </c>
      <c r="P308" s="95" t="s">
        <v>459</v>
      </c>
      <c r="Q308" s="88">
        <v>0</v>
      </c>
      <c r="R308" s="89" t="s">
        <v>74</v>
      </c>
      <c r="Y308" s="90" t="s">
        <v>458</v>
      </c>
      <c r="Z308" s="91">
        <v>20.5</v>
      </c>
      <c r="AA308" s="47">
        <v>109370377.46</v>
      </c>
      <c r="AB308" s="92">
        <v>533514036.3902439</v>
      </c>
      <c r="AC308" s="47">
        <v>5607624.63</v>
      </c>
      <c r="AD308" s="47">
        <v>0</v>
      </c>
    </row>
    <row r="309" spans="1:30" ht="15" customHeight="1">
      <c r="A309" s="68" t="s">
        <v>460</v>
      </c>
      <c r="B309" s="82">
        <v>2468</v>
      </c>
      <c r="C309" s="83">
        <f t="shared" si="36"/>
        <v>6376654.252142856</v>
      </c>
      <c r="D309" s="83">
        <f t="shared" si="37"/>
        <v>308386.69</v>
      </c>
      <c r="E309" s="83">
        <v>0</v>
      </c>
      <c r="F309" s="83">
        <f t="shared" si="38"/>
        <v>6685040.942142856</v>
      </c>
      <c r="G309" s="84">
        <f t="shared" si="39"/>
        <v>2708.6875778536696</v>
      </c>
      <c r="H309" s="75">
        <f t="shared" si="40"/>
        <v>999.3424221463306</v>
      </c>
      <c r="I309" s="9">
        <f t="shared" si="41"/>
      </c>
      <c r="J309" s="9">
        <f t="shared" si="42"/>
      </c>
      <c r="K309" s="63">
        <f t="shared" si="43"/>
        <v>799.4739377170645</v>
      </c>
      <c r="L309" s="85">
        <f t="shared" si="44"/>
        <v>1973101.6782857152</v>
      </c>
      <c r="M309" s="86">
        <v>7955542.20827908</v>
      </c>
      <c r="N309" s="86"/>
      <c r="O309" s="93">
        <v>977</v>
      </c>
      <c r="P309" s="20" t="s">
        <v>456</v>
      </c>
      <c r="Q309" s="88">
        <v>0</v>
      </c>
      <c r="R309" s="89" t="s">
        <v>60</v>
      </c>
      <c r="Y309" s="90" t="s">
        <v>460</v>
      </c>
      <c r="Z309" s="91">
        <v>21</v>
      </c>
      <c r="AA309" s="47">
        <v>6752886.5</v>
      </c>
      <c r="AB309" s="92">
        <v>32156602.38095238</v>
      </c>
      <c r="AC309" s="47">
        <v>308386.69</v>
      </c>
      <c r="AD309" s="47">
        <v>0</v>
      </c>
    </row>
    <row r="310" spans="1:30" ht="15" customHeight="1">
      <c r="A310" s="68" t="s">
        <v>461</v>
      </c>
      <c r="B310" s="82">
        <v>6178</v>
      </c>
      <c r="C310" s="83">
        <f t="shared" si="36"/>
        <v>16098994.094555294</v>
      </c>
      <c r="D310" s="83">
        <f t="shared" si="37"/>
        <v>1287065.66</v>
      </c>
      <c r="E310" s="83">
        <v>0</v>
      </c>
      <c r="F310" s="83">
        <f t="shared" si="38"/>
        <v>17386059.754555292</v>
      </c>
      <c r="G310" s="84">
        <f t="shared" si="39"/>
        <v>2814.1890182187267</v>
      </c>
      <c r="H310" s="75">
        <f t="shared" si="40"/>
        <v>893.8409817812735</v>
      </c>
      <c r="I310" s="9">
        <f t="shared" si="41"/>
      </c>
      <c r="J310" s="9">
        <f t="shared" si="42"/>
      </c>
      <c r="K310" s="63">
        <f t="shared" si="43"/>
        <v>715.0727854250189</v>
      </c>
      <c r="L310" s="85">
        <f t="shared" si="44"/>
        <v>4417719.668355767</v>
      </c>
      <c r="M310" s="86">
        <v>6532165.905365855</v>
      </c>
      <c r="N310" s="86"/>
      <c r="O310" s="93">
        <v>980</v>
      </c>
      <c r="P310" s="20" t="s">
        <v>458</v>
      </c>
      <c r="Q310" s="88">
        <v>0</v>
      </c>
      <c r="R310" s="89" t="s">
        <v>69</v>
      </c>
      <c r="Y310" s="90" t="s">
        <v>461</v>
      </c>
      <c r="Z310" s="91">
        <v>21.25</v>
      </c>
      <c r="AA310" s="47">
        <v>17251821.71</v>
      </c>
      <c r="AB310" s="92">
        <v>81185043.34117648</v>
      </c>
      <c r="AC310" s="47">
        <v>1287065.66</v>
      </c>
      <c r="AD310" s="47">
        <v>0</v>
      </c>
    </row>
    <row r="311" spans="1:30" ht="15" customHeight="1">
      <c r="A311" s="68" t="s">
        <v>462</v>
      </c>
      <c r="B311" s="82">
        <v>19909</v>
      </c>
      <c r="C311" s="83">
        <f t="shared" si="36"/>
        <v>57886177.168311626</v>
      </c>
      <c r="D311" s="83">
        <f t="shared" si="37"/>
        <v>6921741</v>
      </c>
      <c r="E311" s="83">
        <v>0</v>
      </c>
      <c r="F311" s="83">
        <f t="shared" si="38"/>
        <v>64807918.168311626</v>
      </c>
      <c r="G311" s="84">
        <f t="shared" si="39"/>
        <v>3255.207100723875</v>
      </c>
      <c r="H311" s="75">
        <f t="shared" si="40"/>
        <v>452.8228992761251</v>
      </c>
      <c r="I311" s="9">
        <f t="shared" si="41"/>
      </c>
      <c r="J311" s="9">
        <f t="shared" si="42"/>
      </c>
      <c r="K311" s="63">
        <f t="shared" si="43"/>
        <v>362.2583194209001</v>
      </c>
      <c r="L311" s="85">
        <f t="shared" si="44"/>
        <v>7212200.8813507</v>
      </c>
      <c r="M311" s="86">
        <v>1905748.4562962966</v>
      </c>
      <c r="N311" s="86"/>
      <c r="O311" s="93">
        <v>981</v>
      </c>
      <c r="P311" s="20" t="s">
        <v>460</v>
      </c>
      <c r="Q311" s="88">
        <v>0</v>
      </c>
      <c r="R311" s="89" t="s">
        <v>83</v>
      </c>
      <c r="Y311" s="90" t="s">
        <v>462</v>
      </c>
      <c r="Z311" s="91">
        <v>21.5</v>
      </c>
      <c r="AA311" s="47">
        <v>62761109.89</v>
      </c>
      <c r="AB311" s="92">
        <v>291912139.0232558</v>
      </c>
      <c r="AC311" s="47">
        <v>6921741</v>
      </c>
      <c r="AD311" s="47">
        <v>0</v>
      </c>
    </row>
  </sheetData>
  <sheetProtection/>
  <conditionalFormatting sqref="W20:W311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KL-FCG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Verotuloihin perustuva valtionosuuden tasaus 2017</dc:title>
  <dc:subject/>
  <dc:creator>Lehtonen Sanna</dc:creator>
  <cp:keywords/>
  <dc:description/>
  <cp:lastModifiedBy>Valkeinen Tuija</cp:lastModifiedBy>
  <dcterms:created xsi:type="dcterms:W3CDTF">2017-01-31T06:58:06Z</dcterms:created>
  <dcterms:modified xsi:type="dcterms:W3CDTF">2017-03-14T14:32:21Z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0x010100FB67A0028CB54352919050D117ADD9610096B8D26B2B2B724DB660A4503A774FE5</vt:lpwstr>
  </property>
  <property fmtid="{D5CDD505-2E9C-101B-9397-08002B2CF9AE}" pid="3" name="_dlc_DocIdItemGuid">
    <vt:lpwstr>3914317e-416f-4a37-915b-b035de12f040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MunicipalityTaxHTField0">
    <vt:lpwstr/>
  </property>
  <property fmtid="{D5CDD505-2E9C-101B-9397-08002B2CF9AE}" pid="10" name="ExpertServiceTaxHTField0">
    <vt:lpwstr>Kuntatalous|f60f4e25-53fd-466c-b326-d92406949689</vt:lpwstr>
  </property>
  <property fmtid="{D5CDD505-2E9C-101B-9397-08002B2CF9AE}" pid="11" name="KN2KeywordsTaxHTField0">
    <vt:lpwstr/>
  </property>
  <property fmtid="{D5CDD505-2E9C-101B-9397-08002B2CF9AE}" pid="12" name="KN2LanguageTaxHTField0">
    <vt:lpwstr/>
  </property>
  <property fmtid="{D5CDD505-2E9C-101B-9397-08002B2CF9AE}" pid="13" name="KN2ArticleDateTime">
    <vt:lpwstr>2017-01-31T09:10:00Z</vt:lpwstr>
  </property>
  <property fmtid="{D5CDD505-2E9C-101B-9397-08002B2CF9AE}" pid="14" name="KN2Description">
    <vt:lpwstr>Lähde: VM 30.12.2016</vt:lpwstr>
  </property>
  <property fmtid="{D5CDD505-2E9C-101B-9397-08002B2CF9AE}" pid="15" name="ThemeTaxHTField0">
    <vt:lpwstr/>
  </property>
  <property fmtid="{D5CDD505-2E9C-101B-9397-08002B2CF9AE}" pid="16" name="TaxCatchAll">
    <vt:lpwstr>7;#</vt:lpwstr>
  </property>
  <property fmtid="{D5CDD505-2E9C-101B-9397-08002B2CF9AE}" pid="17" name="_dlc_DocId">
    <vt:lpwstr>G94TWSLYV3F3-13218-2</vt:lpwstr>
  </property>
  <property fmtid="{D5CDD505-2E9C-101B-9397-08002B2CF9AE}" pid="18" name="_dlc_DocIdUrl">
    <vt:lpwstr>http://www.kunnat.net/fi/asiantuntijapalvelut/kuntatalous/valtionosuudet/valtionosuuslaskelmat/valtionosuudet-2017/valtionosuuden-tasaus-2017/_layouts/DocIdRedir.aspx?ID=G94TWSLYV3F3-13218-2, G94TWSLYV3F3-13218-2</vt:lpwstr>
  </property>
</Properties>
</file>